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ATA\Inkoop\1. Lopende aanbestedingen\2020 Brandverzekering\2. Aanbestedingsdocumenten\"/>
    </mc:Choice>
  </mc:AlternateContent>
  <bookViews>
    <workbookView xWindow="0" yWindow="0" windowWidth="28800" windowHeight="11835"/>
  </bookViews>
  <sheets>
    <sheet name="Blad1" sheetId="1" r:id="rId1"/>
  </sheets>
  <externalReferences>
    <externalReference r:id="rId2"/>
    <externalReference r:id="rId3"/>
  </externalReferences>
  <definedNames>
    <definedName name="_xlnm._FilterDatabase" localSheetId="0" hidden="1">Blad1!$A$1:$AC$408</definedName>
    <definedName name="_xlnm.Print_Area" localSheetId="0">Blad1!$A$1:$W$408</definedName>
    <definedName name="_xlnm.Print_Titles" localSheetId="0">Blad1!$1:$1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64" i="1" l="1"/>
  <c r="I263" i="1"/>
  <c r="K263" i="1" s="1"/>
  <c r="T167" i="1" l="1"/>
  <c r="T33" i="1"/>
  <c r="T32" i="1"/>
  <c r="T7" i="1"/>
  <c r="T5" i="1"/>
  <c r="T2" i="1"/>
  <c r="Q402" i="1"/>
  <c r="Q401" i="1"/>
  <c r="Q400" i="1"/>
  <c r="Q399" i="1"/>
  <c r="Q397" i="1"/>
  <c r="Q396" i="1"/>
  <c r="Q395" i="1"/>
  <c r="Q389" i="1"/>
  <c r="Q380" i="1"/>
  <c r="Q379" i="1"/>
  <c r="Q376" i="1"/>
  <c r="Q374" i="1"/>
  <c r="Q368" i="1"/>
  <c r="Q367" i="1"/>
  <c r="Q366" i="1"/>
  <c r="Q363" i="1"/>
  <c r="Q353" i="1"/>
  <c r="Q352" i="1"/>
  <c r="Q350" i="1"/>
  <c r="Q349" i="1"/>
  <c r="Q348" i="1"/>
  <c r="Q340" i="1"/>
  <c r="Q339" i="1"/>
  <c r="Q338" i="1"/>
  <c r="Q337" i="1"/>
  <c r="Q335" i="1"/>
  <c r="Q334" i="1"/>
  <c r="Q333" i="1"/>
  <c r="Q332" i="1"/>
  <c r="Q331" i="1"/>
  <c r="Q326" i="1"/>
  <c r="Q322" i="1"/>
  <c r="Q321" i="1"/>
  <c r="Q320" i="1"/>
  <c r="Q319" i="1"/>
  <c r="Q318" i="1"/>
  <c r="Q317" i="1"/>
  <c r="Q316" i="1"/>
  <c r="Q315" i="1"/>
  <c r="Q309" i="1"/>
  <c r="Q308" i="1"/>
  <c r="Q307" i="1"/>
  <c r="Q306" i="1"/>
  <c r="Q305" i="1"/>
  <c r="Q303" i="1"/>
  <c r="Q300" i="1"/>
  <c r="Q294" i="1"/>
  <c r="Q288" i="1"/>
  <c r="Q285" i="1"/>
  <c r="Q284" i="1"/>
  <c r="Q283" i="1"/>
  <c r="Q272" i="1"/>
  <c r="Q271" i="1"/>
  <c r="Q261" i="1"/>
  <c r="Q260" i="1"/>
  <c r="Q259" i="1"/>
  <c r="Q257" i="1"/>
  <c r="Q253" i="1"/>
  <c r="Q252" i="1"/>
  <c r="Q251" i="1"/>
  <c r="Q247" i="1"/>
  <c r="Q243" i="1"/>
  <c r="Q242" i="1"/>
  <c r="Q238" i="1"/>
  <c r="Q235" i="1"/>
  <c r="Q234" i="1"/>
  <c r="Q233" i="1"/>
  <c r="Q218" i="1"/>
  <c r="Q213" i="1"/>
  <c r="Q208" i="1"/>
  <c r="Q204" i="1"/>
  <c r="Q203" i="1"/>
  <c r="Q195" i="1"/>
  <c r="Q178" i="1"/>
  <c r="Q177" i="1"/>
  <c r="Q176" i="1"/>
  <c r="Q175" i="1"/>
  <c r="Q173" i="1"/>
  <c r="Q172" i="1"/>
  <c r="Q150" i="1"/>
  <c r="Q137" i="1"/>
  <c r="Q136" i="1"/>
  <c r="Q135" i="1"/>
  <c r="Q134" i="1"/>
  <c r="Q133" i="1"/>
  <c r="Q132" i="1"/>
  <c r="Q131" i="1"/>
  <c r="Q130" i="1"/>
  <c r="Q129" i="1"/>
  <c r="Q128" i="1"/>
  <c r="Q115" i="1"/>
  <c r="Q109" i="1"/>
  <c r="Q97" i="1"/>
  <c r="Q96" i="1"/>
  <c r="Q87" i="1"/>
  <c r="Q86" i="1"/>
  <c r="Q85" i="1"/>
  <c r="Q77" i="1"/>
  <c r="Q76" i="1"/>
  <c r="Q60" i="1"/>
  <c r="Q59" i="1"/>
  <c r="Q58" i="1"/>
  <c r="Q57" i="1"/>
  <c r="Q56" i="1"/>
  <c r="Q18" i="1"/>
  <c r="Q17" i="1"/>
  <c r="Q16" i="1"/>
  <c r="Q15" i="1"/>
  <c r="Q14" i="1"/>
  <c r="Q13" i="1"/>
  <c r="Q12" i="1"/>
  <c r="Q11" i="1"/>
  <c r="Q10" i="1"/>
  <c r="Q9" i="1"/>
  <c r="Q8" i="1"/>
  <c r="Q6" i="1"/>
  <c r="Q7"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61" i="1"/>
  <c r="Q62" i="1"/>
  <c r="Q63" i="1"/>
  <c r="Q64" i="1"/>
  <c r="Q65" i="1"/>
  <c r="Q66" i="1"/>
  <c r="Q67" i="1"/>
  <c r="Q68" i="1"/>
  <c r="Q69" i="1"/>
  <c r="Q70" i="1"/>
  <c r="Q71" i="1"/>
  <c r="Q72" i="1"/>
  <c r="Q73" i="1"/>
  <c r="Q74" i="1"/>
  <c r="Q75" i="1"/>
  <c r="Q78" i="1"/>
  <c r="Q79" i="1"/>
  <c r="Q80" i="1"/>
  <c r="Q81" i="1"/>
  <c r="Q82" i="1"/>
  <c r="Q83" i="1"/>
  <c r="Q84" i="1"/>
  <c r="Q88" i="1"/>
  <c r="Q89" i="1"/>
  <c r="Q90" i="1"/>
  <c r="Q91" i="1"/>
  <c r="Q92" i="1"/>
  <c r="Q93" i="1"/>
  <c r="Q94" i="1"/>
  <c r="Q95" i="1"/>
  <c r="Q98" i="1"/>
  <c r="Q99" i="1"/>
  <c r="Q100" i="1"/>
  <c r="Q101" i="1"/>
  <c r="Q102" i="1"/>
  <c r="Q103" i="1"/>
  <c r="Q104" i="1"/>
  <c r="Q105" i="1"/>
  <c r="Q106" i="1"/>
  <c r="Q107" i="1"/>
  <c r="Q108" i="1"/>
  <c r="Q110" i="1"/>
  <c r="Q111" i="1"/>
  <c r="Q112" i="1"/>
  <c r="Q113" i="1"/>
  <c r="Q114" i="1"/>
  <c r="Q116" i="1"/>
  <c r="Q117" i="1"/>
  <c r="Q118" i="1"/>
  <c r="Q119" i="1"/>
  <c r="Q120" i="1"/>
  <c r="S2" i="1"/>
  <c r="S3" i="1"/>
  <c r="S5" i="1"/>
  <c r="S8" i="1"/>
  <c r="S6" i="1"/>
  <c r="S7"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8" i="1"/>
  <c r="S167"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5" i="1"/>
  <c r="S266" i="1"/>
  <c r="S267" i="1"/>
  <c r="S268" i="1"/>
  <c r="S270" i="1"/>
  <c r="S269"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6" i="1"/>
  <c r="S404" i="1"/>
  <c r="S405" i="1"/>
  <c r="S407" i="1"/>
  <c r="S301" i="1"/>
  <c r="S346" i="1"/>
  <c r="S403" i="1"/>
  <c r="S264" i="1"/>
  <c r="R2" i="1"/>
  <c r="R3" i="1"/>
  <c r="R5" i="1"/>
  <c r="R8" i="1"/>
  <c r="R6" i="1"/>
  <c r="R7"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3" i="1"/>
  <c r="R64" i="1"/>
  <c r="R65" i="1"/>
  <c r="R66" i="1"/>
  <c r="R67" i="1"/>
  <c r="R68" i="1"/>
  <c r="R69" i="1"/>
  <c r="R70" i="1"/>
  <c r="R71" i="1"/>
  <c r="R72" i="1"/>
  <c r="R74" i="1"/>
  <c r="R75" i="1"/>
  <c r="R76" i="1"/>
  <c r="R77" i="1"/>
  <c r="R78" i="1"/>
  <c r="R80" i="1"/>
  <c r="R82" i="1"/>
  <c r="R84" i="1"/>
  <c r="R85" i="1"/>
  <c r="R86" i="1"/>
  <c r="R87" i="1"/>
  <c r="R88" i="1"/>
  <c r="R89" i="1"/>
  <c r="R90" i="1"/>
  <c r="R91" i="1"/>
  <c r="R92" i="1"/>
  <c r="R93" i="1"/>
  <c r="R94" i="1"/>
  <c r="R95" i="1"/>
  <c r="R96" i="1"/>
  <c r="R97" i="1"/>
  <c r="R99" i="1"/>
  <c r="R100" i="1"/>
  <c r="R101" i="1"/>
  <c r="R102" i="1"/>
  <c r="R103" i="1"/>
  <c r="R104" i="1"/>
  <c r="R105" i="1"/>
  <c r="R106" i="1"/>
  <c r="U106" i="1" s="1"/>
  <c r="R107" i="1"/>
  <c r="R108" i="1"/>
  <c r="R109" i="1"/>
  <c r="U109" i="1" s="1"/>
  <c r="R110" i="1"/>
  <c r="R111" i="1"/>
  <c r="R112" i="1"/>
  <c r="R113" i="1"/>
  <c r="R114" i="1"/>
  <c r="R115" i="1"/>
  <c r="R116" i="1"/>
  <c r="R117" i="1"/>
  <c r="R118" i="1"/>
  <c r="U118" i="1" s="1"/>
  <c r="R119" i="1"/>
  <c r="R120" i="1"/>
  <c r="R121" i="1"/>
  <c r="R122" i="1"/>
  <c r="R123" i="1"/>
  <c r="R125" i="1"/>
  <c r="R126" i="1"/>
  <c r="R127" i="1"/>
  <c r="R128" i="1"/>
  <c r="R129" i="1"/>
  <c r="R130" i="1"/>
  <c r="R131" i="1"/>
  <c r="R132" i="1"/>
  <c r="R133" i="1"/>
  <c r="R134" i="1"/>
  <c r="R135" i="1"/>
  <c r="R136" i="1"/>
  <c r="R137" i="1"/>
  <c r="R138" i="1"/>
  <c r="R139"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9" i="1"/>
  <c r="R170" i="1"/>
  <c r="R171" i="1"/>
  <c r="R172" i="1"/>
  <c r="R173" i="1"/>
  <c r="R174" i="1"/>
  <c r="R175" i="1"/>
  <c r="R176" i="1"/>
  <c r="R177" i="1"/>
  <c r="R178" i="1"/>
  <c r="R179" i="1"/>
  <c r="R180" i="1"/>
  <c r="R181" i="1"/>
  <c r="R182" i="1"/>
  <c r="R183" i="1"/>
  <c r="R185" i="1"/>
  <c r="R186" i="1"/>
  <c r="R188" i="1"/>
  <c r="R189" i="1"/>
  <c r="R190" i="1"/>
  <c r="R191" i="1"/>
  <c r="R195" i="1"/>
  <c r="R197" i="1"/>
  <c r="R200" i="1"/>
  <c r="R201" i="1"/>
  <c r="R202" i="1"/>
  <c r="R203" i="1"/>
  <c r="R204" i="1"/>
  <c r="R205" i="1"/>
  <c r="R206" i="1"/>
  <c r="R208" i="1"/>
  <c r="R212" i="1"/>
  <c r="R213" i="1"/>
  <c r="R217" i="1"/>
  <c r="R218" i="1"/>
  <c r="R220" i="1"/>
  <c r="R221" i="1"/>
  <c r="R222" i="1"/>
  <c r="R223" i="1"/>
  <c r="R224" i="1"/>
  <c r="R225" i="1"/>
  <c r="R227" i="1"/>
  <c r="R228" i="1"/>
  <c r="R229" i="1"/>
  <c r="R230" i="1"/>
  <c r="R231" i="1"/>
  <c r="R233" i="1"/>
  <c r="R234" i="1"/>
  <c r="R235" i="1"/>
  <c r="R236" i="1"/>
  <c r="R237" i="1"/>
  <c r="R238" i="1"/>
  <c r="R239" i="1"/>
  <c r="R241" i="1"/>
  <c r="R242" i="1"/>
  <c r="R243" i="1"/>
  <c r="R244" i="1"/>
  <c r="R245" i="1"/>
  <c r="R247" i="1"/>
  <c r="R248" i="1"/>
  <c r="R249" i="1"/>
  <c r="R250" i="1"/>
  <c r="R251" i="1"/>
  <c r="R252" i="1"/>
  <c r="R253" i="1"/>
  <c r="U253" i="1" s="1"/>
  <c r="R254" i="1"/>
  <c r="R255" i="1"/>
  <c r="R256" i="1"/>
  <c r="R257" i="1"/>
  <c r="R258" i="1"/>
  <c r="R259" i="1"/>
  <c r="U259" i="1" s="1"/>
  <c r="R260" i="1"/>
  <c r="R261" i="1"/>
  <c r="R262" i="1"/>
  <c r="R263" i="1"/>
  <c r="R265" i="1"/>
  <c r="R266" i="1"/>
  <c r="R267" i="1"/>
  <c r="R268" i="1"/>
  <c r="R270" i="1"/>
  <c r="R269" i="1"/>
  <c r="R271" i="1"/>
  <c r="R272" i="1"/>
  <c r="R273" i="1"/>
  <c r="R274" i="1"/>
  <c r="R275" i="1"/>
  <c r="R276" i="1"/>
  <c r="R277" i="1"/>
  <c r="R278" i="1"/>
  <c r="R280" i="1"/>
  <c r="R282" i="1"/>
  <c r="R283" i="1"/>
  <c r="R284" i="1"/>
  <c r="R285" i="1"/>
  <c r="U285" i="1" s="1"/>
  <c r="R286" i="1"/>
  <c r="R287" i="1"/>
  <c r="R288" i="1"/>
  <c r="U288" i="1" s="1"/>
  <c r="R289" i="1"/>
  <c r="R290" i="1"/>
  <c r="R292" i="1"/>
  <c r="R293" i="1"/>
  <c r="R294" i="1"/>
  <c r="R295" i="1"/>
  <c r="R298" i="1"/>
  <c r="R299" i="1"/>
  <c r="R300" i="1"/>
  <c r="R303" i="1"/>
  <c r="R304" i="1"/>
  <c r="R305" i="1"/>
  <c r="R306" i="1"/>
  <c r="R307" i="1"/>
  <c r="R308" i="1"/>
  <c r="R309" i="1"/>
  <c r="R310" i="1"/>
  <c r="R311" i="1"/>
  <c r="R312" i="1"/>
  <c r="R313" i="1"/>
  <c r="R314" i="1"/>
  <c r="R315" i="1"/>
  <c r="R316" i="1"/>
  <c r="R317" i="1"/>
  <c r="R318" i="1"/>
  <c r="R319" i="1"/>
  <c r="R320" i="1"/>
  <c r="R321" i="1"/>
  <c r="R322" i="1"/>
  <c r="R326" i="1"/>
  <c r="R328" i="1"/>
  <c r="R330" i="1"/>
  <c r="R331" i="1"/>
  <c r="R332" i="1"/>
  <c r="R333" i="1"/>
  <c r="R334" i="1"/>
  <c r="R335" i="1"/>
  <c r="R337" i="1"/>
  <c r="R338" i="1"/>
  <c r="R339" i="1"/>
  <c r="R340" i="1"/>
  <c r="R341" i="1"/>
  <c r="R342" i="1"/>
  <c r="R343" i="1"/>
  <c r="R344" i="1"/>
  <c r="R345" i="1"/>
  <c r="R347" i="1"/>
  <c r="R348" i="1"/>
  <c r="R349" i="1"/>
  <c r="R350" i="1"/>
  <c r="R352" i="1"/>
  <c r="R353" i="1"/>
  <c r="R354" i="1"/>
  <c r="R356" i="1"/>
  <c r="R357" i="1"/>
  <c r="R358" i="1"/>
  <c r="R361" i="1"/>
  <c r="R363" i="1"/>
  <c r="R364" i="1"/>
  <c r="R366" i="1"/>
  <c r="R367" i="1"/>
  <c r="R368" i="1"/>
  <c r="R369" i="1"/>
  <c r="R370" i="1"/>
  <c r="R372" i="1"/>
  <c r="R373" i="1"/>
  <c r="R374" i="1"/>
  <c r="R375" i="1"/>
  <c r="R376" i="1"/>
  <c r="R378" i="1"/>
  <c r="R379" i="1"/>
  <c r="R380" i="1"/>
  <c r="R382" i="1"/>
  <c r="R386" i="1"/>
  <c r="R387" i="1"/>
  <c r="R388" i="1"/>
  <c r="R389" i="1"/>
  <c r="R391" i="1"/>
  <c r="R394" i="1"/>
  <c r="R395" i="1"/>
  <c r="R396" i="1"/>
  <c r="R397" i="1"/>
  <c r="R398" i="1"/>
  <c r="R399" i="1"/>
  <c r="R400" i="1"/>
  <c r="R401" i="1"/>
  <c r="R402" i="1"/>
  <c r="R406" i="1"/>
  <c r="R404" i="1"/>
  <c r="R405" i="1"/>
  <c r="R407" i="1"/>
  <c r="R301" i="1"/>
  <c r="R346" i="1"/>
  <c r="R403" i="1"/>
  <c r="R264" i="1"/>
  <c r="Q2" i="1"/>
  <c r="Q3" i="1"/>
  <c r="Q5" i="1"/>
  <c r="Q121" i="1"/>
  <c r="Q122" i="1"/>
  <c r="Q123" i="1"/>
  <c r="Q124" i="1"/>
  <c r="Q125" i="1"/>
  <c r="Q126" i="1"/>
  <c r="Q127" i="1"/>
  <c r="Q138" i="1"/>
  <c r="Q139" i="1"/>
  <c r="Q140" i="1"/>
  <c r="Q141" i="1"/>
  <c r="Q142" i="1"/>
  <c r="Q143" i="1"/>
  <c r="Q144" i="1"/>
  <c r="Q145" i="1"/>
  <c r="Q146" i="1"/>
  <c r="Q147" i="1"/>
  <c r="Q148" i="1"/>
  <c r="Q149" i="1"/>
  <c r="Q151" i="1"/>
  <c r="U151" i="1" s="1"/>
  <c r="Q152" i="1"/>
  <c r="U152" i="1" s="1"/>
  <c r="Q153" i="1"/>
  <c r="U153" i="1" s="1"/>
  <c r="Q154" i="1"/>
  <c r="U154" i="1" s="1"/>
  <c r="Q155" i="1"/>
  <c r="U155" i="1" s="1"/>
  <c r="Q156" i="1"/>
  <c r="U156" i="1" s="1"/>
  <c r="Q157" i="1"/>
  <c r="U157" i="1" s="1"/>
  <c r="Q158" i="1"/>
  <c r="U158" i="1" s="1"/>
  <c r="Q159" i="1"/>
  <c r="U159" i="1" s="1"/>
  <c r="Q160" i="1"/>
  <c r="U160" i="1" s="1"/>
  <c r="Q161" i="1"/>
  <c r="U161" i="1" s="1"/>
  <c r="Q162" i="1"/>
  <c r="U162" i="1" s="1"/>
  <c r="Q163" i="1"/>
  <c r="U163" i="1" s="1"/>
  <c r="Q164" i="1"/>
  <c r="U164" i="1" s="1"/>
  <c r="Q165" i="1"/>
  <c r="U165" i="1" s="1"/>
  <c r="Q166" i="1"/>
  <c r="U166" i="1" s="1"/>
  <c r="Q168" i="1"/>
  <c r="Q169" i="1"/>
  <c r="Q170" i="1"/>
  <c r="Q171" i="1"/>
  <c r="Q174" i="1"/>
  <c r="Q179" i="1"/>
  <c r="Q180" i="1"/>
  <c r="Q181" i="1"/>
  <c r="Q182" i="1"/>
  <c r="Q183" i="1"/>
  <c r="Q184" i="1"/>
  <c r="Q185" i="1"/>
  <c r="Q186" i="1"/>
  <c r="Q187" i="1"/>
  <c r="Q188" i="1"/>
  <c r="Q189" i="1"/>
  <c r="Q190" i="1"/>
  <c r="Q191" i="1"/>
  <c r="Q192" i="1"/>
  <c r="Q193" i="1"/>
  <c r="Q194" i="1"/>
  <c r="Q196" i="1"/>
  <c r="Q197" i="1"/>
  <c r="U197" i="1" s="1"/>
  <c r="Q198" i="1"/>
  <c r="Q199" i="1"/>
  <c r="Q200" i="1"/>
  <c r="U200" i="1" s="1"/>
  <c r="Q201" i="1"/>
  <c r="U201" i="1" s="1"/>
  <c r="Q202" i="1"/>
  <c r="U202" i="1" s="1"/>
  <c r="Q205" i="1"/>
  <c r="U205" i="1" s="1"/>
  <c r="Q206" i="1"/>
  <c r="U206" i="1" s="1"/>
  <c r="Q207" i="1"/>
  <c r="Q209" i="1"/>
  <c r="Q210" i="1"/>
  <c r="Q211" i="1"/>
  <c r="Q212" i="1"/>
  <c r="Q214" i="1"/>
  <c r="Q215" i="1"/>
  <c r="Q216" i="1"/>
  <c r="Q217" i="1"/>
  <c r="Q219" i="1"/>
  <c r="Q220" i="1"/>
  <c r="Q221" i="1"/>
  <c r="Q222" i="1"/>
  <c r="Q223" i="1"/>
  <c r="Q224" i="1"/>
  <c r="Q225" i="1"/>
  <c r="Q226" i="1"/>
  <c r="Q227" i="1"/>
  <c r="Q228" i="1"/>
  <c r="Q229" i="1"/>
  <c r="Q230" i="1"/>
  <c r="Q231" i="1"/>
  <c r="Q232" i="1"/>
  <c r="Q236" i="1"/>
  <c r="U236" i="1" s="1"/>
  <c r="Q237" i="1"/>
  <c r="U237" i="1" s="1"/>
  <c r="Q239" i="1"/>
  <c r="Q240" i="1"/>
  <c r="Q241" i="1"/>
  <c r="Q244" i="1"/>
  <c r="Q245" i="1"/>
  <c r="Q246" i="1"/>
  <c r="Q248" i="1"/>
  <c r="U248" i="1" s="1"/>
  <c r="Q249" i="1"/>
  <c r="U249" i="1" s="1"/>
  <c r="Q250" i="1"/>
  <c r="U250" i="1" s="1"/>
  <c r="Q254" i="1"/>
  <c r="Q255" i="1"/>
  <c r="Q256" i="1"/>
  <c r="Q258" i="1"/>
  <c r="U258" i="1" s="1"/>
  <c r="Q262" i="1"/>
  <c r="Q263" i="1"/>
  <c r="Q265" i="1"/>
  <c r="Q266" i="1"/>
  <c r="Q267" i="1"/>
  <c r="Q268" i="1"/>
  <c r="Q270" i="1"/>
  <c r="Q269" i="1"/>
  <c r="Q273" i="1"/>
  <c r="Q274" i="1"/>
  <c r="Q275" i="1"/>
  <c r="Q276" i="1"/>
  <c r="Q277" i="1"/>
  <c r="Q278" i="1"/>
  <c r="Q279" i="1"/>
  <c r="Q280" i="1"/>
  <c r="Q281" i="1"/>
  <c r="Q282" i="1"/>
  <c r="Q286" i="1"/>
  <c r="U286" i="1" s="1"/>
  <c r="Q287" i="1"/>
  <c r="U287" i="1" s="1"/>
  <c r="Q289" i="1"/>
  <c r="Q290" i="1"/>
  <c r="Q291" i="1"/>
  <c r="Q292" i="1"/>
  <c r="Q293" i="1"/>
  <c r="Q295" i="1"/>
  <c r="Q296" i="1"/>
  <c r="Q297" i="1"/>
  <c r="Q298" i="1"/>
  <c r="Q299" i="1"/>
  <c r="Q302" i="1"/>
  <c r="Q304" i="1"/>
  <c r="U304" i="1" s="1"/>
  <c r="Q310" i="1"/>
  <c r="Q311" i="1"/>
  <c r="Q312" i="1"/>
  <c r="Q313" i="1"/>
  <c r="Q314" i="1"/>
  <c r="Q323" i="1"/>
  <c r="Q324" i="1"/>
  <c r="Q325" i="1"/>
  <c r="Q327" i="1"/>
  <c r="Q328" i="1"/>
  <c r="U328" i="1" s="1"/>
  <c r="Q329" i="1"/>
  <c r="Q330" i="1"/>
  <c r="Q336" i="1"/>
  <c r="Q341" i="1"/>
  <c r="Q342" i="1"/>
  <c r="Q343" i="1"/>
  <c r="Q344" i="1"/>
  <c r="Q345" i="1"/>
  <c r="Q347" i="1"/>
  <c r="Q351" i="1"/>
  <c r="Q354" i="1"/>
  <c r="Q355" i="1"/>
  <c r="Q356" i="1"/>
  <c r="U356" i="1" s="1"/>
  <c r="Q357" i="1"/>
  <c r="U357" i="1" s="1"/>
  <c r="Q358" i="1"/>
  <c r="U358" i="1" s="1"/>
  <c r="Q359" i="1"/>
  <c r="Q360" i="1"/>
  <c r="Q361" i="1"/>
  <c r="U361" i="1" s="1"/>
  <c r="Q362" i="1"/>
  <c r="Q364" i="1"/>
  <c r="Q365" i="1"/>
  <c r="Q369" i="1"/>
  <c r="U369" i="1" s="1"/>
  <c r="Q370" i="1"/>
  <c r="U370" i="1" s="1"/>
  <c r="Q371" i="1"/>
  <c r="Q372" i="1"/>
  <c r="Q373" i="1"/>
  <c r="Q375" i="1"/>
  <c r="Q377" i="1"/>
  <c r="Q378" i="1"/>
  <c r="U378" i="1" s="1"/>
  <c r="Q381" i="1"/>
  <c r="Q382" i="1"/>
  <c r="Q383" i="1"/>
  <c r="Q384" i="1"/>
  <c r="Q385" i="1"/>
  <c r="Q386" i="1"/>
  <c r="U386" i="1" s="1"/>
  <c r="Q387" i="1"/>
  <c r="U387" i="1" s="1"/>
  <c r="Q388" i="1"/>
  <c r="U388" i="1" s="1"/>
  <c r="Q390" i="1"/>
  <c r="Q391" i="1"/>
  <c r="Q392" i="1"/>
  <c r="Q393" i="1"/>
  <c r="Q394" i="1"/>
  <c r="Q398" i="1"/>
  <c r="Q406" i="1"/>
  <c r="Q404" i="1"/>
  <c r="Q405" i="1"/>
  <c r="Q407" i="1"/>
  <c r="Q301" i="1"/>
  <c r="Q346" i="1"/>
  <c r="Q403" i="1"/>
  <c r="Q264" i="1"/>
  <c r="S4" i="1"/>
  <c r="R4" i="1"/>
  <c r="Q4" i="1"/>
  <c r="P301" i="1"/>
  <c r="P346" i="1"/>
  <c r="P403" i="1"/>
  <c r="P264" i="1"/>
  <c r="U228" i="1" l="1"/>
  <c r="U399" i="1"/>
  <c r="U363" i="1"/>
  <c r="U132" i="1"/>
  <c r="U251" i="1"/>
  <c r="U4" i="1"/>
  <c r="S408" i="1"/>
  <c r="U403" i="1"/>
  <c r="U301" i="1"/>
  <c r="U405" i="1"/>
  <c r="U406" i="1"/>
  <c r="U394" i="1"/>
  <c r="U373" i="1"/>
  <c r="U364" i="1"/>
  <c r="U345" i="1"/>
  <c r="U343" i="1"/>
  <c r="U341" i="1"/>
  <c r="U330" i="1"/>
  <c r="U311" i="1"/>
  <c r="U299" i="1"/>
  <c r="U295" i="1"/>
  <c r="U292" i="1"/>
  <c r="U290" i="1"/>
  <c r="U282" i="1"/>
  <c r="U280" i="1"/>
  <c r="U278" i="1"/>
  <c r="U276" i="1"/>
  <c r="U274" i="1"/>
  <c r="U269" i="1"/>
  <c r="U268" i="1"/>
  <c r="U266" i="1"/>
  <c r="U263" i="1"/>
  <c r="U255" i="1"/>
  <c r="U245" i="1"/>
  <c r="U241" i="1"/>
  <c r="U239" i="1"/>
  <c r="U231" i="1"/>
  <c r="U229" i="1"/>
  <c r="U227" i="1"/>
  <c r="U225" i="1"/>
  <c r="U223" i="1"/>
  <c r="U221" i="1"/>
  <c r="U191" i="1"/>
  <c r="U189" i="1"/>
  <c r="U185" i="1"/>
  <c r="U183" i="1"/>
  <c r="U181" i="1"/>
  <c r="U179" i="1"/>
  <c r="U171" i="1"/>
  <c r="U169" i="1"/>
  <c r="U149" i="1"/>
  <c r="U147" i="1"/>
  <c r="U145" i="1"/>
  <c r="U143" i="1"/>
  <c r="U141" i="1"/>
  <c r="U139" i="1"/>
  <c r="U127" i="1"/>
  <c r="U125" i="1"/>
  <c r="U123" i="1"/>
  <c r="U121" i="1"/>
  <c r="U3" i="1"/>
  <c r="U400" i="1"/>
  <c r="U376" i="1"/>
  <c r="U374" i="1"/>
  <c r="U349" i="1"/>
  <c r="U338" i="1"/>
  <c r="U335" i="1"/>
  <c r="U322" i="1"/>
  <c r="U320" i="1"/>
  <c r="U300" i="1"/>
  <c r="U178" i="1"/>
  <c r="U133" i="1"/>
  <c r="U97" i="1"/>
  <c r="U85" i="1"/>
  <c r="U71" i="1"/>
  <c r="U144" i="1"/>
  <c r="U96" i="1"/>
  <c r="U120" i="1"/>
  <c r="U113" i="1"/>
  <c r="U111" i="1"/>
  <c r="U108" i="1"/>
  <c r="U75" i="1"/>
  <c r="U48" i="1"/>
  <c r="U36" i="1"/>
  <c r="U24" i="1"/>
  <c r="U12" i="1"/>
  <c r="U115" i="1"/>
  <c r="U175" i="1"/>
  <c r="U177" i="1"/>
  <c r="U204" i="1"/>
  <c r="U233" i="1"/>
  <c r="U235" i="1"/>
  <c r="U247" i="1"/>
  <c r="U257" i="1"/>
  <c r="U315" i="1"/>
  <c r="U317" i="1"/>
  <c r="U319" i="1"/>
  <c r="U326" i="1"/>
  <c r="U337" i="1"/>
  <c r="U350" i="1"/>
  <c r="U366" i="1"/>
  <c r="U368" i="1"/>
  <c r="U84" i="1"/>
  <c r="U116" i="1"/>
  <c r="U104" i="1"/>
  <c r="U102" i="1"/>
  <c r="U100" i="1"/>
  <c r="U94" i="1"/>
  <c r="U92" i="1"/>
  <c r="U90" i="1"/>
  <c r="U88" i="1"/>
  <c r="U69" i="1"/>
  <c r="U67" i="1"/>
  <c r="U65" i="1"/>
  <c r="U63" i="1"/>
  <c r="U54" i="1"/>
  <c r="U52" i="1"/>
  <c r="U50" i="1"/>
  <c r="U44" i="1"/>
  <c r="U42" i="1"/>
  <c r="U40" i="1"/>
  <c r="U38" i="1"/>
  <c r="U32" i="1"/>
  <c r="U30" i="1"/>
  <c r="U28" i="1"/>
  <c r="U26" i="1"/>
  <c r="U20" i="1"/>
  <c r="U7" i="1"/>
  <c r="U8" i="1"/>
  <c r="U10" i="1"/>
  <c r="U14" i="1"/>
  <c r="U16" i="1"/>
  <c r="U18" i="1"/>
  <c r="U57" i="1"/>
  <c r="U59" i="1"/>
  <c r="U76" i="1"/>
  <c r="U87" i="1"/>
  <c r="U129" i="1"/>
  <c r="U131" i="1"/>
  <c r="U135" i="1"/>
  <c r="U137" i="1"/>
  <c r="U172" i="1"/>
  <c r="U195" i="1"/>
  <c r="U242" i="1"/>
  <c r="U252" i="1"/>
  <c r="U260" i="1"/>
  <c r="U271" i="1"/>
  <c r="U283" i="1"/>
  <c r="U294" i="1"/>
  <c r="U306" i="1"/>
  <c r="U308" i="1"/>
  <c r="U332" i="1"/>
  <c r="U334" i="1"/>
  <c r="U353" i="1"/>
  <c r="U395" i="1"/>
  <c r="U397" i="1"/>
  <c r="U402" i="1"/>
  <c r="U264" i="1"/>
  <c r="U346" i="1"/>
  <c r="U407" i="1"/>
  <c r="U404" i="1"/>
  <c r="U398" i="1"/>
  <c r="U391" i="1"/>
  <c r="U382" i="1"/>
  <c r="U372" i="1"/>
  <c r="U354" i="1"/>
  <c r="U347" i="1"/>
  <c r="U344" i="1"/>
  <c r="U342" i="1"/>
  <c r="U314" i="1"/>
  <c r="U312" i="1"/>
  <c r="U310" i="1"/>
  <c r="U298" i="1"/>
  <c r="U293" i="1"/>
  <c r="U289" i="1"/>
  <c r="U277" i="1"/>
  <c r="U275" i="1"/>
  <c r="U273" i="1"/>
  <c r="U270" i="1"/>
  <c r="U267" i="1"/>
  <c r="U265" i="1"/>
  <c r="U262" i="1"/>
  <c r="U256" i="1"/>
  <c r="U254" i="1"/>
  <c r="U244" i="1"/>
  <c r="U230" i="1"/>
  <c r="U224" i="1"/>
  <c r="U222" i="1"/>
  <c r="U220" i="1"/>
  <c r="U217" i="1"/>
  <c r="U212" i="1"/>
  <c r="U190" i="1"/>
  <c r="U188" i="1"/>
  <c r="U186" i="1"/>
  <c r="U182" i="1"/>
  <c r="U180" i="1"/>
  <c r="U174" i="1"/>
  <c r="U170" i="1"/>
  <c r="U148" i="1"/>
  <c r="U146" i="1"/>
  <c r="U142" i="1"/>
  <c r="U138" i="1"/>
  <c r="U126" i="1"/>
  <c r="U122" i="1"/>
  <c r="U5" i="1"/>
  <c r="U2" i="1"/>
  <c r="U380" i="1"/>
  <c r="U375" i="1"/>
  <c r="U348" i="1"/>
  <c r="U339" i="1"/>
  <c r="U321" i="1"/>
  <c r="U313" i="1"/>
  <c r="U303" i="1"/>
  <c r="U213" i="1"/>
  <c r="U72" i="1"/>
  <c r="U70" i="1"/>
  <c r="U56" i="1"/>
  <c r="U46" i="1"/>
  <c r="U34" i="1"/>
  <c r="U22" i="1"/>
  <c r="U119" i="1"/>
  <c r="U117" i="1"/>
  <c r="U114" i="1"/>
  <c r="U112" i="1"/>
  <c r="U110" i="1"/>
  <c r="U107" i="1"/>
  <c r="U105" i="1"/>
  <c r="U103" i="1"/>
  <c r="U101" i="1"/>
  <c r="U99" i="1"/>
  <c r="U95" i="1"/>
  <c r="U93" i="1"/>
  <c r="U91" i="1"/>
  <c r="U89" i="1"/>
  <c r="U82" i="1"/>
  <c r="U47" i="1"/>
  <c r="U35" i="1"/>
  <c r="U23" i="1"/>
  <c r="U11" i="1"/>
  <c r="U60" i="1"/>
  <c r="U203" i="1"/>
  <c r="T408" i="1"/>
  <c r="U80" i="1"/>
  <c r="U78" i="1"/>
  <c r="U74" i="1"/>
  <c r="U68" i="1"/>
  <c r="U66" i="1"/>
  <c r="U64" i="1"/>
  <c r="U55" i="1"/>
  <c r="U53" i="1"/>
  <c r="U51" i="1"/>
  <c r="U49" i="1"/>
  <c r="U45" i="1"/>
  <c r="U43" i="1"/>
  <c r="U41" i="1"/>
  <c r="U39" i="1"/>
  <c r="U37" i="1"/>
  <c r="U33" i="1"/>
  <c r="U31" i="1"/>
  <c r="U29" i="1"/>
  <c r="U27" i="1"/>
  <c r="U25" i="1"/>
  <c r="U21" i="1"/>
  <c r="U19" i="1"/>
  <c r="U6" i="1"/>
  <c r="U9" i="1"/>
  <c r="U13" i="1"/>
  <c r="U15" i="1"/>
  <c r="U17" i="1"/>
  <c r="U58" i="1"/>
  <c r="U77" i="1"/>
  <c r="U86" i="1"/>
  <c r="U128" i="1"/>
  <c r="U130" i="1"/>
  <c r="U134" i="1"/>
  <c r="U136" i="1"/>
  <c r="U150" i="1"/>
  <c r="U173" i="1"/>
  <c r="U176" i="1"/>
  <c r="U208" i="1"/>
  <c r="U218" i="1"/>
  <c r="U234" i="1"/>
  <c r="U238" i="1"/>
  <c r="U243" i="1"/>
  <c r="U261" i="1"/>
  <c r="U272" i="1"/>
  <c r="U284" i="1"/>
  <c r="U305" i="1"/>
  <c r="U307" i="1"/>
  <c r="U309" i="1"/>
  <c r="U316" i="1"/>
  <c r="U318" i="1"/>
  <c r="U331" i="1"/>
  <c r="U333" i="1"/>
  <c r="U340" i="1"/>
  <c r="U352" i="1"/>
  <c r="U367" i="1"/>
  <c r="U379" i="1"/>
  <c r="U389" i="1"/>
  <c r="U396" i="1"/>
  <c r="U401" i="1"/>
  <c r="P404" i="1"/>
  <c r="I404" i="1"/>
  <c r="K404" i="1" s="1"/>
  <c r="P406" i="1"/>
  <c r="I406" i="1"/>
  <c r="K406" i="1" s="1"/>
  <c r="I402" i="1"/>
  <c r="K402" i="1" s="1"/>
  <c r="I401" i="1"/>
  <c r="K401" i="1" s="1"/>
  <c r="I400" i="1"/>
  <c r="K400" i="1" s="1"/>
  <c r="I399" i="1"/>
  <c r="K399" i="1" s="1"/>
  <c r="P398" i="1"/>
  <c r="I398" i="1"/>
  <c r="K398" i="1" s="1"/>
  <c r="I397" i="1"/>
  <c r="K397" i="1" s="1"/>
  <c r="I396" i="1"/>
  <c r="K396" i="1" s="1"/>
  <c r="I395" i="1"/>
  <c r="K395" i="1" s="1"/>
  <c r="P394" i="1"/>
  <c r="I394" i="1"/>
  <c r="K394" i="1" s="1"/>
  <c r="W393" i="1"/>
  <c r="V393" i="1"/>
  <c r="M393" i="1"/>
  <c r="I393" i="1"/>
  <c r="K393" i="1" s="1"/>
  <c r="W392" i="1"/>
  <c r="V392" i="1"/>
  <c r="M392" i="1"/>
  <c r="I392" i="1"/>
  <c r="K392" i="1" s="1"/>
  <c r="P391" i="1"/>
  <c r="I391" i="1"/>
  <c r="K391" i="1" s="1"/>
  <c r="W390" i="1"/>
  <c r="V390" i="1"/>
  <c r="M390" i="1"/>
  <c r="I390" i="1"/>
  <c r="K390" i="1" s="1"/>
  <c r="I389" i="1"/>
  <c r="K389" i="1" s="1"/>
  <c r="P388" i="1"/>
  <c r="I388" i="1"/>
  <c r="K388" i="1" s="1"/>
  <c r="P387" i="1"/>
  <c r="I387" i="1"/>
  <c r="K387" i="1" s="1"/>
  <c r="P386" i="1"/>
  <c r="I386" i="1"/>
  <c r="K386" i="1" s="1"/>
  <c r="W385" i="1"/>
  <c r="V385" i="1"/>
  <c r="M385" i="1"/>
  <c r="I385" i="1"/>
  <c r="K385" i="1" s="1"/>
  <c r="W384" i="1"/>
  <c r="V384" i="1"/>
  <c r="M384" i="1"/>
  <c r="I384" i="1"/>
  <c r="K384" i="1" s="1"/>
  <c r="W383" i="1"/>
  <c r="V383" i="1"/>
  <c r="M383" i="1"/>
  <c r="I383" i="1"/>
  <c r="K383" i="1" s="1"/>
  <c r="P382" i="1"/>
  <c r="W381" i="1"/>
  <c r="V381" i="1"/>
  <c r="M381" i="1"/>
  <c r="I381" i="1"/>
  <c r="K381" i="1" s="1"/>
  <c r="I380" i="1"/>
  <c r="K380" i="1" s="1"/>
  <c r="I379" i="1"/>
  <c r="K379" i="1" s="1"/>
  <c r="P378" i="1"/>
  <c r="I378" i="1"/>
  <c r="K378" i="1" s="1"/>
  <c r="W377" i="1"/>
  <c r="V377" i="1"/>
  <c r="M377" i="1"/>
  <c r="I377" i="1"/>
  <c r="K377" i="1" s="1"/>
  <c r="I376" i="1"/>
  <c r="K376" i="1" s="1"/>
  <c r="P375" i="1"/>
  <c r="I375" i="1"/>
  <c r="K375" i="1" s="1"/>
  <c r="I374" i="1"/>
  <c r="K374" i="1" s="1"/>
  <c r="P373" i="1"/>
  <c r="I373" i="1"/>
  <c r="K373" i="1" s="1"/>
  <c r="P372" i="1"/>
  <c r="I372" i="1"/>
  <c r="K372" i="1" s="1"/>
  <c r="W371" i="1"/>
  <c r="V371" i="1"/>
  <c r="M371" i="1"/>
  <c r="I371" i="1"/>
  <c r="K371" i="1" s="1"/>
  <c r="P370" i="1"/>
  <c r="I370" i="1"/>
  <c r="K370" i="1" s="1"/>
  <c r="P369" i="1"/>
  <c r="I369" i="1"/>
  <c r="K369" i="1" s="1"/>
  <c r="I368" i="1"/>
  <c r="K368" i="1" s="1"/>
  <c r="I367" i="1"/>
  <c r="K367" i="1" s="1"/>
  <c r="I366" i="1"/>
  <c r="K366" i="1" s="1"/>
  <c r="W365" i="1"/>
  <c r="V365" i="1"/>
  <c r="M365" i="1"/>
  <c r="I365" i="1"/>
  <c r="K365" i="1" s="1"/>
  <c r="P364" i="1"/>
  <c r="I364" i="1"/>
  <c r="K364" i="1" s="1"/>
  <c r="I363" i="1"/>
  <c r="K363" i="1" s="1"/>
  <c r="W362" i="1"/>
  <c r="V362" i="1"/>
  <c r="M362" i="1"/>
  <c r="I362" i="1"/>
  <c r="K362" i="1" s="1"/>
  <c r="P361" i="1"/>
  <c r="I361" i="1"/>
  <c r="K361" i="1" s="1"/>
  <c r="W360" i="1"/>
  <c r="V360" i="1"/>
  <c r="M360" i="1"/>
  <c r="I360" i="1"/>
  <c r="K360" i="1" s="1"/>
  <c r="W359" i="1"/>
  <c r="V359" i="1"/>
  <c r="M359" i="1"/>
  <c r="I359" i="1"/>
  <c r="K359" i="1" s="1"/>
  <c r="P358" i="1"/>
  <c r="I358" i="1"/>
  <c r="K358" i="1" s="1"/>
  <c r="P357" i="1"/>
  <c r="I357" i="1"/>
  <c r="K357" i="1" s="1"/>
  <c r="P356" i="1"/>
  <c r="I356" i="1"/>
  <c r="K356" i="1" s="1"/>
  <c r="W355" i="1"/>
  <c r="V355" i="1"/>
  <c r="M355" i="1"/>
  <c r="I355" i="1"/>
  <c r="K355" i="1" s="1"/>
  <c r="P354" i="1"/>
  <c r="I354" i="1"/>
  <c r="K354" i="1" s="1"/>
  <c r="I352" i="1"/>
  <c r="K352" i="1" s="1"/>
  <c r="W351" i="1"/>
  <c r="V351" i="1"/>
  <c r="M351" i="1"/>
  <c r="I351" i="1"/>
  <c r="K351" i="1" s="1"/>
  <c r="I350" i="1"/>
  <c r="K350" i="1" s="1"/>
  <c r="I349" i="1"/>
  <c r="K349" i="1" s="1"/>
  <c r="I348" i="1"/>
  <c r="K348" i="1" s="1"/>
  <c r="P347" i="1"/>
  <c r="I347" i="1"/>
  <c r="K347" i="1" s="1"/>
  <c r="P345" i="1"/>
  <c r="I345" i="1"/>
  <c r="K345" i="1" s="1"/>
  <c r="W344" i="1"/>
  <c r="V344" i="1"/>
  <c r="P344" i="1"/>
  <c r="I344" i="1"/>
  <c r="K344" i="1" s="1"/>
  <c r="P343" i="1"/>
  <c r="I343" i="1"/>
  <c r="K343" i="1" s="1"/>
  <c r="P342" i="1"/>
  <c r="I342" i="1"/>
  <c r="K342" i="1" s="1"/>
  <c r="P341" i="1"/>
  <c r="I341" i="1"/>
  <c r="K341" i="1" s="1"/>
  <c r="I340" i="1"/>
  <c r="K340" i="1" s="1"/>
  <c r="I339" i="1"/>
  <c r="K339" i="1" s="1"/>
  <c r="I338" i="1"/>
  <c r="K338" i="1" s="1"/>
  <c r="I337" i="1"/>
  <c r="K337" i="1" s="1"/>
  <c r="W336" i="1"/>
  <c r="V336" i="1"/>
  <c r="M336" i="1"/>
  <c r="I336" i="1"/>
  <c r="K336" i="1" s="1"/>
  <c r="I335" i="1"/>
  <c r="K335" i="1" s="1"/>
  <c r="I334" i="1"/>
  <c r="K334" i="1" s="1"/>
  <c r="I333" i="1"/>
  <c r="K333" i="1" s="1"/>
  <c r="I332" i="1"/>
  <c r="K332" i="1" s="1"/>
  <c r="I331" i="1"/>
  <c r="K331" i="1" s="1"/>
  <c r="P330" i="1"/>
  <c r="I330" i="1"/>
  <c r="K330" i="1" s="1"/>
  <c r="W329" i="1"/>
  <c r="V329" i="1"/>
  <c r="M329" i="1"/>
  <c r="I329" i="1"/>
  <c r="K329" i="1" s="1"/>
  <c r="P328" i="1"/>
  <c r="I328" i="1"/>
  <c r="K328" i="1" s="1"/>
  <c r="W327" i="1"/>
  <c r="V327" i="1"/>
  <c r="M327" i="1"/>
  <c r="I327" i="1"/>
  <c r="K327" i="1" s="1"/>
  <c r="I326" i="1"/>
  <c r="K326" i="1" s="1"/>
  <c r="W325" i="1"/>
  <c r="V325" i="1"/>
  <c r="M325" i="1"/>
  <c r="I325" i="1"/>
  <c r="K325" i="1" s="1"/>
  <c r="W324" i="1"/>
  <c r="V324" i="1"/>
  <c r="M324" i="1"/>
  <c r="I324" i="1"/>
  <c r="K324" i="1" s="1"/>
  <c r="W323" i="1"/>
  <c r="V323" i="1"/>
  <c r="M323" i="1"/>
  <c r="I323" i="1"/>
  <c r="K323" i="1" s="1"/>
  <c r="I322" i="1"/>
  <c r="K322" i="1" s="1"/>
  <c r="I321" i="1"/>
  <c r="K321" i="1" s="1"/>
  <c r="I320" i="1"/>
  <c r="K320" i="1" s="1"/>
  <c r="I319" i="1"/>
  <c r="K319" i="1" s="1"/>
  <c r="I318" i="1"/>
  <c r="K318" i="1" s="1"/>
  <c r="I317" i="1"/>
  <c r="K317" i="1" s="1"/>
  <c r="I316" i="1"/>
  <c r="K316" i="1" s="1"/>
  <c r="I315" i="1"/>
  <c r="K315" i="1" s="1"/>
  <c r="P314" i="1"/>
  <c r="I314" i="1"/>
  <c r="K314" i="1" s="1"/>
  <c r="P313" i="1"/>
  <c r="I313" i="1"/>
  <c r="K313" i="1" s="1"/>
  <c r="P312" i="1"/>
  <c r="I312" i="1"/>
  <c r="K312" i="1" s="1"/>
  <c r="P311" i="1"/>
  <c r="I311" i="1"/>
  <c r="K311" i="1" s="1"/>
  <c r="P310" i="1"/>
  <c r="I310" i="1"/>
  <c r="K310" i="1" s="1"/>
  <c r="I309" i="1"/>
  <c r="K309" i="1" s="1"/>
  <c r="I308" i="1"/>
  <c r="K308" i="1" s="1"/>
  <c r="I307" i="1"/>
  <c r="K307" i="1" s="1"/>
  <c r="I306" i="1"/>
  <c r="K306" i="1" s="1"/>
  <c r="I305" i="1"/>
  <c r="K305" i="1" s="1"/>
  <c r="P304" i="1"/>
  <c r="I304" i="1"/>
  <c r="K304" i="1" s="1"/>
  <c r="I303" i="1"/>
  <c r="K303" i="1" s="1"/>
  <c r="W302" i="1"/>
  <c r="V302" i="1"/>
  <c r="M302" i="1"/>
  <c r="I302" i="1"/>
  <c r="K302" i="1" s="1"/>
  <c r="I300" i="1"/>
  <c r="K300" i="1" s="1"/>
  <c r="P299" i="1"/>
  <c r="I299" i="1"/>
  <c r="K299" i="1" s="1"/>
  <c r="P298" i="1"/>
  <c r="I298" i="1"/>
  <c r="K298" i="1" s="1"/>
  <c r="W297" i="1"/>
  <c r="V297" i="1"/>
  <c r="M297" i="1"/>
  <c r="I297" i="1"/>
  <c r="K297" i="1" s="1"/>
  <c r="W296" i="1"/>
  <c r="V296" i="1"/>
  <c r="M296" i="1"/>
  <c r="I296" i="1"/>
  <c r="K296" i="1" s="1"/>
  <c r="P295" i="1"/>
  <c r="I295" i="1"/>
  <c r="K295" i="1" s="1"/>
  <c r="I294" i="1"/>
  <c r="K294" i="1" s="1"/>
  <c r="P293" i="1"/>
  <c r="I293" i="1"/>
  <c r="K293" i="1" s="1"/>
  <c r="P292" i="1"/>
  <c r="I292" i="1"/>
  <c r="K292" i="1" s="1"/>
  <c r="W291" i="1"/>
  <c r="V291" i="1"/>
  <c r="M291" i="1"/>
  <c r="I291" i="1"/>
  <c r="K291" i="1" s="1"/>
  <c r="P290" i="1"/>
  <c r="I290" i="1"/>
  <c r="K290" i="1" s="1"/>
  <c r="P289" i="1"/>
  <c r="I289" i="1"/>
  <c r="K289" i="1" s="1"/>
  <c r="I288" i="1"/>
  <c r="K288" i="1" s="1"/>
  <c r="P287" i="1"/>
  <c r="I287" i="1"/>
  <c r="K287" i="1" s="1"/>
  <c r="P286" i="1"/>
  <c r="I286" i="1"/>
  <c r="K286" i="1" s="1"/>
  <c r="I285" i="1"/>
  <c r="K285" i="1" s="1"/>
  <c r="I284" i="1"/>
  <c r="K284" i="1" s="1"/>
  <c r="I283" i="1"/>
  <c r="K283" i="1" s="1"/>
  <c r="P282" i="1"/>
  <c r="I282" i="1"/>
  <c r="K282" i="1" s="1"/>
  <c r="W281" i="1"/>
  <c r="V281" i="1"/>
  <c r="M281" i="1"/>
  <c r="I281" i="1"/>
  <c r="K281" i="1" s="1"/>
  <c r="P280" i="1"/>
  <c r="I280" i="1"/>
  <c r="K280" i="1" s="1"/>
  <c r="W279" i="1"/>
  <c r="V279" i="1"/>
  <c r="M279" i="1"/>
  <c r="I279" i="1"/>
  <c r="K279" i="1" s="1"/>
  <c r="P278" i="1"/>
  <c r="I278" i="1"/>
  <c r="K278" i="1" s="1"/>
  <c r="P277" i="1"/>
  <c r="I277" i="1"/>
  <c r="K277" i="1" s="1"/>
  <c r="P276" i="1"/>
  <c r="I276" i="1"/>
  <c r="K276" i="1" s="1"/>
  <c r="P275" i="1"/>
  <c r="I275" i="1"/>
  <c r="P274" i="1"/>
  <c r="I274" i="1"/>
  <c r="K274" i="1" s="1"/>
  <c r="P273" i="1"/>
  <c r="K273" i="1"/>
  <c r="I272" i="1"/>
  <c r="K272" i="1" s="1"/>
  <c r="I271" i="1"/>
  <c r="K271" i="1" s="1"/>
  <c r="P269" i="1"/>
  <c r="K269" i="1"/>
  <c r="P270" i="1"/>
  <c r="I270" i="1"/>
  <c r="K270" i="1" s="1"/>
  <c r="P268" i="1"/>
  <c r="K268" i="1"/>
  <c r="P267" i="1"/>
  <c r="I267" i="1"/>
  <c r="K267" i="1" s="1"/>
  <c r="P266" i="1"/>
  <c r="I266" i="1"/>
  <c r="K266" i="1" s="1"/>
  <c r="P265" i="1"/>
  <c r="K265" i="1"/>
  <c r="P263" i="1"/>
  <c r="P262" i="1"/>
  <c r="I262" i="1"/>
  <c r="K262" i="1" s="1"/>
  <c r="I261" i="1"/>
  <c r="K261" i="1" s="1"/>
  <c r="I260" i="1"/>
  <c r="K260" i="1" s="1"/>
  <c r="I259" i="1"/>
  <c r="K259" i="1" s="1"/>
  <c r="P258" i="1"/>
  <c r="I258" i="1"/>
  <c r="K258" i="1" s="1"/>
  <c r="I257" i="1"/>
  <c r="K257" i="1" s="1"/>
  <c r="P256" i="1"/>
  <c r="I256" i="1"/>
  <c r="K256" i="1" s="1"/>
  <c r="P255" i="1"/>
  <c r="I255" i="1"/>
  <c r="K255" i="1" s="1"/>
  <c r="P254" i="1"/>
  <c r="I254" i="1"/>
  <c r="K254" i="1" s="1"/>
  <c r="I253" i="1"/>
  <c r="K253" i="1" s="1"/>
  <c r="I252" i="1"/>
  <c r="K252" i="1" s="1"/>
  <c r="I251" i="1"/>
  <c r="K251" i="1" s="1"/>
  <c r="P250" i="1"/>
  <c r="I250" i="1"/>
  <c r="K250" i="1" s="1"/>
  <c r="P249" i="1"/>
  <c r="I249" i="1"/>
  <c r="K249" i="1" s="1"/>
  <c r="P248" i="1"/>
  <c r="I248" i="1"/>
  <c r="K248" i="1" s="1"/>
  <c r="I247" i="1"/>
  <c r="K247" i="1" s="1"/>
  <c r="W246" i="1"/>
  <c r="V246" i="1"/>
  <c r="M246" i="1"/>
  <c r="I246" i="1"/>
  <c r="K246" i="1" s="1"/>
  <c r="P245" i="1"/>
  <c r="I245" i="1"/>
  <c r="K245" i="1" s="1"/>
  <c r="P244" i="1"/>
  <c r="I244" i="1"/>
  <c r="K244" i="1" s="1"/>
  <c r="I243" i="1"/>
  <c r="K243" i="1" s="1"/>
  <c r="I242" i="1"/>
  <c r="K242" i="1" s="1"/>
  <c r="P241" i="1"/>
  <c r="I241" i="1"/>
  <c r="K241" i="1" s="1"/>
  <c r="W240" i="1"/>
  <c r="V240" i="1"/>
  <c r="M240" i="1"/>
  <c r="I240" i="1"/>
  <c r="K240" i="1" s="1"/>
  <c r="P239" i="1"/>
  <c r="I239" i="1"/>
  <c r="K239" i="1" s="1"/>
  <c r="I238" i="1"/>
  <c r="K238" i="1" s="1"/>
  <c r="P237" i="1"/>
  <c r="I237" i="1"/>
  <c r="K237" i="1" s="1"/>
  <c r="P236" i="1"/>
  <c r="I236" i="1"/>
  <c r="K236" i="1" s="1"/>
  <c r="I235" i="1"/>
  <c r="K235" i="1" s="1"/>
  <c r="I234" i="1"/>
  <c r="K234" i="1" s="1"/>
  <c r="I233" i="1"/>
  <c r="K233" i="1" s="1"/>
  <c r="W232" i="1"/>
  <c r="V232" i="1"/>
  <c r="M232" i="1"/>
  <c r="I232" i="1"/>
  <c r="K232" i="1" s="1"/>
  <c r="P231" i="1"/>
  <c r="I231" i="1"/>
  <c r="K231" i="1" s="1"/>
  <c r="P230" i="1"/>
  <c r="I230" i="1"/>
  <c r="K230" i="1" s="1"/>
  <c r="P229" i="1"/>
  <c r="I229" i="1"/>
  <c r="K229" i="1" s="1"/>
  <c r="P228" i="1"/>
  <c r="I228" i="1"/>
  <c r="K228" i="1" s="1"/>
  <c r="P227" i="1"/>
  <c r="I227" i="1"/>
  <c r="K227" i="1" s="1"/>
  <c r="W226" i="1"/>
  <c r="V226" i="1"/>
  <c r="M226" i="1"/>
  <c r="I226" i="1"/>
  <c r="K226" i="1" s="1"/>
  <c r="P225" i="1"/>
  <c r="I225" i="1"/>
  <c r="K225" i="1" s="1"/>
  <c r="P224" i="1"/>
  <c r="I224" i="1"/>
  <c r="K224" i="1" s="1"/>
  <c r="P223" i="1"/>
  <c r="I223" i="1"/>
  <c r="K223" i="1" s="1"/>
  <c r="P222" i="1"/>
  <c r="I222" i="1"/>
  <c r="K222" i="1" s="1"/>
  <c r="P221" i="1"/>
  <c r="I221" i="1"/>
  <c r="K221" i="1" s="1"/>
  <c r="P220" i="1"/>
  <c r="I220" i="1"/>
  <c r="K220" i="1" s="1"/>
  <c r="W219" i="1"/>
  <c r="V219" i="1"/>
  <c r="M219" i="1"/>
  <c r="I219" i="1"/>
  <c r="K219" i="1" s="1"/>
  <c r="I218" i="1"/>
  <c r="K218" i="1" s="1"/>
  <c r="P217" i="1"/>
  <c r="I217" i="1"/>
  <c r="K217" i="1" s="1"/>
  <c r="W216" i="1"/>
  <c r="V216" i="1"/>
  <c r="M216" i="1"/>
  <c r="I216" i="1"/>
  <c r="K216" i="1" s="1"/>
  <c r="W215" i="1"/>
  <c r="V215" i="1"/>
  <c r="M215" i="1"/>
  <c r="I215" i="1"/>
  <c r="K215" i="1" s="1"/>
  <c r="W214" i="1"/>
  <c r="V214" i="1"/>
  <c r="M214" i="1"/>
  <c r="I214" i="1"/>
  <c r="K214" i="1" s="1"/>
  <c r="I213" i="1"/>
  <c r="K213" i="1" s="1"/>
  <c r="P212" i="1"/>
  <c r="I212" i="1"/>
  <c r="K212" i="1" s="1"/>
  <c r="W211" i="1"/>
  <c r="V211" i="1"/>
  <c r="M211" i="1"/>
  <c r="I211" i="1"/>
  <c r="K211" i="1" s="1"/>
  <c r="W210" i="1"/>
  <c r="V210" i="1"/>
  <c r="M210" i="1"/>
  <c r="I210" i="1"/>
  <c r="K210" i="1" s="1"/>
  <c r="W209" i="1"/>
  <c r="V209" i="1"/>
  <c r="M209" i="1"/>
  <c r="I209" i="1"/>
  <c r="K209" i="1" s="1"/>
  <c r="I208" i="1"/>
  <c r="K208" i="1" s="1"/>
  <c r="W207" i="1"/>
  <c r="V207" i="1"/>
  <c r="M207" i="1"/>
  <c r="I207" i="1"/>
  <c r="K207" i="1" s="1"/>
  <c r="P206" i="1"/>
  <c r="I206" i="1"/>
  <c r="K206" i="1" s="1"/>
  <c r="P205" i="1"/>
  <c r="I205" i="1"/>
  <c r="K205" i="1" s="1"/>
  <c r="I204" i="1"/>
  <c r="K204" i="1" s="1"/>
  <c r="I203" i="1"/>
  <c r="K203" i="1" s="1"/>
  <c r="P202" i="1"/>
  <c r="I202" i="1"/>
  <c r="K202" i="1" s="1"/>
  <c r="P201" i="1"/>
  <c r="I201" i="1"/>
  <c r="K201" i="1" s="1"/>
  <c r="W200" i="1"/>
  <c r="V200" i="1"/>
  <c r="P200" i="1"/>
  <c r="I200" i="1"/>
  <c r="K200" i="1" s="1"/>
  <c r="W199" i="1"/>
  <c r="V199" i="1"/>
  <c r="M199" i="1"/>
  <c r="I199" i="1"/>
  <c r="K199" i="1" s="1"/>
  <c r="W198" i="1"/>
  <c r="V198" i="1"/>
  <c r="M198" i="1"/>
  <c r="I198" i="1"/>
  <c r="K198" i="1" s="1"/>
  <c r="P197" i="1"/>
  <c r="I197" i="1"/>
  <c r="K197" i="1" s="1"/>
  <c r="W196" i="1"/>
  <c r="V196" i="1"/>
  <c r="M196" i="1"/>
  <c r="I196" i="1"/>
  <c r="K196" i="1" s="1"/>
  <c r="I195" i="1"/>
  <c r="K195" i="1" s="1"/>
  <c r="W194" i="1"/>
  <c r="V194" i="1"/>
  <c r="M194" i="1"/>
  <c r="I194" i="1"/>
  <c r="K194" i="1" s="1"/>
  <c r="W193" i="1"/>
  <c r="V193" i="1"/>
  <c r="M193" i="1"/>
  <c r="I193" i="1"/>
  <c r="K193" i="1" s="1"/>
  <c r="W192" i="1"/>
  <c r="V192" i="1"/>
  <c r="M192" i="1"/>
  <c r="I192" i="1"/>
  <c r="K192" i="1" s="1"/>
  <c r="P191" i="1"/>
  <c r="I191" i="1"/>
  <c r="K191" i="1" s="1"/>
  <c r="P190" i="1"/>
  <c r="I190" i="1"/>
  <c r="K190" i="1" s="1"/>
  <c r="P189" i="1"/>
  <c r="I189" i="1"/>
  <c r="K189" i="1" s="1"/>
  <c r="P188" i="1"/>
  <c r="I188" i="1"/>
  <c r="K188" i="1" s="1"/>
  <c r="W187" i="1"/>
  <c r="V187" i="1"/>
  <c r="M187" i="1"/>
  <c r="I187" i="1"/>
  <c r="K187" i="1" s="1"/>
  <c r="P186" i="1"/>
  <c r="I186" i="1"/>
  <c r="K186" i="1" s="1"/>
  <c r="P185" i="1"/>
  <c r="I185" i="1"/>
  <c r="K185" i="1" s="1"/>
  <c r="W184" i="1"/>
  <c r="V184" i="1"/>
  <c r="M184" i="1"/>
  <c r="I184" i="1"/>
  <c r="K184" i="1" s="1"/>
  <c r="P183" i="1"/>
  <c r="I183" i="1"/>
  <c r="K183" i="1" s="1"/>
  <c r="P182" i="1"/>
  <c r="I182" i="1"/>
  <c r="K182" i="1" s="1"/>
  <c r="P181" i="1"/>
  <c r="I181" i="1"/>
  <c r="K181" i="1" s="1"/>
  <c r="P180" i="1"/>
  <c r="I180" i="1"/>
  <c r="K180" i="1" s="1"/>
  <c r="P179" i="1"/>
  <c r="I179" i="1"/>
  <c r="K179" i="1" s="1"/>
  <c r="I178" i="1"/>
  <c r="K178" i="1" s="1"/>
  <c r="I177" i="1"/>
  <c r="K177" i="1" s="1"/>
  <c r="I176" i="1"/>
  <c r="K176" i="1" s="1"/>
  <c r="I175" i="1"/>
  <c r="K175" i="1" s="1"/>
  <c r="P174" i="1"/>
  <c r="I174" i="1"/>
  <c r="K174" i="1" s="1"/>
  <c r="I173" i="1"/>
  <c r="K173" i="1" s="1"/>
  <c r="I172" i="1"/>
  <c r="K172" i="1" s="1"/>
  <c r="P171" i="1"/>
  <c r="I171" i="1"/>
  <c r="K171" i="1" s="1"/>
  <c r="P170" i="1"/>
  <c r="I170" i="1"/>
  <c r="K170" i="1" s="1"/>
  <c r="P169" i="1"/>
  <c r="I169" i="1"/>
  <c r="K169" i="1" s="1"/>
  <c r="M167" i="1"/>
  <c r="R167" i="1" s="1"/>
  <c r="L167" i="1"/>
  <c r="I167" i="1"/>
  <c r="K167" i="1" s="1"/>
  <c r="W168" i="1"/>
  <c r="V168" i="1"/>
  <c r="M168" i="1"/>
  <c r="I168" i="1"/>
  <c r="K168" i="1" s="1"/>
  <c r="P166" i="1"/>
  <c r="I166" i="1"/>
  <c r="K166" i="1" s="1"/>
  <c r="P165" i="1"/>
  <c r="I165" i="1"/>
  <c r="K165" i="1" s="1"/>
  <c r="P164" i="1"/>
  <c r="I164" i="1"/>
  <c r="K164" i="1" s="1"/>
  <c r="P163" i="1"/>
  <c r="I163" i="1"/>
  <c r="K163" i="1" s="1"/>
  <c r="P162" i="1"/>
  <c r="I162" i="1"/>
  <c r="K162" i="1" s="1"/>
  <c r="P161" i="1"/>
  <c r="I161" i="1"/>
  <c r="K161" i="1" s="1"/>
  <c r="P160" i="1"/>
  <c r="I160" i="1"/>
  <c r="K160" i="1" s="1"/>
  <c r="P159" i="1"/>
  <c r="I159" i="1"/>
  <c r="K159" i="1" s="1"/>
  <c r="P158" i="1"/>
  <c r="I158" i="1"/>
  <c r="K158" i="1" s="1"/>
  <c r="P157" i="1"/>
  <c r="I157" i="1"/>
  <c r="K157" i="1" s="1"/>
  <c r="P156" i="1"/>
  <c r="I156" i="1"/>
  <c r="K156" i="1" s="1"/>
  <c r="P155" i="1"/>
  <c r="I155" i="1"/>
  <c r="K155" i="1" s="1"/>
  <c r="P154" i="1"/>
  <c r="I154" i="1"/>
  <c r="K154" i="1" s="1"/>
  <c r="P153" i="1"/>
  <c r="I153" i="1"/>
  <c r="K153" i="1" s="1"/>
  <c r="P152" i="1"/>
  <c r="I152" i="1"/>
  <c r="K152" i="1" s="1"/>
  <c r="P151" i="1"/>
  <c r="I151" i="1"/>
  <c r="K151" i="1" s="1"/>
  <c r="I150" i="1"/>
  <c r="K150" i="1" s="1"/>
  <c r="P149" i="1"/>
  <c r="I149" i="1"/>
  <c r="K149" i="1" s="1"/>
  <c r="P148" i="1"/>
  <c r="I148" i="1"/>
  <c r="K148" i="1" s="1"/>
  <c r="P147" i="1"/>
  <c r="I147" i="1"/>
  <c r="K147" i="1" s="1"/>
  <c r="P146" i="1"/>
  <c r="I146" i="1"/>
  <c r="K146" i="1" s="1"/>
  <c r="P145" i="1"/>
  <c r="I145" i="1"/>
  <c r="K145" i="1" s="1"/>
  <c r="P144" i="1"/>
  <c r="I144" i="1"/>
  <c r="K144" i="1" s="1"/>
  <c r="P143" i="1"/>
  <c r="I143" i="1"/>
  <c r="K143" i="1" s="1"/>
  <c r="P142" i="1"/>
  <c r="I142" i="1"/>
  <c r="K142" i="1" s="1"/>
  <c r="P141" i="1"/>
  <c r="I141" i="1"/>
  <c r="K141" i="1" s="1"/>
  <c r="W140" i="1"/>
  <c r="V140" i="1"/>
  <c r="M140" i="1"/>
  <c r="I140" i="1"/>
  <c r="K140" i="1" s="1"/>
  <c r="P139" i="1"/>
  <c r="I139" i="1"/>
  <c r="K139" i="1" s="1"/>
  <c r="P138" i="1"/>
  <c r="I138" i="1"/>
  <c r="K138" i="1" s="1"/>
  <c r="I137" i="1"/>
  <c r="K137" i="1" s="1"/>
  <c r="I136" i="1"/>
  <c r="K136" i="1" s="1"/>
  <c r="I135" i="1"/>
  <c r="K135" i="1" s="1"/>
  <c r="I134" i="1"/>
  <c r="K134" i="1" s="1"/>
  <c r="I133" i="1"/>
  <c r="K133" i="1" s="1"/>
  <c r="I132" i="1"/>
  <c r="K132" i="1" s="1"/>
  <c r="I131" i="1"/>
  <c r="K131" i="1" s="1"/>
  <c r="I130" i="1"/>
  <c r="K130" i="1" s="1"/>
  <c r="I129" i="1"/>
  <c r="K129" i="1" s="1"/>
  <c r="I128" i="1"/>
  <c r="K128" i="1" s="1"/>
  <c r="P127" i="1"/>
  <c r="I127" i="1"/>
  <c r="K127" i="1" s="1"/>
  <c r="P126" i="1"/>
  <c r="I126" i="1"/>
  <c r="K126" i="1" s="1"/>
  <c r="P125" i="1"/>
  <c r="I125" i="1"/>
  <c r="K125" i="1" s="1"/>
  <c r="W124" i="1"/>
  <c r="V124" i="1"/>
  <c r="M124" i="1"/>
  <c r="I124" i="1"/>
  <c r="K124" i="1" s="1"/>
  <c r="P123" i="1"/>
  <c r="I123" i="1"/>
  <c r="K123" i="1" s="1"/>
  <c r="P122" i="1"/>
  <c r="I122" i="1"/>
  <c r="K122" i="1" s="1"/>
  <c r="P121" i="1"/>
  <c r="I121" i="1"/>
  <c r="K121" i="1" s="1"/>
  <c r="P120" i="1"/>
  <c r="I120" i="1"/>
  <c r="K120" i="1" s="1"/>
  <c r="P119" i="1"/>
  <c r="I119" i="1"/>
  <c r="K119" i="1" s="1"/>
  <c r="P118" i="1"/>
  <c r="I118" i="1"/>
  <c r="K118" i="1" s="1"/>
  <c r="P117" i="1"/>
  <c r="I117" i="1"/>
  <c r="K117" i="1" s="1"/>
  <c r="P116" i="1"/>
  <c r="I116" i="1"/>
  <c r="K116" i="1" s="1"/>
  <c r="I115" i="1"/>
  <c r="K115" i="1" s="1"/>
  <c r="P114" i="1"/>
  <c r="I114" i="1"/>
  <c r="K114" i="1" s="1"/>
  <c r="P113" i="1"/>
  <c r="I113" i="1"/>
  <c r="K113" i="1" s="1"/>
  <c r="P112" i="1"/>
  <c r="I112" i="1"/>
  <c r="K112" i="1" s="1"/>
  <c r="P111" i="1"/>
  <c r="I111" i="1"/>
  <c r="K111" i="1" s="1"/>
  <c r="P110" i="1"/>
  <c r="I110" i="1"/>
  <c r="K110" i="1" s="1"/>
  <c r="I109" i="1"/>
  <c r="K109" i="1" s="1"/>
  <c r="P108" i="1"/>
  <c r="I108" i="1"/>
  <c r="K108" i="1" s="1"/>
  <c r="P107" i="1"/>
  <c r="I107" i="1"/>
  <c r="K107" i="1" s="1"/>
  <c r="P106" i="1"/>
  <c r="I106" i="1"/>
  <c r="K106" i="1" s="1"/>
  <c r="P105" i="1"/>
  <c r="I105" i="1"/>
  <c r="K105" i="1" s="1"/>
  <c r="P104" i="1"/>
  <c r="I104" i="1"/>
  <c r="K104" i="1" s="1"/>
  <c r="P103" i="1"/>
  <c r="I103" i="1"/>
  <c r="K103" i="1" s="1"/>
  <c r="P102" i="1"/>
  <c r="I102" i="1"/>
  <c r="K102" i="1" s="1"/>
  <c r="P101" i="1"/>
  <c r="I101" i="1"/>
  <c r="K101" i="1" s="1"/>
  <c r="P100" i="1"/>
  <c r="I100" i="1"/>
  <c r="K100" i="1" s="1"/>
  <c r="P99" i="1"/>
  <c r="I99" i="1"/>
  <c r="K99" i="1" s="1"/>
  <c r="W98" i="1"/>
  <c r="V98" i="1"/>
  <c r="M98" i="1"/>
  <c r="I98" i="1"/>
  <c r="K98" i="1" s="1"/>
  <c r="I97" i="1"/>
  <c r="K97" i="1" s="1"/>
  <c r="I96" i="1"/>
  <c r="K96" i="1" s="1"/>
  <c r="P95" i="1"/>
  <c r="I95" i="1"/>
  <c r="K95" i="1" s="1"/>
  <c r="P94" i="1"/>
  <c r="I94" i="1"/>
  <c r="K94" i="1" s="1"/>
  <c r="P93" i="1"/>
  <c r="I93" i="1"/>
  <c r="K93" i="1" s="1"/>
  <c r="P92" i="1"/>
  <c r="I92" i="1"/>
  <c r="K92" i="1" s="1"/>
  <c r="P91" i="1"/>
  <c r="I91" i="1"/>
  <c r="K91" i="1" s="1"/>
  <c r="P90" i="1"/>
  <c r="I90" i="1"/>
  <c r="K90" i="1" s="1"/>
  <c r="P89" i="1"/>
  <c r="I89" i="1"/>
  <c r="K89" i="1" s="1"/>
  <c r="P88" i="1"/>
  <c r="I88" i="1"/>
  <c r="K88" i="1" s="1"/>
  <c r="I87" i="1"/>
  <c r="K87" i="1" s="1"/>
  <c r="I86" i="1"/>
  <c r="K86" i="1" s="1"/>
  <c r="I85" i="1"/>
  <c r="K85" i="1" s="1"/>
  <c r="P84" i="1"/>
  <c r="I84" i="1"/>
  <c r="K84" i="1" s="1"/>
  <c r="W83" i="1"/>
  <c r="V83" i="1"/>
  <c r="M83" i="1"/>
  <c r="I83" i="1"/>
  <c r="K83" i="1" s="1"/>
  <c r="P82" i="1"/>
  <c r="I82" i="1"/>
  <c r="K82" i="1" s="1"/>
  <c r="W81" i="1"/>
  <c r="V81" i="1"/>
  <c r="M81" i="1"/>
  <c r="I81" i="1"/>
  <c r="K81" i="1" s="1"/>
  <c r="P80" i="1"/>
  <c r="I80" i="1"/>
  <c r="K80" i="1" s="1"/>
  <c r="W79" i="1"/>
  <c r="V79" i="1"/>
  <c r="M79" i="1"/>
  <c r="I79" i="1"/>
  <c r="K79" i="1" s="1"/>
  <c r="P78" i="1"/>
  <c r="I78" i="1"/>
  <c r="K78" i="1" s="1"/>
  <c r="I77" i="1"/>
  <c r="K77" i="1" s="1"/>
  <c r="I76" i="1"/>
  <c r="K76" i="1" s="1"/>
  <c r="P75" i="1"/>
  <c r="I75" i="1"/>
  <c r="K75" i="1" s="1"/>
  <c r="P74" i="1"/>
  <c r="I74" i="1"/>
  <c r="K74" i="1" s="1"/>
  <c r="W73" i="1"/>
  <c r="V73" i="1"/>
  <c r="M73" i="1"/>
  <c r="I73" i="1"/>
  <c r="K73" i="1" s="1"/>
  <c r="P72" i="1"/>
  <c r="I72" i="1"/>
  <c r="K72" i="1" s="1"/>
  <c r="P71" i="1"/>
  <c r="I71" i="1"/>
  <c r="K71" i="1" s="1"/>
  <c r="P70" i="1"/>
  <c r="I70" i="1"/>
  <c r="K70" i="1" s="1"/>
  <c r="P69" i="1"/>
  <c r="I69" i="1"/>
  <c r="K69" i="1" s="1"/>
  <c r="P68" i="1"/>
  <c r="I68" i="1"/>
  <c r="K68" i="1" s="1"/>
  <c r="P67" i="1"/>
  <c r="I67" i="1"/>
  <c r="K67" i="1" s="1"/>
  <c r="P66" i="1"/>
  <c r="I66" i="1"/>
  <c r="K66" i="1" s="1"/>
  <c r="P65" i="1"/>
  <c r="I65" i="1"/>
  <c r="K65" i="1" s="1"/>
  <c r="P64" i="1"/>
  <c r="I64" i="1"/>
  <c r="K64" i="1" s="1"/>
  <c r="P63" i="1"/>
  <c r="I63" i="1"/>
  <c r="K63" i="1" s="1"/>
  <c r="W62" i="1"/>
  <c r="V62" i="1"/>
  <c r="M62" i="1"/>
  <c r="I62" i="1"/>
  <c r="K62" i="1" s="1"/>
  <c r="W61" i="1"/>
  <c r="V61" i="1"/>
  <c r="M61" i="1"/>
  <c r="I61" i="1"/>
  <c r="K61" i="1" s="1"/>
  <c r="I60" i="1"/>
  <c r="K60" i="1" s="1"/>
  <c r="I59" i="1"/>
  <c r="K59" i="1" s="1"/>
  <c r="I58" i="1"/>
  <c r="K58" i="1" s="1"/>
  <c r="I57" i="1"/>
  <c r="K57" i="1" s="1"/>
  <c r="I56" i="1"/>
  <c r="K56" i="1" s="1"/>
  <c r="P55" i="1"/>
  <c r="I55" i="1"/>
  <c r="K55" i="1" s="1"/>
  <c r="P54" i="1"/>
  <c r="I54" i="1"/>
  <c r="K54" i="1" s="1"/>
  <c r="P53" i="1"/>
  <c r="I53" i="1"/>
  <c r="K53" i="1" s="1"/>
  <c r="P52" i="1"/>
  <c r="K52" i="1"/>
  <c r="P51" i="1"/>
  <c r="I51" i="1"/>
  <c r="K51" i="1" s="1"/>
  <c r="P50" i="1"/>
  <c r="K50" i="1"/>
  <c r="P49" i="1"/>
  <c r="I49" i="1"/>
  <c r="K49" i="1" s="1"/>
  <c r="P48" i="1"/>
  <c r="K48" i="1"/>
  <c r="P47" i="1"/>
  <c r="I47" i="1"/>
  <c r="K47" i="1" s="1"/>
  <c r="P46" i="1"/>
  <c r="K46" i="1"/>
  <c r="P45" i="1"/>
  <c r="I45" i="1"/>
  <c r="K45" i="1" s="1"/>
  <c r="P44" i="1"/>
  <c r="K44" i="1"/>
  <c r="P43" i="1"/>
  <c r="I43" i="1"/>
  <c r="K43" i="1" s="1"/>
  <c r="P42" i="1"/>
  <c r="I42" i="1"/>
  <c r="K42" i="1" s="1"/>
  <c r="P41" i="1"/>
  <c r="I41" i="1"/>
  <c r="K41" i="1" s="1"/>
  <c r="P40" i="1"/>
  <c r="K40" i="1"/>
  <c r="P39" i="1"/>
  <c r="I39" i="1"/>
  <c r="K39" i="1" s="1"/>
  <c r="P38" i="1"/>
  <c r="K38" i="1"/>
  <c r="P37" i="1"/>
  <c r="I37" i="1"/>
  <c r="K37" i="1" s="1"/>
  <c r="P36" i="1"/>
  <c r="K36" i="1"/>
  <c r="P35" i="1"/>
  <c r="I35" i="1"/>
  <c r="K35" i="1" s="1"/>
  <c r="P34" i="1"/>
  <c r="K34" i="1"/>
  <c r="P33" i="1"/>
  <c r="I33" i="1"/>
  <c r="K33" i="1" s="1"/>
  <c r="P32" i="1"/>
  <c r="K32" i="1"/>
  <c r="P31" i="1"/>
  <c r="I31" i="1"/>
  <c r="K31" i="1" s="1"/>
  <c r="P30" i="1"/>
  <c r="K30" i="1"/>
  <c r="P29" i="1"/>
  <c r="I29" i="1"/>
  <c r="K29" i="1" s="1"/>
  <c r="P28" i="1"/>
  <c r="K28" i="1"/>
  <c r="P27" i="1"/>
  <c r="I27" i="1"/>
  <c r="K27" i="1" s="1"/>
  <c r="P26" i="1"/>
  <c r="K26" i="1"/>
  <c r="P25" i="1"/>
  <c r="I25" i="1"/>
  <c r="K25" i="1" s="1"/>
  <c r="P24" i="1"/>
  <c r="K24" i="1"/>
  <c r="P23" i="1"/>
  <c r="I23" i="1"/>
  <c r="K23" i="1" s="1"/>
  <c r="P22" i="1"/>
  <c r="K22" i="1"/>
  <c r="P21" i="1"/>
  <c r="I21" i="1"/>
  <c r="K21" i="1" s="1"/>
  <c r="P20" i="1"/>
  <c r="K20" i="1"/>
  <c r="P19" i="1"/>
  <c r="I19" i="1"/>
  <c r="K19" i="1" s="1"/>
  <c r="I18" i="1"/>
  <c r="K18" i="1" s="1"/>
  <c r="I17" i="1"/>
  <c r="K17" i="1" s="1"/>
  <c r="I16" i="1"/>
  <c r="K16" i="1" s="1"/>
  <c r="I15" i="1"/>
  <c r="K15" i="1" s="1"/>
  <c r="I14" i="1"/>
  <c r="K14" i="1" s="1"/>
  <c r="I13" i="1"/>
  <c r="K13" i="1" s="1"/>
  <c r="I12" i="1"/>
  <c r="K12" i="1" s="1"/>
  <c r="I11" i="1"/>
  <c r="K11" i="1" s="1"/>
  <c r="I10" i="1"/>
  <c r="K10" i="1" s="1"/>
  <c r="I9" i="1"/>
  <c r="K9" i="1" s="1"/>
  <c r="P7" i="1"/>
  <c r="I7" i="1"/>
  <c r="K7" i="1" s="1"/>
  <c r="P6" i="1"/>
  <c r="K6" i="1"/>
  <c r="P5" i="1"/>
  <c r="I5" i="1"/>
  <c r="K5" i="1" s="1"/>
  <c r="P3" i="1"/>
  <c r="I3" i="1"/>
  <c r="K3" i="1" s="1"/>
  <c r="P2" i="1"/>
  <c r="I2" i="1"/>
  <c r="K2" i="1" s="1"/>
  <c r="P4" i="1"/>
  <c r="P167" i="1" l="1"/>
  <c r="Q167" i="1"/>
  <c r="P73" i="1"/>
  <c r="R73" i="1"/>
  <c r="U73" i="1" s="1"/>
  <c r="P140" i="1"/>
  <c r="R140" i="1"/>
  <c r="U140" i="1" s="1"/>
  <c r="P194" i="1"/>
  <c r="R194" i="1"/>
  <c r="U194" i="1" s="1"/>
  <c r="P83" i="1"/>
  <c r="R83" i="1"/>
  <c r="U83" i="1" s="1"/>
  <c r="P184" i="1"/>
  <c r="R184" i="1"/>
  <c r="U184" i="1" s="1"/>
  <c r="P211" i="1"/>
  <c r="R211" i="1"/>
  <c r="U211" i="1" s="1"/>
  <c r="P291" i="1"/>
  <c r="R291" i="1"/>
  <c r="U291" i="1" s="1"/>
  <c r="P296" i="1"/>
  <c r="R296" i="1"/>
  <c r="U296" i="1" s="1"/>
  <c r="P351" i="1"/>
  <c r="R351" i="1"/>
  <c r="U351" i="1" s="1"/>
  <c r="P360" i="1"/>
  <c r="R360" i="1"/>
  <c r="U360" i="1" s="1"/>
  <c r="P384" i="1"/>
  <c r="R384" i="1"/>
  <c r="U384" i="1" s="1"/>
  <c r="P392" i="1"/>
  <c r="R392" i="1"/>
  <c r="U392" i="1" s="1"/>
  <c r="P327" i="1"/>
  <c r="R327" i="1"/>
  <c r="U327" i="1" s="1"/>
  <c r="P98" i="1"/>
  <c r="R98" i="1"/>
  <c r="U98" i="1" s="1"/>
  <c r="P193" i="1"/>
  <c r="R193" i="1"/>
  <c r="U193" i="1" s="1"/>
  <c r="P302" i="1"/>
  <c r="R302" i="1"/>
  <c r="U302" i="1" s="1"/>
  <c r="P324" i="1"/>
  <c r="R324" i="1"/>
  <c r="U324" i="1" s="1"/>
  <c r="P365" i="1"/>
  <c r="R365" i="1"/>
  <c r="U365" i="1" s="1"/>
  <c r="P371" i="1"/>
  <c r="R371" i="1"/>
  <c r="U371" i="1" s="1"/>
  <c r="P240" i="1"/>
  <c r="R240" i="1"/>
  <c r="U240" i="1" s="1"/>
  <c r="P381" i="1"/>
  <c r="R381" i="1"/>
  <c r="U381" i="1" s="1"/>
  <c r="P246" i="1"/>
  <c r="R246" i="1"/>
  <c r="U246" i="1" s="1"/>
  <c r="P377" i="1"/>
  <c r="R377" i="1"/>
  <c r="U377" i="1" s="1"/>
  <c r="P215" i="1"/>
  <c r="R215" i="1"/>
  <c r="U215" i="1" s="1"/>
  <c r="P196" i="1"/>
  <c r="R196" i="1"/>
  <c r="U196" i="1" s="1"/>
  <c r="P199" i="1"/>
  <c r="R199" i="1"/>
  <c r="U199" i="1" s="1"/>
  <c r="P209" i="1"/>
  <c r="R209" i="1"/>
  <c r="U209" i="1" s="1"/>
  <c r="P81" i="1"/>
  <c r="R81" i="1"/>
  <c r="U81" i="1" s="1"/>
  <c r="P168" i="1"/>
  <c r="R168" i="1"/>
  <c r="U168" i="1" s="1"/>
  <c r="P281" i="1"/>
  <c r="R281" i="1"/>
  <c r="U281" i="1" s="1"/>
  <c r="P297" i="1"/>
  <c r="R297" i="1"/>
  <c r="U297" i="1" s="1"/>
  <c r="P385" i="1"/>
  <c r="R385" i="1"/>
  <c r="U385" i="1" s="1"/>
  <c r="P390" i="1"/>
  <c r="R390" i="1"/>
  <c r="U390" i="1" s="1"/>
  <c r="P393" i="1"/>
  <c r="R393" i="1"/>
  <c r="U393" i="1" s="1"/>
  <c r="P216" i="1"/>
  <c r="R216" i="1"/>
  <c r="U216" i="1" s="1"/>
  <c r="P210" i="1"/>
  <c r="R210" i="1"/>
  <c r="U210" i="1" s="1"/>
  <c r="P226" i="1"/>
  <c r="R226" i="1"/>
  <c r="U226" i="1" s="1"/>
  <c r="P359" i="1"/>
  <c r="R359" i="1"/>
  <c r="U359" i="1" s="1"/>
  <c r="P362" i="1"/>
  <c r="R362" i="1"/>
  <c r="U362" i="1" s="1"/>
  <c r="P383" i="1"/>
  <c r="R383" i="1"/>
  <c r="U383" i="1" s="1"/>
  <c r="P214" i="1"/>
  <c r="R214" i="1"/>
  <c r="U214" i="1" s="1"/>
  <c r="P325" i="1"/>
  <c r="R325" i="1"/>
  <c r="U325" i="1" s="1"/>
  <c r="P355" i="1"/>
  <c r="R355" i="1"/>
  <c r="U355" i="1" s="1"/>
  <c r="P79" i="1"/>
  <c r="R79" i="1"/>
  <c r="U79" i="1" s="1"/>
  <c r="P187" i="1"/>
  <c r="R187" i="1"/>
  <c r="U187" i="1" s="1"/>
  <c r="P198" i="1"/>
  <c r="R198" i="1"/>
  <c r="U198" i="1" s="1"/>
  <c r="P207" i="1"/>
  <c r="R207" i="1"/>
  <c r="U207" i="1" s="1"/>
  <c r="P329" i="1"/>
  <c r="R329" i="1"/>
  <c r="U329" i="1" s="1"/>
  <c r="P336" i="1"/>
  <c r="R336" i="1"/>
  <c r="U336" i="1" s="1"/>
  <c r="P61" i="1"/>
  <c r="R61" i="1"/>
  <c r="P219" i="1"/>
  <c r="R219" i="1"/>
  <c r="U219" i="1" s="1"/>
  <c r="P62" i="1"/>
  <c r="R62" i="1"/>
  <c r="U62" i="1" s="1"/>
  <c r="P124" i="1"/>
  <c r="R124" i="1"/>
  <c r="U124" i="1" s="1"/>
  <c r="P192" i="1"/>
  <c r="R192" i="1"/>
  <c r="U192" i="1" s="1"/>
  <c r="P232" i="1"/>
  <c r="R232" i="1"/>
  <c r="U232" i="1" s="1"/>
  <c r="P279" i="1"/>
  <c r="R279" i="1"/>
  <c r="U279" i="1" s="1"/>
  <c r="P323" i="1"/>
  <c r="R323" i="1"/>
  <c r="U323" i="1" s="1"/>
  <c r="P405" i="1"/>
  <c r="P407" i="1"/>
  <c r="U61" i="1" l="1"/>
  <c r="R408" i="1"/>
  <c r="U167" i="1"/>
  <c r="Q408" i="1"/>
  <c r="U408" i="1"/>
  <c r="P408" i="1"/>
  <c r="I407" i="1"/>
  <c r="K407" i="1" s="1"/>
  <c r="I405" i="1"/>
  <c r="K405" i="1" s="1"/>
</calcChain>
</file>

<file path=xl/comments1.xml><?xml version="1.0" encoding="utf-8"?>
<comments xmlns="http://schemas.openxmlformats.org/spreadsheetml/2006/main">
  <authors>
    <author>Coby de Waal</author>
    <author>Ed Verhagen</author>
  </authors>
  <commentList>
    <comment ref="D83" authorId="0" shapeId="0">
      <text>
        <r>
          <rPr>
            <b/>
            <sz val="8"/>
            <color indexed="81"/>
            <rFont val="Tahoma"/>
            <family val="2"/>
          </rPr>
          <t>Coby de Waal:</t>
        </r>
        <r>
          <rPr>
            <sz val="8"/>
            <color indexed="81"/>
            <rFont val="Tahoma"/>
            <family val="2"/>
          </rPr>
          <t xml:space="preserve">
Ingevoerd 07-05-2018CW</t>
        </r>
      </text>
    </comment>
    <comment ref="D226" authorId="0" shapeId="0">
      <text>
        <r>
          <rPr>
            <b/>
            <sz val="8"/>
            <color indexed="81"/>
            <rFont val="Tahoma"/>
            <family val="2"/>
          </rPr>
          <t>Coby de Waal:</t>
        </r>
        <r>
          <rPr>
            <sz val="8"/>
            <color indexed="81"/>
            <rFont val="Tahoma"/>
            <family val="2"/>
          </rPr>
          <t xml:space="preserve">
Ingevoerd 07-05-2018CW</t>
        </r>
      </text>
    </comment>
    <comment ref="D323" authorId="0" shapeId="0">
      <text>
        <r>
          <rPr>
            <b/>
            <sz val="8"/>
            <color indexed="81"/>
            <rFont val="Tahoma"/>
            <family val="2"/>
          </rPr>
          <t>Coby de Waal:</t>
        </r>
        <r>
          <rPr>
            <sz val="8"/>
            <color indexed="81"/>
            <rFont val="Tahoma"/>
            <family val="2"/>
          </rPr>
          <t xml:space="preserve">
Ingevoers 07-05-2018CW</t>
        </r>
      </text>
    </comment>
    <comment ref="C360" authorId="1" shapeId="0">
      <text>
        <r>
          <rPr>
            <b/>
            <sz val="8"/>
            <color indexed="81"/>
            <rFont val="Tahoma"/>
            <family val="2"/>
          </rPr>
          <t>Ed Verhagen:</t>
        </r>
        <r>
          <rPr>
            <sz val="8"/>
            <color indexed="81"/>
            <rFont val="Tahoma"/>
            <family val="2"/>
          </rPr>
          <t xml:space="preserve">
molenvlietrink 16 ???
</t>
        </r>
      </text>
    </comment>
  </commentList>
</comments>
</file>

<file path=xl/sharedStrings.xml><?xml version="1.0" encoding="utf-8"?>
<sst xmlns="http://schemas.openxmlformats.org/spreadsheetml/2006/main" count="3324" uniqueCount="2248">
  <si>
    <t>Objectnaam</t>
  </si>
  <si>
    <t>GISNR</t>
  </si>
  <si>
    <t>Adres</t>
  </si>
  <si>
    <t>Postcode</t>
  </si>
  <si>
    <t>woonplaats</t>
  </si>
  <si>
    <t>ATMP Tax.nr.</t>
  </si>
  <si>
    <t>Taxatie
 datum</t>
  </si>
  <si>
    <t>Taxatie
jaar</t>
  </si>
  <si>
    <t>geldig
heid</t>
  </si>
  <si>
    <t>volgende
Taxatie</t>
  </si>
  <si>
    <t>Opstal</t>
  </si>
  <si>
    <t>Installaties</t>
  </si>
  <si>
    <t>INVENTARIS</t>
  </si>
  <si>
    <t>PREMIER RISQUE</t>
  </si>
  <si>
    <t>X Coordin</t>
  </si>
  <si>
    <t>Y Coordin.</t>
  </si>
  <si>
    <t>OOSTEINDE VAN WAARDER OOST EN WEST COMPLEX</t>
  </si>
  <si>
    <t>G6024/G6023</t>
  </si>
  <si>
    <t>OOSTEINDE 58 TEGENOVER</t>
  </si>
  <si>
    <t>3466LB</t>
  </si>
  <si>
    <t>WAARDER</t>
  </si>
  <si>
    <t>2018.04.0636.063-O</t>
  </si>
  <si>
    <t>RWZI-UTRECHT</t>
  </si>
  <si>
    <t>ZANDPAD A 1 A</t>
  </si>
  <si>
    <t>3552TJ</t>
  </si>
  <si>
    <t>UTRECHT</t>
  </si>
  <si>
    <t>2015.10.0636.000</t>
  </si>
  <si>
    <t>52.10839</t>
  </si>
  <si>
    <t>5.10619</t>
  </si>
  <si>
    <t>RWZI-NIEUWEGEIN</t>
  </si>
  <si>
    <t xml:space="preserve">KLAPHEK  1 </t>
  </si>
  <si>
    <t>3401RZ</t>
  </si>
  <si>
    <t>IJSSELSTEIN</t>
  </si>
  <si>
    <t>2018.05.0636.000-OI</t>
  </si>
  <si>
    <t>52.11369</t>
  </si>
  <si>
    <t>5.03906</t>
  </si>
  <si>
    <t>RWZI-DE-BILT</t>
  </si>
  <si>
    <t xml:space="preserve">GROENEKANSEWEG  189 </t>
  </si>
  <si>
    <t>3737AE</t>
  </si>
  <si>
    <t>DE BILT</t>
  </si>
  <si>
    <t>52.11685</t>
  </si>
  <si>
    <t>5.17322</t>
  </si>
  <si>
    <t>RWZI-LEIDSCHE RIJN</t>
  </si>
  <si>
    <t xml:space="preserve">PROOSTWETERING 60 </t>
  </si>
  <si>
    <t>3543AH</t>
  </si>
  <si>
    <t>RWZI-HOUTEN</t>
  </si>
  <si>
    <t xml:space="preserve">DE STAART  5 </t>
  </si>
  <si>
    <t>3992LK</t>
  </si>
  <si>
    <t>HOUTEN</t>
  </si>
  <si>
    <t>52.02622</t>
  </si>
  <si>
    <t>5.13288</t>
  </si>
  <si>
    <t>RWZI-WOERDEN</t>
  </si>
  <si>
    <t xml:space="preserve">BARWOUTSWAARDER  53 </t>
  </si>
  <si>
    <t>3449HJ</t>
  </si>
  <si>
    <t>WOERDEN</t>
  </si>
  <si>
    <t>52.08543</t>
  </si>
  <si>
    <t>4.85155</t>
  </si>
  <si>
    <t>RWZI-ZEIST</t>
  </si>
  <si>
    <t xml:space="preserve">KWIKSTAARTLAAN  3 </t>
  </si>
  <si>
    <t>3704GS</t>
  </si>
  <si>
    <t>ZEIST</t>
  </si>
  <si>
    <t>52.08785</t>
  </si>
  <si>
    <t>5.21217</t>
  </si>
  <si>
    <t>RWZI-DE-MEERN</t>
  </si>
  <si>
    <t xml:space="preserve">ZANDWEG  218 </t>
  </si>
  <si>
    <t>3454HE</t>
  </si>
  <si>
    <t>DE MEERN</t>
  </si>
  <si>
    <t>52.088732</t>
  </si>
  <si>
    <t xml:space="preserve">5.002405 </t>
  </si>
  <si>
    <t>RWZI-RHENEN</t>
  </si>
  <si>
    <t xml:space="preserve">REMMERDEN  29 </t>
  </si>
  <si>
    <t>3911TZ</t>
  </si>
  <si>
    <t>RHENEN</t>
  </si>
  <si>
    <t>51.97406</t>
  </si>
  <si>
    <t>5.53312</t>
  </si>
  <si>
    <t>RWZI-BUNNIK</t>
  </si>
  <si>
    <t xml:space="preserve">RUMPSTERWEG  10 </t>
  </si>
  <si>
    <t>3981AK</t>
  </si>
  <si>
    <t>BUNNIK</t>
  </si>
  <si>
    <t>52.06310</t>
  </si>
  <si>
    <t>5.21835</t>
  </si>
  <si>
    <t>RWZI-DRIEBERGEN</t>
  </si>
  <si>
    <t xml:space="preserve">RIJSENBURGSELAAN  133 </t>
  </si>
  <si>
    <t>3972EH</t>
  </si>
  <si>
    <t>DRIEBERGEN</t>
  </si>
  <si>
    <t>52.04646</t>
  </si>
  <si>
    <t>5.25988</t>
  </si>
  <si>
    <t>RWZI-MAARSSENBROEK</t>
  </si>
  <si>
    <t xml:space="preserve">STERRENBAAN  1 </t>
  </si>
  <si>
    <t>3542DJ</t>
  </si>
  <si>
    <t>MAARSSENBROEK</t>
  </si>
  <si>
    <t>52.12030</t>
  </si>
  <si>
    <t>5.04463</t>
  </si>
  <si>
    <t>RWZI-WIJK BIJ DUURSTEDE</t>
  </si>
  <si>
    <t xml:space="preserve">MOLENVLIET  21 </t>
  </si>
  <si>
    <t>3961MT</t>
  </si>
  <si>
    <t>WIJK BIJ DUURSTEDE</t>
  </si>
  <si>
    <t>52.08236682</t>
  </si>
  <si>
    <t>4.77584048</t>
  </si>
  <si>
    <t>RWZI-LOPIK</t>
  </si>
  <si>
    <t xml:space="preserve">ZUIDERPARKLAAN  1 </t>
  </si>
  <si>
    <t>3411ML</t>
  </si>
  <si>
    <t>LOPIK</t>
  </si>
  <si>
    <t>51.97010</t>
  </si>
  <si>
    <t>4.95943</t>
  </si>
  <si>
    <t>RWZI-OUDEWATER</t>
  </si>
  <si>
    <t xml:space="preserve">GOUDSESTRAATWEG  76 </t>
  </si>
  <si>
    <t>3421GK</t>
  </si>
  <si>
    <t>OUDEWATER</t>
  </si>
  <si>
    <t>52.01881</t>
  </si>
  <si>
    <t>4.85471</t>
  </si>
  <si>
    <t>NOORDERGEMAAL</t>
  </si>
  <si>
    <t>G6007</t>
  </si>
  <si>
    <t>NOORDERSLUIS 32</t>
  </si>
  <si>
    <t>3526KX</t>
  </si>
  <si>
    <t>Utrecht</t>
  </si>
  <si>
    <t>RWZI-BREUKELEN</t>
  </si>
  <si>
    <t xml:space="preserve">KEULSE VAART  6 </t>
  </si>
  <si>
    <t>3621MX</t>
  </si>
  <si>
    <t>BREUKELEN</t>
  </si>
  <si>
    <t>52.16388</t>
  </si>
  <si>
    <t>4.99251</t>
  </si>
  <si>
    <t>RWZI-MONTFOORT</t>
  </si>
  <si>
    <t xml:space="preserve">OEVERWEG  7 </t>
  </si>
  <si>
    <t>3417XK</t>
  </si>
  <si>
    <t>MONTFOORT</t>
  </si>
  <si>
    <t>52.04232</t>
  </si>
  <si>
    <t>4.93787</t>
  </si>
  <si>
    <t>WAARDSEDIJK</t>
  </si>
  <si>
    <t>G0065</t>
  </si>
  <si>
    <t>WAARDSEDIJK 60</t>
  </si>
  <si>
    <t>3425TH</t>
  </si>
  <si>
    <t>Montfoort of Oudewater</t>
  </si>
  <si>
    <t>PAPEKOP DIEMERBROEK oud gemaal</t>
  </si>
  <si>
    <t>G4063</t>
  </si>
  <si>
    <t>KROMWIJKERDIJK 114 I</t>
  </si>
  <si>
    <t>3448HW</t>
  </si>
  <si>
    <t>NOORDZIJDERPOLDER</t>
  </si>
  <si>
    <t>G4047</t>
  </si>
  <si>
    <t>NOORDZIJDE 126</t>
  </si>
  <si>
    <t>2411RG</t>
  </si>
  <si>
    <t>BODEGRAVEN</t>
  </si>
  <si>
    <t>2019.12.40636.093-O</t>
  </si>
  <si>
    <t>SNELREWAARD</t>
  </si>
  <si>
    <t>G4064</t>
  </si>
  <si>
    <t>ZUID LINSCHOTERZANDWEG 27</t>
  </si>
  <si>
    <t>3425EM</t>
  </si>
  <si>
    <t>2019.12.40636.097-O</t>
  </si>
  <si>
    <t>52.02491</t>
  </si>
  <si>
    <t>4.53960</t>
  </si>
  <si>
    <t>MOLENVLIET-DE</t>
  </si>
  <si>
    <t>I0980</t>
  </si>
  <si>
    <t>HOGE RIJNDIJK 15 ACHTER</t>
  </si>
  <si>
    <t>3449HD</t>
  </si>
  <si>
    <t>2019.12.40636.105-O</t>
  </si>
  <si>
    <t>52.083519</t>
  </si>
  <si>
    <t xml:space="preserve">4.866429 </t>
  </si>
  <si>
    <t>NOORD LINSCHOTEN</t>
  </si>
  <si>
    <t>G5005</t>
  </si>
  <si>
    <t>NOORD LINSCHOTERZANDWEG 40</t>
  </si>
  <si>
    <t>3425EL</t>
  </si>
  <si>
    <t>2019.12.40636.096-O</t>
  </si>
  <si>
    <t>52.034236</t>
  </si>
  <si>
    <t xml:space="preserve">4.885461 </t>
  </si>
  <si>
    <t>GROOT HEKENDORP</t>
  </si>
  <si>
    <t>G2024</t>
  </si>
  <si>
    <t>RUIGEWEIDE 2</t>
  </si>
  <si>
    <t>3467PL</t>
  </si>
  <si>
    <t>HEKENDORP</t>
  </si>
  <si>
    <t>2019.12.40636.094-O</t>
  </si>
  <si>
    <t>4.80608</t>
  </si>
  <si>
    <t>OVERVECHT</t>
  </si>
  <si>
    <t>G1017</t>
  </si>
  <si>
    <t>ALB. SCHWEITZERDREEF 2</t>
  </si>
  <si>
    <t>3562MA</t>
  </si>
  <si>
    <t>2019.12.40636.114-O</t>
  </si>
  <si>
    <t>52.117844</t>
  </si>
  <si>
    <t xml:space="preserve">5.128479 </t>
  </si>
  <si>
    <t>WULVERHORST</t>
  </si>
  <si>
    <t>G4060</t>
  </si>
  <si>
    <t>KROMWIJKERDIJK 12</t>
  </si>
  <si>
    <t>2019.12.40636.099-O</t>
  </si>
  <si>
    <t>52.07015199</t>
  </si>
  <si>
    <t>4.88632911</t>
  </si>
  <si>
    <t>VOORDORP</t>
  </si>
  <si>
    <t>G1010</t>
  </si>
  <si>
    <t>VOORDORPSEDIJK  8</t>
  </si>
  <si>
    <t>3566MN</t>
  </si>
  <si>
    <t>2019.12.40636.007-O</t>
  </si>
  <si>
    <t>52.114212</t>
  </si>
  <si>
    <t xml:space="preserve">5.145256 </t>
  </si>
  <si>
    <t>TERWEIJDE</t>
  </si>
  <si>
    <t>G0038</t>
  </si>
  <si>
    <t>HOF TER WEYDEWEG 50 BIJ</t>
  </si>
  <si>
    <t>3543BC</t>
  </si>
  <si>
    <t>2019.12.40636.106-O</t>
  </si>
  <si>
    <t xml:space="preserve">52.10095 </t>
  </si>
  <si>
    <t xml:space="preserve">5.041098 </t>
  </si>
  <si>
    <t>RIETVELD</t>
  </si>
  <si>
    <t>G4045</t>
  </si>
  <si>
    <t>RIETVELD 76</t>
  </si>
  <si>
    <t>3443XD</t>
  </si>
  <si>
    <t>2019.12.40636.104-O</t>
  </si>
  <si>
    <t>52.092341</t>
  </si>
  <si>
    <t xml:space="preserve">4.863944 </t>
  </si>
  <si>
    <t>TAPPERSHEUL</t>
  </si>
  <si>
    <t>G6025</t>
  </si>
  <si>
    <t>PAPEKOPPERSTRAATWEG 66 BIJ</t>
  </si>
  <si>
    <t>3464HM</t>
  </si>
  <si>
    <t>PAPEKOP</t>
  </si>
  <si>
    <t>2019.12.40636.095-O</t>
  </si>
  <si>
    <t>52.035958</t>
  </si>
  <si>
    <t xml:space="preserve">4.859499 </t>
  </si>
  <si>
    <t>HARMELERWAARD</t>
  </si>
  <si>
    <t>G2017</t>
  </si>
  <si>
    <t>HARMELERWAARD 8</t>
  </si>
  <si>
    <t>3481LB</t>
  </si>
  <si>
    <t>HARMELEN</t>
  </si>
  <si>
    <t>2019.12.40636.085-O</t>
  </si>
  <si>
    <t>52.088564</t>
  </si>
  <si>
    <t xml:space="preserve">4.980725 </t>
  </si>
  <si>
    <t>G4033</t>
  </si>
  <si>
    <t>RAADHUISLAAN 3</t>
  </si>
  <si>
    <t>3481CS</t>
  </si>
  <si>
    <t>2019.12.40636.086-O</t>
  </si>
  <si>
    <t>52.084464</t>
  </si>
  <si>
    <t xml:space="preserve">4.966928 </t>
  </si>
  <si>
    <t>MIDDELLAND</t>
  </si>
  <si>
    <t>G4061</t>
  </si>
  <si>
    <t xml:space="preserve">POLANERBAAN 15 ACHTER </t>
  </si>
  <si>
    <t>3446GA</t>
  </si>
  <si>
    <t>2019.12.40636.100-O</t>
  </si>
  <si>
    <t>52.07985</t>
  </si>
  <si>
    <t>4.89559</t>
  </si>
  <si>
    <t>FOKKESTEEG</t>
  </si>
  <si>
    <t>G3016</t>
  </si>
  <si>
    <t>LEUSDERSCHANS 1</t>
  </si>
  <si>
    <t>3432EB</t>
  </si>
  <si>
    <t>NIEUWEGEIN</t>
  </si>
  <si>
    <t>2019.12.40636.112-O</t>
  </si>
  <si>
    <t>52.017434</t>
  </si>
  <si>
    <t xml:space="preserve">5.097017 </t>
  </si>
  <si>
    <t>G3022</t>
  </si>
  <si>
    <t>PARELPAD 19AC</t>
  </si>
  <si>
    <t>3402ZE</t>
  </si>
  <si>
    <t>2019.12.40636.041-O</t>
  </si>
  <si>
    <t>52.034858</t>
  </si>
  <si>
    <t xml:space="preserve">5.045467 </t>
  </si>
  <si>
    <t>KRUISVAART</t>
  </si>
  <si>
    <t>G1012</t>
  </si>
  <si>
    <t>MINEURSLAAN</t>
  </si>
  <si>
    <t>3521AG</t>
  </si>
  <si>
    <t>2019.12.40636.116-O</t>
  </si>
  <si>
    <t>52.086988</t>
  </si>
  <si>
    <t xml:space="preserve">5.109027 </t>
  </si>
  <si>
    <t>DOORSLAG</t>
  </si>
  <si>
    <t>G3017</t>
  </si>
  <si>
    <t>RANDIJK 10 TO</t>
  </si>
  <si>
    <t>3435PC</t>
  </si>
  <si>
    <t>2019.12.40636.111-O</t>
  </si>
  <si>
    <t>52.022782</t>
  </si>
  <si>
    <t xml:space="preserve">5.081814 </t>
  </si>
  <si>
    <t>PAPEKOP DIEMERBROEK</t>
  </si>
  <si>
    <t>2017.07.0636.054-O</t>
  </si>
  <si>
    <t>52.07121280</t>
  </si>
  <si>
    <t>4.87798898</t>
  </si>
  <si>
    <t>HAZEPAD T</t>
  </si>
  <si>
    <t>G3024</t>
  </si>
  <si>
    <t>BENEDENEIND ZZ 437</t>
  </si>
  <si>
    <t>3405CR</t>
  </si>
  <si>
    <t>BENSCHOP</t>
  </si>
  <si>
    <t>2018.04.0636.038-O</t>
  </si>
  <si>
    <t>KLOP DE</t>
  </si>
  <si>
    <t>G1902</t>
  </si>
  <si>
    <t>VECHTDIJK</t>
  </si>
  <si>
    <t>3565 MD</t>
  </si>
  <si>
    <t>2019.12.40636.016-O</t>
  </si>
  <si>
    <t xml:space="preserve">52.11907 </t>
  </si>
  <si>
    <t xml:space="preserve">5.085253 </t>
  </si>
  <si>
    <t>OUDENDAM</t>
  </si>
  <si>
    <t>G6008</t>
  </si>
  <si>
    <t>LANGE MEENTWEG 4 ACHTER</t>
  </si>
  <si>
    <t>3652LB</t>
  </si>
  <si>
    <t>WOERDENSE VERLAAT</t>
  </si>
  <si>
    <t>2019.12.40636.103-O</t>
  </si>
  <si>
    <t>52.162912</t>
  </si>
  <si>
    <t xml:space="preserve">4.888872 </t>
  </si>
  <si>
    <t>AANVOERDER</t>
  </si>
  <si>
    <t>G4031</t>
  </si>
  <si>
    <t>GROENEWOUDSEDIJK 2A</t>
  </si>
  <si>
    <t>3528BG</t>
  </si>
  <si>
    <t>2017.07.0636.036-O</t>
  </si>
  <si>
    <t>52.08262</t>
  </si>
  <si>
    <t>5.07806</t>
  </si>
  <si>
    <t>RONDWEG</t>
  </si>
  <si>
    <t>G4054</t>
  </si>
  <si>
    <t xml:space="preserve">RONDWEG / MILANDWEG 64 </t>
  </si>
  <si>
    <t>3474KK</t>
  </si>
  <si>
    <t>ZEGVELD</t>
  </si>
  <si>
    <t>2019.12.40636.066-O</t>
  </si>
  <si>
    <t>REINESTEIN</t>
  </si>
  <si>
    <t>G6010</t>
  </si>
  <si>
    <t xml:space="preserve">HOEK BATAUWEG /REINESTEINSEWEG </t>
  </si>
  <si>
    <t>3437PK</t>
  </si>
  <si>
    <t>2019.12.40636.038-O</t>
  </si>
  <si>
    <t>52.049713</t>
  </si>
  <si>
    <t xml:space="preserve">5.077385 </t>
  </si>
  <si>
    <t>OOG IN AL</t>
  </si>
  <si>
    <t>I6135</t>
  </si>
  <si>
    <t>KANAALWEG 2A</t>
  </si>
  <si>
    <t>3533HG</t>
  </si>
  <si>
    <t>2019.12.40636.013-O</t>
  </si>
  <si>
    <t>ARENBERG</t>
  </si>
  <si>
    <t>ST1485</t>
  </si>
  <si>
    <t>UTRECHTSEWEG 358 BIJ</t>
  </si>
  <si>
    <t>3731GD</t>
  </si>
  <si>
    <t>PLETTENBURG</t>
  </si>
  <si>
    <t>G3014</t>
  </si>
  <si>
    <t>ROND HET FORT 28 BIJ</t>
  </si>
  <si>
    <t>3439MK</t>
  </si>
  <si>
    <t>2019.12.40636.036-O</t>
  </si>
  <si>
    <t>52.037735</t>
  </si>
  <si>
    <t xml:space="preserve">5.104156 </t>
  </si>
  <si>
    <t>OVERVLIET</t>
  </si>
  <si>
    <t>G4057</t>
  </si>
  <si>
    <t>LAAN VAN OVERVLIET</t>
  </si>
  <si>
    <t>3461HE</t>
  </si>
  <si>
    <t>LINSCHOTEN</t>
  </si>
  <si>
    <t>2019.12.40636.098-O</t>
  </si>
  <si>
    <t>52.064033</t>
  </si>
  <si>
    <t xml:space="preserve">4.91667 </t>
  </si>
  <si>
    <t>GALECOPPERDIJK</t>
  </si>
  <si>
    <t>G3020</t>
  </si>
  <si>
    <t>3438PG</t>
  </si>
  <si>
    <t>2019.12.40636.037-O</t>
  </si>
  <si>
    <t>52.048195</t>
  </si>
  <si>
    <t xml:space="preserve">5.083867 </t>
  </si>
  <si>
    <t>GROENEKAN</t>
  </si>
  <si>
    <t>G1016</t>
  </si>
  <si>
    <t>GROENEKANSEWEG 190</t>
  </si>
  <si>
    <t>3737AK</t>
  </si>
  <si>
    <t>2019.12.40636.004-O</t>
  </si>
  <si>
    <t>52.120062</t>
  </si>
  <si>
    <t xml:space="preserve">5.163189 </t>
  </si>
  <si>
    <t>KORTRIJK</t>
  </si>
  <si>
    <t>ST2037</t>
  </si>
  <si>
    <t xml:space="preserve">KORTRIJK 8 </t>
  </si>
  <si>
    <t>3621LX</t>
  </si>
  <si>
    <t>2019.12.40636.054-O</t>
  </si>
  <si>
    <t>52.163524</t>
  </si>
  <si>
    <t xml:space="preserve">4.976991 </t>
  </si>
  <si>
    <t>OVEREIND FORT</t>
  </si>
  <si>
    <t>G4028</t>
  </si>
  <si>
    <t>OVEREINDSEWEG 25 BIJ</t>
  </si>
  <si>
    <t>3439LP</t>
  </si>
  <si>
    <t>VREDENOORD</t>
  </si>
  <si>
    <t>ST6044</t>
  </si>
  <si>
    <t>KORTRIJK TUSSEN 25 EN 23</t>
  </si>
  <si>
    <t>2019.12.40636.055-O</t>
  </si>
  <si>
    <t>GROENEKANSEWEG INLAAT</t>
  </si>
  <si>
    <t>I6150</t>
  </si>
  <si>
    <t>GROENEKANSEWEG 195 NST</t>
  </si>
  <si>
    <t>2019.12.40636.003-O</t>
  </si>
  <si>
    <t>52.1170129</t>
  </si>
  <si>
    <t>5.1736963</t>
  </si>
  <si>
    <t>WESTRAVEN</t>
  </si>
  <si>
    <t>G6004</t>
  </si>
  <si>
    <t>GELDERLANDLAAN</t>
  </si>
  <si>
    <t>3526KZ</t>
  </si>
  <si>
    <t>2019.12.40636.012-O</t>
  </si>
  <si>
    <t>52.05671</t>
  </si>
  <si>
    <t>5.10220</t>
  </si>
  <si>
    <t>TOEGANG-DE</t>
  </si>
  <si>
    <t>G0029</t>
  </si>
  <si>
    <t>TOEGANG 2 NST</t>
  </si>
  <si>
    <t>3474KR</t>
  </si>
  <si>
    <t>2019.12.40636.063-O</t>
  </si>
  <si>
    <t xml:space="preserve">52.13723 </t>
  </si>
  <si>
    <t xml:space="preserve">4.862777 </t>
  </si>
  <si>
    <t>THEMATERWEG</t>
  </si>
  <si>
    <t>ST0495</t>
  </si>
  <si>
    <t>THEMATERWEG 10</t>
  </si>
  <si>
    <t>3455SN</t>
  </si>
  <si>
    <t>HAARZUILENS</t>
  </si>
  <si>
    <t>2019.12.40636.051-O</t>
  </si>
  <si>
    <t xml:space="preserve">52.12065 </t>
  </si>
  <si>
    <t xml:space="preserve">5.005305 </t>
  </si>
  <si>
    <t>KERKWEG NOORD</t>
  </si>
  <si>
    <t>ST0136</t>
  </si>
  <si>
    <t>KERKWEG  142 BY</t>
  </si>
  <si>
    <t>3628AS</t>
  </si>
  <si>
    <t>KOCKENGEN</t>
  </si>
  <si>
    <t>2019.12.40636.056-O</t>
  </si>
  <si>
    <t>VOORHAVENDIJK-OOST</t>
  </si>
  <si>
    <t>G3012, ST3908, I6140</t>
  </si>
  <si>
    <t>MIDDELWEG OOST 11 (LEKDIJK OOST)</t>
  </si>
  <si>
    <t>3961MG</t>
  </si>
  <si>
    <t>2018.04.0636.056-O</t>
  </si>
  <si>
    <t>FORT VREESWIJK</t>
  </si>
  <si>
    <t>G6013</t>
  </si>
  <si>
    <t>WIERSELAAN 67</t>
  </si>
  <si>
    <t>3433ZR</t>
  </si>
  <si>
    <t>2019.12.40636.034-O</t>
  </si>
  <si>
    <t>52.006617</t>
  </si>
  <si>
    <t xml:space="preserve">5.098772 </t>
  </si>
  <si>
    <t>DAALSEWEG</t>
  </si>
  <si>
    <t>G1013</t>
  </si>
  <si>
    <t>DAALSEWEG 147</t>
  </si>
  <si>
    <t>3555SW</t>
  </si>
  <si>
    <t>2019.12.40636.014-O</t>
  </si>
  <si>
    <t>52.123052</t>
  </si>
  <si>
    <t xml:space="preserve">5.071992 </t>
  </si>
  <si>
    <t>MAARTENSDIJK</t>
  </si>
  <si>
    <t>G8001</t>
  </si>
  <si>
    <t>DORPSWEG 27 BIJ</t>
  </si>
  <si>
    <t>3738CA</t>
  </si>
  <si>
    <t>2019.12.40636.002-O</t>
  </si>
  <si>
    <t>52.158067</t>
  </si>
  <si>
    <t xml:space="preserve">5.170389 </t>
  </si>
  <si>
    <t>DIEMERBROEK-WEST</t>
  </si>
  <si>
    <t>G0041, ST0069</t>
  </si>
  <si>
    <t>DIEMERBROEK 58 NABIJ</t>
  </si>
  <si>
    <t>3464HS</t>
  </si>
  <si>
    <t>2019.12.40636.081-O</t>
  </si>
  <si>
    <t>52.059225</t>
  </si>
  <si>
    <t xml:space="preserve">4.871662 </t>
  </si>
  <si>
    <t>FORTUIN</t>
  </si>
  <si>
    <t>G0009</t>
  </si>
  <si>
    <t>RIJNSOEVER 24 NST</t>
  </si>
  <si>
    <t>3584CZ</t>
  </si>
  <si>
    <t>REINESTEINSEWEG-NOORD</t>
  </si>
  <si>
    <t>ST4053</t>
  </si>
  <si>
    <t>REINESTEINSEWEG 10 NST</t>
  </si>
  <si>
    <t>2019.12.40636.039-O</t>
  </si>
  <si>
    <t>52.058922</t>
  </si>
  <si>
    <t xml:space="preserve">5.069807 </t>
  </si>
  <si>
    <t>SLOT ZEIST</t>
  </si>
  <si>
    <t>G0011</t>
  </si>
  <si>
    <t>BROUWERIJ 3</t>
  </si>
  <si>
    <t>3703CH</t>
  </si>
  <si>
    <t>2019.12.40636.029-O</t>
  </si>
  <si>
    <t>RIJNDIJK</t>
  </si>
  <si>
    <t>G3901</t>
  </si>
  <si>
    <t>RIJNDIJK 2</t>
  </si>
  <si>
    <t>3585LG</t>
  </si>
  <si>
    <t>2019.12.40636.011-O</t>
  </si>
  <si>
    <t>52.074767</t>
  </si>
  <si>
    <t xml:space="preserve">5.141264 </t>
  </si>
  <si>
    <t>GROENEDIJK / LANGERAK</t>
  </si>
  <si>
    <t>G2021</t>
  </si>
  <si>
    <t>GROENEDIJK 9 BIJ</t>
  </si>
  <si>
    <t>3544AB</t>
  </si>
  <si>
    <t>2019.12.40636.023-O</t>
  </si>
  <si>
    <t>52.087175</t>
  </si>
  <si>
    <t xml:space="preserve">5.053794 </t>
  </si>
  <si>
    <t>BREEVELD</t>
  </si>
  <si>
    <t>ST4951</t>
  </si>
  <si>
    <t>VELDWIJK 10 BIJ</t>
  </si>
  <si>
    <t>3446HB</t>
  </si>
  <si>
    <t>2019.12.40636.079-O</t>
  </si>
  <si>
    <t>52.092565</t>
  </si>
  <si>
    <t xml:space="preserve">4.91773 </t>
  </si>
  <si>
    <t>GEMAAL WATERLINIEDOK</t>
  </si>
  <si>
    <t>G0062</t>
  </si>
  <si>
    <t>VESTINGDOK 4 NABIJ</t>
  </si>
  <si>
    <t>3433KR</t>
  </si>
  <si>
    <t>2019.12.40636.035-O</t>
  </si>
  <si>
    <t>HOFTERWEYDEWEG</t>
  </si>
  <si>
    <t>G8015</t>
  </si>
  <si>
    <t>HOF TER WEYDEWEG 18 NST</t>
  </si>
  <si>
    <t>2019.12.40636.021-O</t>
  </si>
  <si>
    <t>MOLENWEG</t>
  </si>
  <si>
    <t>I2237</t>
  </si>
  <si>
    <t>MOLENWEG 61 NST</t>
  </si>
  <si>
    <t>3474KX</t>
  </si>
  <si>
    <t>2019.12.40636.071-O</t>
  </si>
  <si>
    <t>52.108805</t>
  </si>
  <si>
    <t xml:space="preserve">4.826292 </t>
  </si>
  <si>
    <t>RUIGENHOEK</t>
  </si>
  <si>
    <t>G0024</t>
  </si>
  <si>
    <t>RUIGENHOEKSEDIJK 125</t>
  </si>
  <si>
    <t>3737MR</t>
  </si>
  <si>
    <t>2019.12.40636.005-O</t>
  </si>
  <si>
    <t>52.127607</t>
  </si>
  <si>
    <t xml:space="preserve">5.130612 </t>
  </si>
  <si>
    <t>BOERDERIJEILAND</t>
  </si>
  <si>
    <t>G6031</t>
  </si>
  <si>
    <t>KROMMEWETERING 91 NST</t>
  </si>
  <si>
    <t>3543AN</t>
  </si>
  <si>
    <t>GROENENDAAL</t>
  </si>
  <si>
    <t>G4036</t>
  </si>
  <si>
    <t>GROENENDAAL 3A</t>
  </si>
  <si>
    <t>3481CT</t>
  </si>
  <si>
    <t>2019.12.40636.083-O</t>
  </si>
  <si>
    <t>52.080899</t>
  </si>
  <si>
    <t xml:space="preserve">4.941772 </t>
  </si>
  <si>
    <t>MEERN DE</t>
  </si>
  <si>
    <t>G6005</t>
  </si>
  <si>
    <t>NOORDERLICHT 1 BIJ</t>
  </si>
  <si>
    <t>3454SH</t>
  </si>
  <si>
    <t>2019.12.40636.026-O</t>
  </si>
  <si>
    <t>52.086281</t>
  </si>
  <si>
    <t xml:space="preserve">5.031083 </t>
  </si>
  <si>
    <t>NAAMRIJK</t>
  </si>
  <si>
    <t>G4032</t>
  </si>
  <si>
    <t>RIJKSSTRAATWEG 60 NST</t>
  </si>
  <si>
    <t>3454JD</t>
  </si>
  <si>
    <t>2019.12.40636.024-O</t>
  </si>
  <si>
    <t xml:space="preserve">52.08185 </t>
  </si>
  <si>
    <t xml:space="preserve">5.050835 </t>
  </si>
  <si>
    <t>BREUDIJK</t>
  </si>
  <si>
    <t>ST4908</t>
  </si>
  <si>
    <t>GERVERSCOP 8 TO</t>
  </si>
  <si>
    <t>3481LT</t>
  </si>
  <si>
    <t>2019.12.40636.088-O</t>
  </si>
  <si>
    <t>52.112275</t>
  </si>
  <si>
    <t xml:space="preserve">4.940229 </t>
  </si>
  <si>
    <t>RHEIJNGAARDE</t>
  </si>
  <si>
    <t>G0045</t>
  </si>
  <si>
    <t>RIJKSSTRAATWEG 11 BIJ</t>
  </si>
  <si>
    <t>3545NA</t>
  </si>
  <si>
    <t>2019.12.40636.025-O</t>
  </si>
  <si>
    <t>KROOSDEPOT PAPEKOP</t>
  </si>
  <si>
    <t>G6037</t>
  </si>
  <si>
    <t>KROMWIJKERDIJK (PARALELWEG A12 ZUID)</t>
  </si>
  <si>
    <t>GOUDA DEBIETMETER</t>
  </si>
  <si>
    <t>M01</t>
  </si>
  <si>
    <t>GOVERWELLESINGEL GOEJANVERWELLEDIJK</t>
  </si>
  <si>
    <t>2807GB</t>
  </si>
  <si>
    <t>GOUDA</t>
  </si>
  <si>
    <t>2019.12.40636.048-O</t>
  </si>
  <si>
    <t>BOTERSLOOTWEG</t>
  </si>
  <si>
    <t>ST0141</t>
  </si>
  <si>
    <t>BOTERSLOOTWEG_NOORMANNENSTRAAT 2 NABIJ</t>
  </si>
  <si>
    <t>3962AT</t>
  </si>
  <si>
    <t>2019.12.40636.031-O</t>
  </si>
  <si>
    <t>PIONIERS</t>
  </si>
  <si>
    <t>G0080</t>
  </si>
  <si>
    <t>KÖGLLAAN KARDINAAL ALFRINKLAAN</t>
  </si>
  <si>
    <t>3571PZ</t>
  </si>
  <si>
    <t>2019.12.40636.008-O</t>
  </si>
  <si>
    <t>ZIJDEWETERING ZUIDZIJDE</t>
  </si>
  <si>
    <t>ST6108</t>
  </si>
  <si>
    <t>BOVENEIND ZUIDZIJDE 3 NST</t>
  </si>
  <si>
    <t>3405AM</t>
  </si>
  <si>
    <t>KOMETENWEG</t>
  </si>
  <si>
    <t>ST1038</t>
  </si>
  <si>
    <t>KOMETENWEG 2 TO MAARSSENBROEKSEDIJK 6</t>
  </si>
  <si>
    <t>3606AN</t>
  </si>
  <si>
    <t>2019.12.40636.018-O</t>
  </si>
  <si>
    <t>52.129012</t>
  </si>
  <si>
    <t xml:space="preserve">5.03611 </t>
  </si>
  <si>
    <t>PLANETENBAAN</t>
  </si>
  <si>
    <t>ST1039</t>
  </si>
  <si>
    <t>PLANETENBAAN / MAARSSENBROEKSEDIJK 4</t>
  </si>
  <si>
    <t>2019.12.40636.017-O</t>
  </si>
  <si>
    <t>52.126271</t>
  </si>
  <si>
    <t xml:space="preserve">5.039445 </t>
  </si>
  <si>
    <t>RUIGEWEIDE STUW</t>
  </si>
  <si>
    <t>ST0485</t>
  </si>
  <si>
    <t>VIA RUIGE WEIDE 27</t>
  </si>
  <si>
    <t>3421TH</t>
  </si>
  <si>
    <t>KROM-DE-&amp;-KOCKENGEN</t>
  </si>
  <si>
    <t>I0029</t>
  </si>
  <si>
    <t>WAGENDIJK 5 TO, THV SCHUTTERKADE 1</t>
  </si>
  <si>
    <t>3628GA</t>
  </si>
  <si>
    <t>2019.12.40636.053-O</t>
  </si>
  <si>
    <t>52.143519</t>
  </si>
  <si>
    <t xml:space="preserve">4.976842 </t>
  </si>
  <si>
    <t>PORTENGEN</t>
  </si>
  <si>
    <t>ST2036</t>
  </si>
  <si>
    <t>PORTENGEN 23</t>
  </si>
  <si>
    <t>3628EB</t>
  </si>
  <si>
    <t>2019.12.40636.052-O</t>
  </si>
  <si>
    <t>52.149451</t>
  </si>
  <si>
    <t xml:space="preserve">4.970471 </t>
  </si>
  <si>
    <t>NW STATIONSWEG</t>
  </si>
  <si>
    <t>ST1037</t>
  </si>
  <si>
    <t xml:space="preserve">NIEUWE STATIONSWEG 2 </t>
  </si>
  <si>
    <t>3605BA</t>
  </si>
  <si>
    <t>MAARSSEN</t>
  </si>
  <si>
    <t>2019.12.40636.049-O</t>
  </si>
  <si>
    <t>52.134695</t>
  </si>
  <si>
    <t xml:space="preserve">5.032475 </t>
  </si>
  <si>
    <t>KOCHPLEIN-ROBERT</t>
  </si>
  <si>
    <t>ST1902</t>
  </si>
  <si>
    <t>WOLGADREEF 1 TO / DARWINDREEF</t>
  </si>
  <si>
    <t>3561CR</t>
  </si>
  <si>
    <t>2019.12.40636.006-O</t>
  </si>
  <si>
    <t>52.115707</t>
  </si>
  <si>
    <t xml:space="preserve">5.13508 </t>
  </si>
  <si>
    <t>ST0414</t>
  </si>
  <si>
    <t>2019.12.40636.073-O</t>
  </si>
  <si>
    <t>WEIPOORT</t>
  </si>
  <si>
    <t>ST5023</t>
  </si>
  <si>
    <t>ENDELKADE</t>
  </si>
  <si>
    <t>2415NB</t>
  </si>
  <si>
    <t>NIEUWERBRUG</t>
  </si>
  <si>
    <t>2019.12.40636.064-O</t>
  </si>
  <si>
    <t>52.069897</t>
  </si>
  <si>
    <t xml:space="preserve">4.791631 </t>
  </si>
  <si>
    <t>MELKWEG</t>
  </si>
  <si>
    <t>G2007</t>
  </si>
  <si>
    <t>LANGBROEKSEWEG 2 TO</t>
  </si>
  <si>
    <t>3962EH</t>
  </si>
  <si>
    <t>ENGHLAAN</t>
  </si>
  <si>
    <t>G6018</t>
  </si>
  <si>
    <t>ENGHLAAN 13</t>
  </si>
  <si>
    <t>3543BD</t>
  </si>
  <si>
    <t>WILLIGE LANGERAK</t>
  </si>
  <si>
    <t>ST5003</t>
  </si>
  <si>
    <t xml:space="preserve">M A REINALDAWEG 3 </t>
  </si>
  <si>
    <t>3411MV</t>
  </si>
  <si>
    <t>KATTEVELDSEMEER</t>
  </si>
  <si>
    <t>I6089</t>
  </si>
  <si>
    <t>STEENOVENWEG 5 NST</t>
  </si>
  <si>
    <t>3985SJ</t>
  </si>
  <si>
    <t>WERKHOVEN</t>
  </si>
  <si>
    <t>2019.12.40636.032-O</t>
  </si>
  <si>
    <t>HELLEVLIET</t>
  </si>
  <si>
    <t>ST0687</t>
  </si>
  <si>
    <t>PROVINCIALE WEG HARMELEN LANGS A12</t>
  </si>
  <si>
    <t>2019.12.40636.084-O</t>
  </si>
  <si>
    <t>HARMELEN ZONNESTUW</t>
  </si>
  <si>
    <t>ST7262</t>
  </si>
  <si>
    <t>JONCHEERELAAN-DE 12 BIJ</t>
  </si>
  <si>
    <t>3481GR</t>
  </si>
  <si>
    <t>2019.12.40636.087-O</t>
  </si>
  <si>
    <t>OOSTBROEKSELAAN</t>
  </si>
  <si>
    <t>G6001</t>
  </si>
  <si>
    <t>3584BD</t>
  </si>
  <si>
    <t>2019.12.40636.009-O</t>
  </si>
  <si>
    <t>52.096626</t>
  </si>
  <si>
    <t xml:space="preserve">5.153972 </t>
  </si>
  <si>
    <t>MEERNDIJK (to RESTAURANT AC)</t>
  </si>
  <si>
    <t>ST4071</t>
  </si>
  <si>
    <t>MEERNDIJK 61A  of 59 ?</t>
  </si>
  <si>
    <t>3454HP</t>
  </si>
  <si>
    <t>2019.12.40636.027-O</t>
  </si>
  <si>
    <t>52.070492</t>
  </si>
  <si>
    <t xml:space="preserve">5.028242 </t>
  </si>
  <si>
    <t>OOSTERLAAK</t>
  </si>
  <si>
    <t>ST5291</t>
  </si>
  <si>
    <t>TUURDIJK 10 BIJ</t>
  </si>
  <si>
    <t>3997MS</t>
  </si>
  <si>
    <t>T GOY</t>
  </si>
  <si>
    <t>2019.12.40636.033-O</t>
  </si>
  <si>
    <t>MARCKENBURGWETERING</t>
  </si>
  <si>
    <t>ST7220</t>
  </si>
  <si>
    <t>KANAALDIJK ZUID</t>
  </si>
  <si>
    <t>3998WK</t>
  </si>
  <si>
    <t>SCHALKWIJK</t>
  </si>
  <si>
    <t>BOM-DE</t>
  </si>
  <si>
    <t>ST2038</t>
  </si>
  <si>
    <t>POLDERWEG 2 BIJ</t>
  </si>
  <si>
    <t>3455RT</t>
  </si>
  <si>
    <t>2019.12.40636.050-O</t>
  </si>
  <si>
    <t>52.132282</t>
  </si>
  <si>
    <t xml:space="preserve">4.985402 </t>
  </si>
  <si>
    <t>STATION-TERWIJDE</t>
  </si>
  <si>
    <t>ST0223</t>
  </si>
  <si>
    <t>HOF TER WEYDEWEG 27 NST</t>
  </si>
  <si>
    <t>2019.12.40636.107-O</t>
  </si>
  <si>
    <t>52.107318</t>
  </si>
  <si>
    <t xml:space="preserve">5.031185 </t>
  </si>
  <si>
    <t>BELLEPERENLAAN</t>
  </si>
  <si>
    <t>G8014</t>
  </si>
  <si>
    <t>BELLEPERENLAAN NAAST 1</t>
  </si>
  <si>
    <t>3452EV</t>
  </si>
  <si>
    <t>VLEUTEN</t>
  </si>
  <si>
    <t>MOLENDIJK</t>
  </si>
  <si>
    <t>G6029</t>
  </si>
  <si>
    <t>MOLENDIJK 32NST</t>
  </si>
  <si>
    <t>3466NB</t>
  </si>
  <si>
    <t>2019.12.40636.074-O</t>
  </si>
  <si>
    <t>52.064472</t>
  </si>
  <si>
    <t xml:space="preserve">4.820123 </t>
  </si>
  <si>
    <t>METEORENWEG</t>
  </si>
  <si>
    <t>ST1040</t>
  </si>
  <si>
    <t>MAARSSENBROEKSEDIJK 4</t>
  </si>
  <si>
    <t>3542DM</t>
  </si>
  <si>
    <t>2019.12.40636.020-O</t>
  </si>
  <si>
    <t>52.125206</t>
  </si>
  <si>
    <t xml:space="preserve">5.04103 </t>
  </si>
  <si>
    <t>GRAVESLOOT</t>
  </si>
  <si>
    <t>G4049</t>
  </si>
  <si>
    <t>3444BK</t>
  </si>
  <si>
    <t>KAMERIK</t>
  </si>
  <si>
    <t>2019.12.40636.075-O</t>
  </si>
  <si>
    <t>MIJZIJDE</t>
  </si>
  <si>
    <t>ST0130</t>
  </si>
  <si>
    <t>MIJZIJDE 158 ACHTER</t>
  </si>
  <si>
    <t>3471GV</t>
  </si>
  <si>
    <t>TECKOP HWVZ EN TECKOP-ZUID</t>
  </si>
  <si>
    <t>ST0715</t>
  </si>
  <si>
    <t>TECKOP 40 BIJ</t>
  </si>
  <si>
    <t>3471HJ</t>
  </si>
  <si>
    <t>2018.04.0636.051-O</t>
  </si>
  <si>
    <t>MIDDELWETERING</t>
  </si>
  <si>
    <t>ST0745</t>
  </si>
  <si>
    <t>MIJZIJDE 6</t>
  </si>
  <si>
    <t>3471GM</t>
  </si>
  <si>
    <t>OUD KAMERIK OOST</t>
  </si>
  <si>
    <t>ST1249</t>
  </si>
  <si>
    <t>IR. ENSCHEDEWEG 1</t>
  </si>
  <si>
    <t>3471HE</t>
  </si>
  <si>
    <t>GOIREN</t>
  </si>
  <si>
    <t>ST1307</t>
  </si>
  <si>
    <t>ACHTERDIJK 37 NST</t>
  </si>
  <si>
    <t>3984LD</t>
  </si>
  <si>
    <t>ODIJK</t>
  </si>
  <si>
    <t>WESTEINDE</t>
  </si>
  <si>
    <t>I0866</t>
  </si>
  <si>
    <t>WESTEINDE 33 BIJ</t>
  </si>
  <si>
    <t>3466NK</t>
  </si>
  <si>
    <t>2019.12.40636.077-O</t>
  </si>
  <si>
    <t>52.052072</t>
  </si>
  <si>
    <t xml:space="preserve">4.813738 </t>
  </si>
  <si>
    <t>HAAK-DE</t>
  </si>
  <si>
    <t>I1247</t>
  </si>
  <si>
    <t>BOSWEG 4 BIJ</t>
  </si>
  <si>
    <t>3651LV</t>
  </si>
  <si>
    <t>2019.12.40636.068-O</t>
  </si>
  <si>
    <t>52.148294</t>
  </si>
  <si>
    <t xml:space="preserve">4.851122 </t>
  </si>
  <si>
    <t>RIJSBRUGGERWETERING</t>
  </si>
  <si>
    <t>ST0013</t>
  </si>
  <si>
    <t>RHIJNAUWENSELAAN TO 5</t>
  </si>
  <si>
    <t>3981HH</t>
  </si>
  <si>
    <t>BREE DE</t>
  </si>
  <si>
    <t>ST4102</t>
  </si>
  <si>
    <t>DE BREE 6 AC</t>
  </si>
  <si>
    <t>2415BG</t>
  </si>
  <si>
    <t>ENGERVLIET</t>
  </si>
  <si>
    <t>ST4127</t>
  </si>
  <si>
    <t xml:space="preserve">ZUID LINSCHOTERZANDWEG 1 </t>
  </si>
  <si>
    <t>DWARSWETERING WEST</t>
  </si>
  <si>
    <t>ST6099</t>
  </si>
  <si>
    <t xml:space="preserve">BARWOUTSWAARDER 79AC </t>
  </si>
  <si>
    <t>3449HK</t>
  </si>
  <si>
    <t>DWARSWETERING OOST</t>
  </si>
  <si>
    <t>ST6100</t>
  </si>
  <si>
    <t>2018.04.0636.009-O</t>
  </si>
  <si>
    <t>OUDE-MEIJE</t>
  </si>
  <si>
    <t>ST6500</t>
  </si>
  <si>
    <t>OUDE MEIJE 18 NST</t>
  </si>
  <si>
    <t>3474KM</t>
  </si>
  <si>
    <t>2019.12.40636.067-O</t>
  </si>
  <si>
    <t>52.140327</t>
  </si>
  <si>
    <t xml:space="preserve">4.837684 </t>
  </si>
  <si>
    <t>LANDT SCHEYDINGE</t>
  </si>
  <si>
    <t>ST2136</t>
  </si>
  <si>
    <t>IR ENSCHEDEWEG 3 NST</t>
  </si>
  <si>
    <t>2019.12.40636.060-O</t>
  </si>
  <si>
    <t>52.138697</t>
  </si>
  <si>
    <t xml:space="preserve">4.911729 </t>
  </si>
  <si>
    <t>DIEMERBROEK-OOST</t>
  </si>
  <si>
    <t>G0040</t>
  </si>
  <si>
    <t>DIEMERBROEK 56 NABIJ</t>
  </si>
  <si>
    <t>2019.12.40636.045-O</t>
  </si>
  <si>
    <t>52.058775</t>
  </si>
  <si>
    <t xml:space="preserve">4.870569 </t>
  </si>
  <si>
    <t>WIJKPARK-MOLENVLIET</t>
  </si>
  <si>
    <t>ST4100</t>
  </si>
  <si>
    <t xml:space="preserve">HOGE RIJNDIJK </t>
  </si>
  <si>
    <t>3448HT</t>
  </si>
  <si>
    <t>2019.12.40636.065-O</t>
  </si>
  <si>
    <t>52.076349</t>
  </si>
  <si>
    <t xml:space="preserve">4.862432 </t>
  </si>
  <si>
    <t>MAARSSENBROEKSEDIJK</t>
  </si>
  <si>
    <t>ST1390</t>
  </si>
  <si>
    <t>MAARSSENBROEKSEDIJK 57 BIJ</t>
  </si>
  <si>
    <t>2019.12.40636.019-O</t>
  </si>
  <si>
    <t xml:space="preserve">52.12455 </t>
  </si>
  <si>
    <t xml:space="preserve">5.04244 </t>
  </si>
  <si>
    <t>KAMERIKSE WETERING</t>
  </si>
  <si>
    <t>ST4084</t>
  </si>
  <si>
    <t>TEGENOVER INRIT MIJZIDE 6</t>
  </si>
  <si>
    <t>2019.12.40636.062-O</t>
  </si>
  <si>
    <t>52.105836</t>
  </si>
  <si>
    <t xml:space="preserve">4.894212 </t>
  </si>
  <si>
    <t>ZANDWEG</t>
  </si>
  <si>
    <t>ST6113</t>
  </si>
  <si>
    <t>ZANDWEG 214-216 TUSSEN (114 BIJ)</t>
  </si>
  <si>
    <t>3454HV</t>
  </si>
  <si>
    <t xml:space="preserve">DE MEERN </t>
  </si>
  <si>
    <t>2019.12.40636.109-O</t>
  </si>
  <si>
    <t>52.08881</t>
  </si>
  <si>
    <t>5.00421</t>
  </si>
  <si>
    <t>ACHTERWETERING</t>
  </si>
  <si>
    <t>ST1042</t>
  </si>
  <si>
    <t>ACHTERWETERINGSEWEG 59 TO</t>
  </si>
  <si>
    <t>3738MB</t>
  </si>
  <si>
    <t>2019.12.40636.001-O</t>
  </si>
  <si>
    <t>52.151073</t>
  </si>
  <si>
    <t xml:space="preserve">5.150622 </t>
  </si>
  <si>
    <t>ST0125</t>
  </si>
  <si>
    <t>2019.12.40636.061-O</t>
  </si>
  <si>
    <t>ST4107</t>
  </si>
  <si>
    <t>2019.12.40636.092-O</t>
  </si>
  <si>
    <t>PARK-HOGE-WEIDE</t>
  </si>
  <si>
    <t>ST6111</t>
  </si>
  <si>
    <t>RIJNKENNEMERLAND FIETSPAD / GROENEDIJK 82 ACHTER</t>
  </si>
  <si>
    <t>2019.12.40636.015-O</t>
  </si>
  <si>
    <t>52.087826</t>
  </si>
  <si>
    <t xml:space="preserve">5.06888 </t>
  </si>
  <si>
    <t>GEMAAL VRUCHTENGAARD</t>
  </si>
  <si>
    <t>M32</t>
  </si>
  <si>
    <t>PARALLELWEG 11 NST</t>
  </si>
  <si>
    <t>3981HG</t>
  </si>
  <si>
    <t>2019.12.40636.028-O</t>
  </si>
  <si>
    <t>52.060706</t>
  </si>
  <si>
    <t xml:space="preserve">5.200056 </t>
  </si>
  <si>
    <t>HOOFDWEG</t>
  </si>
  <si>
    <t>ST0487</t>
  </si>
  <si>
    <t>HOOFDWEG 102 NABIJ</t>
  </si>
  <si>
    <t>3474JJ</t>
  </si>
  <si>
    <t>2019.12.40636.076-O</t>
  </si>
  <si>
    <t>52.108783</t>
  </si>
  <si>
    <t xml:space="preserve">4.847555 </t>
  </si>
  <si>
    <t>BRINK DE</t>
  </si>
  <si>
    <t>G0008</t>
  </si>
  <si>
    <t>BRINK 121 BIJ</t>
  </si>
  <si>
    <t>3703AT</t>
  </si>
  <si>
    <t>TECKOP HWVZ (GEMAAL)</t>
  </si>
  <si>
    <t>G0043</t>
  </si>
  <si>
    <t>TECKOP 10&lt;&gt;20</t>
  </si>
  <si>
    <t>3471HH</t>
  </si>
  <si>
    <t>HOOFDWEG 22 HWVZ</t>
  </si>
  <si>
    <t>G0059</t>
  </si>
  <si>
    <t>NAAST HOOFDWEG 22</t>
  </si>
  <si>
    <t>3474JE</t>
  </si>
  <si>
    <t>SCHRAALLANDEN GEMAAL</t>
  </si>
  <si>
    <t>G0063</t>
  </si>
  <si>
    <t>MEIJE ACHTER 183</t>
  </si>
  <si>
    <t>3474MB</t>
  </si>
  <si>
    <t>MEIJE 203 HWVZ</t>
  </si>
  <si>
    <t>G0064</t>
  </si>
  <si>
    <t>MEIJE 203</t>
  </si>
  <si>
    <t>2018.04.0636.029-O</t>
  </si>
  <si>
    <t>52.141951</t>
  </si>
  <si>
    <t xml:space="preserve">4.820259 </t>
  </si>
  <si>
    <t xml:space="preserve">VOORDORP VOLKSTUINEN </t>
  </si>
  <si>
    <t>G6003</t>
  </si>
  <si>
    <t>PALMALETERSTRAAT 64(VOORVELDSEP)</t>
  </si>
  <si>
    <t>3573PH</t>
  </si>
  <si>
    <t>BLOKLAND OOST</t>
  </si>
  <si>
    <t>G6021</t>
  </si>
  <si>
    <t>BLOKLAND 1 AC</t>
  </si>
  <si>
    <t>3417MN</t>
  </si>
  <si>
    <t>HOGE-BIEZEN</t>
  </si>
  <si>
    <t>G6033</t>
  </si>
  <si>
    <t>BOOMGAARD 2</t>
  </si>
  <si>
    <t>3404BG</t>
  </si>
  <si>
    <t>2018.04.0636.048-O</t>
  </si>
  <si>
    <t xml:space="preserve">BARONIEWEG </t>
  </si>
  <si>
    <t>G6034</t>
  </si>
  <si>
    <t>PRAAGSINGEL 127</t>
  </si>
  <si>
    <t>3404VP</t>
  </si>
  <si>
    <t>MEIJE 199 HWVZ</t>
  </si>
  <si>
    <t>G8003</t>
  </si>
  <si>
    <t>MEIJE 199</t>
  </si>
  <si>
    <t>MEIJE 213 HWVZ</t>
  </si>
  <si>
    <t>G8005</t>
  </si>
  <si>
    <t>MEIJE 213</t>
  </si>
  <si>
    <t xml:space="preserve">MEIJE 159 HWVZ </t>
  </si>
  <si>
    <t>G8006</t>
  </si>
  <si>
    <t>MEIJE 159</t>
  </si>
  <si>
    <t>3474MA</t>
  </si>
  <si>
    <t xml:space="preserve">KORTE KERKWEG INLAAT </t>
  </si>
  <si>
    <t>I0027</t>
  </si>
  <si>
    <t>KORTE KERKWEG 1 NST</t>
  </si>
  <si>
    <t>3628AA</t>
  </si>
  <si>
    <t>2019.12.40636.059-O</t>
  </si>
  <si>
    <t>SPORTWEG INLAAT</t>
  </si>
  <si>
    <t>I0982</t>
  </si>
  <si>
    <t>KERKWEG 2 BIJSPORTWEG</t>
  </si>
  <si>
    <t>3628AN</t>
  </si>
  <si>
    <t>2019.12.40636.057-O</t>
  </si>
  <si>
    <t>VLETSLOOT</t>
  </si>
  <si>
    <t>I6043</t>
  </si>
  <si>
    <t>ZUID LINSCHOTERZANDWEG</t>
  </si>
  <si>
    <t>3461AE</t>
  </si>
  <si>
    <t>2019.12.40636.043-O</t>
  </si>
  <si>
    <t>RUIGE WEIDE INLAAT</t>
  </si>
  <si>
    <t>I6048</t>
  </si>
  <si>
    <t>HOGEBRUG ACHTER 19</t>
  </si>
  <si>
    <t>3421TE</t>
  </si>
  <si>
    <t>2019.12.40636.047-O</t>
  </si>
  <si>
    <t>WESTRIOOL_SCHUIF WESTERSTROOM ZEEDIJK</t>
  </si>
  <si>
    <t>I6073</t>
  </si>
  <si>
    <t>ZEEDIJK 33 NST ZIJDEBALENSTRAAT 2 NST</t>
  </si>
  <si>
    <t>3513GZ</t>
  </si>
  <si>
    <t>2019.12.40636.115-O</t>
  </si>
  <si>
    <t>BROECKHUIZEN</t>
  </si>
  <si>
    <t>I6099</t>
  </si>
  <si>
    <t>GOOYERDIJK 2 NST</t>
  </si>
  <si>
    <t>3956MB</t>
  </si>
  <si>
    <t>LEERSUM</t>
  </si>
  <si>
    <t>2019.12.40636.030-O</t>
  </si>
  <si>
    <t>HOEK VAN SPENGEN</t>
  </si>
  <si>
    <t>I6137</t>
  </si>
  <si>
    <t>SPENGEN 30</t>
  </si>
  <si>
    <t>3628EX</t>
  </si>
  <si>
    <t>2019.12.40636.102-O</t>
  </si>
  <si>
    <t>KOCKENGEN HOOGWATER</t>
  </si>
  <si>
    <t>ST6122</t>
  </si>
  <si>
    <t xml:space="preserve">WAGENDIJK 67 BIJ </t>
  </si>
  <si>
    <t>3628ET</t>
  </si>
  <si>
    <t>I0870</t>
  </si>
  <si>
    <t>MA REINALDAGWEG/POPULIERENLAAN , NO VAN GJ V. HEUVEN GOEDHARTWEG 2</t>
  </si>
  <si>
    <t>2871AZ</t>
  </si>
  <si>
    <t>SCHOONHOVEN</t>
  </si>
  <si>
    <t>NEDEREINDSEWETERING</t>
  </si>
  <si>
    <t>I6005</t>
  </si>
  <si>
    <t>NEDEREINDSEWEG 10</t>
  </si>
  <si>
    <t>3438AD</t>
  </si>
  <si>
    <t>MIDDENWEG</t>
  </si>
  <si>
    <t>I6105</t>
  </si>
  <si>
    <t>MEIJE 300 TO THV MIDDENWEG</t>
  </si>
  <si>
    <t>3474MD</t>
  </si>
  <si>
    <t>KLOOSTER t</t>
  </si>
  <si>
    <t>ST0712</t>
  </si>
  <si>
    <t>VUYLCOPSE KANAALDIJK 3 BIJ /VUYLCOP 12</t>
  </si>
  <si>
    <t>3439LS</t>
  </si>
  <si>
    <t>NACHTDIJK</t>
  </si>
  <si>
    <t>ST0835</t>
  </si>
  <si>
    <t xml:space="preserve">NACHTDIJK 1 BIJ </t>
  </si>
  <si>
    <t>3945PK</t>
  </si>
  <si>
    <t>COTHEN</t>
  </si>
  <si>
    <t>2018.04.0636.034-O</t>
  </si>
  <si>
    <t>RIETSLOOT</t>
  </si>
  <si>
    <t>ST1119</t>
  </si>
  <si>
    <t>ACHTERDIJK 27 NST</t>
  </si>
  <si>
    <t>3981HA</t>
  </si>
  <si>
    <t>LEEUWENBURG</t>
  </si>
  <si>
    <t>ST2026</t>
  </si>
  <si>
    <t>LANGBROEKERDIJK 43 NST</t>
  </si>
  <si>
    <t>3972NC</t>
  </si>
  <si>
    <t>DRIEBERGEN-RIJSSENBURG</t>
  </si>
  <si>
    <t>ST3107</t>
  </si>
  <si>
    <t>NEDEREINDWEG NST 2 /DUETLAAN 1</t>
  </si>
  <si>
    <t>3438TA</t>
  </si>
  <si>
    <t>VELDHUIZERWEG</t>
  </si>
  <si>
    <t>ST6098</t>
  </si>
  <si>
    <t>VELDHUIZERWEG (IN BOCHT BIJ A12()</t>
  </si>
  <si>
    <t>I6079</t>
  </si>
  <si>
    <t>UTRECHTSESTRAATWEG 20 TO</t>
  </si>
  <si>
    <t>3438AL</t>
  </si>
  <si>
    <t>IJSSELWETERING</t>
  </si>
  <si>
    <t>ST4060</t>
  </si>
  <si>
    <t>RINGKADE 7 (THV LANGE VLIET)</t>
  </si>
  <si>
    <t>3545NK</t>
  </si>
  <si>
    <t>HOLLANDBAAN ZUID</t>
  </si>
  <si>
    <t>ST4097</t>
  </si>
  <si>
    <t>HOLLANDBAAN 40 TO</t>
  </si>
  <si>
    <t>3449JG</t>
  </si>
  <si>
    <t xml:space="preserve">HOEFBLADVELD </t>
  </si>
  <si>
    <t>ST4099</t>
  </si>
  <si>
    <t>HOEFBLADVELD</t>
  </si>
  <si>
    <t>3448HM</t>
  </si>
  <si>
    <t>LANGERAKSINGEL</t>
  </si>
  <si>
    <t>ST6109</t>
  </si>
  <si>
    <t>AKKRUMMERRAKLAAN 156 NST</t>
  </si>
  <si>
    <t>3544TV</t>
  </si>
  <si>
    <t>OOSTERPARKLAAN PARKWIJK</t>
  </si>
  <si>
    <t>ST6115</t>
  </si>
  <si>
    <t>OUDERIJNSEWEG / VLINDERSINGEL</t>
  </si>
  <si>
    <t>3544AM</t>
  </si>
  <si>
    <t>2019.12.40636.022-O</t>
  </si>
  <si>
    <t>52.087685</t>
  </si>
  <si>
    <t xml:space="preserve">5.050294 </t>
  </si>
  <si>
    <t>OUD KAMERIK STUW</t>
  </si>
  <si>
    <t>ST1250</t>
  </si>
  <si>
    <t>VAN TEYLINGENWEG 153 ACHTER</t>
  </si>
  <si>
    <t>3471GJ</t>
  </si>
  <si>
    <t>RHENEN WEST (KWELGEMAAL)</t>
  </si>
  <si>
    <t>G6014</t>
  </si>
  <si>
    <t>RIJNSTRAAT 32 NST.</t>
  </si>
  <si>
    <t>3911KS</t>
  </si>
  <si>
    <t>RHENEN OOST (KWELGEMAAL)</t>
  </si>
  <si>
    <t>G6015</t>
  </si>
  <si>
    <t>BUITENOMME 12</t>
  </si>
  <si>
    <t>ELST / DE OPSLAG</t>
  </si>
  <si>
    <t>G6016</t>
  </si>
  <si>
    <t>DE OPSLAG 2 BIJ</t>
  </si>
  <si>
    <t>3921AR</t>
  </si>
  <si>
    <t>ELST</t>
  </si>
  <si>
    <t>BENSCHOP ZUIDZIJDE</t>
  </si>
  <si>
    <t>G6022</t>
  </si>
  <si>
    <t xml:space="preserve">BENEDENEIND ZUIDZIJDE 255 AC </t>
  </si>
  <si>
    <t>3405CJ</t>
  </si>
  <si>
    <t>ST2064</t>
  </si>
  <si>
    <t>OUDE VLEUTENSEWEG 2</t>
  </si>
  <si>
    <t>3451BE</t>
  </si>
  <si>
    <t>JOHANITTERWEG</t>
  </si>
  <si>
    <t>G2019</t>
  </si>
  <si>
    <t>JOHANITTERWEG 19</t>
  </si>
  <si>
    <t>3544ND</t>
  </si>
  <si>
    <t>2019.12.40636.108-O</t>
  </si>
  <si>
    <t>52.094762</t>
  </si>
  <si>
    <t xml:space="preserve">5.04854 </t>
  </si>
  <si>
    <t>MONTFOORT MEETPUNT (HDSR) BIJ SLUIS (EIGENDOM GEMEENTE)</t>
  </si>
  <si>
    <t>M26</t>
  </si>
  <si>
    <t>DOELDIJK 1 TO</t>
  </si>
  <si>
    <t>3417XD</t>
  </si>
  <si>
    <t>2019.12.40636.042-O</t>
  </si>
  <si>
    <t>I6500</t>
  </si>
  <si>
    <t>2019.12.40636.069-O</t>
  </si>
  <si>
    <t>PAPEKOPPERDIJK</t>
  </si>
  <si>
    <t>G0039</t>
  </si>
  <si>
    <t>PAPEKOPPERDIJK 29 NABIJ</t>
  </si>
  <si>
    <t>3464HT</t>
  </si>
  <si>
    <t>2019.12.40636.082-O</t>
  </si>
  <si>
    <t>52.056059</t>
  </si>
  <si>
    <t xml:space="preserve">4.84504 </t>
  </si>
  <si>
    <t xml:space="preserve">BODEGRAVEN </t>
  </si>
  <si>
    <t>ST0726</t>
  </si>
  <si>
    <t>NOORDZIJDE 69 NST</t>
  </si>
  <si>
    <t>2411RC</t>
  </si>
  <si>
    <t>2019.12.40636.080-O</t>
  </si>
  <si>
    <t>52.083956</t>
  </si>
  <si>
    <t xml:space="preserve">4.753831 </t>
  </si>
  <si>
    <t>IJSSELSTEIN INLAAT OP GEMEENTEWERF</t>
  </si>
  <si>
    <t>I6102</t>
  </si>
  <si>
    <t>ZOMERDIJK 5 TO</t>
  </si>
  <si>
    <t>3402MJ</t>
  </si>
  <si>
    <t>2019.12.40636.040-O</t>
  </si>
  <si>
    <t>DOORSLAG DEBIETMETER</t>
  </si>
  <si>
    <t>M13</t>
  </si>
  <si>
    <t>VREESWIJKSESTRAATWEG</t>
  </si>
  <si>
    <t>3431CB</t>
  </si>
  <si>
    <t>2019.12.40636.113-O</t>
  </si>
  <si>
    <t>HEKENDORPSEBOEZEM</t>
  </si>
  <si>
    <t>G0042</t>
  </si>
  <si>
    <t>HEKENDORPSE BUURT 33 NABIJ</t>
  </si>
  <si>
    <t>3467PA</t>
  </si>
  <si>
    <t>2019.12.40636.046-O</t>
  </si>
  <si>
    <t>52.017807</t>
  </si>
  <si>
    <t xml:space="preserve">4.830188 </t>
  </si>
  <si>
    <t>GOOIJERDIJK WIJNGAARD WETERING</t>
  </si>
  <si>
    <t>ST6512</t>
  </si>
  <si>
    <t>GOOIJERDIJK 23 NST</t>
  </si>
  <si>
    <t>3947NB</t>
  </si>
  <si>
    <t>LANGBROEK</t>
  </si>
  <si>
    <t>G0010</t>
  </si>
  <si>
    <t>HOOFDWEG 155 NABIJ</t>
  </si>
  <si>
    <t>3474JC</t>
  </si>
  <si>
    <t>2019.12.40636.091-O</t>
  </si>
  <si>
    <t>52.106301</t>
  </si>
  <si>
    <t xml:space="preserve">4.847494 </t>
  </si>
  <si>
    <t>BIJLEVELD INLAAT</t>
  </si>
  <si>
    <t>I2075</t>
  </si>
  <si>
    <t>DREEF 40 BIJ</t>
  </si>
  <si>
    <t>3628BK</t>
  </si>
  <si>
    <t>2019.12.40636.058-O</t>
  </si>
  <si>
    <t>WIJKERSLOOT</t>
  </si>
  <si>
    <t>ST0693</t>
  </si>
  <si>
    <t>KORTLAND</t>
  </si>
  <si>
    <t>ST6011</t>
  </si>
  <si>
    <t>WAGENDIJK 66 BIJ</t>
  </si>
  <si>
    <t xml:space="preserve">WAAIERSLUISCOMPLEX </t>
  </si>
  <si>
    <t>SL0011</t>
  </si>
  <si>
    <t>GOEJANVERWELLEDIJK 16</t>
  </si>
  <si>
    <t>2806NZ</t>
  </si>
  <si>
    <t>2020.06.40636.007-O</t>
  </si>
  <si>
    <t>SLUIS OUDEWATER</t>
  </si>
  <si>
    <t>SL0008</t>
  </si>
  <si>
    <t>VINKENBUURT 1</t>
  </si>
  <si>
    <t>3421SW</t>
  </si>
  <si>
    <t>2020.06.40636.014-O</t>
  </si>
  <si>
    <t xml:space="preserve">52.02495 </t>
  </si>
  <si>
    <t xml:space="preserve">4.870419 </t>
  </si>
  <si>
    <t>KAMERIK TEYLINGENS OUD STOOM GEMAAL INCL. KOLENSCHUUR</t>
  </si>
  <si>
    <t>MIJZIJDE 2</t>
  </si>
  <si>
    <t>2018.04.0636.061-O</t>
  </si>
  <si>
    <t>SLUIS WERKHOVEN</t>
  </si>
  <si>
    <t>SL2001</t>
  </si>
  <si>
    <t>BEVERWEERTSEWEG 36 BY</t>
  </si>
  <si>
    <t>3985RE</t>
  </si>
  <si>
    <t>2020.06.40636.012-O</t>
  </si>
  <si>
    <t>SLUIS COTHEN</t>
  </si>
  <si>
    <t>SL3001</t>
  </si>
  <si>
    <t>GRAAF VAN LYNDEN VAN SANDENBURGWEG 19 NST</t>
  </si>
  <si>
    <t>3945PA</t>
  </si>
  <si>
    <t>2020.06.40636.011-O</t>
  </si>
  <si>
    <t>GOEJANVERWELLE</t>
  </si>
  <si>
    <t>SL0501</t>
  </si>
  <si>
    <t>GOEJANVERWELLE 74 AC</t>
  </si>
  <si>
    <t>3467PR</t>
  </si>
  <si>
    <t>2020.06.40636.013-O</t>
  </si>
  <si>
    <t>VREESWIJK sluizencomplex met bruggen</t>
  </si>
  <si>
    <t>SL0013</t>
  </si>
  <si>
    <t>RAADHUISPLEIN 1 BIJ</t>
  </si>
  <si>
    <t>3434ZA</t>
  </si>
  <si>
    <t>2020.06.40636.008-O</t>
  </si>
  <si>
    <t>COMPLEX BEERMUUR</t>
  </si>
  <si>
    <t>CP0004</t>
  </si>
  <si>
    <t>DIJKSTRAAT</t>
  </si>
  <si>
    <t>3961AA</t>
  </si>
  <si>
    <t>2020.06.40636.009-O</t>
  </si>
  <si>
    <t>HOOFDKANTOOR HOUTEN (INVENTARIS)</t>
  </si>
  <si>
    <t>HV-P3-1020</t>
  </si>
  <si>
    <t>POLDERMOLEN 3</t>
  </si>
  <si>
    <t>3994DD</t>
  </si>
  <si>
    <t>2020.06.40636.006-I</t>
  </si>
  <si>
    <t>52.02681</t>
  </si>
  <si>
    <t>5.17587</t>
  </si>
  <si>
    <t>KOLENLOODS STOOMGEM. KAMERIK TEYLINGENS</t>
  </si>
  <si>
    <t>2019.12.40636.101-O</t>
  </si>
  <si>
    <t>Kantoor (hoofd)</t>
  </si>
  <si>
    <t>Poldermolen 2</t>
  </si>
  <si>
    <t>2018.06.0636.069-O</t>
  </si>
  <si>
    <t>52.02625</t>
  </si>
  <si>
    <t>5.17557</t>
  </si>
  <si>
    <t>DIJKHUIS JAARSVELD EN THEEHUIS</t>
  </si>
  <si>
    <t>LEKDIJK OOST 12</t>
  </si>
  <si>
    <t>3413MS</t>
  </si>
  <si>
    <t>JAARSVELD</t>
  </si>
  <si>
    <t>2018.06.0636.071-O</t>
  </si>
  <si>
    <t>51.969625</t>
  </si>
  <si>
    <t xml:space="preserve">4.978072 </t>
  </si>
  <si>
    <t>KOEKOEK</t>
  </si>
  <si>
    <t>G5002</t>
  </si>
  <si>
    <t>LEKDIJK WEST 19B</t>
  </si>
  <si>
    <t>3411MT</t>
  </si>
  <si>
    <t>2017.07.0636.003-O</t>
  </si>
  <si>
    <t>51.96046</t>
  </si>
  <si>
    <t>4.92972</t>
  </si>
  <si>
    <t>2018.06.0636.069-I</t>
  </si>
  <si>
    <t>G1014</t>
  </si>
  <si>
    <t>HAARRIJNWEG 1</t>
  </si>
  <si>
    <t>3605BD</t>
  </si>
  <si>
    <t>2017.07.0636.025-O</t>
  </si>
  <si>
    <t>52.14483</t>
  </si>
  <si>
    <t>5.01630</t>
  </si>
  <si>
    <t>KEULEVAART</t>
  </si>
  <si>
    <t>G3025</t>
  </si>
  <si>
    <t>PROVINCIALEWEG OOST, 115</t>
  </si>
  <si>
    <t>2851AD</t>
  </si>
  <si>
    <t>HAASTRECHT</t>
  </si>
  <si>
    <t>2017.07.0636.001-O</t>
  </si>
  <si>
    <t>52.00424</t>
  </si>
  <si>
    <t>4.78929</t>
  </si>
  <si>
    <t>PLEYT DE</t>
  </si>
  <si>
    <t>G4066</t>
  </si>
  <si>
    <t>PROVINCIALEWEG 73C</t>
  </si>
  <si>
    <t>3417MC</t>
  </si>
  <si>
    <t>WILLESCOP</t>
  </si>
  <si>
    <t>2017.07.0636.006-O</t>
  </si>
  <si>
    <t>52.01515</t>
  </si>
  <si>
    <t>4.55140</t>
  </si>
  <si>
    <t>BIJLEVELD</t>
  </si>
  <si>
    <t>G4034</t>
  </si>
  <si>
    <t>UTRECHTSESTRAATWEG 1</t>
  </si>
  <si>
    <t>3481LA</t>
  </si>
  <si>
    <t>2017.07.0636.032-O</t>
  </si>
  <si>
    <t>52.08432155</t>
  </si>
  <si>
    <t>4.97306627</t>
  </si>
  <si>
    <t>TOL DE</t>
  </si>
  <si>
    <t>G2901</t>
  </si>
  <si>
    <t>GALGENWAARD 19</t>
  </si>
  <si>
    <t>3621LW</t>
  </si>
  <si>
    <t>2017.07.0636.030-O</t>
  </si>
  <si>
    <t>52.16492701</t>
  </si>
  <si>
    <t>4.97318</t>
  </si>
  <si>
    <t>Kantoor (bij)</t>
  </si>
  <si>
    <t>Poldermolen 3</t>
  </si>
  <si>
    <t>2018.06.0636.070-O</t>
  </si>
  <si>
    <t>HAARRIJN nieuwe gemaal</t>
  </si>
  <si>
    <t>G0058</t>
  </si>
  <si>
    <t>HAARRIJNWEG 6 NST</t>
  </si>
  <si>
    <t>2017.07.0636.026-O</t>
  </si>
  <si>
    <t>GALECOP</t>
  </si>
  <si>
    <t>G3021</t>
  </si>
  <si>
    <t>REMISEWEG 2</t>
  </si>
  <si>
    <t>3438LB</t>
  </si>
  <si>
    <t>2017.07.0636.035-O</t>
  </si>
  <si>
    <t>52.05479</t>
  </si>
  <si>
    <t>5.10173</t>
  </si>
  <si>
    <t>SL0005</t>
  </si>
  <si>
    <t>NAAST BRUGSTRAAT 17-19</t>
  </si>
  <si>
    <t>2411BM</t>
  </si>
  <si>
    <t>2015.01.0636.021-O</t>
  </si>
  <si>
    <t>OUD-KAMERIK</t>
  </si>
  <si>
    <t>G0019</t>
  </si>
  <si>
    <t>TEYLINGENWEG 153 / GRECHTKADE 8A</t>
  </si>
  <si>
    <t>3417GJ</t>
  </si>
  <si>
    <t>2017.07.0636.047-O</t>
  </si>
  <si>
    <t>GERVERSCOP</t>
  </si>
  <si>
    <t>G4039</t>
  </si>
  <si>
    <t>GERVERSCOP 5</t>
  </si>
  <si>
    <t>2017.07.0636.049-O</t>
  </si>
  <si>
    <t>52.10894</t>
  </si>
  <si>
    <t>4.93809</t>
  </si>
  <si>
    <t>VLEUTERWEIDE</t>
  </si>
  <si>
    <t>G6009</t>
  </si>
  <si>
    <t>LIESGRASSINGEL 28</t>
  </si>
  <si>
    <t>3451PT</t>
  </si>
  <si>
    <t>2017.07.0636.031-O</t>
  </si>
  <si>
    <t>MEIJEPOLDER</t>
  </si>
  <si>
    <t>G4046</t>
  </si>
  <si>
    <t>NOORDZIJDE 142</t>
  </si>
  <si>
    <t>2017.07.0636.044-O</t>
  </si>
  <si>
    <t>52.08748066</t>
  </si>
  <si>
    <t>4.78623218</t>
  </si>
  <si>
    <t>G4053, ST4108</t>
  </si>
  <si>
    <t>NESPAD 2</t>
  </si>
  <si>
    <t>3474KL</t>
  </si>
  <si>
    <t>2017.07.0636.045-O</t>
  </si>
  <si>
    <t>52.07563</t>
  </si>
  <si>
    <t>4.51476</t>
  </si>
  <si>
    <t>WIJK-BIJ-D-INLAAT-KR</t>
  </si>
  <si>
    <t>I6095</t>
  </si>
  <si>
    <t>SINGEL 48 BIJ</t>
  </si>
  <si>
    <t>3961CH</t>
  </si>
  <si>
    <t>2015.01.0636.048-O</t>
  </si>
  <si>
    <t xml:space="preserve">Werkplaats/Loods Atoomweg </t>
  </si>
  <si>
    <t>ATOOMWEG 500</t>
  </si>
  <si>
    <t>3542AB</t>
  </si>
  <si>
    <t>2017.07.0636.057-I</t>
  </si>
  <si>
    <t>WOERDENSE VERLAAT SLUIS</t>
  </si>
  <si>
    <t>SL0006</t>
  </si>
  <si>
    <t>NAAST WOERDENSE VERLAAT 23</t>
  </si>
  <si>
    <t>3651LD</t>
  </si>
  <si>
    <t>2015.01.0636.012-O</t>
  </si>
  <si>
    <t>WESTEINDE VAN WAARDER</t>
  </si>
  <si>
    <t>G2022</t>
  </si>
  <si>
    <t>NOORDKADE</t>
  </si>
  <si>
    <t>3465JC</t>
  </si>
  <si>
    <t>DRIEBRUGGEN</t>
  </si>
  <si>
    <t>2017.07.0636.040-O</t>
  </si>
  <si>
    <t>52.05247</t>
  </si>
  <si>
    <t>4.80097</t>
  </si>
  <si>
    <t>G4041</t>
  </si>
  <si>
    <t>WAGENDIJK 67</t>
  </si>
  <si>
    <t>2017.07.0636.048-O</t>
  </si>
  <si>
    <t>52.15246</t>
  </si>
  <si>
    <t>4.94110</t>
  </si>
  <si>
    <t>CASPERGOUW</t>
  </si>
  <si>
    <t>G3003</t>
  </si>
  <si>
    <t>KANAALDIJK NOORD (NACHTDIJK 25 BIJ)</t>
  </si>
  <si>
    <t>3997MR</t>
  </si>
  <si>
    <t>2017.07.0636.013-O</t>
  </si>
  <si>
    <t>51.99026372</t>
  </si>
  <si>
    <t>5.24430819</t>
  </si>
  <si>
    <t>HOEKSE MOLEN</t>
  </si>
  <si>
    <t>G4065</t>
  </si>
  <si>
    <t>ACHTERSLOOT 125</t>
  </si>
  <si>
    <t>3401NV</t>
  </si>
  <si>
    <t>2017.07.0636.004-O</t>
  </si>
  <si>
    <t>52.05117</t>
  </si>
  <si>
    <t>4.98997</t>
  </si>
  <si>
    <t>VREESWIJK</t>
  </si>
  <si>
    <t>I6119</t>
  </si>
  <si>
    <t>3433ZA</t>
  </si>
  <si>
    <t>2015.01.0636.041-O</t>
  </si>
  <si>
    <t>RAPIJNEN</t>
  </si>
  <si>
    <t>G4058</t>
  </si>
  <si>
    <t>WEIDEPAD 1</t>
  </si>
  <si>
    <t>3461GX</t>
  </si>
  <si>
    <t>2017.07.0636.052-O</t>
  </si>
  <si>
    <t>52.06599</t>
  </si>
  <si>
    <t>4.92166</t>
  </si>
  <si>
    <t>RECONSTRUCTIE</t>
  </si>
  <si>
    <t>W/L-KROMME-RIJN</t>
  </si>
  <si>
    <t>Werk10</t>
  </si>
  <si>
    <t>WATERMOLENWEG 2</t>
  </si>
  <si>
    <t>3961NG</t>
  </si>
  <si>
    <t>2015.01.0636.047-O</t>
  </si>
  <si>
    <t>SNEL &amp; POLANEN</t>
  </si>
  <si>
    <t>G4059</t>
  </si>
  <si>
    <t>POLANERZANDWEG 1</t>
  </si>
  <si>
    <t>3446CC</t>
  </si>
  <si>
    <t>2017.07.0636.053-O</t>
  </si>
  <si>
    <t>52.07565</t>
  </si>
  <si>
    <t>4.89943</t>
  </si>
  <si>
    <t>2018</t>
  </si>
  <si>
    <t>GEER DE</t>
  </si>
  <si>
    <t>G3005</t>
  </si>
  <si>
    <t>V.L.V. SANDENBURGWEG</t>
  </si>
  <si>
    <t>3962RB</t>
  </si>
  <si>
    <t>2017.07.0636.010-O</t>
  </si>
  <si>
    <t>51.98725464</t>
  </si>
  <si>
    <t>5.33227626</t>
  </si>
  <si>
    <t>KERKELAND</t>
  </si>
  <si>
    <t>G4026</t>
  </si>
  <si>
    <t>KANAALDIJK ZUID 16</t>
  </si>
  <si>
    <t>2017.07.0636.015-O</t>
  </si>
  <si>
    <t>2015</t>
  </si>
  <si>
    <t>WON KOSTER DJ</t>
  </si>
  <si>
    <t>LEKDIJK WEST 39</t>
  </si>
  <si>
    <t>3961MD</t>
  </si>
  <si>
    <t>2015.01.0636.046-O</t>
  </si>
  <si>
    <t>LANGE-WEIDE</t>
  </si>
  <si>
    <t>G5004</t>
  </si>
  <si>
    <t>LANGE WEIDE 1</t>
  </si>
  <si>
    <t>3465KG</t>
  </si>
  <si>
    <t>2017.07.0636.041-O</t>
  </si>
  <si>
    <t>52.04166</t>
  </si>
  <si>
    <t>4.78324</t>
  </si>
  <si>
    <t>OSSENWAARD</t>
  </si>
  <si>
    <t>G3001</t>
  </si>
  <si>
    <t>OSSENWAARD 8</t>
  </si>
  <si>
    <t>3945PG</t>
  </si>
  <si>
    <t>2014.07.0636.044-O</t>
  </si>
  <si>
    <t>51.997415</t>
  </si>
  <si>
    <t xml:space="preserve">5.295322 </t>
  </si>
  <si>
    <t>BARWOUTSWAARDER</t>
  </si>
  <si>
    <t>G2023</t>
  </si>
  <si>
    <t>BARWOUTSWAARDER 79</t>
  </si>
  <si>
    <t>2017.07.0636.039-O</t>
  </si>
  <si>
    <t>52,08543</t>
  </si>
  <si>
    <t>4,85155</t>
  </si>
  <si>
    <t>SANDWIJCK</t>
  </si>
  <si>
    <t>G1004</t>
  </si>
  <si>
    <t>UTRECHTSEWEG 315</t>
  </si>
  <si>
    <t>3731GA</t>
  </si>
  <si>
    <t>2014.07.0636.046-O</t>
  </si>
  <si>
    <t>52.10158743</t>
  </si>
  <si>
    <t>5.17147351</t>
  </si>
  <si>
    <t>HAANWIJK</t>
  </si>
  <si>
    <t>G4056</t>
  </si>
  <si>
    <t>HAANWIJK 33 BIJ</t>
  </si>
  <si>
    <t>3481LH</t>
  </si>
  <si>
    <t>2017.07.0636.050-O</t>
  </si>
  <si>
    <t>52.09558</t>
  </si>
  <si>
    <t>4.94073</t>
  </si>
  <si>
    <t>SMIDSDIJK</t>
  </si>
  <si>
    <t>G3002</t>
  </si>
  <si>
    <t>MOLENSPOOR 11</t>
  </si>
  <si>
    <t>3985SH</t>
  </si>
  <si>
    <t>2017.07.0636.011-O</t>
  </si>
  <si>
    <t>51.998006</t>
  </si>
  <si>
    <t xml:space="preserve">5.274813 </t>
  </si>
  <si>
    <t>W/L-KEULERVAART</t>
  </si>
  <si>
    <t>Werk07</t>
  </si>
  <si>
    <t>PROVINCIALEWEG OOST 113</t>
  </si>
  <si>
    <t>2015.01.0636.035-O</t>
  </si>
  <si>
    <t>CASPERGOUW ZEMELEN</t>
  </si>
  <si>
    <t>G3004</t>
  </si>
  <si>
    <t>2017.07.0636.022-O</t>
  </si>
  <si>
    <t>TURELUUR</t>
  </si>
  <si>
    <t>G0006</t>
  </si>
  <si>
    <t>TURELUURWEG 16</t>
  </si>
  <si>
    <t>3981HW</t>
  </si>
  <si>
    <t>2014.07.0636.040-O</t>
  </si>
  <si>
    <t>52.055287</t>
  </si>
  <si>
    <t xml:space="preserve">5.187962 </t>
  </si>
  <si>
    <t>WON KLEIJN R.B. DE</t>
  </si>
  <si>
    <t>BRUGSTRAAT 17-19</t>
  </si>
  <si>
    <t>2015.01.0636.019-O</t>
  </si>
  <si>
    <t>BLOKHOVEN</t>
  </si>
  <si>
    <t>G8002</t>
  </si>
  <si>
    <t>ACHTERDIJK</t>
  </si>
  <si>
    <t>3998WD</t>
  </si>
  <si>
    <t>2014.07.0636.055-O</t>
  </si>
  <si>
    <t>51.985355</t>
  </si>
  <si>
    <t xml:space="preserve">5.16104 </t>
  </si>
  <si>
    <t>W/L-OUDE-RIJN</t>
  </si>
  <si>
    <t>Werk11</t>
  </si>
  <si>
    <t>BARWOUTSWAARDER 158</t>
  </si>
  <si>
    <t>3449HS</t>
  </si>
  <si>
    <t>2015.01.0636.018-O</t>
  </si>
  <si>
    <t>REYERSCOP</t>
  </si>
  <si>
    <t>G6032</t>
  </si>
  <si>
    <t>REYERSCOP 16A</t>
  </si>
  <si>
    <t>3481LE</t>
  </si>
  <si>
    <t>2014.07.0636.013-O</t>
  </si>
  <si>
    <t>52.077211</t>
  </si>
  <si>
    <t xml:space="preserve">4.976038 </t>
  </si>
  <si>
    <t>KOPPELDIJK</t>
  </si>
  <si>
    <t>G0007</t>
  </si>
  <si>
    <t>KOPPELDIJK 3</t>
  </si>
  <si>
    <t>3992LR</t>
  </si>
  <si>
    <t>2014.07.0636.050-O</t>
  </si>
  <si>
    <t>52.049754</t>
  </si>
  <si>
    <t xml:space="preserve">5.129476 </t>
  </si>
  <si>
    <t>MRB-HOUTEN</t>
  </si>
  <si>
    <t>MRB-HO</t>
  </si>
  <si>
    <t xml:space="preserve">DE BRUG  13 </t>
  </si>
  <si>
    <t>3991LN</t>
  </si>
  <si>
    <t>G4451</t>
  </si>
  <si>
    <t>WERKHOVENSEWEG 2</t>
  </si>
  <si>
    <t>3984LG</t>
  </si>
  <si>
    <t>2014.07.0636.053-O</t>
  </si>
  <si>
    <t>52.046874</t>
  </si>
  <si>
    <t xml:space="preserve">5.22943 </t>
  </si>
  <si>
    <t>WON BURGER, C H</t>
  </si>
  <si>
    <t>2015.01.0636.031-O</t>
  </si>
  <si>
    <t>OUDE MEIJE</t>
  </si>
  <si>
    <t>G4050</t>
  </si>
  <si>
    <t>OUDE MEIJE 26</t>
  </si>
  <si>
    <t>2017.07.0636.046-O</t>
  </si>
  <si>
    <t>52.137934</t>
  </si>
  <si>
    <t xml:space="preserve">4.834768 </t>
  </si>
  <si>
    <t>OUDEGEIN</t>
  </si>
  <si>
    <t>G6000</t>
  </si>
  <si>
    <t>LANDGOED OUDEGEIN</t>
  </si>
  <si>
    <t>3432NC</t>
  </si>
  <si>
    <t>2017.07.0636.034-O</t>
  </si>
  <si>
    <t>52.021498</t>
  </si>
  <si>
    <t xml:space="preserve">5.089333 </t>
  </si>
  <si>
    <t>VUYLCOP-OOST</t>
  </si>
  <si>
    <t>G4027</t>
  </si>
  <si>
    <t>2017.07.0636.023-O</t>
  </si>
  <si>
    <t>LEESLOOT</t>
  </si>
  <si>
    <t>G4371</t>
  </si>
  <si>
    <t>BEUSICHEMSEWEG 12</t>
  </si>
  <si>
    <t>3994MD</t>
  </si>
  <si>
    <t>2017.07.0636.019-O</t>
  </si>
  <si>
    <t>52.022809</t>
  </si>
  <si>
    <t xml:space="preserve">5.196991 </t>
  </si>
  <si>
    <t>WON KEMP MW. / WEDUWE OUD MEDEWERKER</t>
  </si>
  <si>
    <t>THERMATERKADE 4</t>
  </si>
  <si>
    <t>3455RX</t>
  </si>
  <si>
    <t>2015.01.0636.003-O</t>
  </si>
  <si>
    <t>MOLENVLIET DE</t>
  </si>
  <si>
    <t>G4044</t>
  </si>
  <si>
    <t>ACHTER HOGE RIJNDIJK 15</t>
  </si>
  <si>
    <t>2014.07.0636.084-O</t>
  </si>
  <si>
    <t>TRECHTWEG</t>
  </si>
  <si>
    <t>G3007</t>
  </si>
  <si>
    <t>TRECHTWEG 15</t>
  </si>
  <si>
    <t>3945PL</t>
  </si>
  <si>
    <t>2017.07.0636.012-O</t>
  </si>
  <si>
    <t>51.986888</t>
  </si>
  <si>
    <t xml:space="preserve">5.282453 </t>
  </si>
  <si>
    <t>WON SCHOUTEN AA</t>
  </si>
  <si>
    <t>RIJNKADE 3</t>
  </si>
  <si>
    <t>2411EB</t>
  </si>
  <si>
    <t>2015.01.0636.023-O</t>
  </si>
  <si>
    <t>RAAPHOF DE</t>
  </si>
  <si>
    <t>G0004</t>
  </si>
  <si>
    <t>SCHOUDERMANTEL 52</t>
  </si>
  <si>
    <t>3981AG</t>
  </si>
  <si>
    <t>2014.07.0636.038-O</t>
  </si>
  <si>
    <t>52.059136</t>
  </si>
  <si>
    <t xml:space="preserve">5.218553 </t>
  </si>
  <si>
    <t>WIERICKSOORD</t>
  </si>
  <si>
    <t>I6098</t>
  </si>
  <si>
    <t>GOEJANVERWELLE 1 NST</t>
  </si>
  <si>
    <t>3467PN</t>
  </si>
  <si>
    <t>2015.01.0636.026-O</t>
  </si>
  <si>
    <t>HOOGRAVEN</t>
  </si>
  <si>
    <t>G3902</t>
  </si>
  <si>
    <t>VERLENGDE HOOGRAVENSEWEG 15 BIJ</t>
  </si>
  <si>
    <t>3525BA</t>
  </si>
  <si>
    <t>2017.07.0636.037-O</t>
  </si>
  <si>
    <t xml:space="preserve">52.0595 </t>
  </si>
  <si>
    <t xml:space="preserve">5.111978 </t>
  </si>
  <si>
    <t>WON BEEK ACJ VAN</t>
  </si>
  <si>
    <t>PROVINCIALE WEG OOST 113A</t>
  </si>
  <si>
    <t>2015.01.0636.034-O</t>
  </si>
  <si>
    <t>HOON WEST DE</t>
  </si>
  <si>
    <t>G4029</t>
  </si>
  <si>
    <t>HEEMSTEEDSEWEG 42</t>
  </si>
  <si>
    <t>3991LS</t>
  </si>
  <si>
    <t>2017.07.0636.018-O</t>
  </si>
  <si>
    <t>52.024421</t>
  </si>
  <si>
    <t xml:space="preserve">5.132997 </t>
  </si>
  <si>
    <t>BEREKUIL</t>
  </si>
  <si>
    <t>ST1030</t>
  </si>
  <si>
    <t>ARIENSLAAN 2 NST</t>
  </si>
  <si>
    <t>3573PT</t>
  </si>
  <si>
    <t>2015.01.0636.051-O</t>
  </si>
  <si>
    <t>52.099332</t>
  </si>
  <si>
    <t xml:space="preserve">5.143543 </t>
  </si>
  <si>
    <t>RIJNWIJCK</t>
  </si>
  <si>
    <t>G1003</t>
  </si>
  <si>
    <t>ZEISTERWEG 107</t>
  </si>
  <si>
    <t>3984NK</t>
  </si>
  <si>
    <t>2014.07.0636.054-O</t>
  </si>
  <si>
    <t>52.057521</t>
  </si>
  <si>
    <t xml:space="preserve">5.24055 </t>
  </si>
  <si>
    <t>G6017</t>
  </si>
  <si>
    <t>TIENDWEG 26 BIJ</t>
  </si>
  <si>
    <t>2871AC</t>
  </si>
  <si>
    <t>2014.07.0636.143-O</t>
  </si>
  <si>
    <t>51.943263</t>
  </si>
  <si>
    <t xml:space="preserve">4.871152 </t>
  </si>
  <si>
    <t>WON KRUIF DE M.</t>
  </si>
  <si>
    <t>JAAGPAD 16</t>
  </si>
  <si>
    <t>3481ET</t>
  </si>
  <si>
    <t>2015.01.0636.007-O</t>
  </si>
  <si>
    <t>AMERONGERWETERING</t>
  </si>
  <si>
    <t>G3011</t>
  </si>
  <si>
    <t>NIEUWEWEG 67</t>
  </si>
  <si>
    <t>3962ET</t>
  </si>
  <si>
    <t>2014.07.0636.069-O</t>
  </si>
  <si>
    <t>51.982351</t>
  </si>
  <si>
    <t xml:space="preserve">5.352459 </t>
  </si>
  <si>
    <t>WON RIJSWIJK VAN J.</t>
  </si>
  <si>
    <t>BONREPAS 1A</t>
  </si>
  <si>
    <t>2855AA</t>
  </si>
  <si>
    <t>VLIST</t>
  </si>
  <si>
    <t>2015.01.0636.037-O</t>
  </si>
  <si>
    <t xml:space="preserve">WON PLEYT </t>
  </si>
  <si>
    <t>WILLESCOP 73B</t>
  </si>
  <si>
    <t>2015.01.0636.033-O</t>
  </si>
  <si>
    <t>HAARRIJN oude gemaal</t>
  </si>
  <si>
    <t>G2011</t>
  </si>
  <si>
    <t>THEMATERKADE 4 AC</t>
  </si>
  <si>
    <t>2017.07.0636.027-O</t>
  </si>
  <si>
    <t>COTHERGRIFT</t>
  </si>
  <si>
    <t>ST2016</t>
  </si>
  <si>
    <t xml:space="preserve">COTHERWEG 51 </t>
  </si>
  <si>
    <t>3947MR</t>
  </si>
  <si>
    <t>2014.07.0636.281-O</t>
  </si>
  <si>
    <t>52.005423</t>
  </si>
  <si>
    <t xml:space="preserve">5.320147 </t>
  </si>
  <si>
    <t>WON VLIET, B L VAN</t>
  </si>
  <si>
    <t>PR. BEATRIXKADE 9</t>
  </si>
  <si>
    <t>3465JE</t>
  </si>
  <si>
    <t>2015.01.0636.025-O</t>
  </si>
  <si>
    <t>WATERTORENWEG</t>
  </si>
  <si>
    <t>G0001</t>
  </si>
  <si>
    <t>WATERTORENWEG 2</t>
  </si>
  <si>
    <t>3985SK</t>
  </si>
  <si>
    <t>2014.07.0636.066-O</t>
  </si>
  <si>
    <t>52.004233</t>
  </si>
  <si>
    <t xml:space="preserve">5.264221 </t>
  </si>
  <si>
    <t>NACHTSLOOT</t>
  </si>
  <si>
    <t>G4251</t>
  </si>
  <si>
    <t>KAPELLEWEG 4</t>
  </si>
  <si>
    <t>3945LA</t>
  </si>
  <si>
    <t>2014.07.0636.043-O</t>
  </si>
  <si>
    <t>51.993665</t>
  </si>
  <si>
    <t xml:space="preserve">5.262885 </t>
  </si>
  <si>
    <t>OUDELAND-EN-INDIJK</t>
  </si>
  <si>
    <t>G4040</t>
  </si>
  <si>
    <t>LEIDSCHESTRAATWEG 1 BIJ</t>
  </si>
  <si>
    <t>3481EV</t>
  </si>
  <si>
    <t>2015.01.0636.009-O</t>
  </si>
  <si>
    <t>52.091995</t>
  </si>
  <si>
    <t xml:space="preserve">4.952103 </t>
  </si>
  <si>
    <t>ST2028, SL2001</t>
  </si>
  <si>
    <t>BEVERWEERTSEWEG 36 bij</t>
  </si>
  <si>
    <t>2014.07.0636.117-O</t>
  </si>
  <si>
    <t>VLOWIJK</t>
  </si>
  <si>
    <t>G0047</t>
  </si>
  <si>
    <t>SCHADEWIJKERWEG 10A NST</t>
  </si>
  <si>
    <t>3984LH</t>
  </si>
  <si>
    <t>2014.07.0636.138-O</t>
  </si>
  <si>
    <t>52.04103</t>
  </si>
  <si>
    <t>5.22756</t>
  </si>
  <si>
    <t>STRIJP DE</t>
  </si>
  <si>
    <t>G2005, ST2022</t>
  </si>
  <si>
    <t>DE STRIJP 3 BIJ</t>
  </si>
  <si>
    <t>3947BM</t>
  </si>
  <si>
    <t>2014.07.0636.051-O</t>
  </si>
  <si>
    <t>52.023065</t>
  </si>
  <si>
    <t xml:space="preserve">5.315721 </t>
  </si>
  <si>
    <t>DRIEBERGSEMEER</t>
  </si>
  <si>
    <t>ST2030</t>
  </si>
  <si>
    <t>RIJNSWEG 3 BIJ</t>
  </si>
  <si>
    <t>3984NG</t>
  </si>
  <si>
    <t>2014.07.0636.247-O</t>
  </si>
  <si>
    <t>52.053549</t>
  </si>
  <si>
    <t xml:space="preserve">5.245892 </t>
  </si>
  <si>
    <t>REMBRANDTKADE/ MINSTRO</t>
  </si>
  <si>
    <t>G1006</t>
  </si>
  <si>
    <t>REMBRANDTKADE 2</t>
  </si>
  <si>
    <t>3583TM</t>
  </si>
  <si>
    <t xml:space="preserve">52.08774 </t>
  </si>
  <si>
    <t xml:space="preserve">5.146102 </t>
  </si>
  <si>
    <t>ZEGVELDSE-SLUIS</t>
  </si>
  <si>
    <t>I6031</t>
  </si>
  <si>
    <t>HOOFDWEG 150 NST</t>
  </si>
  <si>
    <t>3474JK</t>
  </si>
  <si>
    <t>2015.01.0636.017-O</t>
  </si>
  <si>
    <t>BEERSCHOTEN</t>
  </si>
  <si>
    <t>G1002</t>
  </si>
  <si>
    <t>ODIJKERWEG 38 AC</t>
  </si>
  <si>
    <t>3709JK</t>
  </si>
  <si>
    <t>2014.07.0636.158-O</t>
  </si>
  <si>
    <t>52.06478</t>
  </si>
  <si>
    <t>5.24998</t>
  </si>
  <si>
    <t>ZENDERPARK</t>
  </si>
  <si>
    <t>ST1080</t>
  </si>
  <si>
    <t>BOVENEIND ZUIDZIJDE 1 NST</t>
  </si>
  <si>
    <t>2014.07.0636.213-O</t>
  </si>
  <si>
    <t>52.014489</t>
  </si>
  <si>
    <t xml:space="preserve">5.028141 </t>
  </si>
  <si>
    <t>ST3001</t>
  </si>
  <si>
    <t xml:space="preserve">G V LYNDEN VAN SANDENBURGWEG 19 </t>
  </si>
  <si>
    <t>2014.07.0636.098-O</t>
  </si>
  <si>
    <t>52.000086</t>
  </si>
  <si>
    <t xml:space="preserve">5.30905 </t>
  </si>
  <si>
    <t>PELIKAAN</t>
  </si>
  <si>
    <t>G4481</t>
  </si>
  <si>
    <t>ACHTERDIJK 45</t>
  </si>
  <si>
    <t>3985LA</t>
  </si>
  <si>
    <t>2014.07.0636.064-O</t>
  </si>
  <si>
    <t>52.026071</t>
  </si>
  <si>
    <t xml:space="preserve">5.231992 </t>
  </si>
  <si>
    <t>VULTO</t>
  </si>
  <si>
    <t>G4901</t>
  </si>
  <si>
    <t>PROVINCIALEWEG 48</t>
  </si>
  <si>
    <t>3998JH</t>
  </si>
  <si>
    <t>2014.07.0636.056-O</t>
  </si>
  <si>
    <t>51.986137</t>
  </si>
  <si>
    <t xml:space="preserve">5.211907 </t>
  </si>
  <si>
    <t>HAKSWETERING</t>
  </si>
  <si>
    <t>ST1006</t>
  </si>
  <si>
    <t>RIJNSOEVER 1 BIJ</t>
  </si>
  <si>
    <t>3981HJ</t>
  </si>
  <si>
    <t>2014.07.0636.216-O</t>
  </si>
  <si>
    <t xml:space="preserve">52.07662 </t>
  </si>
  <si>
    <t xml:space="preserve">5.19715 </t>
  </si>
  <si>
    <t>I6161</t>
  </si>
  <si>
    <t>OUDE MEIJE 6 NST</t>
  </si>
  <si>
    <t>2015.01.0636.015-O</t>
  </si>
  <si>
    <t>GEERSLOOT-VERDEEL-INLAAT</t>
  </si>
  <si>
    <t>ST6118</t>
  </si>
  <si>
    <t>STREKELVELD 43 TO / AALSLOOT 1 BIJ</t>
  </si>
  <si>
    <t>3993HA</t>
  </si>
  <si>
    <t>2015.01.0636.049-O</t>
  </si>
  <si>
    <t>VUYLCOP-WEST</t>
  </si>
  <si>
    <t>G4025</t>
  </si>
  <si>
    <t>VUYLCOPSEKANAALDIJK 3</t>
  </si>
  <si>
    <t>3439LT</t>
  </si>
  <si>
    <t>2014.07.0636.070-O</t>
  </si>
  <si>
    <t>52.025067</t>
  </si>
  <si>
    <t xml:space="preserve">5.129129 </t>
  </si>
  <si>
    <t>WAALSEWEG</t>
  </si>
  <si>
    <t>G4013</t>
  </si>
  <si>
    <t>WAALSEWEG 31B</t>
  </si>
  <si>
    <t>3999NP</t>
  </si>
  <si>
    <t>TULL EN 'T WAAL</t>
  </si>
  <si>
    <t>2014.07.0636.063-O</t>
  </si>
  <si>
    <t>51.994519</t>
  </si>
  <si>
    <t xml:space="preserve">5.156251 </t>
  </si>
  <si>
    <t>LANGBROEKERWETERING</t>
  </si>
  <si>
    <t>ST2029</t>
  </si>
  <si>
    <t xml:space="preserve">RIJNSEWEG 14 </t>
  </si>
  <si>
    <t>2014.07.0636.105-O</t>
  </si>
  <si>
    <t>52.051207</t>
  </si>
  <si>
    <t xml:space="preserve">5.244513 </t>
  </si>
  <si>
    <t>STERKENBURG</t>
  </si>
  <si>
    <t>ST2027</t>
  </si>
  <si>
    <t xml:space="preserve">LANGBROEKERDIJK 27 </t>
  </si>
  <si>
    <t>2014.07.0636.114-O</t>
  </si>
  <si>
    <t>52.025749</t>
  </si>
  <si>
    <t xml:space="preserve">5.280486 </t>
  </si>
  <si>
    <t>ZWAAN DE</t>
  </si>
  <si>
    <t>G5001</t>
  </si>
  <si>
    <t>WIELSEKADE 79</t>
  </si>
  <si>
    <t>3411AD</t>
  </si>
  <si>
    <t>2014.07.0636.006-O</t>
  </si>
  <si>
    <t>51.973683</t>
  </si>
  <si>
    <t xml:space="preserve">4.917481 </t>
  </si>
  <si>
    <t>DOORNSEWEG</t>
  </si>
  <si>
    <t>ST0730</t>
  </si>
  <si>
    <t>LANGBROEKERWEG 38 TO</t>
  </si>
  <si>
    <t>3941MT</t>
  </si>
  <si>
    <t>DOORN</t>
  </si>
  <si>
    <t>2014.07.0636.220-O</t>
  </si>
  <si>
    <t>52.020743</t>
  </si>
  <si>
    <t xml:space="preserve">5.338376 </t>
  </si>
  <si>
    <t>HOEK DE</t>
  </si>
  <si>
    <t>ST1066</t>
  </si>
  <si>
    <t>LOPIKERWEG OOST 139</t>
  </si>
  <si>
    <t>3411LZ</t>
  </si>
  <si>
    <t>LOPIKERKAPEL</t>
  </si>
  <si>
    <t>2014.07.0636.099-O</t>
  </si>
  <si>
    <t>51.986092</t>
  </si>
  <si>
    <t xml:space="preserve">5.030189 </t>
  </si>
  <si>
    <t>MRB-LR</t>
  </si>
  <si>
    <t>I6012</t>
  </si>
  <si>
    <t>BOSWEG 17 BIJ HOLLANDSEKADE 23</t>
  </si>
  <si>
    <t>2015.01.0636.014-O</t>
  </si>
  <si>
    <t>MRB-LEIDSCHE RIJN</t>
  </si>
  <si>
    <t>CLOMP-DE</t>
  </si>
  <si>
    <t>ST1018</t>
  </si>
  <si>
    <t>DE CLOMP 3301AC (NIJENHEIM 7111)</t>
  </si>
  <si>
    <t>3704BS</t>
  </si>
  <si>
    <t>2014.07.0636.272-O</t>
  </si>
  <si>
    <t>52.084174</t>
  </si>
  <si>
    <t xml:space="preserve">5.216549 </t>
  </si>
  <si>
    <t>ZEISTERGRIFT</t>
  </si>
  <si>
    <t>ST1019</t>
  </si>
  <si>
    <t>BRUGAKKER 63-47 BIJ</t>
  </si>
  <si>
    <t>3704RG</t>
  </si>
  <si>
    <t>2014.07.0636.273-O</t>
  </si>
  <si>
    <t>52.086506</t>
  </si>
  <si>
    <t xml:space="preserve">5.208271 </t>
  </si>
  <si>
    <t xml:space="preserve">ACHTERDIJK </t>
  </si>
  <si>
    <t>ST4001</t>
  </si>
  <si>
    <t>ACHTERDIJK 10</t>
  </si>
  <si>
    <t>3998NG</t>
  </si>
  <si>
    <t>51.979794</t>
  </si>
  <si>
    <t xml:space="preserve">5.164626 </t>
  </si>
  <si>
    <t>VOORMOLEN-CAMPING</t>
  </si>
  <si>
    <t>I6064</t>
  </si>
  <si>
    <t>ZUID IJSSELDIJK 22 BIJ</t>
  </si>
  <si>
    <t>3401PX</t>
  </si>
  <si>
    <t>2015.01.0636.040-O</t>
  </si>
  <si>
    <t>FORT HONSWIJK</t>
  </si>
  <si>
    <t>G4016</t>
  </si>
  <si>
    <t>LEKDIJK 58</t>
  </si>
  <si>
    <t>3998NJ</t>
  </si>
  <si>
    <t>2014.07.0636.062-O</t>
  </si>
  <si>
    <t>51.975562</t>
  </si>
  <si>
    <t xml:space="preserve">5.15915 </t>
  </si>
  <si>
    <t>ZIJDEWETERING-NOORD</t>
  </si>
  <si>
    <t>ST4902</t>
  </si>
  <si>
    <t>BROEKSDIJK 5 BIJ</t>
  </si>
  <si>
    <t>3405NW</t>
  </si>
  <si>
    <t>2014.07.0636.214-O</t>
  </si>
  <si>
    <t>52.023374</t>
  </si>
  <si>
    <t xml:space="preserve">5.006576 </t>
  </si>
  <si>
    <t>KROMMESLOOT</t>
  </si>
  <si>
    <t>ST6059</t>
  </si>
  <si>
    <t>BEUSICHEMSEWEG 31 TO</t>
  </si>
  <si>
    <t>3997MH</t>
  </si>
  <si>
    <t>2014.07.0636.225-O</t>
  </si>
  <si>
    <t>52.014548</t>
  </si>
  <si>
    <t xml:space="preserve">5.198156 </t>
  </si>
  <si>
    <t>NEEFBRUG</t>
  </si>
  <si>
    <t>ST1069</t>
  </si>
  <si>
    <t>BOVENEIND NOORDZIJDE 88</t>
  </si>
  <si>
    <t>3405AK</t>
  </si>
  <si>
    <t>2014.07.0636.108-O</t>
  </si>
  <si>
    <t xml:space="preserve">52.01124 </t>
  </si>
  <si>
    <t xml:space="preserve">5.004606 </t>
  </si>
  <si>
    <t>NIEUWEGRACHT-PUNTDEUREN</t>
  </si>
  <si>
    <t>G6027</t>
  </si>
  <si>
    <t>AGNIETENSTRAAT 13 BIJ</t>
  </si>
  <si>
    <t>3512HC</t>
  </si>
  <si>
    <t>2014.07.0636.148-O</t>
  </si>
  <si>
    <t xml:space="preserve">5.127393 </t>
  </si>
  <si>
    <t>VELDHOEVE</t>
  </si>
  <si>
    <t>G2006, ST2023</t>
  </si>
  <si>
    <t>GOOIJERDIJK 24 BIJ</t>
  </si>
  <si>
    <t>3972MB</t>
  </si>
  <si>
    <t>2014.07.0636.048-O</t>
  </si>
  <si>
    <t>52.030324</t>
  </si>
  <si>
    <t xml:space="preserve">5.302009 </t>
  </si>
  <si>
    <t>BUNSINGLAAN</t>
  </si>
  <si>
    <t>ST1015</t>
  </si>
  <si>
    <t>BUNSINGLAAN 7 NABIJ</t>
  </si>
  <si>
    <t>3709JN</t>
  </si>
  <si>
    <t>2014.07.0636.271-O</t>
  </si>
  <si>
    <t>52.069609</t>
  </si>
  <si>
    <t xml:space="preserve">5.243705 </t>
  </si>
  <si>
    <t>ZEVENHOVEN</t>
  </si>
  <si>
    <t>ST1071</t>
  </si>
  <si>
    <t>IR.F.E.D.VAN ENSCHEDEWEG 4 NST</t>
  </si>
  <si>
    <t>3411MA</t>
  </si>
  <si>
    <t>2014.07.0636.241-O</t>
  </si>
  <si>
    <t>51.999154</t>
  </si>
  <si>
    <t xml:space="preserve">4.997606 </t>
  </si>
  <si>
    <t>KOUWENHOVEN</t>
  </si>
  <si>
    <t>G0052</t>
  </si>
  <si>
    <t>SPORTLAAN 2 BIJ</t>
  </si>
  <si>
    <t>3981HP</t>
  </si>
  <si>
    <t>2014.07.0636.120-O</t>
  </si>
  <si>
    <t>GOYERWETERING NOORD</t>
  </si>
  <si>
    <t>ST0747</t>
  </si>
  <si>
    <t>NACHTDIJK 25 BIJ</t>
  </si>
  <si>
    <t>2014.07.0636.101-O</t>
  </si>
  <si>
    <t>51.985163</t>
  </si>
  <si>
    <t xml:space="preserve">5.26007 </t>
  </si>
  <si>
    <t>REIJERSCOP-OOST</t>
  </si>
  <si>
    <t>ST4072</t>
  </si>
  <si>
    <t>REIJERSCOP 16 to</t>
  </si>
  <si>
    <t xml:space="preserve">52.0773 </t>
  </si>
  <si>
    <t xml:space="preserve">4.975425 </t>
  </si>
  <si>
    <t>WEIJLAND</t>
  </si>
  <si>
    <t>ST4104</t>
  </si>
  <si>
    <t>2015.01.0636.022-O</t>
  </si>
  <si>
    <t>POTHOEK</t>
  </si>
  <si>
    <t>G4023</t>
  </si>
  <si>
    <t>POTHUIZERWEG 12</t>
  </si>
  <si>
    <t>3998NC</t>
  </si>
  <si>
    <t>2014.07.0636.060-O</t>
  </si>
  <si>
    <t>51.975658</t>
  </si>
  <si>
    <t xml:space="preserve">5.218094 </t>
  </si>
  <si>
    <t>WEERDENBURG</t>
  </si>
  <si>
    <t>G4311</t>
  </si>
  <si>
    <t>WEERDENBURGSELAAN 14 TO</t>
  </si>
  <si>
    <t>3985SE</t>
  </si>
  <si>
    <t>2014.07.0636.279-O</t>
  </si>
  <si>
    <t>52.017622</t>
  </si>
  <si>
    <t xml:space="preserve">5.235331 </t>
  </si>
  <si>
    <t>GOYERBRUG</t>
  </si>
  <si>
    <t>G4024</t>
  </si>
  <si>
    <t>ZUWEDIJK 6 (GOYERDIJK 24) BIJ</t>
  </si>
  <si>
    <t>3998NA</t>
  </si>
  <si>
    <t>2014.07.0636.274-O</t>
  </si>
  <si>
    <t>MRB-BREUKELEN</t>
  </si>
  <si>
    <t>MRB-BR</t>
  </si>
  <si>
    <t>2015.10.0636.000-OI-20</t>
  </si>
  <si>
    <t>OVEREIND</t>
  </si>
  <si>
    <t>G4015</t>
  </si>
  <si>
    <t>OVEREIND 57 BIJ , PROV.WEG 70 TO</t>
  </si>
  <si>
    <t>3998JB</t>
  </si>
  <si>
    <t>2014.07.0636.250-O</t>
  </si>
  <si>
    <t>MAARSCHALKERWEERD</t>
  </si>
  <si>
    <t>G6026</t>
  </si>
  <si>
    <t>LAAN VAN MAARSCHALKERWEERD N.B.</t>
  </si>
  <si>
    <t>3585LJ</t>
  </si>
  <si>
    <t>2017.07.0636.038-O</t>
  </si>
  <si>
    <t>52.077848</t>
  </si>
  <si>
    <t xml:space="preserve">5.149579 </t>
  </si>
  <si>
    <t>SLANGEWEG EN GROTE KERKVLIET</t>
  </si>
  <si>
    <t>ST3122, ST5013</t>
  </si>
  <si>
    <t>DORP NOORDZIJDE 1 NST / 6 NST</t>
  </si>
  <si>
    <t>3415PB</t>
  </si>
  <si>
    <t>POLSBROEK</t>
  </si>
  <si>
    <t>2014.07.0636.248-O</t>
  </si>
  <si>
    <t>51.97506</t>
  </si>
  <si>
    <t>4.84506</t>
  </si>
  <si>
    <t>MASTWETERING</t>
  </si>
  <si>
    <t>G0005</t>
  </si>
  <si>
    <t>MARSDIJK 3 bij</t>
  </si>
  <si>
    <t>3981HE</t>
  </si>
  <si>
    <t>2014.07.0636.039-O</t>
  </si>
  <si>
    <t xml:space="preserve">52.05335 </t>
  </si>
  <si>
    <t xml:space="preserve">5.171896 </t>
  </si>
  <si>
    <t>STEENWAARD</t>
  </si>
  <si>
    <t>G4018</t>
  </si>
  <si>
    <t>LEKDIJK 32</t>
  </si>
  <si>
    <t>3998NH</t>
  </si>
  <si>
    <t>2014.07.0636.061-O</t>
  </si>
  <si>
    <t>51.968803</t>
  </si>
  <si>
    <t xml:space="preserve">5.185862 </t>
  </si>
  <si>
    <t>BUITENWAARD</t>
  </si>
  <si>
    <t>G4019</t>
  </si>
  <si>
    <t>PROVINCIALEWEG 70</t>
  </si>
  <si>
    <t>3998JK</t>
  </si>
  <si>
    <t>2014.07.0636.057-O</t>
  </si>
  <si>
    <t>51.978811</t>
  </si>
  <si>
    <t xml:space="preserve">5.229606 </t>
  </si>
  <si>
    <t>NOOITGEDACHT</t>
  </si>
  <si>
    <t>ST3010</t>
  </si>
  <si>
    <t xml:space="preserve">AMERONGERWETERING 10 </t>
  </si>
  <si>
    <t>3958MD</t>
  </si>
  <si>
    <t>AMERONGEN</t>
  </si>
  <si>
    <t>2014.07.0636.095-O</t>
  </si>
  <si>
    <t xml:space="preserve">51.99669 </t>
  </si>
  <si>
    <t xml:space="preserve">5.415345 </t>
  </si>
  <si>
    <t>STATENBRUG</t>
  </si>
  <si>
    <t>ST2012</t>
  </si>
  <si>
    <t>LANGBROEKERDIJK 73 TO</t>
  </si>
  <si>
    <t>3947BE</t>
  </si>
  <si>
    <t>2014.07.0636.234-O</t>
  </si>
  <si>
    <t>52.011333</t>
  </si>
  <si>
    <t xml:space="preserve">5.325802 </t>
  </si>
  <si>
    <t>ENSCHEDEWEG</t>
  </si>
  <si>
    <t>ST1070</t>
  </si>
  <si>
    <t>DORP  65 BIJ (NOORDZIJDE)</t>
  </si>
  <si>
    <t>3405BA</t>
  </si>
  <si>
    <t>2014.07.0636.100-O</t>
  </si>
  <si>
    <t>52.010079</t>
  </si>
  <si>
    <t xml:space="preserve">4.998136 </t>
  </si>
  <si>
    <t>STUW KOLLAND</t>
  </si>
  <si>
    <t>ST6067</t>
  </si>
  <si>
    <t xml:space="preserve">AMERONGERWETERING 6 </t>
  </si>
  <si>
    <t>2014.07.0636.096-O</t>
  </si>
  <si>
    <t>51.989405</t>
  </si>
  <si>
    <t xml:space="preserve">5.402089 </t>
  </si>
  <si>
    <t>MOERSBERGEN</t>
  </si>
  <si>
    <t>G0046</t>
  </si>
  <si>
    <t>GOOIJERDIJK 30 TO</t>
  </si>
  <si>
    <t>2017.07.0636.009-O</t>
  </si>
  <si>
    <t>52.027755</t>
  </si>
  <si>
    <t xml:space="preserve">5.313152 </t>
  </si>
  <si>
    <t>WIJNGAARD DE</t>
  </si>
  <si>
    <t>G2014</t>
  </si>
  <si>
    <t>LANGBROEKERWEG 15 TO</t>
  </si>
  <si>
    <t>3941MS</t>
  </si>
  <si>
    <t>2017.07.0636.008-O</t>
  </si>
  <si>
    <t>52.026252</t>
  </si>
  <si>
    <t xml:space="preserve">5.341095 </t>
  </si>
  <si>
    <t>KANAALDIJK-NOORD</t>
  </si>
  <si>
    <t>ST0140</t>
  </si>
  <si>
    <t>MOLENVLIET 23 NABIJ</t>
  </si>
  <si>
    <t>2014.07.0636.261-O</t>
  </si>
  <si>
    <t>51.973029</t>
  </si>
  <si>
    <t xml:space="preserve">5.30265 </t>
  </si>
  <si>
    <t>POELDIJK</t>
  </si>
  <si>
    <t>ST5221</t>
  </si>
  <si>
    <t>POELDIJK 2 TO</t>
  </si>
  <si>
    <t>3994MA</t>
  </si>
  <si>
    <t>2014.07.0636.226-O</t>
  </si>
  <si>
    <t>52.006765</t>
  </si>
  <si>
    <t xml:space="preserve">5.188502 </t>
  </si>
  <si>
    <t>HOON-WEST-UITLAAT-HOUTENSEWETERING-REGENMETER</t>
  </si>
  <si>
    <t>D5141 en M</t>
  </si>
  <si>
    <t>HEEMSTEEDSEWEG 42 BIJ /VEERWAGENWEG</t>
  </si>
  <si>
    <t>2017.07.0636.016-O</t>
  </si>
  <si>
    <t>WIJNGAARDSESTEEG</t>
  </si>
  <si>
    <t>ST2013</t>
  </si>
  <si>
    <t>2014.07.0636.236-O</t>
  </si>
  <si>
    <t>52.019538</t>
  </si>
  <si>
    <t xml:space="preserve">5.345457 </t>
  </si>
  <si>
    <t>JACOBSHOEVE</t>
  </si>
  <si>
    <t>ST2008</t>
  </si>
  <si>
    <t>GOOIJERDIJK 13 NST</t>
  </si>
  <si>
    <t>2014.07.0636.237-O</t>
  </si>
  <si>
    <t>52.009567</t>
  </si>
  <si>
    <t xml:space="preserve">5.364547 </t>
  </si>
  <si>
    <t>TECK-OP-INLAAT</t>
  </si>
  <si>
    <t>I6015</t>
  </si>
  <si>
    <t>GEESTDORP 38 TO</t>
  </si>
  <si>
    <t>3444BE</t>
  </si>
  <si>
    <t>2015.01.0636.011-O</t>
  </si>
  <si>
    <t>UTRECHT-ALENDORPERWETERING</t>
  </si>
  <si>
    <t>M19</t>
  </si>
  <si>
    <t>3451GN</t>
  </si>
  <si>
    <t>2015.01.0636.001-O</t>
  </si>
  <si>
    <t>W/L SCHOTBALKENLOODS NWG</t>
  </si>
  <si>
    <t>M20</t>
  </si>
  <si>
    <t>RAADHUISPLEIN 6 BIJ</t>
  </si>
  <si>
    <t>2015.01.0636.042-O</t>
  </si>
  <si>
    <t xml:space="preserve">SCHALKWIJKSEWEG </t>
  </si>
  <si>
    <t>ST0394</t>
  </si>
  <si>
    <t>SCHALKWIJKSEWEG 26 NST</t>
  </si>
  <si>
    <t>3998LZ</t>
  </si>
  <si>
    <t>2014.07.0636.251-O</t>
  </si>
  <si>
    <t>51.997017</t>
  </si>
  <si>
    <t xml:space="preserve">5.190164 </t>
  </si>
  <si>
    <t>MOLENVLIET</t>
  </si>
  <si>
    <t>ST3015</t>
  </si>
  <si>
    <t>KANAALDIJK NOORD 4 BIJ</t>
  </si>
  <si>
    <t>3961MZ</t>
  </si>
  <si>
    <t>2014.07.0636.262-O</t>
  </si>
  <si>
    <t>HEESWIJK</t>
  </si>
  <si>
    <t>G6028</t>
  </si>
  <si>
    <t>HEESWIJK 43 AC</t>
  </si>
  <si>
    <t>3417GP</t>
  </si>
  <si>
    <t>2014.07.0636.052-O</t>
  </si>
  <si>
    <t xml:space="preserve">52.05062 </t>
  </si>
  <si>
    <t xml:space="preserve">4.959519 </t>
  </si>
  <si>
    <t>G8013</t>
  </si>
  <si>
    <t>WIJKERSLOOT 3</t>
  </si>
  <si>
    <t>3961MN</t>
  </si>
  <si>
    <t>2014.07.0636.068-O</t>
  </si>
  <si>
    <t>51.976345</t>
  </si>
  <si>
    <t xml:space="preserve">5.321491 </t>
  </si>
  <si>
    <t xml:space="preserve">LANGSHAVEN </t>
  </si>
  <si>
    <t>ST0138</t>
  </si>
  <si>
    <t>LANGKAMP 2 BIJ  (HOEK KORTLAND/MOLENVLIET)</t>
  </si>
  <si>
    <t>3961MS</t>
  </si>
  <si>
    <t>2014.07.0636.263-O</t>
  </si>
  <si>
    <t>51.970555</t>
  </si>
  <si>
    <t xml:space="preserve">5.317597 </t>
  </si>
  <si>
    <t>TUURDIJK</t>
  </si>
  <si>
    <t>ST0497</t>
  </si>
  <si>
    <t>TUURDIJK 12</t>
  </si>
  <si>
    <t>2014.07.0636.254-O</t>
  </si>
  <si>
    <t>52.002269</t>
  </si>
  <si>
    <t xml:space="preserve">5.230431 </t>
  </si>
  <si>
    <t>ZIJDEWEG</t>
  </si>
  <si>
    <t>ST1090</t>
  </si>
  <si>
    <t>M.A. REINALDWEG 1 / ZIJDEWEG</t>
  </si>
  <si>
    <t>2014.07.0636.118-O</t>
  </si>
  <si>
    <t>51.96962</t>
  </si>
  <si>
    <t>4.94207</t>
  </si>
  <si>
    <t>VOGELZANG</t>
  </si>
  <si>
    <t>ST1087</t>
  </si>
  <si>
    <t>LAAN VAN GREBENSTEINLAAN (NABIJ RABOBANK)</t>
  </si>
  <si>
    <t>3411MB</t>
  </si>
  <si>
    <t>2014.07.0636.240-O</t>
  </si>
  <si>
    <t>HOOGDIJK</t>
  </si>
  <si>
    <t>ST8013</t>
  </si>
  <si>
    <t xml:space="preserve">KANTMOS 73 TO </t>
  </si>
  <si>
    <t>3994KH</t>
  </si>
  <si>
    <t>2014.07.0636.224-O</t>
  </si>
  <si>
    <t>52.011524</t>
  </si>
  <si>
    <t xml:space="preserve">5.1927 </t>
  </si>
  <si>
    <t>WEERDESTEINSESLOOT</t>
  </si>
  <si>
    <t>ST8023, G2001</t>
  </si>
  <si>
    <t>COTHERWEG 59 TO</t>
  </si>
  <si>
    <t>2014.07.0636.282</t>
  </si>
  <si>
    <t>52.001772</t>
  </si>
  <si>
    <t xml:space="preserve">5.315053 </t>
  </si>
  <si>
    <t>ST0470</t>
  </si>
  <si>
    <t>2014.07.0636.252-O</t>
  </si>
  <si>
    <t>ACHTERRIJN</t>
  </si>
  <si>
    <t>ST5322</t>
  </si>
  <si>
    <t>KERKPAD 1 BIJ</t>
  </si>
  <si>
    <t>2014.07.0636.259-O</t>
  </si>
  <si>
    <t>52.026333</t>
  </si>
  <si>
    <t xml:space="preserve">5.252864 </t>
  </si>
  <si>
    <t>HEUL DE</t>
  </si>
  <si>
    <t>G4020</t>
  </si>
  <si>
    <t>2014.07.0636.058-O</t>
  </si>
  <si>
    <t>51.979463</t>
  </si>
  <si>
    <t xml:space="preserve">5.228397 </t>
  </si>
  <si>
    <t>BOVENWIJKERWEG</t>
  </si>
  <si>
    <t>ST2007</t>
  </si>
  <si>
    <t>2014.07.0636.233-O</t>
  </si>
  <si>
    <t>52.006662</t>
  </si>
  <si>
    <t xml:space="preserve">5.371102 </t>
  </si>
  <si>
    <t>BROEKSDIJKJE</t>
  </si>
  <si>
    <t>ST4135</t>
  </si>
  <si>
    <t xml:space="preserve">STUIVENBERGWEG 1 </t>
  </si>
  <si>
    <t>3403NH</t>
  </si>
  <si>
    <t>2014.07.0636.115-O</t>
  </si>
  <si>
    <t>52.026309</t>
  </si>
  <si>
    <t xml:space="preserve">5.008278 </t>
  </si>
  <si>
    <t>HAANWIJKERSLUIS-SPUIKOKER</t>
  </si>
  <si>
    <t>I6152</t>
  </si>
  <si>
    <t>JAAGPAD 16 NST / HAANWIJK 2 NST</t>
  </si>
  <si>
    <t>3481LJ</t>
  </si>
  <si>
    <t>2015.01.0636.008-O</t>
  </si>
  <si>
    <t>NIEUWEWETERING</t>
  </si>
  <si>
    <t>ST1043</t>
  </si>
  <si>
    <t>ACHTERWETERINGSEWEG 52 TO</t>
  </si>
  <si>
    <t>3738MA</t>
  </si>
  <si>
    <t>2014.07.0636.244-O</t>
  </si>
  <si>
    <t>52.151091</t>
  </si>
  <si>
    <t xml:space="preserve">5.150518 </t>
  </si>
  <si>
    <t>BENSCHOPPERWETERING</t>
  </si>
  <si>
    <t>I6205</t>
  </si>
  <si>
    <t>ACHTERSLOOT 2</t>
  </si>
  <si>
    <t>3401NW</t>
  </si>
  <si>
    <t>2014.07.0636.227-O</t>
  </si>
  <si>
    <t>52.018817</t>
  </si>
  <si>
    <t xml:space="preserve">5.039591 </t>
  </si>
  <si>
    <t>ROMULUS en Boterslootweg (2 stuwen)</t>
  </si>
  <si>
    <t>ST0139, ST0141</t>
  </si>
  <si>
    <t>ROMULUS 1 EN NOORMANNENSTRAAT  2 NABIJ</t>
  </si>
  <si>
    <t>2014.07.0636.260-O</t>
  </si>
  <si>
    <t xml:space="preserve">51.97957 </t>
  </si>
  <si>
    <t xml:space="preserve">5.331642 </t>
  </si>
  <si>
    <t>AERDENBURG</t>
  </si>
  <si>
    <t>ST1302</t>
  </si>
  <si>
    <t>MOLENWEG 17 to</t>
  </si>
  <si>
    <t>3941PT</t>
  </si>
  <si>
    <t>2014.07.0636.284-O</t>
  </si>
  <si>
    <t>BLOKLAND-WEST</t>
  </si>
  <si>
    <t>G6020</t>
  </si>
  <si>
    <t>BLOKLAND 116 BIJ</t>
  </si>
  <si>
    <t>3417MR</t>
  </si>
  <si>
    <t>2017.07.0636.005-O</t>
  </si>
  <si>
    <t>MANDERSLOOT</t>
  </si>
  <si>
    <t>G6030</t>
  </si>
  <si>
    <t>LEKDIJK 84</t>
  </si>
  <si>
    <t>3999NX</t>
  </si>
  <si>
    <t>2017.07.0636.014-O</t>
  </si>
  <si>
    <t>51.999172</t>
  </si>
  <si>
    <t xml:space="preserve">5.134945 </t>
  </si>
  <si>
    <t>LAGEWEIDE PLAS</t>
  </si>
  <si>
    <t>G8007</t>
  </si>
  <si>
    <t>ATOOMWEG 63</t>
  </si>
  <si>
    <t>3542AA </t>
  </si>
  <si>
    <t>2017.07.0636.024-O</t>
  </si>
  <si>
    <t>52.115161</t>
  </si>
  <si>
    <t xml:space="preserve">5.055165 </t>
  </si>
  <si>
    <t>G2015</t>
  </si>
  <si>
    <t>VRUCHTGAARD 52 BIJ</t>
  </si>
  <si>
    <t>3941LK</t>
  </si>
  <si>
    <t>2017.07.0636.020-O</t>
  </si>
  <si>
    <t>52.028193</t>
  </si>
  <si>
    <t xml:space="preserve">5.350871 </t>
  </si>
  <si>
    <t>BIESTER</t>
  </si>
  <si>
    <t>G4022</t>
  </si>
  <si>
    <t>JHR. RAMWEG 20</t>
  </si>
  <si>
    <t>3998JR</t>
  </si>
  <si>
    <t>2014.07.0636.059-O</t>
  </si>
  <si>
    <t>51.994607</t>
  </si>
  <si>
    <t xml:space="preserve">5.185388 </t>
  </si>
  <si>
    <t>W/L DIJKMAGAZIJN</t>
  </si>
  <si>
    <t>Werk06</t>
  </si>
  <si>
    <t>LEKDIJK WEST 85</t>
  </si>
  <si>
    <t>3411MZ</t>
  </si>
  <si>
    <t>2015.01.0636.038-O</t>
  </si>
  <si>
    <t>RUIGEKADE-NOORD</t>
  </si>
  <si>
    <t>ST4137</t>
  </si>
  <si>
    <t>RUIGEKADE BLOKLAND 30 ACHTER</t>
  </si>
  <si>
    <t>3417MP</t>
  </si>
  <si>
    <t>2014.07.0636.245-O</t>
  </si>
  <si>
    <t>52.039239</t>
  </si>
  <si>
    <t xml:space="preserve">4.978523 </t>
  </si>
  <si>
    <t>BOSWEG</t>
  </si>
  <si>
    <t>G4052</t>
  </si>
  <si>
    <t>BOSWEG 6</t>
  </si>
  <si>
    <t>3615LV</t>
  </si>
  <si>
    <t>NIEUWKOOP</t>
  </si>
  <si>
    <t>2017.07.0636.056-O</t>
  </si>
  <si>
    <t>ENGHSLOOT/OOSTERLAAK</t>
  </si>
  <si>
    <t>ST8010, ST5291</t>
  </si>
  <si>
    <t>2014.07.0636.253-O</t>
  </si>
  <si>
    <t>52.002195</t>
  </si>
  <si>
    <t xml:space="preserve">5.228345 </t>
  </si>
  <si>
    <t>RINGSLANGWEIDE</t>
  </si>
  <si>
    <t>G3018</t>
  </si>
  <si>
    <t>KIKVORSWEIDE 4</t>
  </si>
  <si>
    <t>3437VA</t>
  </si>
  <si>
    <t>2017.07.0636.033-O</t>
  </si>
  <si>
    <t>52.040807</t>
  </si>
  <si>
    <t xml:space="preserve">5.066232 </t>
  </si>
  <si>
    <t>SCHILDERSKWARTIER-HET</t>
  </si>
  <si>
    <t>G4037</t>
  </si>
  <si>
    <t>JOZEF ISRAELLAAN 31 NST</t>
  </si>
  <si>
    <t>3443CR</t>
  </si>
  <si>
    <t>2017.07.0636.055-O</t>
  </si>
  <si>
    <t>52.087591</t>
  </si>
  <si>
    <t xml:space="preserve">4.872181 </t>
  </si>
  <si>
    <t>I0035</t>
  </si>
  <si>
    <t>HOOGSTRAAT 80 NST</t>
  </si>
  <si>
    <t>2851BH</t>
  </si>
  <si>
    <t>2017.07.0636.002-O</t>
  </si>
  <si>
    <t>HOUTENSEWETERING EN DE MEERPAAL</t>
  </si>
  <si>
    <t>ST5141, ST4050</t>
  </si>
  <si>
    <t>HEEMSTEEDSEWEG 42 BIJ</t>
  </si>
  <si>
    <t>2017.07.0636.017-O</t>
  </si>
  <si>
    <t>52.023825</t>
  </si>
  <si>
    <t xml:space="preserve">5.13971 </t>
  </si>
  <si>
    <t>HARMELEN REGENMETER</t>
  </si>
  <si>
    <t>M14</t>
  </si>
  <si>
    <t>RAADHUISLAAN 5 BIJ</t>
  </si>
  <si>
    <t>2015.01.0636.006-O</t>
  </si>
  <si>
    <t>BODEGRAVEN-ADM</t>
  </si>
  <si>
    <t>M Zie ook sluis</t>
  </si>
  <si>
    <t>RIJNKADE 3,  BRUGSTRAAT 19 NST</t>
  </si>
  <si>
    <t>2017.07.0636.043-O</t>
  </si>
  <si>
    <t>SCHUTTERSKADE-OOST</t>
  </si>
  <si>
    <t>ST2909</t>
  </si>
  <si>
    <t>PORTENGEN 5 BIJ</t>
  </si>
  <si>
    <t>2017.07.0636.029-O</t>
  </si>
  <si>
    <t>52.140787</t>
  </si>
  <si>
    <t xml:space="preserve">4.965734 </t>
  </si>
  <si>
    <t>THEEHUIS (INVENTARIS)</t>
  </si>
  <si>
    <t>2018.06.0636.071-I</t>
  </si>
  <si>
    <t>STREEKARCHIEF WOERDEN ONGETAXEERD</t>
  </si>
  <si>
    <t>AMELISWEERD</t>
  </si>
  <si>
    <t>M04</t>
  </si>
  <si>
    <t>KONINGSLAAN 13</t>
  </si>
  <si>
    <t>3981HD</t>
  </si>
  <si>
    <t>2015.01.0636.050-O</t>
  </si>
  <si>
    <t>KAMERIK TEYLINGENS NIEUW ELEKTRISCH GEMAAL</t>
  </si>
  <si>
    <t>G4038</t>
  </si>
  <si>
    <t>2017.07.0636.051-O</t>
  </si>
  <si>
    <t>52.09948</t>
  </si>
  <si>
    <t>4.89443</t>
  </si>
  <si>
    <t>2019.12.40636.010-O</t>
  </si>
  <si>
    <t>DIJKMAGAZIJN IJSSELSTEIN</t>
  </si>
  <si>
    <t>Werk05</t>
  </si>
  <si>
    <t>LEKDIJK NABIJ 4</t>
  </si>
  <si>
    <t>2019.12.40636.118-O</t>
  </si>
  <si>
    <t>2020.02.40636.001-OI</t>
  </si>
  <si>
    <t>2020.02.40636.002-O</t>
  </si>
  <si>
    <t>2020.02.40636.003-OI</t>
  </si>
  <si>
    <t>2020.02.40636.004-OI</t>
  </si>
  <si>
    <t>Type object</t>
  </si>
  <si>
    <t>Kantoor</t>
  </si>
  <si>
    <t>Gebouw (monument)</t>
  </si>
  <si>
    <t>Bedrijfsinventaris</t>
  </si>
  <si>
    <t>Inventaris</t>
  </si>
  <si>
    <t>Verhuurde woning</t>
  </si>
  <si>
    <t>RWZI</t>
  </si>
  <si>
    <t>Complex</t>
  </si>
  <si>
    <t>Krooshek | Meetpunt</t>
  </si>
  <si>
    <t>Gemaal</t>
  </si>
  <si>
    <t>Gemaal | Stuw</t>
  </si>
  <si>
    <t>Gemaal | Stuw | Inlaat</t>
  </si>
  <si>
    <t>Gemaal | 2 Stuwen</t>
  </si>
  <si>
    <t>Inlaat</t>
  </si>
  <si>
    <t>Uitlaat</t>
  </si>
  <si>
    <t>Meetpunt</t>
  </si>
  <si>
    <t>Loods</t>
  </si>
  <si>
    <t>Sluis</t>
  </si>
  <si>
    <t>Stuw</t>
  </si>
  <si>
    <t>Stuw | Meetpunt</t>
  </si>
  <si>
    <t>Dijkmagazijn</t>
  </si>
  <si>
    <t>Werkplaats | Magazijn</t>
  </si>
  <si>
    <t>Bezoekerscentrum</t>
  </si>
  <si>
    <t>TOTAAL INCL BTW</t>
  </si>
  <si>
    <t>2019.12.40636.089-O</t>
  </si>
  <si>
    <t>MELKWEGWETERING</t>
  </si>
  <si>
    <t>ST0742</t>
  </si>
  <si>
    <t>LANDSCHEIDINGSWEG 3 NABIJ</t>
  </si>
  <si>
    <t>3962RC</t>
  </si>
  <si>
    <t>SCHUTTERSKADE-WEST</t>
  </si>
  <si>
    <t>ST2902</t>
  </si>
  <si>
    <t>PORTENGEN 1-2</t>
  </si>
  <si>
    <t>VLOWIJK HOVEN</t>
  </si>
  <si>
    <t>ACHTERDIJK 60</t>
  </si>
  <si>
    <t>3985LB</t>
  </si>
  <si>
    <t>RAAPHOFWETERING</t>
  </si>
  <si>
    <t>Totaal 
verzekerde som</t>
  </si>
  <si>
    <t>B. Premier Risque</t>
  </si>
  <si>
    <t>A2. Inventaris</t>
  </si>
  <si>
    <t xml:space="preserve">A1. Installaties </t>
  </si>
  <si>
    <t>A1. Gebouwen 
per 31-12-2020</t>
  </si>
  <si>
    <t>2014.07.0636.278-O</t>
  </si>
  <si>
    <t>2014.07.0636.231-O</t>
  </si>
  <si>
    <t>2014.07.0636.264-O</t>
  </si>
  <si>
    <t>2018.04.0636.008-O</t>
  </si>
  <si>
    <t>2018.04.0636.013-O</t>
  </si>
  <si>
    <t>2018.04.0636.052-O</t>
  </si>
  <si>
    <t>2018.04.0636.018-O</t>
  </si>
  <si>
    <t>2018.04.0636.049-O</t>
  </si>
  <si>
    <t>2018.04.0636.057-O</t>
  </si>
  <si>
    <t>2018.04.0636.031-O</t>
  </si>
  <si>
    <t>2018.04.0636.041-O</t>
  </si>
  <si>
    <t>2018.04.0636.064-O</t>
  </si>
  <si>
    <t>2018.04.0636.055-O</t>
  </si>
  <si>
    <t>2018.04.0636.037-O</t>
  </si>
  <si>
    <t>2018.04.0636.044-O</t>
  </si>
  <si>
    <t>2018.04.0636.043-O</t>
  </si>
  <si>
    <t>2018.04.0636.010-O</t>
  </si>
  <si>
    <t>2018.04.0636.012-O</t>
  </si>
  <si>
    <t>2018.04.0636.005-O</t>
  </si>
  <si>
    <t>2018.04.0636.004-O</t>
  </si>
  <si>
    <t>2018.04.0636.006-O</t>
  </si>
  <si>
    <t>2018.04.0636.002-O</t>
  </si>
  <si>
    <t>2018.04.0636.023-O</t>
  </si>
  <si>
    <t>2018.04.0636.028-O</t>
  </si>
  <si>
    <t>2018.04.0636.030-O</t>
  </si>
  <si>
    <t>2018.04.0636.027-O</t>
  </si>
  <si>
    <t>2018.04.0636.003-O</t>
  </si>
  <si>
    <t>2018.04.0636.059-O</t>
  </si>
  <si>
    <t>2018.04.0636.035-O</t>
  </si>
  <si>
    <t>2018.04.0636.042-O</t>
  </si>
  <si>
    <t>2018.04.0636.062-O</t>
  </si>
  <si>
    <t>2018.04.0636.046-O</t>
  </si>
  <si>
    <t>2018.04.0636.033-O</t>
  </si>
  <si>
    <t>2018.04.0636.047-O</t>
  </si>
  <si>
    <t>2018.04.0636.058-O</t>
  </si>
  <si>
    <t>2018.04.0636.020-O</t>
  </si>
  <si>
    <t>2018.04.0636.032-O</t>
  </si>
  <si>
    <t>2018.04.0636.045-O</t>
  </si>
  <si>
    <t>2018.04.0636.040-O</t>
  </si>
  <si>
    <t>2018.04.0636.039-O</t>
  </si>
  <si>
    <t>2018.04.0636.014-O</t>
  </si>
  <si>
    <t>2018.04.0636.001-O</t>
  </si>
  <si>
    <t>2018.04.0636.025-O</t>
  </si>
  <si>
    <t>2018.04.0636.053-O</t>
  </si>
  <si>
    <t>2018.04.0636.036-O</t>
  </si>
  <si>
    <t>2018.04.0636.019-O</t>
  </si>
  <si>
    <t>2018.04.0636.017-O</t>
  </si>
  <si>
    <t>2018.04.0636.016-O</t>
  </si>
  <si>
    <t>2018.04.0636.007-O</t>
  </si>
  <si>
    <t>2018.04.0636.011-O</t>
  </si>
  <si>
    <t>2018.04.0636.065-O</t>
  </si>
  <si>
    <t>2018.04.0636.021-O</t>
  </si>
  <si>
    <t>2018.04.0636.054-O</t>
  </si>
  <si>
    <t>2018.04.0636.060-O</t>
  </si>
  <si>
    <t>2018.04.0636.024-O</t>
  </si>
  <si>
    <t>2018.04.0636.022-O</t>
  </si>
  <si>
    <t>2018.04.0636.015-O</t>
  </si>
  <si>
    <t>2018.04.0636.026-O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</si>
</sst>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43" formatCode="_ * #,##0.00_ ;_ * \-#,##0.00_ ;_ * &quot;-&quot;??_ ;_ @_ "/>
  </numFmts>
  <fonts count="9" x14ac:knownFonts="1">
    <font>
      <sz val="10"/>
      <color theme="1"/>
      <name val="Arial"/>
      <family val="2"/>
    </font>
    <font>
      <sz val="10"/>
      <color theme="1"/>
      <name val="Arial"/>
      <family val="2"/>
    </font>
    <font>
      <sz val="10"/>
      <color theme="0"/>
      <name val="Arial"/>
      <family val="2"/>
    </font>
    <font>
      <sz val="10"/>
      <name val="Arial"/>
      <family val="2"/>
    </font>
    <font>
      <sz val="10"/>
      <color indexed="8"/>
      <name val="Arial"/>
      <family val="2"/>
    </font>
    <font>
      <b/>
      <sz val="8"/>
      <color indexed="81"/>
      <name val="Tahoma"/>
      <family val="2"/>
    </font>
    <font>
      <sz val="8"/>
      <color indexed="81"/>
      <name val="Tahoma"/>
      <family val="2"/>
    </font>
    <font>
      <b/>
      <sz val="10"/>
      <color theme="1"/>
      <name val="Arial"/>
      <family val="2"/>
    </font>
    <font>
      <sz val="10"/>
      <color rgb="FF000000"/>
      <name val="Arial"/>
      <family val="2"/>
    </font>
  </fonts>
  <fills count="6">
    <fill>
      <patternFill patternType="none"/>
    </fill>
    <fill>
      <patternFill patternType="gray125"/>
    </fill>
    <fill>
      <patternFill patternType="solid">
        <fgColor theme="7" tint="0.59999389629810485"/>
        <bgColor indexed="64"/>
      </patternFill>
    </fill>
    <fill>
      <patternFill patternType="solid">
        <fgColor indexed="22"/>
        <bgColor indexed="64"/>
      </patternFill>
    </fill>
    <fill>
      <patternFill patternType="solid">
        <fgColor theme="9" tint="0.59999389629810485"/>
        <bgColor indexed="64"/>
      </patternFill>
    </fill>
    <fill>
      <patternFill patternType="solid">
        <fgColor theme="4"/>
        <bgColor indexed="64"/>
      </patternFill>
    </fill>
  </fills>
  <borders count="5">
    <border>
      <left/>
      <right/>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s>
  <cellStyleXfs count="4">
    <xf numFmtId="0" fontId="0" fillId="0" borderId="0"/>
    <xf numFmtId="43" fontId="1" fillId="0" borderId="0" applyFont="0" applyFill="0" applyBorder="0" applyAlignment="0" applyProtection="0"/>
    <xf numFmtId="0" fontId="4" fillId="0" borderId="4" applyNumberFormat="0" applyProtection="0">
      <alignment vertical="center"/>
    </xf>
    <xf numFmtId="44" fontId="1" fillId="0" borderId="0" applyFont="0" applyFill="0" applyBorder="0" applyAlignment="0" applyProtection="0"/>
  </cellStyleXfs>
  <cellXfs count="30">
    <xf numFmtId="0" fontId="0" fillId="0" borderId="0" xfId="0"/>
    <xf numFmtId="0" fontId="3" fillId="2" borderId="0" xfId="0" applyFont="1" applyFill="1" applyBorder="1"/>
    <xf numFmtId="0" fontId="3" fillId="2" borderId="0" xfId="0" applyFont="1" applyFill="1" applyBorder="1" applyAlignment="1">
      <alignment horizontal="left"/>
    </xf>
    <xf numFmtId="0" fontId="3" fillId="2" borderId="0" xfId="0" applyFont="1" applyFill="1" applyBorder="1" applyAlignment="1"/>
    <xf numFmtId="0" fontId="3" fillId="4" borderId="2" xfId="0" applyFont="1" applyFill="1" applyBorder="1"/>
    <xf numFmtId="14" fontId="3" fillId="4" borderId="0" xfId="0" applyNumberFormat="1" applyFont="1" applyFill="1" applyBorder="1" applyAlignment="1">
      <alignment wrapText="1"/>
    </xf>
    <xf numFmtId="0" fontId="3" fillId="4" borderId="0" xfId="0" applyFont="1" applyFill="1" applyBorder="1" applyAlignment="1">
      <alignment horizontal="center" wrapText="1"/>
    </xf>
    <xf numFmtId="43" fontId="2" fillId="5" borderId="1" xfId="1" applyFont="1" applyFill="1" applyBorder="1"/>
    <xf numFmtId="2" fontId="3" fillId="3" borderId="0" xfId="0" applyNumberFormat="1" applyFont="1" applyFill="1" applyBorder="1" applyAlignment="1">
      <alignment horizontal="right" vertical="center"/>
    </xf>
    <xf numFmtId="1" fontId="3" fillId="0" borderId="3" xfId="0" applyNumberFormat="1" applyFont="1" applyFill="1" applyBorder="1" applyAlignment="1">
      <alignment horizontal="center"/>
    </xf>
    <xf numFmtId="43" fontId="0" fillId="0" borderId="3" xfId="1" applyFont="1" applyFill="1" applyBorder="1"/>
    <xf numFmtId="0" fontId="3" fillId="0" borderId="3" xfId="0" applyFont="1" applyFill="1" applyBorder="1"/>
    <xf numFmtId="0" fontId="3" fillId="0" borderId="3" xfId="0" applyFont="1" applyFill="1" applyBorder="1" applyAlignment="1">
      <alignment horizontal="left"/>
    </xf>
    <xf numFmtId="0" fontId="0" fillId="0" borderId="3" xfId="0" applyFont="1" applyBorder="1"/>
    <xf numFmtId="14" fontId="0" fillId="0" borderId="3" xfId="0" applyNumberFormat="1" applyFont="1" applyBorder="1"/>
    <xf numFmtId="43" fontId="0" fillId="0" borderId="3" xfId="1" applyFont="1" applyBorder="1"/>
    <xf numFmtId="0" fontId="0" fillId="0" borderId="3" xfId="0" applyFont="1" applyFill="1" applyBorder="1" applyAlignment="1">
      <alignment horizontal="right"/>
    </xf>
    <xf numFmtId="0" fontId="0" fillId="0" borderId="3" xfId="0" applyBorder="1"/>
    <xf numFmtId="0" fontId="8" fillId="0" borderId="3" xfId="0" applyFont="1" applyFill="1" applyBorder="1" applyAlignment="1">
      <alignment vertical="center"/>
    </xf>
    <xf numFmtId="0" fontId="0" fillId="0" borderId="3" xfId="0" applyBorder="1" applyAlignment="1">
      <alignment horizontal="center"/>
    </xf>
    <xf numFmtId="0" fontId="0" fillId="0" borderId="0" xfId="0" applyAlignment="1">
      <alignment horizontal="center"/>
    </xf>
    <xf numFmtId="0" fontId="3" fillId="4" borderId="0" xfId="0" applyNumberFormat="1" applyFont="1" applyFill="1" applyBorder="1" applyAlignment="1">
      <alignment horizontal="center" wrapText="1"/>
    </xf>
    <xf numFmtId="0" fontId="3" fillId="0" borderId="3" xfId="0" applyFont="1" applyFill="1" applyBorder="1" applyAlignment="1">
      <alignment horizontal="center"/>
    </xf>
    <xf numFmtId="43" fontId="0" fillId="0" borderId="0" xfId="0" applyNumberFormat="1"/>
    <xf numFmtId="44" fontId="2" fillId="5" borderId="0" xfId="3" applyFont="1" applyFill="1" applyBorder="1" applyAlignment="1">
      <alignment wrapText="1"/>
    </xf>
    <xf numFmtId="44" fontId="2" fillId="5" borderId="0" xfId="3" applyFont="1" applyFill="1" applyBorder="1"/>
    <xf numFmtId="44" fontId="0" fillId="0" borderId="3" xfId="3" applyFont="1" applyBorder="1"/>
    <xf numFmtId="44" fontId="7" fillId="0" borderId="0" xfId="3" applyFont="1"/>
    <xf numFmtId="44" fontId="0" fillId="0" borderId="0" xfId="3" applyFont="1"/>
    <xf numFmtId="14" fontId="0" fillId="0" borderId="3" xfId="0" applyNumberFormat="1" applyBorder="1"/>
  </cellXfs>
  <cellStyles count="4">
    <cellStyle name="Komma" xfId="1" builtinId="3"/>
    <cellStyle name="SAPBEXstdItem" xfId="2"/>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coby\OpenText\DM\Temp\DM53PRD-%231387259-v1-TAXATIES_2018_(excelrapportage_ATM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Remco\OpenText\DM\Temp\DM53PRD-%23328154-v18-Kunstwerken_KW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bestand"/>
    </sheetNames>
    <sheetDataSet>
      <sheetData sheetId="0" refreshError="1">
        <row r="1">
          <cell r="A1" t="str">
            <v>Intwis</v>
          </cell>
          <cell r="B1" t="str">
            <v>Rapport O</v>
          </cell>
          <cell r="C1" t="str">
            <v>Taxatie-datum</v>
          </cell>
          <cell r="D1" t="str">
            <v>Object</v>
          </cell>
          <cell r="E1" t="str">
            <v>Adres</v>
          </cell>
          <cell r="F1" t="str">
            <v>Postcode</v>
          </cell>
          <cell r="G1" t="str">
            <v>Plaats</v>
          </cell>
          <cell r="H1" t="str">
            <v>O / I</v>
          </cell>
          <cell r="I1" t="str">
            <v>Objectgegevens</v>
          </cell>
          <cell r="J1" t="str">
            <v>Waarde
gebouw
Excl. BTW</v>
          </cell>
          <cell r="K1" t="str">
            <v>Totale waarde instalaties Excl. BTW</v>
          </cell>
          <cell r="L1" t="str">
            <v>Nieuwe wrd Totaal  (excl. BTW)</v>
          </cell>
          <cell r="M1" t="str">
            <v>Nieuwe wrd  Totaal (incl. BTW)</v>
          </cell>
        </row>
        <row r="2">
          <cell r="A2" t="str">
            <v>ST1485</v>
          </cell>
          <cell r="B2" t="str">
            <v>2018.04.0636.001-O</v>
          </cell>
          <cell r="C2">
            <v>43194</v>
          </cell>
          <cell r="D2" t="str">
            <v>De Stichtse Rijnlanden, Arenberg</v>
          </cell>
          <cell r="E2" t="str">
            <v>Utrechtseweg 358 bij</v>
          </cell>
          <cell r="F2" t="str">
            <v>3731 GD</v>
          </cell>
          <cell r="G2" t="str">
            <v>De Bilt</v>
          </cell>
          <cell r="H2" t="str">
            <v>O</v>
          </cell>
          <cell r="I2" t="str">
            <v>Dit opstal beteft een stuw.</v>
          </cell>
          <cell r="K2">
            <v>63000</v>
          </cell>
          <cell r="L2">
            <v>63000</v>
          </cell>
          <cell r="M2">
            <v>76230</v>
          </cell>
        </row>
        <row r="3">
          <cell r="A3" t="str">
            <v>G6034</v>
          </cell>
          <cell r="B3" t="str">
            <v>2018.04.0636.002-O</v>
          </cell>
          <cell r="C3">
            <v>43203</v>
          </cell>
          <cell r="D3" t="str">
            <v xml:space="preserve">De Stichtse Rijnlanden, Baronieweg </v>
          </cell>
          <cell r="E3" t="str">
            <v>Praagsingel 127</v>
          </cell>
          <cell r="F3" t="str">
            <v>3404 VP</v>
          </cell>
          <cell r="G3" t="str">
            <v>IJsselstein</v>
          </cell>
          <cell r="H3" t="str">
            <v>O</v>
          </cell>
          <cell r="I3" t="str">
            <v>Dit opstal betreft een gemaal.</v>
          </cell>
          <cell r="K3">
            <v>20000</v>
          </cell>
          <cell r="L3">
            <v>20000</v>
          </cell>
          <cell r="M3">
            <v>24200</v>
          </cell>
        </row>
        <row r="4">
          <cell r="A4" t="str">
            <v>G8014</v>
          </cell>
          <cell r="B4" t="str">
            <v>2018.04.0636.003-O</v>
          </cell>
          <cell r="C4">
            <v>43194</v>
          </cell>
          <cell r="D4" t="str">
            <v>De Stichtse Rijnlanden, Belleperenlaan</v>
          </cell>
          <cell r="E4" t="str">
            <v>Belleperenlaan naast 1</v>
          </cell>
          <cell r="F4" t="str">
            <v>3452EV</v>
          </cell>
          <cell r="G4" t="str">
            <v>Vleuten</v>
          </cell>
          <cell r="H4" t="str">
            <v>O</v>
          </cell>
          <cell r="I4" t="str">
            <v>Dit opstal betreft een gemaal.</v>
          </cell>
          <cell r="K4">
            <v>22500</v>
          </cell>
          <cell r="L4">
            <v>22500</v>
          </cell>
          <cell r="M4">
            <v>27225</v>
          </cell>
        </row>
        <row r="5">
          <cell r="A5" t="str">
            <v>G6022</v>
          </cell>
          <cell r="B5" t="str">
            <v>2018.04.0636.004-O</v>
          </cell>
          <cell r="C5">
            <v>43203</v>
          </cell>
          <cell r="D5" t="str">
            <v>De Stichtse Rijnlanden, Benschop zuidzijde</v>
          </cell>
          <cell r="E5" t="str">
            <v>Benedeneind Zuidzijde 255 ac</v>
          </cell>
          <cell r="F5" t="str">
            <v>3405 CJ</v>
          </cell>
          <cell r="G5" t="str">
            <v>Benschop</v>
          </cell>
          <cell r="H5" t="str">
            <v>O</v>
          </cell>
          <cell r="I5" t="str">
            <v>Dit opstal betreft een gemaal.</v>
          </cell>
          <cell r="K5">
            <v>15000</v>
          </cell>
          <cell r="L5">
            <v>15000</v>
          </cell>
          <cell r="M5">
            <v>18150</v>
          </cell>
        </row>
        <row r="6">
          <cell r="A6" t="str">
            <v>G6021</v>
          </cell>
          <cell r="B6" t="str">
            <v>2018.04.0636.005-O</v>
          </cell>
          <cell r="C6">
            <v>43203</v>
          </cell>
          <cell r="D6" t="str">
            <v>De Stichtse Rijnlanden, Blokland Oost</v>
          </cell>
          <cell r="E6" t="str">
            <v>Blokland 1 ac</v>
          </cell>
          <cell r="F6" t="str">
            <v>3417 MN</v>
          </cell>
          <cell r="G6" t="str">
            <v>Montfoort</v>
          </cell>
          <cell r="H6" t="str">
            <v>O</v>
          </cell>
          <cell r="I6" t="str">
            <v>Dit opstal betreft een gemaal.</v>
          </cell>
          <cell r="K6">
            <v>20000</v>
          </cell>
          <cell r="L6">
            <v>20000</v>
          </cell>
          <cell r="M6">
            <v>24200</v>
          </cell>
        </row>
        <row r="7">
          <cell r="A7" t="str">
            <v>G6031</v>
          </cell>
          <cell r="B7" t="str">
            <v>2018.04.0636.006-O</v>
          </cell>
          <cell r="C7">
            <v>43194</v>
          </cell>
          <cell r="D7" t="str">
            <v>De Stichtse Rijnlanden, Boerderijeiland</v>
          </cell>
          <cell r="E7" t="str">
            <v>Krommewetering 91 nst</v>
          </cell>
          <cell r="F7" t="str">
            <v>3543 AN</v>
          </cell>
          <cell r="G7" t="str">
            <v>Utrecht</v>
          </cell>
          <cell r="H7" t="str">
            <v>O</v>
          </cell>
          <cell r="I7" t="str">
            <v>Dit opstal betreft een gemaal met een stuw.</v>
          </cell>
          <cell r="K7">
            <v>33000</v>
          </cell>
          <cell r="L7">
            <v>33000</v>
          </cell>
          <cell r="M7">
            <v>39930</v>
          </cell>
        </row>
        <row r="8">
          <cell r="A8" t="str">
            <v>ST4102</v>
          </cell>
          <cell r="B8" t="str">
            <v>2018.04.0636.007-O</v>
          </cell>
          <cell r="C8">
            <v>43200</v>
          </cell>
          <cell r="D8" t="str">
            <v>De Stichtse Rijnlanden, Bree de</v>
          </cell>
          <cell r="E8" t="str">
            <v>De bree 6 ac</v>
          </cell>
          <cell r="F8" t="str">
            <v>2415 BG</v>
          </cell>
          <cell r="G8" t="str">
            <v>Nieuwerbrug</v>
          </cell>
          <cell r="H8" t="str">
            <v>O</v>
          </cell>
          <cell r="I8" t="str">
            <v>Dit opstal betreft een stuw.</v>
          </cell>
          <cell r="K8">
            <v>21500</v>
          </cell>
          <cell r="L8">
            <v>21500</v>
          </cell>
          <cell r="M8">
            <v>26015</v>
          </cell>
        </row>
        <row r="9">
          <cell r="A9" t="str">
            <v>G0008</v>
          </cell>
          <cell r="B9" t="str">
            <v>2018.04.0636.008-O</v>
          </cell>
          <cell r="C9">
            <v>43196</v>
          </cell>
          <cell r="D9" t="str">
            <v>De Stichtse Rijnlanden, Brink de</v>
          </cell>
          <cell r="E9" t="str">
            <v>Brink</v>
          </cell>
          <cell r="F9" t="str">
            <v>3703AT</v>
          </cell>
          <cell r="G9" t="str">
            <v>Zeist</v>
          </cell>
          <cell r="H9" t="str">
            <v>O</v>
          </cell>
          <cell r="I9" t="str">
            <v>Dit opstal betreft een gemaal.</v>
          </cell>
          <cell r="K9">
            <v>20000</v>
          </cell>
          <cell r="L9">
            <v>20000</v>
          </cell>
          <cell r="M9">
            <v>24200</v>
          </cell>
        </row>
        <row r="10">
          <cell r="A10" t="str">
            <v>ST6100</v>
          </cell>
          <cell r="B10" t="str">
            <v>2018.04.0636.009-O</v>
          </cell>
          <cell r="C10">
            <v>43200</v>
          </cell>
          <cell r="D10" t="str">
            <v>De Stichtse Rijnlanden, Dwarswetering Oost</v>
          </cell>
          <cell r="E10" t="str">
            <v>Barwoutswaarder 79ac</v>
          </cell>
          <cell r="F10" t="str">
            <v>3449 HK</v>
          </cell>
          <cell r="G10" t="str">
            <v>Woerden</v>
          </cell>
          <cell r="H10" t="str">
            <v>O</v>
          </cell>
          <cell r="I10" t="str">
            <v>Dit opstal betreft een stuw.</v>
          </cell>
          <cell r="K10">
            <v>21500</v>
          </cell>
          <cell r="L10">
            <v>21500</v>
          </cell>
          <cell r="M10">
            <v>26015</v>
          </cell>
        </row>
        <row r="11">
          <cell r="A11" t="str">
            <v>G6016</v>
          </cell>
          <cell r="B11" t="str">
            <v>2018.04.0636.010-O</v>
          </cell>
          <cell r="C11">
            <v>43196</v>
          </cell>
          <cell r="D11" t="str">
            <v>De Stichtse Rijnlanden, Elst _ de opslag (kwelgemaal)</v>
          </cell>
          <cell r="E11" t="str">
            <v>De Opslag 2 bij</v>
          </cell>
          <cell r="F11" t="str">
            <v>3921AR</v>
          </cell>
          <cell r="G11" t="str">
            <v>Elst</v>
          </cell>
          <cell r="H11" t="str">
            <v>O</v>
          </cell>
          <cell r="I11" t="str">
            <v>Dit opstal betreft een gemaal.</v>
          </cell>
          <cell r="K11">
            <v>15000</v>
          </cell>
          <cell r="L11">
            <v>15000</v>
          </cell>
          <cell r="M11">
            <v>18150</v>
          </cell>
        </row>
        <row r="12">
          <cell r="A12" t="str">
            <v>ST4127</v>
          </cell>
          <cell r="B12" t="str">
            <v>2018.04.0636.011-O</v>
          </cell>
          <cell r="C12">
            <v>43200</v>
          </cell>
          <cell r="D12" t="str">
            <v xml:space="preserve">De Stichtse Rijnlanden, Engervliet </v>
          </cell>
          <cell r="E12" t="str">
            <v>Zuid Linschoterzandweg 1(Ikm ZW)</v>
          </cell>
          <cell r="F12" t="str">
            <v>3425 EM</v>
          </cell>
          <cell r="G12" t="str">
            <v>Snelrewaard</v>
          </cell>
          <cell r="H12" t="str">
            <v>O</v>
          </cell>
          <cell r="I12" t="str">
            <v>Dit opstal betreft een stuw.</v>
          </cell>
          <cell r="K12">
            <v>21500</v>
          </cell>
          <cell r="L12">
            <v>21500</v>
          </cell>
          <cell r="M12">
            <v>26015</v>
          </cell>
        </row>
        <row r="13">
          <cell r="A13" t="str">
            <v>G6018</v>
          </cell>
          <cell r="B13" t="str">
            <v>2018.04.0636.012-O</v>
          </cell>
          <cell r="C13">
            <v>43194</v>
          </cell>
          <cell r="D13" t="str">
            <v>De Stichtse Rijnlanden, Enghlaan</v>
          </cell>
          <cell r="E13" t="str">
            <v>Enghlaan 13</v>
          </cell>
          <cell r="F13" t="str">
            <v>3543 BD</v>
          </cell>
          <cell r="G13" t="str">
            <v>Utrecht</v>
          </cell>
          <cell r="H13" t="str">
            <v>O</v>
          </cell>
          <cell r="I13" t="str">
            <v>Dit opstal betreft een gemaal.</v>
          </cell>
          <cell r="K13">
            <v>25000</v>
          </cell>
          <cell r="L13">
            <v>25000</v>
          </cell>
          <cell r="M13">
            <v>30250</v>
          </cell>
        </row>
        <row r="14">
          <cell r="A14" t="str">
            <v>G0009</v>
          </cell>
          <cell r="B14" t="str">
            <v>2018.04.0636.013-O</v>
          </cell>
          <cell r="C14">
            <v>43196</v>
          </cell>
          <cell r="D14" t="str">
            <v>De Stichtse Rijnlanden, Fortuin</v>
          </cell>
          <cell r="E14" t="str">
            <v>Rijnsoever 24 nst</v>
          </cell>
          <cell r="F14" t="str">
            <v>3584 CZ</v>
          </cell>
          <cell r="G14" t="str">
            <v>Utrecht</v>
          </cell>
          <cell r="H14" t="str">
            <v>O</v>
          </cell>
          <cell r="I14" t="str">
            <v>Dit opstal betreft een gemaal.</v>
          </cell>
          <cell r="J14">
            <v>35000</v>
          </cell>
          <cell r="K14">
            <v>40000</v>
          </cell>
          <cell r="L14">
            <v>75000</v>
          </cell>
          <cell r="M14">
            <v>90750</v>
          </cell>
        </row>
        <row r="15">
          <cell r="A15" t="str">
            <v>ST1307</v>
          </cell>
          <cell r="B15" t="str">
            <v>2018.04.0636.014-O</v>
          </cell>
          <cell r="C15">
            <v>43196</v>
          </cell>
          <cell r="D15" t="str">
            <v>De Stichtse Rijnlanden, Goiren</v>
          </cell>
          <cell r="E15" t="str">
            <v>Achterdijk 37 naast</v>
          </cell>
          <cell r="F15" t="str">
            <v>3984 LD</v>
          </cell>
          <cell r="G15" t="str">
            <v>Odijk</v>
          </cell>
          <cell r="H15" t="str">
            <v>O</v>
          </cell>
          <cell r="I15" t="str">
            <v>Dit opstal betreft een stuw met vispassage.</v>
          </cell>
          <cell r="K15">
            <v>22000</v>
          </cell>
          <cell r="L15">
            <v>22000</v>
          </cell>
          <cell r="M15">
            <v>26620</v>
          </cell>
        </row>
        <row r="16">
          <cell r="A16" t="str">
            <v>ST6512</v>
          </cell>
          <cell r="B16" t="str">
            <v>2018.04.0636.015-O</v>
          </cell>
          <cell r="C16">
            <v>43196</v>
          </cell>
          <cell r="D16" t="str">
            <v>De Stichtse Rijnlanden, Gooijerdijk _ Wijngaard wetering</v>
          </cell>
          <cell r="E16" t="str">
            <v>Gooijerdijk 23 nst</v>
          </cell>
          <cell r="F16" t="str">
            <v>3947 NB</v>
          </cell>
          <cell r="G16" t="str">
            <v>Langbroek</v>
          </cell>
          <cell r="H16" t="str">
            <v>O</v>
          </cell>
          <cell r="I16" t="str">
            <v>Dit opstal betreft een stuw met uitlaat.</v>
          </cell>
          <cell r="K16">
            <v>7000</v>
          </cell>
          <cell r="L16">
            <v>7000</v>
          </cell>
          <cell r="M16">
            <v>8470</v>
          </cell>
        </row>
        <row r="17">
          <cell r="A17" t="str">
            <v>ST4099</v>
          </cell>
          <cell r="B17" t="str">
            <v>2018.04.0636.016-O</v>
          </cell>
          <cell r="C17">
            <v>43200</v>
          </cell>
          <cell r="D17" t="str">
            <v>De Stichtse Rijnlanden, Hoefbladveld</v>
          </cell>
          <cell r="E17" t="str">
            <v>Hoefbladveld</v>
          </cell>
          <cell r="F17" t="str">
            <v>3448HM</v>
          </cell>
          <cell r="G17" t="str">
            <v>Woerden</v>
          </cell>
          <cell r="H17" t="str">
            <v>O</v>
          </cell>
          <cell r="I17" t="str">
            <v>Dit opstal betreft een stuw.</v>
          </cell>
          <cell r="K17">
            <v>18000</v>
          </cell>
          <cell r="L17">
            <v>18000</v>
          </cell>
          <cell r="M17">
            <v>21780</v>
          </cell>
        </row>
        <row r="18">
          <cell r="A18" t="str">
            <v>ST4097</v>
          </cell>
          <cell r="B18" t="str">
            <v>2018.04.0636.017-O</v>
          </cell>
          <cell r="C18">
            <v>43200</v>
          </cell>
          <cell r="D18" t="str">
            <v>De Stichtse Rijnlanden, Hollandbaan-Zuid</v>
          </cell>
          <cell r="E18" t="str">
            <v>Hollandbaan</v>
          </cell>
          <cell r="F18" t="str">
            <v>3449JG</v>
          </cell>
          <cell r="G18" t="str">
            <v>Woerden</v>
          </cell>
          <cell r="H18" t="str">
            <v>O</v>
          </cell>
          <cell r="I18" t="str">
            <v>Dit opstal betreft een stuw.</v>
          </cell>
          <cell r="K18">
            <v>18000</v>
          </cell>
          <cell r="L18">
            <v>18000</v>
          </cell>
          <cell r="M18">
            <v>21780</v>
          </cell>
        </row>
        <row r="19">
          <cell r="A19" t="str">
            <v>G0059</v>
          </cell>
          <cell r="B19" t="str">
            <v>2018.04.0636.018-O</v>
          </cell>
          <cell r="C19">
            <v>43200</v>
          </cell>
          <cell r="D19" t="str">
            <v>De Stichtse Rijnlanden, Hoofdweg 22 HWVZ</v>
          </cell>
          <cell r="E19" t="str">
            <v>naast Hoofdweg 22</v>
          </cell>
          <cell r="F19" t="str">
            <v>3474 JE</v>
          </cell>
          <cell r="G19" t="str">
            <v>Zegveld</v>
          </cell>
          <cell r="H19" t="str">
            <v>O</v>
          </cell>
          <cell r="I19" t="str">
            <v>Dit opstal betreft een gemaal.</v>
          </cell>
          <cell r="K19">
            <v>20000</v>
          </cell>
          <cell r="L19">
            <v>20000</v>
          </cell>
          <cell r="M19">
            <v>24200</v>
          </cell>
        </row>
        <row r="20">
          <cell r="A20" t="str">
            <v>ST4060</v>
          </cell>
          <cell r="B20" t="str">
            <v>2018.04.0636.019-O</v>
          </cell>
          <cell r="C20">
            <v>43194</v>
          </cell>
          <cell r="D20" t="str">
            <v>De Stichtse Rijnlanden, IJsselwetering</v>
          </cell>
          <cell r="E20" t="str">
            <v>Ringkade 7(afst.1,5km) thv Lange Vliet/Ijlandswetering</v>
          </cell>
          <cell r="F20" t="str">
            <v>3545 NK</v>
          </cell>
          <cell r="G20" t="str">
            <v>Utrecht</v>
          </cell>
          <cell r="H20" t="str">
            <v>O</v>
          </cell>
          <cell r="I20" t="str">
            <v>Dit opstal betreft een stuw.</v>
          </cell>
          <cell r="K20">
            <v>18000</v>
          </cell>
          <cell r="L20">
            <v>18000</v>
          </cell>
          <cell r="M20">
            <v>21780</v>
          </cell>
        </row>
        <row r="21">
          <cell r="A21" t="str">
            <v>ST0712</v>
          </cell>
          <cell r="B21" t="str">
            <v>2018.04.0636.020-O</v>
          </cell>
          <cell r="C21">
            <v>43196</v>
          </cell>
          <cell r="D21" t="str">
            <v>De Stichtse Rijnlanden, Klooster ''t</v>
          </cell>
          <cell r="E21" t="str">
            <v>Vuylcopse kanaaldijk 3 bij / vuylcop 12</v>
          </cell>
          <cell r="F21" t="str">
            <v>3439 LS</v>
          </cell>
          <cell r="G21" t="str">
            <v>Nieuwegein</v>
          </cell>
          <cell r="H21" t="str">
            <v>O</v>
          </cell>
          <cell r="I21" t="str">
            <v>Dit opstal betreft een stuw met vispassage.</v>
          </cell>
          <cell r="K21">
            <v>18500</v>
          </cell>
          <cell r="L21">
            <v>18500</v>
          </cell>
          <cell r="M21">
            <v>22385</v>
          </cell>
        </row>
        <row r="22">
          <cell r="A22" t="str">
            <v>ST6011</v>
          </cell>
          <cell r="B22" t="str">
            <v>2018.04.0636.021-O</v>
          </cell>
          <cell r="C22">
            <v>43200</v>
          </cell>
          <cell r="D22" t="str">
            <v>De Stichtse Rijnlanden, Kockengen</v>
          </cell>
          <cell r="E22" t="str">
            <v>Wagendijk 66 bij</v>
          </cell>
          <cell r="F22" t="str">
            <v>3628 ET</v>
          </cell>
          <cell r="G22" t="str">
            <v>Kockengen</v>
          </cell>
          <cell r="H22" t="str">
            <v>O</v>
          </cell>
          <cell r="I22" t="str">
            <v>Dit opstal betreft een stuw.</v>
          </cell>
          <cell r="K22">
            <v>3500</v>
          </cell>
          <cell r="L22">
            <v>3500</v>
          </cell>
          <cell r="M22">
            <v>4235</v>
          </cell>
        </row>
        <row r="23">
          <cell r="A23" t="str">
            <v>ST6122</v>
          </cell>
          <cell r="B23" t="str">
            <v>2018.04.0636.022-O</v>
          </cell>
          <cell r="C23">
            <v>43194</v>
          </cell>
          <cell r="D23" t="str">
            <v>De Stichtse Rijnlanden, Kockengen Hoogwater</v>
          </cell>
          <cell r="E23" t="str">
            <v>Wagendijk 67 bij (175m)</v>
          </cell>
          <cell r="F23" t="str">
            <v>3628 ET</v>
          </cell>
          <cell r="G23" t="str">
            <v>Kockengen</v>
          </cell>
          <cell r="H23" t="str">
            <v>O</v>
          </cell>
          <cell r="I23" t="str">
            <v>Dit opstal betreft een stuw.</v>
          </cell>
          <cell r="K23">
            <v>19500</v>
          </cell>
          <cell r="L23">
            <v>19500</v>
          </cell>
          <cell r="M23">
            <v>23595</v>
          </cell>
        </row>
        <row r="24">
          <cell r="A24" t="str">
            <v>G6037</v>
          </cell>
          <cell r="B24" t="str">
            <v>2018.04.0636.023-O</v>
          </cell>
          <cell r="C24">
            <v>43200</v>
          </cell>
          <cell r="D24" t="str">
            <v>De Stichtse Rijnlanden, Kroosdepot Papekop</v>
          </cell>
          <cell r="E24" t="str">
            <v>Kromwijkerdijk (paralelweg A12 zuid)</v>
          </cell>
          <cell r="F24" t="str">
            <v>???</v>
          </cell>
          <cell r="G24" t="str">
            <v>Woerden</v>
          </cell>
          <cell r="H24" t="str">
            <v>O</v>
          </cell>
          <cell r="I24" t="str">
            <v>Dit opstal betreft een gemaal.</v>
          </cell>
          <cell r="J24">
            <v>30000</v>
          </cell>
          <cell r="K24">
            <v>30000</v>
          </cell>
          <cell r="L24">
            <v>60000</v>
          </cell>
          <cell r="M24">
            <v>72600</v>
          </cell>
        </row>
        <row r="25">
          <cell r="A25" t="str">
            <v>ST6109</v>
          </cell>
          <cell r="B25" t="str">
            <v>2018.04.0636.024-O</v>
          </cell>
          <cell r="C25">
            <v>43194</v>
          </cell>
          <cell r="D25" t="str">
            <v>De Stichtse Rijnlanden, Langeraksingel</v>
          </cell>
          <cell r="E25" t="str">
            <v>Akkrummerraklaan 156 nst</v>
          </cell>
          <cell r="F25" t="str">
            <v>3544 TV</v>
          </cell>
          <cell r="G25" t="str">
            <v>Utrecht</v>
          </cell>
          <cell r="H25" t="str">
            <v>O</v>
          </cell>
          <cell r="I25" t="str">
            <v>Dit opstal betreft een stuw.</v>
          </cell>
          <cell r="K25">
            <v>18000</v>
          </cell>
          <cell r="L25">
            <v>18000</v>
          </cell>
          <cell r="M25">
            <v>21780</v>
          </cell>
        </row>
        <row r="26">
          <cell r="A26" t="str">
            <v>ST2026</v>
          </cell>
          <cell r="B26" t="str">
            <v>2018.04.0636.025-O</v>
          </cell>
          <cell r="C26">
            <v>43196</v>
          </cell>
          <cell r="D26" t="str">
            <v>De Stichtse Rijnlanden, Leeuwenburg</v>
          </cell>
          <cell r="E26" t="str">
            <v>Langbroekerdijk 43nst</v>
          </cell>
          <cell r="F26" t="str">
            <v>3972 NC</v>
          </cell>
          <cell r="G26" t="str">
            <v>Driebergen</v>
          </cell>
          <cell r="H26" t="str">
            <v>O</v>
          </cell>
          <cell r="I26" t="str">
            <v>Dit opstal betreft een stuw met vispassage.</v>
          </cell>
          <cell r="K26">
            <v>18500</v>
          </cell>
          <cell r="L26">
            <v>18500</v>
          </cell>
          <cell r="M26">
            <v>22385</v>
          </cell>
        </row>
        <row r="27">
          <cell r="A27" t="str">
            <v>ST7220</v>
          </cell>
          <cell r="B27" t="str">
            <v>2018.04.0636.026-O</v>
          </cell>
          <cell r="C27">
            <v>43196</v>
          </cell>
          <cell r="D27" t="str">
            <v xml:space="preserve">De Stichtse Rijnlanden, Marckenburgwetering </v>
          </cell>
          <cell r="E27" t="str">
            <v>Kanaaldijk Zuid</v>
          </cell>
          <cell r="F27" t="str">
            <v>3998 WK</v>
          </cell>
          <cell r="G27" t="str">
            <v>Schalkwijk</v>
          </cell>
          <cell r="H27" t="str">
            <v>O</v>
          </cell>
          <cell r="I27" t="str">
            <v>Dit opstal betreft een stuw.</v>
          </cell>
          <cell r="K27">
            <v>23500</v>
          </cell>
          <cell r="L27">
            <v>23500</v>
          </cell>
          <cell r="M27">
            <v>28435</v>
          </cell>
        </row>
        <row r="28">
          <cell r="A28" t="str">
            <v>G8006</v>
          </cell>
          <cell r="B28" t="str">
            <v>2018.04.0636.027-O</v>
          </cell>
          <cell r="C28">
            <v>43200</v>
          </cell>
          <cell r="D28" t="str">
            <v xml:space="preserve">De Stichtse Rijnlanden, Meije 159 HWVZ </v>
          </cell>
          <cell r="E28" t="str">
            <v>Meije 159</v>
          </cell>
          <cell r="F28" t="str">
            <v>3474 MA</v>
          </cell>
          <cell r="G28" t="str">
            <v>Zegveld</v>
          </cell>
          <cell r="H28" t="str">
            <v>O</v>
          </cell>
          <cell r="I28" t="str">
            <v>Dit opstal betreft een gemaal.</v>
          </cell>
          <cell r="K28">
            <v>20000</v>
          </cell>
          <cell r="L28">
            <v>20000</v>
          </cell>
          <cell r="M28">
            <v>24200</v>
          </cell>
        </row>
        <row r="29">
          <cell r="A29" t="str">
            <v>G8003</v>
          </cell>
          <cell r="B29" t="str">
            <v>2018.04.0636.028-O</v>
          </cell>
          <cell r="C29">
            <v>43200</v>
          </cell>
          <cell r="D29" t="str">
            <v>De Stichtse Rijnlanden, Meije 199 HWVZ</v>
          </cell>
          <cell r="E29" t="str">
            <v>Meije 199</v>
          </cell>
          <cell r="F29" t="str">
            <v>3474 MB</v>
          </cell>
          <cell r="G29" t="str">
            <v>Zegveld</v>
          </cell>
          <cell r="H29" t="str">
            <v>O</v>
          </cell>
          <cell r="I29" t="str">
            <v>Dit opstal betreft een gemaal.</v>
          </cell>
          <cell r="K29">
            <v>20000</v>
          </cell>
          <cell r="L29">
            <v>20000</v>
          </cell>
          <cell r="M29">
            <v>24200</v>
          </cell>
        </row>
        <row r="30">
          <cell r="A30" t="str">
            <v>G8004</v>
          </cell>
          <cell r="B30" t="str">
            <v>2018.04.0636.029-O</v>
          </cell>
          <cell r="C30">
            <v>43200</v>
          </cell>
          <cell r="D30" t="str">
            <v>De Stichtse Rijnlanden, Meije 203 HWVZ</v>
          </cell>
          <cell r="E30" t="str">
            <v>Meije 203</v>
          </cell>
          <cell r="F30" t="str">
            <v>3474 MB</v>
          </cell>
          <cell r="G30" t="str">
            <v>Zegveld</v>
          </cell>
          <cell r="H30" t="str">
            <v>O</v>
          </cell>
          <cell r="I30" t="str">
            <v>Dit opstal betreft een gemaal.</v>
          </cell>
          <cell r="K30">
            <v>20000</v>
          </cell>
          <cell r="L30">
            <v>20000</v>
          </cell>
          <cell r="M30">
            <v>24200</v>
          </cell>
        </row>
        <row r="31">
          <cell r="A31" t="str">
            <v>G8005</v>
          </cell>
          <cell r="B31" t="str">
            <v>2018.04.0636.030-O</v>
          </cell>
          <cell r="C31">
            <v>43200</v>
          </cell>
          <cell r="D31" t="str">
            <v>De Stichtse Rijnlanden, Meije 213 HWVZ</v>
          </cell>
          <cell r="E31" t="str">
            <v>Meije 213</v>
          </cell>
          <cell r="F31" t="str">
            <v>3474 MB</v>
          </cell>
          <cell r="G31" t="str">
            <v>Zegveld</v>
          </cell>
          <cell r="H31" t="str">
            <v>O</v>
          </cell>
          <cell r="I31" t="str">
            <v>Dit opstal betreft een gemaal.</v>
          </cell>
          <cell r="K31">
            <v>20000</v>
          </cell>
          <cell r="L31">
            <v>20000</v>
          </cell>
          <cell r="M31">
            <v>24200</v>
          </cell>
        </row>
        <row r="32">
          <cell r="A32" t="str">
            <v>G2007</v>
          </cell>
          <cell r="B32" t="str">
            <v>2018.04.0636.031-O</v>
          </cell>
          <cell r="C32">
            <v>43196</v>
          </cell>
          <cell r="D32" t="str">
            <v xml:space="preserve">De Stichtse Rijnlanden, Melkweg </v>
          </cell>
          <cell r="E32" t="str">
            <v>Langbroekseweg 2 to</v>
          </cell>
          <cell r="F32" t="str">
            <v>3962 EH</v>
          </cell>
          <cell r="G32" t="str">
            <v>Wijk bij Duurstede</v>
          </cell>
          <cell r="H32" t="str">
            <v>O</v>
          </cell>
          <cell r="I32" t="str">
            <v>Dit opstal betreft een gemaal.</v>
          </cell>
          <cell r="K32">
            <v>25000</v>
          </cell>
          <cell r="L32">
            <v>25000</v>
          </cell>
          <cell r="M32">
            <v>30250</v>
          </cell>
        </row>
        <row r="33">
          <cell r="A33" t="str">
            <v>ST0745</v>
          </cell>
          <cell r="B33" t="str">
            <v>2018.04.0636.032-O</v>
          </cell>
          <cell r="C33">
            <v>43200</v>
          </cell>
          <cell r="D33" t="str">
            <v>De Stichtse Rijnlanden, Middelwetering</v>
          </cell>
          <cell r="E33" t="str">
            <v>Mijzijde 6, achter</v>
          </cell>
          <cell r="F33" t="str">
            <v>3471 GM</v>
          </cell>
          <cell r="G33" t="str">
            <v>Kamerik</v>
          </cell>
          <cell r="H33" t="str">
            <v>O</v>
          </cell>
          <cell r="I33" t="str">
            <v>Dit opstal betreft een stuw met vispassage.</v>
          </cell>
          <cell r="K33">
            <v>22000</v>
          </cell>
          <cell r="L33">
            <v>22000</v>
          </cell>
          <cell r="M33">
            <v>26620</v>
          </cell>
        </row>
        <row r="34">
          <cell r="A34" t="str">
            <v>ST0130</v>
          </cell>
          <cell r="B34" t="str">
            <v>2018.04.0636.033-O</v>
          </cell>
          <cell r="C34">
            <v>43200</v>
          </cell>
          <cell r="D34" t="str">
            <v>De Stichtse Rijnlanden, Mijzijde</v>
          </cell>
          <cell r="E34" t="str">
            <v>Mijzijde 158, achter</v>
          </cell>
          <cell r="F34" t="str">
            <v>3474 GV</v>
          </cell>
          <cell r="G34" t="str">
            <v>Kamerik</v>
          </cell>
          <cell r="H34" t="str">
            <v>O</v>
          </cell>
          <cell r="I34" t="str">
            <v>Dit opstal betreft een stuw met vispassage.</v>
          </cell>
          <cell r="K34">
            <v>22000</v>
          </cell>
          <cell r="L34">
            <v>22000</v>
          </cell>
          <cell r="M34">
            <v>26620</v>
          </cell>
        </row>
        <row r="35">
          <cell r="A35" t="str">
            <v>ST0245</v>
          </cell>
          <cell r="B35" t="str">
            <v>2018.04.0636.034-O</v>
          </cell>
          <cell r="C35">
            <v>43196</v>
          </cell>
          <cell r="D35" t="str">
            <v>De Stichtse Rijnlanden, Nachtdijk</v>
          </cell>
          <cell r="E35" t="str">
            <v>Nachtdijk 1 bij</v>
          </cell>
          <cell r="F35" t="str">
            <v>3945 PK</v>
          </cell>
          <cell r="G35" t="str">
            <v>Cothen</v>
          </cell>
          <cell r="H35" t="str">
            <v>O</v>
          </cell>
          <cell r="I35" t="str">
            <v>Dit opstal betreft een stuw met vispassage.</v>
          </cell>
          <cell r="K35">
            <v>18500</v>
          </cell>
          <cell r="L35">
            <v>18500</v>
          </cell>
          <cell r="M35">
            <v>22385</v>
          </cell>
        </row>
        <row r="36">
          <cell r="A36" t="str">
            <v>I6005</v>
          </cell>
          <cell r="B36" t="str">
            <v>2018.04.0636.035-O</v>
          </cell>
          <cell r="C36">
            <v>43194</v>
          </cell>
          <cell r="D36" t="str">
            <v>De Stichtse Rijnlanden, Nedereindsewetering</v>
          </cell>
          <cell r="E36" t="str">
            <v>Nedereindseweg 10</v>
          </cell>
          <cell r="F36" t="str">
            <v>3438 AD</v>
          </cell>
          <cell r="G36" t="str">
            <v>Nieuwegein</v>
          </cell>
          <cell r="H36" t="str">
            <v>O</v>
          </cell>
          <cell r="I36" t="str">
            <v>Dit opstal betreft een Inlaat.</v>
          </cell>
          <cell r="K36">
            <v>18500</v>
          </cell>
          <cell r="L36">
            <v>18500</v>
          </cell>
          <cell r="M36">
            <v>22385</v>
          </cell>
        </row>
        <row r="37">
          <cell r="A37" t="str">
            <v>ST3107</v>
          </cell>
          <cell r="B37" t="str">
            <v>2018.04.0636.036-O</v>
          </cell>
          <cell r="C37">
            <v>43194</v>
          </cell>
          <cell r="D37" t="str">
            <v>De Stichtse Rijnlanden, Nedereindsewetering</v>
          </cell>
          <cell r="E37" t="str">
            <v>Nedereindweg nst 2 / Duetlaan 1</v>
          </cell>
          <cell r="F37" t="str">
            <v>3438 TA</v>
          </cell>
          <cell r="G37" t="str">
            <v>Nieuwegein</v>
          </cell>
          <cell r="H37" t="str">
            <v>O</v>
          </cell>
          <cell r="I37" t="str">
            <v>Dit opstal betreft een stuw met meetpunt.</v>
          </cell>
          <cell r="K37">
            <v>18500</v>
          </cell>
          <cell r="L37">
            <v>18500</v>
          </cell>
          <cell r="M37">
            <v>22385</v>
          </cell>
        </row>
        <row r="38">
          <cell r="A38" t="str">
            <v>G6007</v>
          </cell>
          <cell r="B38" t="str">
            <v>2018.04.0636.037-O</v>
          </cell>
          <cell r="C38">
            <v>43194</v>
          </cell>
          <cell r="D38" t="str">
            <v>De Stichtse Rijnlanden, Noordergemaal</v>
          </cell>
          <cell r="E38" t="str">
            <v>Noordersluis 32</v>
          </cell>
          <cell r="F38" t="str">
            <v>3526 KX</v>
          </cell>
          <cell r="G38" t="str">
            <v>Utrecht</v>
          </cell>
          <cell r="H38" t="str">
            <v>O</v>
          </cell>
          <cell r="I38" t="str">
            <v>Dit opstal betreft een gemaal met een sifon en een meetpunt.</v>
          </cell>
          <cell r="J38">
            <v>500000</v>
          </cell>
          <cell r="K38">
            <v>2650000</v>
          </cell>
          <cell r="L38">
            <v>3150000</v>
          </cell>
          <cell r="M38">
            <v>3811500</v>
          </cell>
        </row>
        <row r="39">
          <cell r="A39" t="str">
            <v>G3024</v>
          </cell>
          <cell r="B39" t="str">
            <v>2018.04.0636.038-O</v>
          </cell>
          <cell r="C39">
            <v>43203</v>
          </cell>
          <cell r="D39" t="str">
            <v>De Stichtse Rijnlanden, ''t Hazepad</v>
          </cell>
          <cell r="E39" t="str">
            <v>Benedeneind ZZ 437 bij</v>
          </cell>
          <cell r="F39" t="str">
            <v>3405 CR</v>
          </cell>
          <cell r="G39" t="str">
            <v>Benschop</v>
          </cell>
          <cell r="H39" t="str">
            <v>O</v>
          </cell>
          <cell r="I39" t="str">
            <v>Dit opstal betreft een gemaal met een stuw.</v>
          </cell>
          <cell r="J39">
            <v>30000</v>
          </cell>
          <cell r="K39">
            <v>90500</v>
          </cell>
          <cell r="L39">
            <v>120500</v>
          </cell>
          <cell r="M39">
            <v>145805</v>
          </cell>
        </row>
        <row r="40">
          <cell r="A40" t="str">
            <v>ST1250</v>
          </cell>
          <cell r="B40" t="str">
            <v>2018.04.0636.039-O</v>
          </cell>
          <cell r="C40">
            <v>43200</v>
          </cell>
          <cell r="D40" t="str">
            <v xml:space="preserve">De Stichtse Rijnlanden, Oud Kamerik </v>
          </cell>
          <cell r="E40" t="str">
            <v>van Teylingenweg 153, achter</v>
          </cell>
          <cell r="F40" t="str">
            <v>3471 GJ</v>
          </cell>
          <cell r="G40" t="str">
            <v>Kamerik</v>
          </cell>
          <cell r="H40" t="str">
            <v>O</v>
          </cell>
          <cell r="I40" t="str">
            <v>Dit opstal betreft een stuw.</v>
          </cell>
          <cell r="K40">
            <v>17000</v>
          </cell>
          <cell r="L40">
            <v>17000</v>
          </cell>
          <cell r="M40">
            <v>20570</v>
          </cell>
        </row>
        <row r="41">
          <cell r="A41" t="str">
            <v>ST1249</v>
          </cell>
          <cell r="B41" t="str">
            <v>2018.04.0636.040-O</v>
          </cell>
          <cell r="C41">
            <v>43200</v>
          </cell>
          <cell r="D41" t="str">
            <v>De Stichtse Rijnlanden, Oud Kamerik-Oost</v>
          </cell>
          <cell r="E41" t="str">
            <v>Ir. Enschedeweg 1</v>
          </cell>
          <cell r="F41" t="str">
            <v>3471 HE</v>
          </cell>
          <cell r="G41" t="str">
            <v>Kamerik</v>
          </cell>
          <cell r="H41" t="str">
            <v>O</v>
          </cell>
          <cell r="I41" t="str">
            <v>Dit opstal betreft een stuw met vispassage.</v>
          </cell>
          <cell r="K41">
            <v>22000</v>
          </cell>
          <cell r="L41">
            <v>22000</v>
          </cell>
          <cell r="M41">
            <v>26620</v>
          </cell>
        </row>
        <row r="42">
          <cell r="A42" t="str">
            <v>G4028</v>
          </cell>
          <cell r="B42" t="str">
            <v>2018.04.0636.041-O</v>
          </cell>
          <cell r="C42">
            <v>43196</v>
          </cell>
          <cell r="D42" t="str">
            <v>De Stichtse Rijnlanden, Overeind Fort</v>
          </cell>
          <cell r="E42" t="str">
            <v>Overeindseweg 25 bij</v>
          </cell>
          <cell r="F42" t="str">
            <v>3439 LP</v>
          </cell>
          <cell r="G42" t="str">
            <v>Nieuwegein</v>
          </cell>
          <cell r="H42" t="str">
            <v>O</v>
          </cell>
          <cell r="I42" t="str">
            <v>Dit opstal betreft een gemaal.</v>
          </cell>
          <cell r="J42">
            <v>25000</v>
          </cell>
          <cell r="K42">
            <v>50000</v>
          </cell>
          <cell r="L42">
            <v>75000</v>
          </cell>
          <cell r="M42">
            <v>90750</v>
          </cell>
        </row>
        <row r="43">
          <cell r="A43" t="str">
            <v>I6079</v>
          </cell>
          <cell r="B43" t="str">
            <v>2018.04.0636.042-O</v>
          </cell>
          <cell r="C43">
            <v>43194</v>
          </cell>
          <cell r="D43" t="str">
            <v>De Stichtse Rijnlanden, Plettenburg</v>
          </cell>
          <cell r="E43" t="str">
            <v>Utrechtsestraatweg 20 to /Structuurbaan</v>
          </cell>
          <cell r="F43" t="str">
            <v>3438 AL</v>
          </cell>
          <cell r="G43" t="str">
            <v>Nieuwegein</v>
          </cell>
          <cell r="H43" t="str">
            <v>O</v>
          </cell>
          <cell r="I43" t="str">
            <v>Dit opstal betreft een Inlaat.</v>
          </cell>
          <cell r="K43">
            <v>18000</v>
          </cell>
          <cell r="L43">
            <v>18000</v>
          </cell>
          <cell r="M43">
            <v>21780</v>
          </cell>
        </row>
        <row r="44">
          <cell r="A44" t="str">
            <v>G6015</v>
          </cell>
          <cell r="B44" t="str">
            <v>2018.04.0636.043-O</v>
          </cell>
          <cell r="C44">
            <v>43196</v>
          </cell>
          <cell r="D44" t="str">
            <v xml:space="preserve">De Stichtse Rijnlanden, Rhenen Oost </v>
          </cell>
          <cell r="E44" t="str">
            <v>Buitenomme 12</v>
          </cell>
          <cell r="F44" t="str">
            <v>3911 KS</v>
          </cell>
          <cell r="G44" t="str">
            <v>Rhenen</v>
          </cell>
          <cell r="H44" t="str">
            <v>O</v>
          </cell>
          <cell r="I44" t="str">
            <v>Dit opstal betreft een gemaal.</v>
          </cell>
          <cell r="K44">
            <v>15000</v>
          </cell>
          <cell r="L44">
            <v>15000</v>
          </cell>
          <cell r="M44">
            <v>18150</v>
          </cell>
        </row>
        <row r="45">
          <cell r="A45" t="str">
            <v>G6014</v>
          </cell>
          <cell r="B45" t="str">
            <v>2018.04.0636.044-O</v>
          </cell>
          <cell r="C45">
            <v>43196</v>
          </cell>
          <cell r="D45" t="str">
            <v xml:space="preserve">De Stichtse Rijnlanden, Rhenen West </v>
          </cell>
          <cell r="E45" t="str">
            <v>Rijnstraat 32 nst.</v>
          </cell>
          <cell r="F45" t="str">
            <v>3911 KS</v>
          </cell>
          <cell r="G45" t="str">
            <v>Rhenen</v>
          </cell>
          <cell r="H45" t="str">
            <v>O</v>
          </cell>
          <cell r="I45" t="str">
            <v>Dit opstal betreft een gemaal.</v>
          </cell>
          <cell r="K45">
            <v>15000</v>
          </cell>
          <cell r="L45">
            <v>15000</v>
          </cell>
          <cell r="M45">
            <v>18150</v>
          </cell>
        </row>
        <row r="46">
          <cell r="A46" t="str">
            <v>ST1119</v>
          </cell>
          <cell r="B46" t="str">
            <v>2018.04.0636.045-O</v>
          </cell>
          <cell r="C46">
            <v>43196</v>
          </cell>
          <cell r="D46" t="str">
            <v>De Stichtse Rijnlanden, Rietsloot</v>
          </cell>
          <cell r="E46" t="str">
            <v>Achterdijk 27 naast</v>
          </cell>
          <cell r="F46" t="str">
            <v>3981 HA</v>
          </cell>
          <cell r="G46" t="str">
            <v>Odijk</v>
          </cell>
          <cell r="H46" t="str">
            <v>O</v>
          </cell>
          <cell r="I46" t="str">
            <v>Dit opstal betreft een stuw met vispassage.</v>
          </cell>
          <cell r="K46">
            <v>18500</v>
          </cell>
          <cell r="L46">
            <v>18500</v>
          </cell>
          <cell r="M46">
            <v>22385</v>
          </cell>
        </row>
        <row r="47">
          <cell r="A47" t="str">
            <v>ST0013</v>
          </cell>
          <cell r="B47" t="str">
            <v>2018.04.0636.046-O</v>
          </cell>
          <cell r="C47">
            <v>43196</v>
          </cell>
          <cell r="D47" t="str">
            <v>De Stichtse Rijnlanden, Rijsbruggerwetering</v>
          </cell>
          <cell r="E47" t="str">
            <v>Rhijnauwenselaan to 5</v>
          </cell>
          <cell r="F47" t="str">
            <v>3981 HH</v>
          </cell>
          <cell r="G47" t="str">
            <v>Bunnik</v>
          </cell>
          <cell r="H47" t="str">
            <v>O</v>
          </cell>
          <cell r="I47" t="str">
            <v>Dit opstal betreft een stuw met vispassage.</v>
          </cell>
          <cell r="K47">
            <v>21500</v>
          </cell>
          <cell r="L47">
            <v>21500</v>
          </cell>
          <cell r="M47">
            <v>26015</v>
          </cell>
        </row>
        <row r="48">
          <cell r="A48" t="str">
            <v>ST0485</v>
          </cell>
          <cell r="B48" t="str">
            <v>2018.04.0636.047-O</v>
          </cell>
          <cell r="C48">
            <v>43200</v>
          </cell>
          <cell r="D48" t="str">
            <v xml:space="preserve">De Stichtse Rijnlanden, Ruige Weide </v>
          </cell>
          <cell r="E48" t="str">
            <v>via Ruige Weide  27</v>
          </cell>
          <cell r="F48" t="str">
            <v>2421 TH</v>
          </cell>
          <cell r="G48" t="str">
            <v>Oudewater</v>
          </cell>
          <cell r="H48" t="str">
            <v>O</v>
          </cell>
          <cell r="I48" t="str">
            <v>Dit opstal betreft een stuw met inlaat.</v>
          </cell>
          <cell r="K48">
            <v>25500</v>
          </cell>
          <cell r="L48">
            <v>25500</v>
          </cell>
          <cell r="M48">
            <v>30855</v>
          </cell>
        </row>
        <row r="49">
          <cell r="A49" t="str">
            <v>G6033</v>
          </cell>
          <cell r="B49" t="str">
            <v>2018.04.0636.048-O</v>
          </cell>
          <cell r="C49">
            <v>43203</v>
          </cell>
          <cell r="D49" t="str">
            <v>De Stichtse Rijnlanden, Hoge Biezen</v>
          </cell>
          <cell r="E49" t="str">
            <v>Boomgaard 2</v>
          </cell>
          <cell r="F49" t="str">
            <v>3404 BG</v>
          </cell>
          <cell r="G49" t="str">
            <v>IJsselstein</v>
          </cell>
          <cell r="H49" t="str">
            <v>O</v>
          </cell>
          <cell r="I49" t="str">
            <v>Dit opstal betreft een gemaal.</v>
          </cell>
          <cell r="K49">
            <v>20000</v>
          </cell>
          <cell r="L49">
            <v>20000</v>
          </cell>
          <cell r="M49">
            <v>24200</v>
          </cell>
        </row>
        <row r="50">
          <cell r="A50" t="str">
            <v>G0063</v>
          </cell>
          <cell r="B50" t="str">
            <v>2018.04.0636.049-O</v>
          </cell>
          <cell r="C50">
            <v>43200</v>
          </cell>
          <cell r="D50" t="str">
            <v xml:space="preserve">De Stichtse Rijnlanden, Schraallanden </v>
          </cell>
          <cell r="E50" t="str">
            <v>Meije achter 183</v>
          </cell>
          <cell r="F50" t="str">
            <v>3474 MB</v>
          </cell>
          <cell r="G50" t="str">
            <v>Zegveld</v>
          </cell>
          <cell r="H50" t="str">
            <v>O</v>
          </cell>
          <cell r="I50" t="str">
            <v>Dit opstal betreft een gemaal.</v>
          </cell>
          <cell r="K50">
            <v>20000</v>
          </cell>
          <cell r="L50">
            <v>20000</v>
          </cell>
          <cell r="M50">
            <v>24200</v>
          </cell>
        </row>
        <row r="51">
          <cell r="A51" t="str">
            <v>ST0393</v>
          </cell>
          <cell r="B51" t="str">
            <v>2018.04.0636.050-O</v>
          </cell>
          <cell r="C51">
            <v>43196</v>
          </cell>
          <cell r="D51" t="str">
            <v>De Stichtse Rijnlanden, Steenenbrug</v>
          </cell>
          <cell r="E51" t="str">
            <v>Langbroekerdijk 10</v>
          </cell>
          <cell r="F51" t="str">
            <v>???</v>
          </cell>
          <cell r="G51" t="str">
            <v>Langbroek</v>
          </cell>
          <cell r="H51" t="str">
            <v>O</v>
          </cell>
          <cell r="I51" t="str">
            <v>Dit opstal betreft een stuw met vispassage.</v>
          </cell>
          <cell r="K51">
            <v>18500</v>
          </cell>
          <cell r="L51">
            <v>18500</v>
          </cell>
          <cell r="M51">
            <v>22385</v>
          </cell>
        </row>
        <row r="52">
          <cell r="A52" t="str">
            <v>ST7015</v>
          </cell>
          <cell r="B52" t="str">
            <v>2018.04.0636.051-O</v>
          </cell>
          <cell r="C52">
            <v>43200</v>
          </cell>
          <cell r="D52" t="str">
            <v xml:space="preserve">De Stichtse Rijnlanden, Teckop HWVZ </v>
          </cell>
          <cell r="E52" t="str">
            <v>Teckop 40 bij</v>
          </cell>
          <cell r="F52" t="str">
            <v>3471 HJ</v>
          </cell>
          <cell r="G52" t="str">
            <v>Kamerik</v>
          </cell>
          <cell r="H52" t="str">
            <v>O</v>
          </cell>
          <cell r="I52" t="str">
            <v>Dit opstal betreft een stuw.</v>
          </cell>
          <cell r="K52">
            <v>22000</v>
          </cell>
          <cell r="L52">
            <v>22000</v>
          </cell>
          <cell r="M52">
            <v>26620</v>
          </cell>
        </row>
        <row r="53">
          <cell r="A53" t="str">
            <v>G0043</v>
          </cell>
          <cell r="B53" t="str">
            <v>2018.04.0636.052-O</v>
          </cell>
          <cell r="C53">
            <v>43200</v>
          </cell>
          <cell r="D53" t="str">
            <v xml:space="preserve">De Stichtse Rijnlanden, Teckop HWVZ </v>
          </cell>
          <cell r="E53" t="str">
            <v>Teckop ???</v>
          </cell>
          <cell r="F53" t="str">
            <v>???</v>
          </cell>
          <cell r="G53" t="str">
            <v>Kamerik</v>
          </cell>
          <cell r="H53" t="str">
            <v>O</v>
          </cell>
          <cell r="I53" t="str">
            <v>Dit opstal betreft een gemaal.</v>
          </cell>
          <cell r="K53">
            <v>20000</v>
          </cell>
          <cell r="L53">
            <v>20000</v>
          </cell>
          <cell r="M53">
            <v>24200</v>
          </cell>
        </row>
        <row r="54">
          <cell r="A54" t="str">
            <v>ST2064</v>
          </cell>
          <cell r="B54" t="str">
            <v>2018.04.0636.053-O</v>
          </cell>
          <cell r="C54">
            <v>43194</v>
          </cell>
          <cell r="D54" t="str">
            <v>De Stichtse Rijnlanden, Utrecht</v>
          </cell>
          <cell r="E54" t="str">
            <v>Oude Vleutenseweg 2</v>
          </cell>
          <cell r="F54" t="str">
            <v>3451 BE</v>
          </cell>
          <cell r="G54" t="str">
            <v>Utrecht</v>
          </cell>
          <cell r="H54" t="str">
            <v>O</v>
          </cell>
          <cell r="I54" t="str">
            <v>Dit opstal betreft een gemaal met een stuw en een sluis.</v>
          </cell>
          <cell r="J54">
            <v>60000</v>
          </cell>
          <cell r="K54">
            <v>213500</v>
          </cell>
          <cell r="L54">
            <v>273500</v>
          </cell>
          <cell r="M54">
            <v>330935</v>
          </cell>
        </row>
        <row r="55">
          <cell r="A55" t="str">
            <v>ST6098</v>
          </cell>
          <cell r="B55" t="str">
            <v>2018.04.0636.054-O</v>
          </cell>
          <cell r="C55">
            <v>43194</v>
          </cell>
          <cell r="D55" t="str">
            <v>De Stichtse Rijnlanden, Veldhuizerweg</v>
          </cell>
          <cell r="E55" t="str">
            <v>Veldhuizerweg (in bocht bij A12)</v>
          </cell>
          <cell r="F55" t="str">
            <v>???</v>
          </cell>
          <cell r="G55" t="str">
            <v>De Meern</v>
          </cell>
          <cell r="H55" t="str">
            <v>O</v>
          </cell>
          <cell r="I55" t="str">
            <v>Dit opstal betreft een stuw.</v>
          </cell>
          <cell r="K55">
            <v>18500</v>
          </cell>
          <cell r="L55">
            <v>18500</v>
          </cell>
          <cell r="M55">
            <v>22385</v>
          </cell>
        </row>
        <row r="56">
          <cell r="A56" t="str">
            <v>G6003</v>
          </cell>
          <cell r="B56" t="str">
            <v>2018.04.0636.055-O</v>
          </cell>
          <cell r="C56">
            <v>43194</v>
          </cell>
          <cell r="D56" t="str">
            <v xml:space="preserve">De Stichtse Rijnlanden, Voordorp volkstuinen </v>
          </cell>
          <cell r="E56" t="str">
            <v>Palmaleterstraat 64(Voorveldsep)</v>
          </cell>
          <cell r="F56" t="str">
            <v>3573 PH</v>
          </cell>
          <cell r="G56" t="str">
            <v>Utrecht</v>
          </cell>
          <cell r="H56" t="str">
            <v>O</v>
          </cell>
          <cell r="I56" t="str">
            <v>Dit opstal betreft een gemaal.</v>
          </cell>
          <cell r="K56">
            <v>20000</v>
          </cell>
          <cell r="L56">
            <v>20000</v>
          </cell>
          <cell r="M56">
            <v>24200</v>
          </cell>
        </row>
        <row r="57">
          <cell r="A57" t="str">
            <v>G3012,ST3908,I6140</v>
          </cell>
          <cell r="B57" t="str">
            <v>2018.04.0636.056-O</v>
          </cell>
          <cell r="C57">
            <v>43196</v>
          </cell>
          <cell r="D57" t="str">
            <v>De Stichtse Rijnlanden, Voorhavendijk Oost</v>
          </cell>
          <cell r="E57" t="str">
            <v>Middelweg oost 11 (LEKDIJK OOST)</v>
          </cell>
          <cell r="F57" t="str">
            <v>3961 MG</v>
          </cell>
          <cell r="G57" t="str">
            <v>Wijk bij Duurstede</v>
          </cell>
          <cell r="H57" t="str">
            <v>O</v>
          </cell>
          <cell r="I57" t="str">
            <v>Dit opstal betreft een gemaal, inlaat en stuw.</v>
          </cell>
          <cell r="K57">
            <v>43500</v>
          </cell>
          <cell r="L57">
            <v>43500</v>
          </cell>
          <cell r="M57">
            <v>52635</v>
          </cell>
        </row>
        <row r="58">
          <cell r="A58" t="str">
            <v>G0065</v>
          </cell>
          <cell r="B58" t="str">
            <v>2018.04.0636.057-O</v>
          </cell>
          <cell r="C58">
            <v>43200</v>
          </cell>
          <cell r="D58" t="str">
            <v>De Stichtse Rijnlanden, Waardsedijk</v>
          </cell>
          <cell r="E58" t="str">
            <v>Waardsedijk 60</v>
          </cell>
          <cell r="F58" t="str">
            <v>3425 TH</v>
          </cell>
          <cell r="G58" t="str">
            <v>Snelrewaard</v>
          </cell>
          <cell r="H58" t="str">
            <v>O</v>
          </cell>
          <cell r="I58" t="str">
            <v>Dit opstal betreft een gemaal.</v>
          </cell>
          <cell r="J58">
            <v>270000</v>
          </cell>
          <cell r="K58">
            <v>630000</v>
          </cell>
          <cell r="L58">
            <v>900000</v>
          </cell>
          <cell r="M58">
            <v>1089000</v>
          </cell>
        </row>
        <row r="59">
          <cell r="A59" t="str">
            <v>ST0693</v>
          </cell>
          <cell r="B59" t="str">
            <v>2018.04.0636.058-O</v>
          </cell>
          <cell r="C59">
            <v>43196</v>
          </cell>
          <cell r="D59" t="str">
            <v>De Stichtse Rijnlanden, Wijkersloot</v>
          </cell>
          <cell r="E59" t="str">
            <v>Kortland</v>
          </cell>
          <cell r="F59" t="str">
            <v>???</v>
          </cell>
          <cell r="G59" t="str">
            <v>Wijk bij Duurstede</v>
          </cell>
          <cell r="H59" t="str">
            <v>O</v>
          </cell>
          <cell r="I59" t="str">
            <v>Dit opstal betreft een stuw.</v>
          </cell>
          <cell r="K59">
            <v>4000</v>
          </cell>
          <cell r="L59">
            <v>4000</v>
          </cell>
          <cell r="M59">
            <v>4840</v>
          </cell>
        </row>
        <row r="60">
          <cell r="A60" t="str">
            <v>I0870</v>
          </cell>
          <cell r="B60" t="str">
            <v>2018.04.0636.059-O</v>
          </cell>
          <cell r="C60">
            <v>43203</v>
          </cell>
          <cell r="D60" t="str">
            <v>De Stichtse Rijnlanden, Willige Langerak</v>
          </cell>
          <cell r="E60" t="str">
            <v>MA reinaldagweg/populierenlaan , NO van GJ v. Heuven Goedhartweg 2</v>
          </cell>
          <cell r="F60" t="str">
            <v>2871 AZ</v>
          </cell>
          <cell r="G60" t="str">
            <v>Willige Langerak</v>
          </cell>
          <cell r="H60" t="str">
            <v>O</v>
          </cell>
          <cell r="I60" t="str">
            <v>Dit opstal betreft een uitlaat.</v>
          </cell>
          <cell r="K60">
            <v>18500</v>
          </cell>
          <cell r="L60">
            <v>18500</v>
          </cell>
          <cell r="M60">
            <v>22385</v>
          </cell>
        </row>
        <row r="61">
          <cell r="A61" t="str">
            <v>ST6108</v>
          </cell>
          <cell r="B61" t="str">
            <v>2018.04.0636.060-O</v>
          </cell>
          <cell r="C61">
            <v>43203</v>
          </cell>
          <cell r="D61" t="str">
            <v>De Stichtse Rijnlanden, Zijdewetering Zuidzijde</v>
          </cell>
          <cell r="E61" t="str">
            <v>Boveneind zuidzijde 3 nst</v>
          </cell>
          <cell r="F61" t="str">
            <v>3405 AM</v>
          </cell>
          <cell r="G61" t="str">
            <v>IJsselstein</v>
          </cell>
          <cell r="H61" t="str">
            <v>O</v>
          </cell>
          <cell r="I61" t="str">
            <v>Dit opstal betreft een stuw.</v>
          </cell>
          <cell r="K61">
            <v>28000</v>
          </cell>
          <cell r="L61">
            <v>28000</v>
          </cell>
          <cell r="M61">
            <v>33880</v>
          </cell>
        </row>
        <row r="62">
          <cell r="A62" t="str">
            <v>G4038</v>
          </cell>
          <cell r="B62" t="str">
            <v>2018.04.0636.061-O</v>
          </cell>
          <cell r="C62">
            <v>43200</v>
          </cell>
          <cell r="D62" t="str">
            <v>De Stichtse Rijnlanden, Kamerik Teylingens</v>
          </cell>
          <cell r="E62" t="str">
            <v>Mijzijde 2 bij</v>
          </cell>
          <cell r="F62" t="str">
            <v>3471 GM</v>
          </cell>
          <cell r="G62" t="str">
            <v>Woerden</v>
          </cell>
          <cell r="H62" t="str">
            <v>O</v>
          </cell>
          <cell r="I62" t="str">
            <v>Dit opstal betreft een gemaal.</v>
          </cell>
          <cell r="K62">
            <v>1400000</v>
          </cell>
          <cell r="L62">
            <v>1400000</v>
          </cell>
          <cell r="M62">
            <v>1694000</v>
          </cell>
        </row>
        <row r="63">
          <cell r="A63" t="str">
            <v>I6105</v>
          </cell>
          <cell r="B63" t="str">
            <v>2018.04.0636.062-O</v>
          </cell>
          <cell r="C63">
            <v>43200</v>
          </cell>
          <cell r="D63" t="str">
            <v>De Stichtse Rijnlanden, Middenweg</v>
          </cell>
          <cell r="E63" t="str">
            <v>Meije 300to thv middenweg</v>
          </cell>
          <cell r="F63" t="str">
            <v>3474 MD</v>
          </cell>
          <cell r="G63" t="str">
            <v>Woerden</v>
          </cell>
          <cell r="H63" t="str">
            <v>O</v>
          </cell>
          <cell r="I63" t="str">
            <v>Dit opstal betreft een inlaat.</v>
          </cell>
          <cell r="K63">
            <v>18500</v>
          </cell>
          <cell r="L63">
            <v>18500</v>
          </cell>
          <cell r="M63">
            <v>22385</v>
          </cell>
        </row>
        <row r="64">
          <cell r="A64" t="str">
            <v>G6024</v>
          </cell>
          <cell r="B64" t="str">
            <v>2018.04.0636.063-O</v>
          </cell>
          <cell r="C64">
            <v>43200</v>
          </cell>
          <cell r="D64" t="str">
            <v>De Stichtse Rijnlanden, Oosteinde van Waarder Oost</v>
          </cell>
          <cell r="E64" t="str">
            <v>Oosteinde 58 tegenover</v>
          </cell>
          <cell r="F64" t="str">
            <v>3466 LB</v>
          </cell>
          <cell r="G64" t="str">
            <v>Bodegraven-Reeuwijk</v>
          </cell>
          <cell r="H64" t="str">
            <v>O</v>
          </cell>
          <cell r="I64" t="str">
            <v>Dit opstal betreft een gemaal met 3 vopo pomen en 2 stuwen.</v>
          </cell>
          <cell r="K64">
            <v>57000</v>
          </cell>
          <cell r="L64">
            <v>57000</v>
          </cell>
          <cell r="M64">
            <v>68970</v>
          </cell>
        </row>
        <row r="65">
          <cell r="A65" t="str">
            <v>G4063</v>
          </cell>
          <cell r="B65" t="str">
            <v>2018.04.0636.064-O</v>
          </cell>
          <cell r="C65">
            <v>43200</v>
          </cell>
          <cell r="D65" t="str">
            <v>De Stichtse Rijnlanden, Papekop Diemerbroek Molenromp</v>
          </cell>
          <cell r="E65" t="str">
            <v>Kromwijkerdijk 114 bij Kromwijkerpad</v>
          </cell>
          <cell r="F65" t="str">
            <v>3448 HW</v>
          </cell>
          <cell r="G65" t="str">
            <v>Woerden</v>
          </cell>
          <cell r="H65" t="str">
            <v>O</v>
          </cell>
          <cell r="I65" t="str">
            <v>Dit opstal betreft een gemaal.</v>
          </cell>
          <cell r="K65">
            <v>540000</v>
          </cell>
          <cell r="L65">
            <v>540000</v>
          </cell>
          <cell r="M65">
            <v>653400</v>
          </cell>
        </row>
        <row r="66">
          <cell r="A66" t="str">
            <v>ST5003</v>
          </cell>
          <cell r="B66" t="str">
            <v>2018.04.0636.065-O</v>
          </cell>
          <cell r="C66">
            <v>43203</v>
          </cell>
          <cell r="D66" t="str">
            <v>De Stichtse Rijnlanden, Willige Langerak</v>
          </cell>
          <cell r="E66" t="str">
            <v>MA Reinaldaweg 3 bij  N210 (lekdijk west 20 ac)</v>
          </cell>
          <cell r="F66" t="str">
            <v>3411  MV</v>
          </cell>
          <cell r="G66" t="str">
            <v>Lopik</v>
          </cell>
          <cell r="H66" t="str">
            <v>O</v>
          </cell>
          <cell r="I66" t="str">
            <v>Dit opstal betreft een stuw met vispassage.</v>
          </cell>
          <cell r="K66">
            <v>25000</v>
          </cell>
          <cell r="L66">
            <v>25000</v>
          </cell>
          <cell r="M66">
            <v>30250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ES MIJ"/>
      <sheetName val="Data Kunstwerken"/>
      <sheetName val="BR_totaal Coordinaten"/>
      <sheetName val="taxatie2018"/>
      <sheetName val="gemeenteplaats"/>
    </sheetNames>
    <sheetDataSet>
      <sheetData sheetId="0" refreshError="1"/>
      <sheetData sheetId="1" refreshError="1">
        <row r="1">
          <cell r="A1" t="str">
            <v>INTWIS</v>
          </cell>
          <cell r="B1" t="str">
            <v>Naam</v>
          </cell>
          <cell r="C1" t="str">
            <v>evt.</v>
          </cell>
          <cell r="D1" t="str">
            <v>Verz</v>
          </cell>
          <cell r="E1" t="str">
            <v>CAW</v>
          </cell>
          <cell r="F1" t="str">
            <v>Type Kunstwerk</v>
          </cell>
          <cell r="N1" t="str">
            <v>+</v>
          </cell>
          <cell r="O1" t="str">
            <v>+</v>
          </cell>
          <cell r="P1" t="str">
            <v>+</v>
          </cell>
          <cell r="Q1" t="str">
            <v>Tot.</v>
          </cell>
          <cell r="R1" t="str">
            <v>Eig-</v>
          </cell>
          <cell r="S1" t="str">
            <v>Status</v>
          </cell>
          <cell r="T1" t="str">
            <v>GROND</v>
          </cell>
          <cell r="X1" t="str">
            <v xml:space="preserve"> </v>
          </cell>
          <cell r="Z1" t="str">
            <v>Coordinaten</v>
          </cell>
          <cell r="AB1" t="str">
            <v>Adres inclusief evt.huisnr.en toevoeging</v>
          </cell>
          <cell r="AC1" t="str">
            <v>Postcode</v>
          </cell>
          <cell r="AD1" t="str">
            <v>Plaats</v>
          </cell>
          <cell r="AE1" t="str">
            <v>Gemeente</v>
          </cell>
          <cell r="AF1" t="str">
            <v>Rayon</v>
          </cell>
          <cell r="AG1" t="str">
            <v>Peilregelaar +</v>
          </cell>
          <cell r="AH1" t="str">
            <v>Bediening</v>
          </cell>
          <cell r="AI1" t="str">
            <v>Memo</v>
          </cell>
          <cell r="AJ1" t="str">
            <v>GOP</v>
          </cell>
          <cell r="AN1" t="str">
            <v>Grootte v/h</v>
          </cell>
          <cell r="AO1" t="str">
            <v>Bovenpand</v>
          </cell>
          <cell r="AR1" t="str">
            <v>Onderpand</v>
          </cell>
          <cell r="AU1" t="str">
            <v>Opvoer</v>
          </cell>
          <cell r="AW1" t="str">
            <v>Pomp capaciteit (m3/min.) Maximale debieten</v>
          </cell>
          <cell r="BE1" t="str">
            <v>Krooshekreiniger</v>
          </cell>
          <cell r="BH1" t="str">
            <v>doorstr.</v>
          </cell>
          <cell r="BJ1" t="str">
            <v>max</v>
          </cell>
          <cell r="BK1" t="str">
            <v>Materiaal</v>
          </cell>
          <cell r="BL1" t="str">
            <v>Materiaal</v>
          </cell>
          <cell r="BN1" t="str">
            <v>Sluis</v>
          </cell>
          <cell r="BR1" t="str">
            <v>Inlaat / Duiker</v>
          </cell>
          <cell r="CA1" t="str">
            <v>Inlaat</v>
          </cell>
          <cell r="CC1" t="str">
            <v>BRUG</v>
          </cell>
          <cell r="CM1" t="str">
            <v>Metingen (ja of merknaam)</v>
          </cell>
          <cell r="CR1" t="str">
            <v xml:space="preserve">Bouwkundige Constructie </v>
          </cell>
          <cell r="CT1" t="str">
            <v>Rubriek tbv GOP</v>
          </cell>
          <cell r="CV1" t="str">
            <v>ex BTW</v>
          </cell>
          <cell r="CW1" t="str">
            <v>Totale</v>
          </cell>
          <cell r="CX1" t="str">
            <v>GOP</v>
          </cell>
          <cell r="CY1" t="str">
            <v>GOP</v>
          </cell>
          <cell r="CZ1" t="str">
            <v>Vervangings</v>
          </cell>
          <cell r="DA1" t="str">
            <v>Verzekerd</v>
          </cell>
          <cell r="DE1" t="str">
            <v>NEN 3140 Keuring in het jaar :</v>
          </cell>
          <cell r="DL1" t="str">
            <v>Bouwk</v>
          </cell>
          <cell r="DO1" t="str">
            <v>CE</v>
          </cell>
          <cell r="DP1" t="str">
            <v>Bouwjaar</v>
          </cell>
          <cell r="DQ1" t="str">
            <v>renovatiejaar</v>
          </cell>
          <cell r="DU1" t="str">
            <v>laatste</v>
          </cell>
          <cell r="DV1" t="str">
            <v>Bouwer</v>
          </cell>
          <cell r="DY1" t="str">
            <v>Inspectie</v>
          </cell>
          <cell r="DZ1" t="str">
            <v>Grootonderhoud</v>
          </cell>
          <cell r="EA1" t="str">
            <v>Vispas.</v>
          </cell>
          <cell r="EH1" t="str">
            <v>verwacht vervangingsjaar</v>
          </cell>
          <cell r="EJ1" t="str">
            <v>Richtbedragen !!!!</v>
          </cell>
          <cell r="FQ1" t="str">
            <v>GAS</v>
          </cell>
          <cell r="FR1" t="str">
            <v>Water</v>
          </cell>
          <cell r="FS1" t="str">
            <v>KGMNDV</v>
          </cell>
          <cell r="FT1" t="str">
            <v>KGMOPNDV</v>
          </cell>
          <cell r="FU1" t="str">
            <v>SUBIDENT</v>
          </cell>
          <cell r="FV1" t="str">
            <v>Pomp</v>
          </cell>
          <cell r="FW1" t="str">
            <v>Energie</v>
          </cell>
          <cell r="FX1" t="str">
            <v>EB</v>
          </cell>
        </row>
        <row r="2">
          <cell r="A2" t="str">
            <v xml:space="preserve">uniek nr. </v>
          </cell>
          <cell r="C2" t="str">
            <v>Synoniem</v>
          </cell>
          <cell r="E2" t="str">
            <v>nw</v>
          </cell>
          <cell r="F2" t="str">
            <v>Gm</v>
          </cell>
          <cell r="G2" t="str">
            <v xml:space="preserve">St </v>
          </cell>
          <cell r="H2" t="str">
            <v>In</v>
          </cell>
          <cell r="I2" t="str">
            <v>Ui</v>
          </cell>
          <cell r="J2" t="str">
            <v>Sy</v>
          </cell>
          <cell r="K2" t="str">
            <v>Af</v>
          </cell>
          <cell r="L2" t="str">
            <v>Sl</v>
          </cell>
          <cell r="M2" t="str">
            <v>Br</v>
          </cell>
          <cell r="N2" t="str">
            <v>Mp</v>
          </cell>
          <cell r="O2" t="str">
            <v>Vp</v>
          </cell>
          <cell r="P2" t="str">
            <v>Monument</v>
          </cell>
          <cell r="R2" t="str">
            <v>en</v>
          </cell>
          <cell r="S2" t="str">
            <v>van</v>
          </cell>
          <cell r="T2" t="str">
            <v>Eigend.</v>
          </cell>
          <cell r="U2" t="str">
            <v>legger</v>
          </cell>
          <cell r="V2" t="str">
            <v>Belet</v>
          </cell>
          <cell r="W2" t="str">
            <v xml:space="preserve">Infobord </v>
          </cell>
          <cell r="Y2" t="str">
            <v>Gem.aanm.</v>
          </cell>
          <cell r="Z2" t="str">
            <v xml:space="preserve">via Gis </v>
          </cell>
          <cell r="AG2" t="str">
            <v>nr. peilregelaarsvak</v>
          </cell>
          <cell r="AH2" t="str">
            <v>keuze uit</v>
          </cell>
          <cell r="AI2" t="str">
            <v>(Opmerkingen)</v>
          </cell>
          <cell r="AJ2" t="str">
            <v>Kunst-</v>
          </cell>
          <cell r="AL2" t="str">
            <v xml:space="preserve">Functie   </v>
          </cell>
          <cell r="AM2" t="str">
            <v>Functie</v>
          </cell>
          <cell r="AN2" t="str">
            <v>bemalingsgebied</v>
          </cell>
          <cell r="AO2" t="str">
            <v>Naam bovenpand</v>
          </cell>
          <cell r="AP2" t="str">
            <v>Zomer</v>
          </cell>
          <cell r="AQ2" t="str">
            <v>Winter</v>
          </cell>
          <cell r="AR2" t="str">
            <v>Naam onderpand</v>
          </cell>
          <cell r="AS2" t="str">
            <v>Zomer</v>
          </cell>
          <cell r="AT2" t="str">
            <v>Winter</v>
          </cell>
          <cell r="AU2" t="str">
            <v>hoogte</v>
          </cell>
          <cell r="AV2" t="str">
            <v>GEMAAL</v>
          </cell>
          <cell r="AW2" t="str">
            <v>pomp1</v>
          </cell>
          <cell r="AX2" t="str">
            <v>pomp2</v>
          </cell>
          <cell r="AY2" t="str">
            <v>pomp3</v>
          </cell>
          <cell r="AZ2" t="str">
            <v>pomp4</v>
          </cell>
          <cell r="BA2" t="str">
            <v>totaal</v>
          </cell>
          <cell r="BB2" t="str">
            <v>KW</v>
          </cell>
          <cell r="BC2" t="str">
            <v>aantal</v>
          </cell>
          <cell r="BD2" t="str">
            <v>frequentie</v>
          </cell>
          <cell r="BE2" t="str">
            <v>zo ja type :</v>
          </cell>
          <cell r="BF2" t="str">
            <v>STUW</v>
          </cell>
          <cell r="BG2" t="str">
            <v xml:space="preserve">Aantal  </v>
          </cell>
          <cell r="BH2" t="str">
            <v>breedte</v>
          </cell>
          <cell r="BI2" t="str">
            <v>breedte</v>
          </cell>
          <cell r="BJ2" t="str">
            <v>kerende</v>
          </cell>
          <cell r="BK2" t="str">
            <v>Hoofd</v>
          </cell>
          <cell r="BL2" t="str">
            <v>Regel</v>
          </cell>
          <cell r="BM2" t="str">
            <v>Kruinvorm</v>
          </cell>
          <cell r="BN2" t="str">
            <v>Type</v>
          </cell>
          <cell r="BO2" t="str">
            <v>Capaciteit</v>
          </cell>
          <cell r="BP2" t="str">
            <v>Doorvaart</v>
          </cell>
          <cell r="BR2" t="str">
            <v>vorm</v>
          </cell>
          <cell r="BS2" t="str">
            <v>materiaal</v>
          </cell>
          <cell r="BT2" t="str">
            <v>aant. Identieke</v>
          </cell>
          <cell r="BU2" t="str">
            <v>BOK boven</v>
          </cell>
          <cell r="BV2" t="str">
            <v>BOK onder</v>
          </cell>
          <cell r="BW2" t="str">
            <v xml:space="preserve">Eff. </v>
          </cell>
          <cell r="BX2" t="str">
            <v xml:space="preserve">vert. </v>
          </cell>
          <cell r="BY2" t="str">
            <v>lengte</v>
          </cell>
          <cell r="BZ2" t="str">
            <v xml:space="preserve">breedte </v>
          </cell>
          <cell r="CA2" t="str">
            <v>afsluit</v>
          </cell>
          <cell r="CB2" t="str">
            <v>inlaat</v>
          </cell>
          <cell r="CC2" t="str">
            <v>Type</v>
          </cell>
          <cell r="CD2" t="str">
            <v>Beweeg</v>
          </cell>
          <cell r="CE2" t="str">
            <v>Doorvaart</v>
          </cell>
          <cell r="CG2" t="str">
            <v>Hoogte</v>
          </cell>
          <cell r="CH2" t="str">
            <v>Materiaal</v>
          </cell>
          <cell r="CL2" t="str">
            <v>Kwaliteit</v>
          </cell>
          <cell r="CM2" t="str">
            <v>Kwantiteit</v>
          </cell>
          <cell r="CO2" t="str">
            <v>Kwaliteit</v>
          </cell>
          <cell r="CR2" t="str">
            <v xml:space="preserve">Ondergronds </v>
          </cell>
          <cell r="CS2" t="str">
            <v>Bovengronds</v>
          </cell>
          <cell r="CT2" t="str">
            <v>geschatte vervangingskst in Euro's</v>
          </cell>
          <cell r="CW2" t="str">
            <v>GOPkosten</v>
          </cell>
          <cell r="CX2" t="str">
            <v>2000+</v>
          </cell>
          <cell r="CY2">
            <v>2000</v>
          </cell>
          <cell r="CZ2" t="str">
            <v>waarde</v>
          </cell>
          <cell r="DA2" t="str">
            <v>bedrag</v>
          </cell>
          <cell r="DB2" t="str">
            <v>verzekering</v>
          </cell>
          <cell r="DC2" t="str">
            <v>vraag Ed</v>
          </cell>
          <cell r="DD2" t="str">
            <v>planning</v>
          </cell>
          <cell r="DE2" t="str">
            <v>Gekeurd</v>
          </cell>
          <cell r="DF2" t="str">
            <v>Gekeurd</v>
          </cell>
          <cell r="DG2" t="str">
            <v>Certificaat</v>
          </cell>
          <cell r="DH2" t="str">
            <v>Certificaat</v>
          </cell>
          <cell r="DI2" t="str">
            <v>vlgd</v>
          </cell>
          <cell r="DJ2" t="str">
            <v>Bliksemafleiding</v>
          </cell>
          <cell r="DL2" t="str">
            <v>onderhoud</v>
          </cell>
          <cell r="DM2" t="str">
            <v>jaartal</v>
          </cell>
          <cell r="DN2" t="str">
            <v>bouwk</v>
          </cell>
          <cell r="DO2" t="str">
            <v>Mar-</v>
          </cell>
          <cell r="DP2" t="str">
            <v>Oorspr.</v>
          </cell>
          <cell r="DQ2" t="str">
            <v>bouw-</v>
          </cell>
          <cell r="DR2" t="str">
            <v>mecha-</v>
          </cell>
          <cell r="DS2" t="str">
            <v>electro</v>
          </cell>
          <cell r="DT2" t="str">
            <v>tele-</v>
          </cell>
          <cell r="DU2" t="str">
            <v>Reno</v>
          </cell>
          <cell r="DV2" t="str">
            <v>Civiel</v>
          </cell>
          <cell r="DW2" t="str">
            <v>Werkt</v>
          </cell>
          <cell r="DX2" t="str">
            <v>Elec</v>
          </cell>
          <cell r="EA2" t="str">
            <v>wens</v>
          </cell>
          <cell r="EG2" t="str">
            <v>Uit te voereren in kalenderjaar uitgedrukt in duizenden € ( bedrag x 1.000 )</v>
          </cell>
          <cell r="FS2" t="str">
            <v>noodvoorziening</v>
          </cell>
          <cell r="FT2" t="str">
            <v>specificatie</v>
          </cell>
          <cell r="FU2" t="str">
            <v>sub identitie</v>
          </cell>
          <cell r="FV2" t="str">
            <v xml:space="preserve">Merk  </v>
          </cell>
          <cell r="FW2" t="str">
            <v>EAN-nummer</v>
          </cell>
        </row>
        <row r="3">
          <cell r="A3" t="str">
            <v>KWKIDENT</v>
          </cell>
          <cell r="B3" t="str">
            <v>KWKNAAM</v>
          </cell>
          <cell r="C3" t="str">
            <v>naam</v>
          </cell>
          <cell r="E3" t="str">
            <v>volgnr.</v>
          </cell>
          <cell r="P3" t="str">
            <v xml:space="preserve"> </v>
          </cell>
          <cell r="R3" t="str">
            <v>dom</v>
          </cell>
          <cell r="S3" t="str">
            <v>KW</v>
          </cell>
          <cell r="T3" t="str">
            <v>R.Overpad</v>
          </cell>
          <cell r="U3" t="str">
            <v>status</v>
          </cell>
          <cell r="V3" t="str">
            <v>tering</v>
          </cell>
          <cell r="W3" t="str">
            <v>+ jaar</v>
          </cell>
          <cell r="X3" t="str">
            <v>Grond</v>
          </cell>
          <cell r="Y3" t="str">
            <v>WOZ</v>
          </cell>
          <cell r="AB3" t="str">
            <v>KWKPLAAN</v>
          </cell>
          <cell r="AG3" t="str">
            <v>andere eigenaar (RWS, gem.)</v>
          </cell>
          <cell r="AH3" t="str">
            <v>automaat, lokaal automaat, handbediening en niet</v>
          </cell>
          <cell r="AI3" t="str">
            <v xml:space="preserve"> </v>
          </cell>
          <cell r="AJ3" t="str">
            <v>werk</v>
          </cell>
          <cell r="AL3" t="str">
            <v>Af-/Aanvoer</v>
          </cell>
          <cell r="AM3" t="str">
            <v>Tekst</v>
          </cell>
          <cell r="AN3" t="str">
            <v>in ha.</v>
          </cell>
          <cell r="AP3" t="str">
            <v>peil</v>
          </cell>
          <cell r="AQ3" t="str">
            <v>peil</v>
          </cell>
          <cell r="AS3" t="str">
            <v>peil</v>
          </cell>
          <cell r="AT3" t="str">
            <v>peil</v>
          </cell>
          <cell r="AU3" t="str">
            <v>Bzp-Owp</v>
          </cell>
          <cell r="AV3" t="str">
            <v>Type</v>
          </cell>
          <cell r="AW3" t="str">
            <v>CAW beheert/rekent met debietformules</v>
          </cell>
          <cell r="BB3" t="str">
            <v>kilowatt</v>
          </cell>
          <cell r="BC3" t="str">
            <v>pompen</v>
          </cell>
          <cell r="BD3" t="str">
            <v>regelaar</v>
          </cell>
          <cell r="BE3" t="str">
            <v>zo nee lege cel</v>
          </cell>
          <cell r="BF3" t="str">
            <v>Soort</v>
          </cell>
          <cell r="BG3" t="str">
            <v>identieke</v>
          </cell>
          <cell r="BH3" t="str">
            <v>stuw (m)</v>
          </cell>
          <cell r="BI3" t="str">
            <v>watergang</v>
          </cell>
          <cell r="BJ3" t="str">
            <v>hoogte</v>
          </cell>
          <cell r="BK3" t="str">
            <v>constructie</v>
          </cell>
          <cell r="BL3" t="str">
            <v>constructie</v>
          </cell>
          <cell r="BN3" t="str">
            <v xml:space="preserve"> </v>
          </cell>
          <cell r="BO3" t="str">
            <v>m3/min</v>
          </cell>
          <cell r="BP3" t="str">
            <v>Breedte</v>
          </cell>
          <cell r="BQ3" t="str">
            <v>Lengte</v>
          </cell>
          <cell r="BT3" t="str">
            <v>kokers</v>
          </cell>
          <cell r="BU3" t="str">
            <v>strooms</v>
          </cell>
          <cell r="BV3" t="str">
            <v>strooms</v>
          </cell>
          <cell r="BW3" t="str">
            <v>hoogte (A1)</v>
          </cell>
          <cell r="BX3" t="str">
            <v>hoogte (A2)</v>
          </cell>
          <cell r="BY3" t="str">
            <v>inlaat</v>
          </cell>
          <cell r="BZ3" t="str">
            <v>inlaat</v>
          </cell>
          <cell r="CA3" t="str">
            <v>wijze</v>
          </cell>
          <cell r="CB3" t="str">
            <v>functie</v>
          </cell>
          <cell r="CD3" t="str">
            <v>baar</v>
          </cell>
          <cell r="CE3" t="str">
            <v>breedte</v>
          </cell>
          <cell r="CF3" t="str">
            <v>lengte</v>
          </cell>
          <cell r="CG3" t="str">
            <v>m (NAP)</v>
          </cell>
          <cell r="CH3" t="str">
            <v>pijlers</v>
          </cell>
          <cell r="CI3" t="str">
            <v>landhfd</v>
          </cell>
          <cell r="CJ3" t="str">
            <v>dr.constructie</v>
          </cell>
          <cell r="CK3" t="str">
            <v>leuning</v>
          </cell>
          <cell r="CM3" t="str">
            <v>Neerslag</v>
          </cell>
          <cell r="CN3" t="str">
            <v>Debiet</v>
          </cell>
          <cell r="CO3" t="str">
            <v>EGV</v>
          </cell>
          <cell r="CP3" t="str">
            <v>Zuurstof</v>
          </cell>
          <cell r="CQ3" t="str">
            <v>Temp.</v>
          </cell>
          <cell r="CT3" t="str">
            <v>Bouwk</v>
          </cell>
          <cell r="CU3" t="str">
            <v>Werkt.b.</v>
          </cell>
          <cell r="CV3" t="str">
            <v>El.+Telem.</v>
          </cell>
          <cell r="CW3" t="str">
            <v>incl.40%</v>
          </cell>
          <cell r="CX3" t="str">
            <v>inflatie</v>
          </cell>
          <cell r="CY3" t="str">
            <v>was</v>
          </cell>
          <cell r="CZ3" t="str">
            <v>Formule</v>
          </cell>
          <cell r="DA3" t="str">
            <v>2007 en later</v>
          </cell>
          <cell r="DB3" t="str">
            <v>Vraagtekens</v>
          </cell>
          <cell r="DC3">
            <v>2013</v>
          </cell>
          <cell r="DD3" t="str">
            <v>taxatie</v>
          </cell>
          <cell r="DE3" t="str">
            <v>In</v>
          </cell>
          <cell r="DF3" t="str">
            <v>DMnr.</v>
          </cell>
          <cell r="DG3" t="str">
            <v>In</v>
          </cell>
          <cell r="DH3" t="str">
            <v>DMnr.</v>
          </cell>
          <cell r="DI3" t="str">
            <v>keuring</v>
          </cell>
          <cell r="DJ3" t="str">
            <v>Gebouw</v>
          </cell>
          <cell r="DK3" t="str">
            <v>Reiniger</v>
          </cell>
          <cell r="DL3" t="str">
            <v>Gebouw/ gr.kast / kl.kast</v>
          </cell>
          <cell r="DM3" t="str">
            <v>Schilderw</v>
          </cell>
          <cell r="DN3" t="str">
            <v>opname</v>
          </cell>
          <cell r="DO3" t="str">
            <v>kering</v>
          </cell>
          <cell r="DP3" t="str">
            <v>Algemeen</v>
          </cell>
          <cell r="DQ3" t="str">
            <v>kundig</v>
          </cell>
          <cell r="DR3" t="str">
            <v>nisch</v>
          </cell>
          <cell r="DT3" t="str">
            <v>metrie</v>
          </cell>
          <cell r="DU3" t="str">
            <v>vatie</v>
          </cell>
          <cell r="DZ3" t="str">
            <v>Werkzaamheden</v>
          </cell>
          <cell r="EA3" t="str">
            <v>Viridis</v>
          </cell>
          <cell r="EB3">
            <v>2001</v>
          </cell>
          <cell r="EC3">
            <v>2002</v>
          </cell>
          <cell r="ED3">
            <v>2003</v>
          </cell>
          <cell r="EE3">
            <v>2004</v>
          </cell>
          <cell r="EF3">
            <v>2005</v>
          </cell>
          <cell r="EG3">
            <v>2006</v>
          </cell>
          <cell r="EH3">
            <v>2007</v>
          </cell>
          <cell r="EI3">
            <v>2008</v>
          </cell>
          <cell r="EJ3">
            <v>2009</v>
          </cell>
          <cell r="EK3">
            <v>2010</v>
          </cell>
          <cell r="EL3">
            <v>2011</v>
          </cell>
          <cell r="EM3">
            <v>2012</v>
          </cell>
          <cell r="EN3">
            <v>2013</v>
          </cell>
          <cell r="EO3">
            <v>2014</v>
          </cell>
          <cell r="EP3">
            <v>2015</v>
          </cell>
          <cell r="EQ3">
            <v>2016</v>
          </cell>
          <cell r="ER3">
            <v>2017</v>
          </cell>
          <cell r="ES3">
            <v>2018</v>
          </cell>
          <cell r="ET3">
            <v>2019</v>
          </cell>
          <cell r="EU3">
            <v>2020</v>
          </cell>
          <cell r="EV3">
            <v>2021</v>
          </cell>
          <cell r="EW3">
            <v>2022</v>
          </cell>
          <cell r="EX3">
            <v>2023</v>
          </cell>
          <cell r="EY3">
            <v>2024</v>
          </cell>
          <cell r="EZ3">
            <v>2025</v>
          </cell>
          <cell r="FA3">
            <v>2026</v>
          </cell>
          <cell r="FB3">
            <v>2027</v>
          </cell>
          <cell r="FC3">
            <v>2028</v>
          </cell>
          <cell r="FD3">
            <v>2029</v>
          </cell>
          <cell r="FE3">
            <v>2030</v>
          </cell>
          <cell r="FF3">
            <v>2031</v>
          </cell>
          <cell r="FG3">
            <v>2032</v>
          </cell>
          <cell r="FH3">
            <v>2033</v>
          </cell>
          <cell r="FI3">
            <v>2034</v>
          </cell>
          <cell r="FJ3">
            <v>2035</v>
          </cell>
          <cell r="FK3">
            <v>2036</v>
          </cell>
          <cell r="FL3">
            <v>2037</v>
          </cell>
          <cell r="FM3">
            <v>2038</v>
          </cell>
          <cell r="FN3">
            <v>2039</v>
          </cell>
          <cell r="FO3">
            <v>2040</v>
          </cell>
          <cell r="FP3">
            <v>2041</v>
          </cell>
          <cell r="FS3" t="str">
            <v>ja of nee</v>
          </cell>
          <cell r="FT3" t="str">
            <v>noodvoorzienings aandrijving.</v>
          </cell>
          <cell r="FU3" t="str">
            <v>Leverancier</v>
          </cell>
          <cell r="FW3" t="str">
            <v>=oud</v>
          </cell>
        </row>
        <row r="4">
          <cell r="Z4" t="str">
            <v>X</v>
          </cell>
          <cell r="AA4" t="str">
            <v>Y</v>
          </cell>
          <cell r="FY4" t="str">
            <v>ean /naam</v>
          </cell>
        </row>
        <row r="5">
          <cell r="A5" t="str">
            <v>G4031</v>
          </cell>
          <cell r="B5" t="str">
            <v>Aanvoerder de</v>
          </cell>
          <cell r="D5" t="str">
            <v>?</v>
          </cell>
          <cell r="E5">
            <v>2140</v>
          </cell>
          <cell r="F5" t="str">
            <v>Gm</v>
          </cell>
          <cell r="K5" t="str">
            <v>Af</v>
          </cell>
          <cell r="Q5" t="str">
            <v>GmAf</v>
          </cell>
          <cell r="R5" t="str">
            <v>Rijnland</v>
          </cell>
          <cell r="S5">
            <v>300</v>
          </cell>
          <cell r="W5" t="str">
            <v>??</v>
          </cell>
          <cell r="X5" t="str">
            <v>G3zO</v>
          </cell>
          <cell r="Z5">
            <v>133803.7340000011</v>
          </cell>
          <cell r="AA5">
            <v>454957.8759999983</v>
          </cell>
          <cell r="AB5" t="str">
            <v>bij Groenewoudsedijk 2A</v>
          </cell>
          <cell r="AC5" t="str">
            <v>3528BG</v>
          </cell>
          <cell r="AD5" t="str">
            <v>Utrecht</v>
          </cell>
          <cell r="AE5" t="str">
            <v>Utrecht</v>
          </cell>
          <cell r="AF5" t="str">
            <v>LR</v>
          </cell>
          <cell r="AG5" t="str">
            <v>NB 16</v>
          </cell>
          <cell r="AH5" t="str">
            <v>autom.</v>
          </cell>
          <cell r="AI5" t="str">
            <v>t.b.v. KWA, EGV-meting</v>
          </cell>
          <cell r="AJ5" t="str">
            <v>nee</v>
          </cell>
          <cell r="AL5" t="str">
            <v>aanvoer</v>
          </cell>
          <cell r="AM5" t="str">
            <v>Dit object is gebouwd tbv van de KWA</v>
          </cell>
          <cell r="AO5" t="str">
            <v>Leidsche Rijn</v>
          </cell>
          <cell r="AP5">
            <v>0</v>
          </cell>
          <cell r="AR5" t="str">
            <v>Leidsche Rijn</v>
          </cell>
          <cell r="AT5">
            <v>-0.4</v>
          </cell>
          <cell r="AU5">
            <v>0.4</v>
          </cell>
          <cell r="AV5" t="str">
            <v>vijzel</v>
          </cell>
          <cell r="AW5">
            <v>210</v>
          </cell>
          <cell r="AX5">
            <v>162</v>
          </cell>
          <cell r="BA5">
            <v>372</v>
          </cell>
          <cell r="BC5">
            <v>2</v>
          </cell>
          <cell r="BD5">
            <v>0</v>
          </cell>
          <cell r="BN5" t="str">
            <v>? Deuren</v>
          </cell>
          <cell r="BP5">
            <v>5.6</v>
          </cell>
          <cell r="BZ5">
            <v>3.9</v>
          </cell>
          <cell r="CA5" t="str">
            <v>deuren</v>
          </cell>
          <cell r="CB5" t="str">
            <v>ja</v>
          </cell>
          <cell r="CR5" t="str">
            <v>stalendamwand, beton</v>
          </cell>
          <cell r="CS5" t="str">
            <v>gebouw, beton</v>
          </cell>
          <cell r="CW5">
            <v>0</v>
          </cell>
          <cell r="CX5">
            <v>1095692.1669592857</v>
          </cell>
          <cell r="CY5">
            <v>890898</v>
          </cell>
          <cell r="DA5">
            <v>4969378</v>
          </cell>
          <cell r="DB5" t="str">
            <v>eraf</v>
          </cell>
          <cell r="DD5">
            <v>2017</v>
          </cell>
          <cell r="DE5">
            <v>2011</v>
          </cell>
          <cell r="DG5">
            <v>2011</v>
          </cell>
          <cell r="DI5">
            <v>2016</v>
          </cell>
          <cell r="DL5" t="str">
            <v>gebouw</v>
          </cell>
          <cell r="DM5" t="str">
            <v>?</v>
          </cell>
          <cell r="DN5">
            <v>2024</v>
          </cell>
          <cell r="DO5" t="str">
            <v>geen</v>
          </cell>
          <cell r="DP5">
            <v>1989</v>
          </cell>
          <cell r="DQ5">
            <v>2010</v>
          </cell>
          <cell r="DR5">
            <v>2010</v>
          </cell>
          <cell r="DS5">
            <v>2010</v>
          </cell>
          <cell r="DT5">
            <v>2010</v>
          </cell>
          <cell r="DU5">
            <v>2010</v>
          </cell>
          <cell r="EK5">
            <v>2500</v>
          </cell>
          <cell r="FE5" t="str">
            <v>X</v>
          </cell>
          <cell r="FU5" t="str">
            <v>SPAANS BABCOCK B.V.</v>
          </cell>
          <cell r="FV5" t="str">
            <v>2 vijzels, Spaans</v>
          </cell>
          <cell r="FW5" t="str">
            <v>871687460008180934</v>
          </cell>
          <cell r="FX5">
            <v>2</v>
          </cell>
          <cell r="FY5" t="str">
            <v>GM-AANVOERDER</v>
          </cell>
        </row>
        <row r="6">
          <cell r="A6" t="str">
            <v>ST4001</v>
          </cell>
          <cell r="B6" t="str">
            <v>Achterdijk  Honswijkerwetering ST0367</v>
          </cell>
          <cell r="C6" t="str">
            <v>Ami De Snel</v>
          </cell>
          <cell r="D6" t="str">
            <v>j</v>
          </cell>
          <cell r="E6">
            <v>1075</v>
          </cell>
          <cell r="G6" t="str">
            <v>St</v>
          </cell>
          <cell r="O6" t="str">
            <v>Vp</v>
          </cell>
          <cell r="Q6" t="str">
            <v>StVp</v>
          </cell>
          <cell r="R6" t="str">
            <v>HDSR</v>
          </cell>
          <cell r="S6">
            <v>300</v>
          </cell>
          <cell r="X6" t="str">
            <v>EG</v>
          </cell>
          <cell r="Z6" t="e">
            <v>#N/A</v>
          </cell>
          <cell r="AA6" t="e">
            <v>#N/A</v>
          </cell>
          <cell r="AB6" t="str">
            <v>Achterdijk 10</v>
          </cell>
          <cell r="AC6" t="str">
            <v>3998NG</v>
          </cell>
          <cell r="AD6" t="str">
            <v>Tull en 't Waal</v>
          </cell>
          <cell r="AE6" t="str">
            <v>Houten</v>
          </cell>
          <cell r="AF6" t="str">
            <v>KR</v>
          </cell>
          <cell r="AG6" t="str">
            <v>WK 10</v>
          </cell>
          <cell r="AH6" t="str">
            <v>autom.</v>
          </cell>
          <cell r="AJ6" t="str">
            <v>GOP</v>
          </cell>
          <cell r="BF6" t="str">
            <v>klepstuw</v>
          </cell>
          <cell r="BG6">
            <v>1</v>
          </cell>
          <cell r="BH6">
            <v>1</v>
          </cell>
          <cell r="BK6" t="str">
            <v>beton</v>
          </cell>
          <cell r="BL6" t="str">
            <v>staal</v>
          </cell>
          <cell r="CR6" t="str">
            <v>stalen damwand</v>
          </cell>
          <cell r="CS6" t="str">
            <v>betonnen put. Stalen straalkast</v>
          </cell>
          <cell r="DE6">
            <v>2013</v>
          </cell>
          <cell r="DG6">
            <v>2013</v>
          </cell>
          <cell r="DI6">
            <v>2018</v>
          </cell>
          <cell r="DO6" t="str">
            <v>geen</v>
          </cell>
          <cell r="DP6">
            <v>2011</v>
          </cell>
          <cell r="DQ6">
            <v>2011</v>
          </cell>
          <cell r="DR6">
            <v>2011</v>
          </cell>
          <cell r="DS6">
            <v>2011</v>
          </cell>
          <cell r="DT6">
            <v>2011</v>
          </cell>
          <cell r="DU6">
            <v>2011</v>
          </cell>
          <cell r="EK6">
            <v>99</v>
          </cell>
          <cell r="EZ6" t="str">
            <v>X</v>
          </cell>
          <cell r="FW6" t="str">
            <v>871687400010274375</v>
          </cell>
          <cell r="FX6">
            <v>3</v>
          </cell>
          <cell r="FY6" t="str">
            <v xml:space="preserve">ST-ACHTERDIJK </v>
          </cell>
        </row>
        <row r="7">
          <cell r="A7" t="str">
            <v>ST5322</v>
          </cell>
          <cell r="B7" t="str">
            <v>Achterrijn Kerkpad</v>
          </cell>
          <cell r="D7" t="str">
            <v>j</v>
          </cell>
          <cell r="E7">
            <v>1066</v>
          </cell>
          <cell r="G7" t="str">
            <v>St</v>
          </cell>
          <cell r="O7" t="str">
            <v>Vp</v>
          </cell>
          <cell r="Q7" t="str">
            <v>StVp</v>
          </cell>
          <cell r="R7" t="str">
            <v>HDSR</v>
          </cell>
          <cell r="S7">
            <v>300</v>
          </cell>
          <cell r="X7" t="str">
            <v>G3mO/G3zO</v>
          </cell>
          <cell r="Z7">
            <v>145781.62000000104</v>
          </cell>
          <cell r="AA7">
            <v>448664.36600000039</v>
          </cell>
          <cell r="AB7" t="str">
            <v>Kerkpad 1</v>
          </cell>
          <cell r="AC7" t="str">
            <v>3985RE</v>
          </cell>
          <cell r="AD7" t="str">
            <v>Werkhoven</v>
          </cell>
          <cell r="AE7" t="str">
            <v>Bunnik</v>
          </cell>
          <cell r="AF7" t="str">
            <v>KR</v>
          </cell>
          <cell r="AG7" t="str">
            <v>WHa11</v>
          </cell>
          <cell r="AH7" t="str">
            <v>autom.</v>
          </cell>
          <cell r="AJ7" t="str">
            <v>GOP</v>
          </cell>
          <cell r="AL7" t="str">
            <v>afvoer</v>
          </cell>
          <cell r="AO7" t="str">
            <v>Achterrijn</v>
          </cell>
          <cell r="AP7">
            <v>1.6</v>
          </cell>
          <cell r="AR7" t="str">
            <v>Kromme Rijn</v>
          </cell>
          <cell r="AS7">
            <v>1</v>
          </cell>
          <cell r="BA7">
            <v>0</v>
          </cell>
          <cell r="BC7">
            <v>0</v>
          </cell>
          <cell r="BF7" t="str">
            <v>klepstuw</v>
          </cell>
          <cell r="BG7">
            <v>1</v>
          </cell>
          <cell r="BH7">
            <v>2.6</v>
          </cell>
          <cell r="BK7" t="str">
            <v>beton</v>
          </cell>
          <cell r="BL7" t="str">
            <v>staal</v>
          </cell>
          <cell r="CR7" t="str">
            <v>betonnen onderbouw</v>
          </cell>
          <cell r="CS7" t="str">
            <v>stalen klep</v>
          </cell>
          <cell r="CW7">
            <v>0</v>
          </cell>
          <cell r="CX7">
            <v>0</v>
          </cell>
          <cell r="DE7">
            <v>2012</v>
          </cell>
          <cell r="DF7">
            <v>796101</v>
          </cell>
          <cell r="DG7">
            <v>2012</v>
          </cell>
          <cell r="DH7">
            <v>800550</v>
          </cell>
          <cell r="DI7">
            <v>2017</v>
          </cell>
          <cell r="DO7" t="str">
            <v>geen</v>
          </cell>
          <cell r="DP7">
            <v>2007</v>
          </cell>
          <cell r="DQ7">
            <v>2007</v>
          </cell>
          <cell r="DR7">
            <v>2007</v>
          </cell>
          <cell r="DS7">
            <v>2007</v>
          </cell>
          <cell r="DT7">
            <v>2007</v>
          </cell>
          <cell r="DU7">
            <v>2007</v>
          </cell>
          <cell r="EG7">
            <v>55</v>
          </cell>
          <cell r="EH7">
            <v>25</v>
          </cell>
          <cell r="EJ7">
            <v>21</v>
          </cell>
          <cell r="EK7">
            <v>45</v>
          </cell>
          <cell r="EZ7" t="str">
            <v>X</v>
          </cell>
          <cell r="FW7" t="str">
            <v>871687400009428864</v>
          </cell>
          <cell r="FX7">
            <v>3</v>
          </cell>
          <cell r="FY7" t="str">
            <v>ST-ACHTERRIJN</v>
          </cell>
        </row>
        <row r="8">
          <cell r="A8" t="str">
            <v>ST1042</v>
          </cell>
          <cell r="B8" t="str">
            <v>Achterwetering</v>
          </cell>
          <cell r="D8" t="str">
            <v>j</v>
          </cell>
          <cell r="E8">
            <v>2148</v>
          </cell>
          <cell r="G8" t="str">
            <v>St</v>
          </cell>
          <cell r="Q8" t="str">
            <v>St</v>
          </cell>
          <cell r="R8" t="str">
            <v>HDSR</v>
          </cell>
          <cell r="S8">
            <v>300</v>
          </cell>
          <cell r="X8" t="str">
            <v>EG</v>
          </cell>
          <cell r="Z8">
            <v>138800.96499999985</v>
          </cell>
          <cell r="AA8">
            <v>462565.92500000075</v>
          </cell>
          <cell r="AB8" t="str">
            <v>Achterweteringseweg 59 to</v>
          </cell>
          <cell r="AC8" t="str">
            <v>3873MB</v>
          </cell>
          <cell r="AD8" t="str">
            <v>Maartensdijk</v>
          </cell>
          <cell r="AE8" t="str">
            <v>De Bilt</v>
          </cell>
          <cell r="AF8" t="str">
            <v>LR</v>
          </cell>
          <cell r="AG8" t="str">
            <v>JS 13</v>
          </cell>
          <cell r="AH8" t="str">
            <v>autom.</v>
          </cell>
          <cell r="AJ8" t="str">
            <v>GOP</v>
          </cell>
          <cell r="BA8">
            <v>0</v>
          </cell>
          <cell r="BC8">
            <v>0</v>
          </cell>
          <cell r="BF8" t="str">
            <v>? Stuw</v>
          </cell>
          <cell r="BG8">
            <v>1</v>
          </cell>
          <cell r="BH8">
            <v>1.35</v>
          </cell>
          <cell r="CR8" t="str">
            <v>beton put</v>
          </cell>
          <cell r="CS8" t="str">
            <v>stalen klep</v>
          </cell>
          <cell r="CT8">
            <v>40000</v>
          </cell>
          <cell r="CU8">
            <v>30000</v>
          </cell>
          <cell r="CV8">
            <v>25000</v>
          </cell>
          <cell r="CW8">
            <v>133000</v>
          </cell>
          <cell r="CX8">
            <v>0</v>
          </cell>
          <cell r="DE8">
            <v>2015</v>
          </cell>
          <cell r="DG8">
            <v>2015</v>
          </cell>
          <cell r="DI8">
            <v>2020</v>
          </cell>
          <cell r="DO8" t="str">
            <v>geen</v>
          </cell>
          <cell r="DP8">
            <v>2001</v>
          </cell>
          <cell r="DQ8">
            <v>2001</v>
          </cell>
          <cell r="DR8">
            <v>2001</v>
          </cell>
          <cell r="DS8">
            <v>2001</v>
          </cell>
          <cell r="DT8">
            <v>2001</v>
          </cell>
          <cell r="DU8">
            <v>2001</v>
          </cell>
          <cell r="EQ8">
            <v>49</v>
          </cell>
          <cell r="FJ8" t="str">
            <v>X</v>
          </cell>
          <cell r="FW8" t="str">
            <v>871687400008965742</v>
          </cell>
          <cell r="FX8">
            <v>2</v>
          </cell>
          <cell r="FY8" t="str">
            <v>ST-ACHTERWETERING</v>
          </cell>
        </row>
        <row r="9">
          <cell r="A9" t="str">
            <v>ST?</v>
          </cell>
          <cell r="B9" t="str">
            <v>Aerdenburg</v>
          </cell>
          <cell r="D9" t="str">
            <v>j</v>
          </cell>
          <cell r="E9">
            <v>1095</v>
          </cell>
          <cell r="G9" t="str">
            <v>St</v>
          </cell>
          <cell r="Q9" t="str">
            <v>St</v>
          </cell>
          <cell r="R9" t="str">
            <v>HDSR</v>
          </cell>
          <cell r="S9">
            <v>300</v>
          </cell>
          <cell r="X9" t="str">
            <v>St-code</v>
          </cell>
          <cell r="Z9" t="e">
            <v>#N/A</v>
          </cell>
          <cell r="AA9" t="e">
            <v>#N/A</v>
          </cell>
          <cell r="AB9" t="str">
            <v>Molenweg 17 to</v>
          </cell>
          <cell r="AC9" t="str">
            <v>3941PT</v>
          </cell>
          <cell r="AD9" t="str">
            <v>Doorn</v>
          </cell>
          <cell r="AE9" t="str">
            <v>Doorn</v>
          </cell>
          <cell r="AF9" t="str">
            <v>KR</v>
          </cell>
          <cell r="AH9" t="str">
            <v>autom.</v>
          </cell>
          <cell r="DE9" t="str">
            <v>n.v.t.</v>
          </cell>
          <cell r="FW9" t="str">
            <v>871687460009067197</v>
          </cell>
          <cell r="FX9">
            <v>3</v>
          </cell>
          <cell r="FY9" t="str">
            <v>ST-AERDENBURG</v>
          </cell>
        </row>
        <row r="10">
          <cell r="A10" t="str">
            <v>M04</v>
          </cell>
          <cell r="B10" t="str">
            <v>Amelisweerd ADM</v>
          </cell>
          <cell r="D10" t="str">
            <v>j</v>
          </cell>
          <cell r="E10">
            <v>1037</v>
          </cell>
          <cell r="N10" t="str">
            <v>Mp</v>
          </cell>
          <cell r="Q10" t="str">
            <v>Mp</v>
          </cell>
          <cell r="R10" t="str">
            <v>HDSR</v>
          </cell>
          <cell r="S10">
            <v>300</v>
          </cell>
          <cell r="W10" t="str">
            <v>gewenst</v>
          </cell>
          <cell r="X10" t="str">
            <v>EG</v>
          </cell>
          <cell r="Y10" t="str">
            <v xml:space="preserve"> </v>
          </cell>
          <cell r="Z10" t="e">
            <v>#N/A</v>
          </cell>
          <cell r="AA10" t="e">
            <v>#N/A</v>
          </cell>
          <cell r="AB10" t="str">
            <v>Koningslaan 11a</v>
          </cell>
          <cell r="AC10" t="str">
            <v>3981HD</v>
          </cell>
          <cell r="AD10" t="str">
            <v>Bunnik</v>
          </cell>
          <cell r="AE10" t="str">
            <v>Bunnik</v>
          </cell>
          <cell r="AF10" t="str">
            <v>KR</v>
          </cell>
          <cell r="AG10" t="str">
            <v>JW 09</v>
          </cell>
          <cell r="AH10" t="str">
            <v>autom.</v>
          </cell>
          <cell r="AJ10" t="str">
            <v>GOP</v>
          </cell>
          <cell r="AL10" t="str">
            <v>n.v.t.</v>
          </cell>
          <cell r="BA10">
            <v>0</v>
          </cell>
          <cell r="BC10">
            <v>0</v>
          </cell>
          <cell r="CN10" t="str">
            <v>ADCP</v>
          </cell>
          <cell r="CW10">
            <v>0</v>
          </cell>
          <cell r="CX10">
            <v>307054.6329941916</v>
          </cell>
          <cell r="CY10">
            <v>258314.38800931157</v>
          </cell>
          <cell r="CZ10">
            <v>180000</v>
          </cell>
          <cell r="DA10">
            <v>324090</v>
          </cell>
          <cell r="DB10">
            <v>180000</v>
          </cell>
          <cell r="DI10">
            <v>2018</v>
          </cell>
          <cell r="DJ10" t="str">
            <v>hommema</v>
          </cell>
          <cell r="DO10" t="str">
            <v>geen</v>
          </cell>
          <cell r="DP10">
            <v>2012</v>
          </cell>
          <cell r="DQ10">
            <v>2012</v>
          </cell>
          <cell r="DR10">
            <v>2012</v>
          </cell>
          <cell r="DS10">
            <v>2012</v>
          </cell>
          <cell r="DT10">
            <v>2012</v>
          </cell>
          <cell r="DU10">
            <v>2012</v>
          </cell>
          <cell r="EN10">
            <v>58</v>
          </cell>
          <cell r="EO10">
            <v>3</v>
          </cell>
          <cell r="FW10" t="str">
            <v>871687460009102324</v>
          </cell>
          <cell r="FX10">
            <v>3</v>
          </cell>
          <cell r="FY10" t="str">
            <v>ADM-AMELISWEERD</v>
          </cell>
        </row>
        <row r="11">
          <cell r="A11" t="str">
            <v>G3011</v>
          </cell>
          <cell r="B11" t="str">
            <v>Amerongerwetering eindstuw</v>
          </cell>
          <cell r="D11" t="str">
            <v>j</v>
          </cell>
          <cell r="E11">
            <v>1020</v>
          </cell>
          <cell r="F11" t="str">
            <v>Gm</v>
          </cell>
          <cell r="G11" t="str">
            <v>St</v>
          </cell>
          <cell r="O11" t="str">
            <v>Vp</v>
          </cell>
          <cell r="Q11" t="str">
            <v>GmStVp</v>
          </cell>
          <cell r="R11" t="str">
            <v>HDSR</v>
          </cell>
          <cell r="S11">
            <v>300</v>
          </cell>
          <cell r="X11" t="str">
            <v>EG/G3zO</v>
          </cell>
          <cell r="Y11" t="str">
            <v xml:space="preserve"> </v>
          </cell>
          <cell r="Z11">
            <v>152614.49300000072</v>
          </cell>
          <cell r="AA11">
            <v>443768.74199999869</v>
          </cell>
          <cell r="AB11" t="str">
            <v>Nieuweweg 67 to</v>
          </cell>
          <cell r="AC11" t="str">
            <v>3962ET</v>
          </cell>
          <cell r="AD11" t="str">
            <v>Wijk bij Duurstede</v>
          </cell>
          <cell r="AE11" t="str">
            <v>Wijk bij Duurstede</v>
          </cell>
          <cell r="AF11" t="str">
            <v>KR</v>
          </cell>
          <cell r="AG11" t="str">
            <v>MK 12</v>
          </cell>
          <cell r="AH11" t="str">
            <v>autom.</v>
          </cell>
          <cell r="AI11" t="str">
            <v>ST3011</v>
          </cell>
          <cell r="AJ11" t="str">
            <v>GOP</v>
          </cell>
          <cell r="AL11" t="str">
            <v>af- en aanvoer</v>
          </cell>
          <cell r="AO11" t="str">
            <v>Amerongerwetering</v>
          </cell>
          <cell r="AP11">
            <v>2.7</v>
          </cell>
          <cell r="AR11" t="str">
            <v>De Kromme Rijn</v>
          </cell>
          <cell r="AT11">
            <v>2.2999999999999998</v>
          </cell>
          <cell r="AU11">
            <v>0.40000000000000036</v>
          </cell>
          <cell r="AV11" t="str">
            <v>schroefpomp</v>
          </cell>
          <cell r="AW11">
            <v>13</v>
          </cell>
          <cell r="BA11">
            <v>13</v>
          </cell>
          <cell r="BC11">
            <v>1</v>
          </cell>
          <cell r="BD11">
            <v>0</v>
          </cell>
          <cell r="BF11" t="str">
            <v>klepstuw</v>
          </cell>
          <cell r="BH11">
            <v>3.9</v>
          </cell>
          <cell r="CR11" t="str">
            <v>damwand</v>
          </cell>
          <cell r="CS11" t="str">
            <v>stalen straatkast</v>
          </cell>
          <cell r="CT11">
            <v>70000</v>
          </cell>
          <cell r="CU11">
            <v>35000</v>
          </cell>
          <cell r="CV11">
            <v>25000</v>
          </cell>
          <cell r="CW11">
            <v>182000</v>
          </cell>
          <cell r="CX11">
            <v>170585.90721899533</v>
          </cell>
          <cell r="CY11">
            <v>143507.99333850644</v>
          </cell>
          <cell r="DA11">
            <v>79222</v>
          </cell>
          <cell r="DB11">
            <v>180050</v>
          </cell>
          <cell r="DE11">
            <v>2013</v>
          </cell>
          <cell r="DG11">
            <v>2013</v>
          </cell>
          <cell r="DI11">
            <v>2018</v>
          </cell>
          <cell r="DL11" t="str">
            <v>kl.kast</v>
          </cell>
          <cell r="DM11" t="str">
            <v>ja</v>
          </cell>
          <cell r="DO11" t="str">
            <v>geen</v>
          </cell>
          <cell r="DP11">
            <v>2013</v>
          </cell>
          <cell r="DU11">
            <v>2013</v>
          </cell>
          <cell r="EL11">
            <v>20</v>
          </cell>
          <cell r="EM11">
            <v>192</v>
          </cell>
          <cell r="FB11" t="str">
            <v>X</v>
          </cell>
          <cell r="FW11" t="str">
            <v>871687400008360929</v>
          </cell>
          <cell r="FX11">
            <v>3</v>
          </cell>
          <cell r="FY11" t="str">
            <v>GM- EN ST-AMERONGERWETERING</v>
          </cell>
          <cell r="FZ11" t="str">
            <v>GM+St</v>
          </cell>
        </row>
        <row r="12">
          <cell r="A12" t="str">
            <v>ST1485</v>
          </cell>
          <cell r="B12" t="str">
            <v>Arenberg</v>
          </cell>
          <cell r="D12" t="str">
            <v>j</v>
          </cell>
          <cell r="E12">
            <v>2165</v>
          </cell>
          <cell r="F12" t="str">
            <v xml:space="preserve"> </v>
          </cell>
          <cell r="G12" t="str">
            <v>St</v>
          </cell>
          <cell r="Q12" t="str">
            <v xml:space="preserve"> St</v>
          </cell>
          <cell r="R12" t="str">
            <v>HDSR</v>
          </cell>
          <cell r="S12">
            <v>300</v>
          </cell>
          <cell r="X12" t="str">
            <v>EG</v>
          </cell>
          <cell r="Y12" t="str">
            <v xml:space="preserve"> </v>
          </cell>
          <cell r="Z12">
            <v>139802</v>
          </cell>
          <cell r="AA12">
            <v>456974</v>
          </cell>
          <cell r="AB12" t="str">
            <v>Utrechtseweg 358 bij</v>
          </cell>
          <cell r="AC12" t="str">
            <v>3731GD</v>
          </cell>
          <cell r="AD12" t="str">
            <v>De Bilt</v>
          </cell>
          <cell r="AE12" t="str">
            <v>De Bilt</v>
          </cell>
          <cell r="AF12" t="str">
            <v>LR</v>
          </cell>
          <cell r="AG12" t="str">
            <v>JS 13</v>
          </cell>
          <cell r="AH12" t="str">
            <v>autom.</v>
          </cell>
          <cell r="AI12" t="str">
            <v xml:space="preserve"> </v>
          </cell>
          <cell r="AJ12" t="str">
            <v>GOP</v>
          </cell>
          <cell r="AL12" t="str">
            <v>aanvoer</v>
          </cell>
          <cell r="AV12" t="str">
            <v xml:space="preserve"> </v>
          </cell>
          <cell r="AW12" t="str">
            <v xml:space="preserve"> </v>
          </cell>
          <cell r="BA12" t="str">
            <v xml:space="preserve"> </v>
          </cell>
          <cell r="BB12" t="str">
            <v xml:space="preserve"> </v>
          </cell>
          <cell r="BC12" t="str">
            <v xml:space="preserve"> </v>
          </cell>
          <cell r="BF12" t="str">
            <v>klepstuw</v>
          </cell>
          <cell r="BG12">
            <v>2</v>
          </cell>
          <cell r="BH12" t="str">
            <v>identiek</v>
          </cell>
          <cell r="CR12" t="str">
            <v>betonnen onderbouw</v>
          </cell>
          <cell r="CS12" t="str">
            <v>gebouw, steen</v>
          </cell>
          <cell r="CT12">
            <v>250000</v>
          </cell>
          <cell r="CU12">
            <v>150000</v>
          </cell>
          <cell r="CV12">
            <v>70000</v>
          </cell>
          <cell r="CW12">
            <v>658000</v>
          </cell>
          <cell r="CX12">
            <v>0</v>
          </cell>
          <cell r="CY12">
            <v>0</v>
          </cell>
          <cell r="DD12">
            <v>2018</v>
          </cell>
          <cell r="DE12">
            <v>2012</v>
          </cell>
          <cell r="DG12">
            <v>2012</v>
          </cell>
          <cell r="DI12">
            <v>2017</v>
          </cell>
          <cell r="DJ12" t="str">
            <v>hommema</v>
          </cell>
          <cell r="DL12" t="str">
            <v>kl.kast</v>
          </cell>
          <cell r="DM12" t="str">
            <v>ja</v>
          </cell>
          <cell r="DO12" t="str">
            <v>geen</v>
          </cell>
          <cell r="DP12">
            <v>1962</v>
          </cell>
          <cell r="DQ12">
            <v>2017</v>
          </cell>
          <cell r="DR12">
            <v>2017</v>
          </cell>
          <cell r="DS12">
            <v>2017</v>
          </cell>
          <cell r="DT12">
            <v>2017</v>
          </cell>
          <cell r="DU12">
            <v>2017</v>
          </cell>
          <cell r="DZ12" t="str">
            <v xml:space="preserve"> </v>
          </cell>
          <cell r="ER12">
            <v>99</v>
          </cell>
          <cell r="FP12" t="str">
            <v>x</v>
          </cell>
          <cell r="FV12" t="str">
            <v>nn</v>
          </cell>
          <cell r="FW12" t="str">
            <v>871687400004383236</v>
          </cell>
          <cell r="FX12">
            <v>2</v>
          </cell>
          <cell r="FY12" t="str">
            <v>ST-ARENBERG (GM-ARENBERG GESLOOPT)</v>
          </cell>
        </row>
        <row r="13">
          <cell r="A13" t="str">
            <v>G6034</v>
          </cell>
          <cell r="B13" t="str">
            <v xml:space="preserve">Baronieweg </v>
          </cell>
          <cell r="D13" t="str">
            <v>j</v>
          </cell>
          <cell r="E13">
            <v>3250</v>
          </cell>
          <cell r="F13" t="str">
            <v>Gm</v>
          </cell>
          <cell r="Q13" t="str">
            <v>Gm</v>
          </cell>
          <cell r="R13" t="str">
            <v>HDSR</v>
          </cell>
          <cell r="S13">
            <v>300</v>
          </cell>
          <cell r="X13" t="str">
            <v>G3zO</v>
          </cell>
          <cell r="Z13">
            <v>131128.28299999982</v>
          </cell>
          <cell r="AA13">
            <v>447455.94700000063</v>
          </cell>
          <cell r="AB13" t="str">
            <v>Praagsingel 127</v>
          </cell>
          <cell r="AC13" t="str">
            <v>3404 VP</v>
          </cell>
          <cell r="AD13" t="str">
            <v>IJsselstein</v>
          </cell>
          <cell r="AE13" t="str">
            <v>IJsselstein</v>
          </cell>
          <cell r="AF13" t="str">
            <v>IJ</v>
          </cell>
          <cell r="AG13" t="str">
            <v>NL 01</v>
          </cell>
          <cell r="AH13" t="str">
            <v>autom.</v>
          </cell>
          <cell r="AJ13" t="str">
            <v>GOP</v>
          </cell>
          <cell r="AL13" t="str">
            <v>aanvoer</v>
          </cell>
          <cell r="AO13" t="str">
            <v>Zenderpark hoog</v>
          </cell>
          <cell r="AP13">
            <v>-0.2</v>
          </cell>
          <cell r="AQ13">
            <v>-0.5</v>
          </cell>
          <cell r="AR13" t="str">
            <v>Zenderpark laag</v>
          </cell>
          <cell r="AS13">
            <v>-0.4</v>
          </cell>
          <cell r="AT13">
            <v>-0.7</v>
          </cell>
          <cell r="AV13" t="str">
            <v>schroefpomp</v>
          </cell>
          <cell r="AW13">
            <v>5</v>
          </cell>
          <cell r="BA13">
            <v>5</v>
          </cell>
          <cell r="BC13">
            <v>1</v>
          </cell>
          <cell r="BD13">
            <v>1</v>
          </cell>
          <cell r="CR13" t="str">
            <v>betonput</v>
          </cell>
          <cell r="CS13" t="str">
            <v>stalen straatkast</v>
          </cell>
          <cell r="CW13">
            <v>0</v>
          </cell>
          <cell r="CX13">
            <v>0</v>
          </cell>
          <cell r="CY13">
            <v>0</v>
          </cell>
          <cell r="DD13">
            <v>2018</v>
          </cell>
          <cell r="DE13">
            <v>2013</v>
          </cell>
          <cell r="DF13">
            <v>816140</v>
          </cell>
          <cell r="DG13">
            <v>2013</v>
          </cell>
          <cell r="DH13">
            <v>842856</v>
          </cell>
          <cell r="DI13">
            <v>2018</v>
          </cell>
          <cell r="DL13" t="str">
            <v>kl.kast</v>
          </cell>
          <cell r="DM13" t="str">
            <v>ja</v>
          </cell>
          <cell r="DO13" t="str">
            <v>geen</v>
          </cell>
          <cell r="DP13">
            <v>2006</v>
          </cell>
          <cell r="DQ13">
            <v>2006</v>
          </cell>
          <cell r="DR13">
            <v>2006</v>
          </cell>
          <cell r="DS13">
            <v>2006</v>
          </cell>
          <cell r="DT13">
            <v>2006</v>
          </cell>
          <cell r="DU13">
            <v>2006</v>
          </cell>
          <cell r="EV13" t="str">
            <v>X</v>
          </cell>
          <cell r="FV13" t="str">
            <v>HIDROSTAL</v>
          </cell>
          <cell r="FW13" t="str">
            <v>871687460009069986</v>
          </cell>
          <cell r="FX13">
            <v>1</v>
          </cell>
          <cell r="FY13" t="str">
            <v>GM-BARONIEWEG</v>
          </cell>
        </row>
        <row r="14">
          <cell r="A14" t="str">
            <v>G2023</v>
          </cell>
          <cell r="B14" t="str">
            <v>Barwoutswaarder</v>
          </cell>
          <cell r="D14" t="str">
            <v>j</v>
          </cell>
          <cell r="E14">
            <v>4358</v>
          </cell>
          <cell r="F14" t="str">
            <v>Gm</v>
          </cell>
          <cell r="Q14" t="str">
            <v>Gm</v>
          </cell>
          <cell r="R14" t="str">
            <v>HDSR</v>
          </cell>
          <cell r="S14">
            <v>300</v>
          </cell>
          <cell r="X14" t="str">
            <v>EG</v>
          </cell>
          <cell r="Z14">
            <v>117526.0009999983</v>
          </cell>
          <cell r="AA14">
            <v>454538.49100000039</v>
          </cell>
          <cell r="AB14" t="str">
            <v>Barwoutswaarder 79 bij</v>
          </cell>
          <cell r="AC14" t="str">
            <v>3449HK</v>
          </cell>
          <cell r="AD14" t="str">
            <v>Barwoutswaarder</v>
          </cell>
          <cell r="AE14" t="str">
            <v>Woerden</v>
          </cell>
          <cell r="AF14" t="str">
            <v>OR</v>
          </cell>
          <cell r="AG14" t="str">
            <v>WS 05</v>
          </cell>
          <cell r="AH14" t="str">
            <v>autom.</v>
          </cell>
          <cell r="AJ14" t="str">
            <v>GOP</v>
          </cell>
          <cell r="AL14" t="str">
            <v>afvoer</v>
          </cell>
          <cell r="AO14" t="str">
            <v>Oude Rijn</v>
          </cell>
          <cell r="AP14">
            <v>-0.48</v>
          </cell>
          <cell r="AR14" t="str">
            <v>Barwoutswaarder</v>
          </cell>
          <cell r="AT14">
            <v>-2.1</v>
          </cell>
          <cell r="AU14">
            <v>1.62</v>
          </cell>
          <cell r="AV14" t="str">
            <v>vijzel</v>
          </cell>
          <cell r="AW14">
            <v>75</v>
          </cell>
          <cell r="BA14">
            <v>75</v>
          </cell>
          <cell r="BB14">
            <v>55</v>
          </cell>
          <cell r="BC14">
            <v>1</v>
          </cell>
          <cell r="BD14">
            <v>0</v>
          </cell>
          <cell r="BE14" t="str">
            <v>Bosker portaal</v>
          </cell>
          <cell r="CR14" t="str">
            <v>damwand</v>
          </cell>
          <cell r="CS14" t="str">
            <v>prefab staal vijzel op damwand</v>
          </cell>
          <cell r="CT14">
            <v>320000</v>
          </cell>
          <cell r="CU14">
            <v>170000</v>
          </cell>
          <cell r="CV14">
            <v>80000</v>
          </cell>
          <cell r="CW14">
            <v>798000</v>
          </cell>
          <cell r="CX14">
            <v>586814.92995612544</v>
          </cell>
          <cell r="CY14">
            <v>493667</v>
          </cell>
          <cell r="DA14">
            <v>1073098</v>
          </cell>
          <cell r="DD14">
            <v>2017</v>
          </cell>
          <cell r="DE14">
            <v>2011</v>
          </cell>
          <cell r="DG14">
            <v>2011</v>
          </cell>
          <cell r="DI14">
            <v>2016</v>
          </cell>
          <cell r="DJ14" t="str">
            <v>hommema</v>
          </cell>
          <cell r="DK14" t="str">
            <v>R afl?</v>
          </cell>
          <cell r="DL14" t="str">
            <v>gr.kast</v>
          </cell>
          <cell r="DM14" t="str">
            <v>ja</v>
          </cell>
          <cell r="DO14" t="str">
            <v>geen</v>
          </cell>
          <cell r="DP14">
            <v>1974</v>
          </cell>
          <cell r="DQ14">
            <v>2009</v>
          </cell>
          <cell r="DR14">
            <v>2009</v>
          </cell>
          <cell r="DS14">
            <v>2009</v>
          </cell>
          <cell r="DT14">
            <v>2009</v>
          </cell>
          <cell r="DU14">
            <v>2009</v>
          </cell>
          <cell r="EH14">
            <v>50</v>
          </cell>
          <cell r="EI14">
            <v>600</v>
          </cell>
          <cell r="EJ14">
            <v>50</v>
          </cell>
          <cell r="EY14" t="str">
            <v>X</v>
          </cell>
          <cell r="FS14" t="str">
            <v>info zie DM814688</v>
          </cell>
          <cell r="FU14" t="str">
            <v>SPAANS BABCOCK B.V.</v>
          </cell>
          <cell r="FW14" t="str">
            <v>871687400008431148</v>
          </cell>
          <cell r="FX14">
            <v>4</v>
          </cell>
          <cell r="FY14" t="str">
            <v>GM-BARWOUTSWAARDER</v>
          </cell>
        </row>
        <row r="15">
          <cell r="A15" t="str">
            <v>Woon04</v>
          </cell>
          <cell r="B15" t="str">
            <v>Beatrixkade</v>
          </cell>
          <cell r="E15" t="str">
            <v>nee</v>
          </cell>
          <cell r="P15" t="str">
            <v>Ch</v>
          </cell>
          <cell r="Q15" t="str">
            <v>Ch</v>
          </cell>
          <cell r="R15" t="str">
            <v>HDSR</v>
          </cell>
          <cell r="S15">
            <v>300</v>
          </cell>
          <cell r="X15" t="str">
            <v>EG</v>
          </cell>
          <cell r="Y15" t="str">
            <v>Afz.bes.</v>
          </cell>
          <cell r="Z15" t="e">
            <v>#N/A</v>
          </cell>
          <cell r="AA15" t="e">
            <v>#N/A</v>
          </cell>
          <cell r="AB15" t="str">
            <v>Beatrixkade 9</v>
          </cell>
          <cell r="AD15" t="str">
            <v>Driebruggen</v>
          </cell>
          <cell r="AE15" t="str">
            <v>Bodegraven-Reeuwijk</v>
          </cell>
          <cell r="AF15" t="str">
            <v>OR</v>
          </cell>
          <cell r="AG15" t="str">
            <v>WS 05</v>
          </cell>
          <cell r="AH15" t="str">
            <v>n.v.t.</v>
          </cell>
          <cell r="AI15" t="str">
            <v>verhuurd aan Bas van Vliet</v>
          </cell>
          <cell r="AJ15" t="str">
            <v>nee</v>
          </cell>
          <cell r="DA15">
            <v>216347</v>
          </cell>
          <cell r="DE15">
            <v>2011</v>
          </cell>
          <cell r="DG15">
            <v>2011</v>
          </cell>
          <cell r="DI15">
            <v>2016</v>
          </cell>
          <cell r="DO15" t="str">
            <v>geen</v>
          </cell>
          <cell r="FW15" t="str">
            <v>PRIVEAAANSLUITING??</v>
          </cell>
          <cell r="FY15" t="e">
            <v>#N/A</v>
          </cell>
        </row>
        <row r="16">
          <cell r="A16" t="str">
            <v>G2016</v>
          </cell>
          <cell r="B16" t="str">
            <v>Beaufortweg</v>
          </cell>
          <cell r="D16" t="str">
            <v>n</v>
          </cell>
          <cell r="E16" t="str">
            <v>nee</v>
          </cell>
          <cell r="F16" t="str">
            <v>Gm</v>
          </cell>
          <cell r="Q16" t="str">
            <v>Gm</v>
          </cell>
          <cell r="R16" t="str">
            <v>HDSR</v>
          </cell>
          <cell r="S16">
            <v>300</v>
          </cell>
          <cell r="X16" t="str">
            <v>G3zO</v>
          </cell>
          <cell r="Z16">
            <v>152566.85099999979</v>
          </cell>
          <cell r="AA16">
            <v>449083.79199999943</v>
          </cell>
          <cell r="AB16" t="str">
            <v>de Beaufortweg 48 to</v>
          </cell>
          <cell r="AC16" t="str">
            <v>3941PB</v>
          </cell>
          <cell r="AD16" t="str">
            <v>Doorn</v>
          </cell>
          <cell r="AE16" t="str">
            <v>Utr.Heuvelrug</v>
          </cell>
          <cell r="AF16" t="str">
            <v>KR</v>
          </cell>
          <cell r="AG16" t="str">
            <v>MK 12</v>
          </cell>
          <cell r="AH16" t="str">
            <v>lok.autom.</v>
          </cell>
          <cell r="AI16" t="str">
            <v>uitgezet in 2010. Mogelijk verwijderen.</v>
          </cell>
          <cell r="AJ16" t="str">
            <v>GOP</v>
          </cell>
          <cell r="AL16" t="str">
            <v>aanvoer</v>
          </cell>
          <cell r="AO16" t="str">
            <v>vijver Schoonoord</v>
          </cell>
          <cell r="AP16">
            <v>4.45</v>
          </cell>
          <cell r="AR16" t="str">
            <v>Wijngaardwetering</v>
          </cell>
          <cell r="AT16">
            <v>3.95</v>
          </cell>
          <cell r="AU16">
            <v>0.5</v>
          </cell>
          <cell r="AV16" t="str">
            <v>schroefpomp</v>
          </cell>
          <cell r="AW16">
            <v>1.8</v>
          </cell>
          <cell r="BA16">
            <v>1.8</v>
          </cell>
          <cell r="BC16">
            <v>1</v>
          </cell>
          <cell r="BD16">
            <v>0</v>
          </cell>
          <cell r="CR16" t="str">
            <v>put prefab beton</v>
          </cell>
          <cell r="CS16" t="str">
            <v>stalen straatkast</v>
          </cell>
          <cell r="CT16">
            <v>30000</v>
          </cell>
          <cell r="CU16">
            <v>10000</v>
          </cell>
          <cell r="CV16">
            <v>15000</v>
          </cell>
          <cell r="CW16">
            <v>77000</v>
          </cell>
          <cell r="CX16">
            <v>60933.220418786244</v>
          </cell>
          <cell r="CY16">
            <v>51261</v>
          </cell>
          <cell r="DA16">
            <v>64314</v>
          </cell>
          <cell r="DE16">
            <v>2015</v>
          </cell>
          <cell r="DG16">
            <v>2015</v>
          </cell>
          <cell r="DI16">
            <v>2020</v>
          </cell>
          <cell r="DL16" t="str">
            <v>kl.kast</v>
          </cell>
          <cell r="DM16" t="str">
            <v>ja</v>
          </cell>
          <cell r="DO16" t="str">
            <v>geen</v>
          </cell>
          <cell r="DP16">
            <v>1971</v>
          </cell>
          <cell r="DQ16">
            <v>1971</v>
          </cell>
          <cell r="DR16">
            <v>1995</v>
          </cell>
          <cell r="DS16">
            <v>1995</v>
          </cell>
          <cell r="DT16" t="str">
            <v>n.v.t.</v>
          </cell>
          <cell r="DU16">
            <v>1995</v>
          </cell>
          <cell r="DZ16" t="str">
            <v>begin 2011 uitgezet om te bezien hoe de peilen zich ontwikkelen</v>
          </cell>
          <cell r="EQ16">
            <v>5</v>
          </cell>
          <cell r="ER16">
            <v>35</v>
          </cell>
          <cell r="FV16" t="str">
            <v>nn</v>
          </cell>
          <cell r="FW16" t="str">
            <v>871687400003023423</v>
          </cell>
          <cell r="FX16">
            <v>3</v>
          </cell>
          <cell r="FY16" t="str">
            <v>GM-BEAUFORTWEG</v>
          </cell>
        </row>
        <row r="17">
          <cell r="A17" t="str">
            <v>Af?</v>
          </cell>
          <cell r="B17" t="str">
            <v>Beermuur / Walmuur incl. Cafetaria</v>
          </cell>
          <cell r="E17" t="str">
            <v>nee</v>
          </cell>
          <cell r="K17" t="str">
            <v>Af</v>
          </cell>
          <cell r="P17" t="str">
            <v>Rijksm.39684 en 5</v>
          </cell>
          <cell r="Q17" t="str">
            <v>AfRijksm.39684 en 5</v>
          </cell>
          <cell r="R17" t="str">
            <v>HDSR</v>
          </cell>
          <cell r="S17">
            <v>300</v>
          </cell>
          <cell r="X17" t="str">
            <v>EG</v>
          </cell>
          <cell r="Z17" t="e">
            <v>#N/A</v>
          </cell>
          <cell r="AA17" t="e">
            <v>#N/A</v>
          </cell>
          <cell r="AB17" t="str">
            <v>Dijkstraat 7 / Havenweg tussen</v>
          </cell>
          <cell r="AC17" t="str">
            <v>3961 AA</v>
          </cell>
          <cell r="AD17" t="str">
            <v>Wijk bij Duurstede</v>
          </cell>
          <cell r="AE17" t="str">
            <v>Wijk bij Duurstede</v>
          </cell>
          <cell r="AF17" t="str">
            <v>KR</v>
          </cell>
          <cell r="AG17" t="str">
            <v>ML 08</v>
          </cell>
          <cell r="AH17" t="str">
            <v>handm.</v>
          </cell>
          <cell r="AI17" t="str">
            <v>WBK Prim. verhuurd Dhr.v Oorschot</v>
          </cell>
          <cell r="AJ17" t="str">
            <v>GOP</v>
          </cell>
          <cell r="BA17">
            <v>0</v>
          </cell>
          <cell r="BC17">
            <v>0</v>
          </cell>
          <cell r="CW17">
            <v>0</v>
          </cell>
          <cell r="CX17">
            <v>0</v>
          </cell>
          <cell r="DA17">
            <v>127263</v>
          </cell>
          <cell r="DE17" t="str">
            <v>n.v.t.</v>
          </cell>
          <cell r="DL17" t="str">
            <v>gebouw</v>
          </cell>
          <cell r="DM17" t="str">
            <v>ja</v>
          </cell>
          <cell r="DN17">
            <v>2024</v>
          </cell>
          <cell r="DO17" t="str">
            <v>geen</v>
          </cell>
          <cell r="DP17" t="str">
            <v>??</v>
          </cell>
          <cell r="DQ17">
            <v>2007</v>
          </cell>
          <cell r="DR17">
            <v>2007</v>
          </cell>
          <cell r="DS17">
            <v>2007</v>
          </cell>
          <cell r="DT17" t="str">
            <v>n.v.t.</v>
          </cell>
          <cell r="DU17">
            <v>2007</v>
          </cell>
          <cell r="EG17">
            <v>150</v>
          </cell>
          <cell r="EH17">
            <v>150</v>
          </cell>
          <cell r="EU17" t="str">
            <v>X</v>
          </cell>
          <cell r="FW17" t="str">
            <v>PRIVEAAANSLUITING??</v>
          </cell>
          <cell r="FY17" t="e">
            <v>#N/A</v>
          </cell>
        </row>
        <row r="18">
          <cell r="A18" t="str">
            <v>G1002</v>
          </cell>
          <cell r="B18" t="str">
            <v>Beerschoten</v>
          </cell>
          <cell r="C18" t="str">
            <v>Abbing rijnwijkse wetering</v>
          </cell>
          <cell r="D18" t="str">
            <v>j</v>
          </cell>
          <cell r="E18">
            <v>1069</v>
          </cell>
          <cell r="F18" t="str">
            <v>Gm</v>
          </cell>
          <cell r="Q18" t="str">
            <v>Gm</v>
          </cell>
          <cell r="R18" t="str">
            <v>HDSR</v>
          </cell>
          <cell r="S18">
            <v>300</v>
          </cell>
          <cell r="X18" t="str">
            <v>G3zO</v>
          </cell>
          <cell r="Z18">
            <v>145590.58300000057</v>
          </cell>
          <cell r="AA18">
            <v>452959.39699999988</v>
          </cell>
          <cell r="AB18" t="str">
            <v>Odijkerweg38 ac</v>
          </cell>
          <cell r="AC18" t="str">
            <v>3709JK</v>
          </cell>
          <cell r="AD18" t="str">
            <v>Zeist</v>
          </cell>
          <cell r="AE18" t="str">
            <v>Zeist</v>
          </cell>
          <cell r="AF18" t="str">
            <v>KR</v>
          </cell>
          <cell r="AG18" t="str">
            <v>JW 09</v>
          </cell>
          <cell r="AH18" t="str">
            <v>autom.</v>
          </cell>
          <cell r="AJ18" t="str">
            <v>GOP</v>
          </cell>
          <cell r="AL18" t="str">
            <v>aanvoer</v>
          </cell>
          <cell r="AO18" t="str">
            <v>Rijnwijkse wetering</v>
          </cell>
          <cell r="AP18">
            <v>2.2000000000000002</v>
          </cell>
          <cell r="AQ18">
            <v>1.85</v>
          </cell>
          <cell r="AR18" t="str">
            <v>Rijnwijkse wetering</v>
          </cell>
          <cell r="AS18">
            <v>1.8</v>
          </cell>
          <cell r="AT18">
            <v>1.6</v>
          </cell>
          <cell r="AU18">
            <v>0.60000000000000009</v>
          </cell>
          <cell r="AV18" t="str">
            <v>vijzel</v>
          </cell>
          <cell r="AW18">
            <v>30</v>
          </cell>
          <cell r="BA18">
            <v>30</v>
          </cell>
          <cell r="BC18">
            <v>1</v>
          </cell>
          <cell r="BD18">
            <v>0</v>
          </cell>
          <cell r="CR18" t="str">
            <v>stalen damwand</v>
          </cell>
          <cell r="CS18" t="str">
            <v>prefab staal vijzel op damwand</v>
          </cell>
          <cell r="CT18">
            <v>190000</v>
          </cell>
          <cell r="CU18">
            <v>85000</v>
          </cell>
          <cell r="CV18">
            <v>45000</v>
          </cell>
          <cell r="CW18">
            <v>448000</v>
          </cell>
          <cell r="CX18">
            <v>208115.10175223064</v>
          </cell>
          <cell r="CY18">
            <v>175080</v>
          </cell>
          <cell r="DA18">
            <v>316888</v>
          </cell>
          <cell r="DE18">
            <v>2013</v>
          </cell>
          <cell r="DF18">
            <v>842846</v>
          </cell>
          <cell r="DG18">
            <v>2014</v>
          </cell>
          <cell r="DH18" t="str">
            <v>nvt</v>
          </cell>
          <cell r="DI18">
            <v>2019</v>
          </cell>
          <cell r="DL18" t="str">
            <v>gr.kast</v>
          </cell>
          <cell r="DM18" t="str">
            <v>ja</v>
          </cell>
          <cell r="DO18" t="str">
            <v>geen</v>
          </cell>
          <cell r="DP18">
            <v>1988</v>
          </cell>
          <cell r="DQ18">
            <v>2008</v>
          </cell>
          <cell r="DR18">
            <v>2008</v>
          </cell>
          <cell r="DS18">
            <v>2008</v>
          </cell>
          <cell r="DT18">
            <v>2008</v>
          </cell>
          <cell r="DU18">
            <v>2008</v>
          </cell>
          <cell r="EH18">
            <v>50</v>
          </cell>
          <cell r="EI18">
            <v>450</v>
          </cell>
          <cell r="EX18" t="str">
            <v>X</v>
          </cell>
          <cell r="FU18" t="str">
            <v>SPAANS BABCOCK B.V.</v>
          </cell>
          <cell r="FV18" t="str">
            <v>nn</v>
          </cell>
          <cell r="FW18" t="str">
            <v>871687400008360981</v>
          </cell>
          <cell r="FX18">
            <v>3</v>
          </cell>
          <cell r="FY18" t="e">
            <v>#N/A</v>
          </cell>
        </row>
        <row r="19">
          <cell r="A19" t="str">
            <v>G8014</v>
          </cell>
          <cell r="B19" t="str">
            <v>Belleperenlaan</v>
          </cell>
          <cell r="D19" t="str">
            <v>j</v>
          </cell>
          <cell r="E19" t="str">
            <v>nee</v>
          </cell>
          <cell r="F19" t="str">
            <v>Gm</v>
          </cell>
          <cell r="Q19" t="str">
            <v>Gm</v>
          </cell>
          <cell r="R19" t="str">
            <v>HDSR</v>
          </cell>
          <cell r="S19">
            <v>300</v>
          </cell>
          <cell r="X19" t="str">
            <v>G3zO</v>
          </cell>
          <cell r="Z19">
            <v>128170.04800000042</v>
          </cell>
          <cell r="AA19">
            <v>456313.46499999985</v>
          </cell>
          <cell r="AB19" t="str">
            <v>Belleperenlaan naast 1</v>
          </cell>
          <cell r="AD19" t="str">
            <v>Vleuten</v>
          </cell>
          <cell r="AE19" t="str">
            <v>Utrecht</v>
          </cell>
          <cell r="AF19" t="str">
            <v>LR</v>
          </cell>
          <cell r="AG19" t="str">
            <v>RN 14</v>
          </cell>
          <cell r="AH19" t="str">
            <v>lok.autom.</v>
          </cell>
          <cell r="AI19" t="str">
            <v xml:space="preserve"> </v>
          </cell>
          <cell r="AJ19" t="str">
            <v>GOP</v>
          </cell>
          <cell r="AV19" t="str">
            <v>schroefpomp</v>
          </cell>
          <cell r="AW19">
            <v>1.5</v>
          </cell>
          <cell r="BA19">
            <v>1.5</v>
          </cell>
          <cell r="BC19">
            <v>1</v>
          </cell>
          <cell r="BD19">
            <v>0</v>
          </cell>
          <cell r="DD19">
            <v>2018</v>
          </cell>
          <cell r="DE19">
            <v>2012</v>
          </cell>
          <cell r="DG19">
            <v>2012</v>
          </cell>
          <cell r="DI19">
            <v>2017</v>
          </cell>
          <cell r="DL19" t="str">
            <v>kl.kast</v>
          </cell>
          <cell r="DM19" t="str">
            <v>?</v>
          </cell>
          <cell r="DO19" t="str">
            <v>geen</v>
          </cell>
          <cell r="DP19">
            <v>2013</v>
          </cell>
          <cell r="DQ19">
            <v>2013</v>
          </cell>
          <cell r="DR19">
            <v>2013</v>
          </cell>
          <cell r="DS19">
            <v>2013</v>
          </cell>
          <cell r="DT19" t="str">
            <v>n.v.t.</v>
          </cell>
          <cell r="DU19">
            <v>2013</v>
          </cell>
          <cell r="DZ19" t="str">
            <v xml:space="preserve">nieuw pompje in 2014 LRV </v>
          </cell>
          <cell r="EN19" t="str">
            <v>X</v>
          </cell>
          <cell r="FI19" t="str">
            <v>X</v>
          </cell>
          <cell r="FW19" t="str">
            <v>871687460009323590</v>
          </cell>
          <cell r="FX19">
            <v>2</v>
          </cell>
          <cell r="FY19" t="str">
            <v>GM-BELLEPERENLAAN</v>
          </cell>
        </row>
        <row r="20">
          <cell r="A20" t="str">
            <v>G6022</v>
          </cell>
          <cell r="B20" t="str">
            <v>Benschop zuidzijde</v>
          </cell>
          <cell r="D20" t="str">
            <v>j</v>
          </cell>
          <cell r="E20" t="str">
            <v>nee</v>
          </cell>
          <cell r="F20" t="str">
            <v>Gm</v>
          </cell>
          <cell r="Q20" t="str">
            <v>Gm</v>
          </cell>
          <cell r="R20" t="str">
            <v>HDSR</v>
          </cell>
          <cell r="S20">
            <v>300</v>
          </cell>
          <cell r="X20" t="str">
            <v>G3zO</v>
          </cell>
          <cell r="Z20">
            <v>125649.0859999992</v>
          </cell>
          <cell r="AA20">
            <v>446338.76300000027</v>
          </cell>
          <cell r="AB20" t="str">
            <v xml:space="preserve">Benedeneind Zuidzijde 255 ac </v>
          </cell>
          <cell r="AC20" t="str">
            <v>3405CJ</v>
          </cell>
          <cell r="AD20" t="str">
            <v>Benschop</v>
          </cell>
          <cell r="AE20" t="str">
            <v>Lopik</v>
          </cell>
          <cell r="AF20" t="str">
            <v>IJ</v>
          </cell>
          <cell r="AG20" t="str">
            <v>NL 01</v>
          </cell>
          <cell r="AH20" t="str">
            <v>lok.autom.</v>
          </cell>
          <cell r="AJ20" t="str">
            <v>GOP</v>
          </cell>
          <cell r="AL20" t="str">
            <v>aanvoer</v>
          </cell>
          <cell r="AO20" t="str">
            <v xml:space="preserve">hoogwatervoorz.Benschop Zuidzijde </v>
          </cell>
          <cell r="AP20">
            <v>-1.4</v>
          </cell>
          <cell r="AQ20">
            <v>-1.4</v>
          </cell>
          <cell r="AR20" t="str">
            <v>Benschopper wetering</v>
          </cell>
          <cell r="AS20">
            <v>-1.55</v>
          </cell>
          <cell r="AT20">
            <v>-1.55</v>
          </cell>
          <cell r="AU20">
            <v>0.15000000000000013</v>
          </cell>
          <cell r="AV20" t="str">
            <v>vopo</v>
          </cell>
          <cell r="AW20">
            <v>1</v>
          </cell>
          <cell r="BA20">
            <v>1</v>
          </cell>
          <cell r="BC20">
            <v>1</v>
          </cell>
          <cell r="CR20" t="str">
            <v>damwand</v>
          </cell>
          <cell r="CS20" t="str">
            <v>stalen straatkast</v>
          </cell>
          <cell r="CT20">
            <v>15000</v>
          </cell>
          <cell r="CU20">
            <v>10000</v>
          </cell>
          <cell r="CV20">
            <v>10000</v>
          </cell>
          <cell r="CW20">
            <v>49000</v>
          </cell>
          <cell r="CX20">
            <v>0</v>
          </cell>
          <cell r="CY20">
            <v>0</v>
          </cell>
          <cell r="DA20">
            <v>59453</v>
          </cell>
          <cell r="DD20">
            <v>2018</v>
          </cell>
          <cell r="DE20">
            <v>2013</v>
          </cell>
          <cell r="DG20">
            <v>2013</v>
          </cell>
          <cell r="DI20">
            <v>2018</v>
          </cell>
          <cell r="DL20" t="str">
            <v>kl.kast</v>
          </cell>
          <cell r="DM20" t="str">
            <v>ja</v>
          </cell>
          <cell r="DO20" t="str">
            <v>geen</v>
          </cell>
          <cell r="DP20">
            <v>2002</v>
          </cell>
          <cell r="DQ20">
            <v>2002</v>
          </cell>
          <cell r="DR20">
            <v>2017</v>
          </cell>
          <cell r="DS20">
            <v>2002</v>
          </cell>
          <cell r="DT20" t="str">
            <v>nee</v>
          </cell>
          <cell r="DU20">
            <v>2017</v>
          </cell>
          <cell r="ER20">
            <v>29</v>
          </cell>
          <cell r="FV20" t="str">
            <v>Vopo</v>
          </cell>
          <cell r="FW20" t="str">
            <v>871687400008823455</v>
          </cell>
          <cell r="FX20">
            <v>1</v>
          </cell>
          <cell r="FY20" t="str">
            <v>GM-BENSCHOP-ZUIDZIJDE</v>
          </cell>
        </row>
        <row r="21">
          <cell r="A21" t="str">
            <v>SY?</v>
          </cell>
          <cell r="B21" t="str">
            <v>Benschoppermolenvliet</v>
          </cell>
          <cell r="D21" t="str">
            <v>n</v>
          </cell>
          <cell r="E21" t="str">
            <v>nee</v>
          </cell>
          <cell r="J21" t="str">
            <v>Sy</v>
          </cell>
          <cell r="Q21" t="str">
            <v>Sy</v>
          </cell>
          <cell r="R21" t="str">
            <v>HDSR</v>
          </cell>
          <cell r="S21">
            <v>300</v>
          </cell>
          <cell r="Z21" t="e">
            <v>#N/A</v>
          </cell>
          <cell r="AA21" t="e">
            <v>#N/A</v>
          </cell>
          <cell r="AB21" t="str">
            <v>Dwarsdamweg</v>
          </cell>
          <cell r="AD21" t="str">
            <v>Lopik</v>
          </cell>
          <cell r="AE21" t="str">
            <v>Lopik</v>
          </cell>
          <cell r="AF21" t="str">
            <v>IJ</v>
          </cell>
          <cell r="AG21" t="str">
            <v>AB 03</v>
          </cell>
          <cell r="AH21" t="str">
            <v>niet</v>
          </cell>
          <cell r="AJ21" t="str">
            <v>GOP</v>
          </cell>
          <cell r="AL21" t="str">
            <v>n.v.t.</v>
          </cell>
          <cell r="AO21" t="str">
            <v>natuurgebied Willescop</v>
          </cell>
          <cell r="AP21">
            <v>-1.4</v>
          </cell>
          <cell r="AQ21">
            <v>-1.6</v>
          </cell>
          <cell r="AR21" t="str">
            <v>Benschopper wetering</v>
          </cell>
          <cell r="AS21">
            <v>-1.55</v>
          </cell>
          <cell r="AT21">
            <v>-1.55</v>
          </cell>
          <cell r="AU21">
            <v>0.15</v>
          </cell>
          <cell r="BA21">
            <v>0</v>
          </cell>
          <cell r="BR21" t="str">
            <v>rond</v>
          </cell>
          <cell r="BS21" t="str">
            <v>hdpe</v>
          </cell>
          <cell r="BT21">
            <v>1</v>
          </cell>
          <cell r="BU21">
            <v>-4.5</v>
          </cell>
          <cell r="BV21">
            <v>-4.5</v>
          </cell>
          <cell r="BY21">
            <v>30</v>
          </cell>
          <cell r="BZ21" t="str">
            <v>rond 0,80</v>
          </cell>
          <cell r="CA21" t="str">
            <v>geen</v>
          </cell>
          <cell r="CB21" t="str">
            <v>koppeling</v>
          </cell>
          <cell r="CR21" t="str">
            <v>leiding</v>
          </cell>
          <cell r="CS21" t="str">
            <v>houten damwand</v>
          </cell>
          <cell r="CT21">
            <v>100000</v>
          </cell>
          <cell r="CW21">
            <v>140000</v>
          </cell>
          <cell r="CX21">
            <v>0</v>
          </cell>
          <cell r="CY21">
            <v>0</v>
          </cell>
          <cell r="CZ21">
            <v>100000</v>
          </cell>
          <cell r="DE21" t="str">
            <v>n.v.t.</v>
          </cell>
          <cell r="DO21" t="str">
            <v>geen</v>
          </cell>
          <cell r="DP21">
            <v>2006</v>
          </cell>
          <cell r="DQ21">
            <v>2006</v>
          </cell>
          <cell r="DU21">
            <v>2006</v>
          </cell>
          <cell r="FW21" t="str">
            <v>geen elektra??? of samen met ander object??</v>
          </cell>
          <cell r="FY21" t="e">
            <v>#N/A</v>
          </cell>
        </row>
        <row r="22">
          <cell r="A22" t="str">
            <v>I6205</v>
          </cell>
          <cell r="B22" t="str">
            <v>Benschopperwetering</v>
          </cell>
          <cell r="D22" t="str">
            <v>j</v>
          </cell>
          <cell r="E22">
            <v>3204</v>
          </cell>
          <cell r="H22" t="str">
            <v>In</v>
          </cell>
          <cell r="Q22" t="str">
            <v>In</v>
          </cell>
          <cell r="R22" t="str">
            <v>HDSR</v>
          </cell>
          <cell r="S22">
            <v>300</v>
          </cell>
          <cell r="X22" t="str">
            <v>G3zO</v>
          </cell>
          <cell r="Z22" t="e">
            <v>#N/A</v>
          </cell>
          <cell r="AA22" t="e">
            <v>#N/A</v>
          </cell>
          <cell r="AB22" t="str">
            <v>Achtersloot nst 2</v>
          </cell>
          <cell r="AC22" t="str">
            <v>3401NW</v>
          </cell>
          <cell r="AD22" t="str">
            <v>IJsselstein</v>
          </cell>
          <cell r="AE22" t="str">
            <v>IJsselstein</v>
          </cell>
          <cell r="AF22" t="str">
            <v>IJ</v>
          </cell>
          <cell r="AG22" t="str">
            <v>NL 01</v>
          </cell>
          <cell r="AH22" t="str">
            <v>autom.</v>
          </cell>
          <cell r="AJ22" t="str">
            <v>GOP</v>
          </cell>
          <cell r="AL22" t="str">
            <v>aanvoer</v>
          </cell>
          <cell r="AO22" t="str">
            <v>Stadsgracht Ijsselstein</v>
          </cell>
          <cell r="AP22" t="str">
            <v>0.40</v>
          </cell>
          <cell r="AQ22" t="str">
            <v>0.80</v>
          </cell>
          <cell r="AR22" t="str">
            <v>Benschopper wetering</v>
          </cell>
          <cell r="AS22">
            <v>-1.2</v>
          </cell>
          <cell r="AT22">
            <v>-1.3</v>
          </cell>
          <cell r="AU22">
            <v>-1.7</v>
          </cell>
          <cell r="BA22">
            <v>0</v>
          </cell>
          <cell r="BC22">
            <v>0</v>
          </cell>
          <cell r="BR22" t="str">
            <v>rond</v>
          </cell>
          <cell r="CW22">
            <v>0</v>
          </cell>
          <cell r="CX22">
            <v>0</v>
          </cell>
          <cell r="DE22">
            <v>2014</v>
          </cell>
          <cell r="DG22">
            <v>2014</v>
          </cell>
          <cell r="DI22">
            <v>2019</v>
          </cell>
          <cell r="DO22" t="str">
            <v>geen</v>
          </cell>
          <cell r="DP22">
            <v>1960</v>
          </cell>
          <cell r="DQ22">
            <v>1960</v>
          </cell>
          <cell r="DR22">
            <v>2001</v>
          </cell>
          <cell r="DS22">
            <v>2008</v>
          </cell>
          <cell r="DT22">
            <v>2008</v>
          </cell>
          <cell r="DU22">
            <v>2008</v>
          </cell>
          <cell r="DZ22" t="str">
            <v>geautomatiseerd</v>
          </cell>
          <cell r="EI22">
            <v>45</v>
          </cell>
          <cell r="EX22" t="str">
            <v>X</v>
          </cell>
          <cell r="FW22" t="str">
            <v>871687400009835488</v>
          </cell>
          <cell r="FX22">
            <v>1</v>
          </cell>
          <cell r="FY22" t="str">
            <v>I-BENSCHOPPERWETERING</v>
          </cell>
        </row>
        <row r="23">
          <cell r="A23" t="str">
            <v>ST1030</v>
          </cell>
          <cell r="B23" t="str">
            <v>Berekuil</v>
          </cell>
          <cell r="D23" t="str">
            <v>j</v>
          </cell>
          <cell r="E23">
            <v>2134</v>
          </cell>
          <cell r="G23" t="str">
            <v>St</v>
          </cell>
          <cell r="H23" t="str">
            <v>In</v>
          </cell>
          <cell r="Q23" t="str">
            <v>StIn</v>
          </cell>
          <cell r="R23" t="str">
            <v>HDSR</v>
          </cell>
          <cell r="S23">
            <v>300</v>
          </cell>
          <cell r="X23" t="str">
            <v>G3zO</v>
          </cell>
          <cell r="Z23">
            <v>138305.20199999958</v>
          </cell>
          <cell r="AA23">
            <v>456831.78099999949</v>
          </cell>
          <cell r="AB23" t="str">
            <v>Arienslaan 2 nst</v>
          </cell>
          <cell r="AC23" t="str">
            <v>3573PT</v>
          </cell>
          <cell r="AD23" t="str">
            <v>Utrecht</v>
          </cell>
          <cell r="AE23" t="str">
            <v>Utrecht</v>
          </cell>
          <cell r="AF23" t="str">
            <v>LR</v>
          </cell>
          <cell r="AG23" t="str">
            <v>JS 13</v>
          </cell>
          <cell r="AH23" t="str">
            <v>autom.</v>
          </cell>
          <cell r="AJ23" t="str">
            <v>GOP</v>
          </cell>
          <cell r="BA23">
            <v>0</v>
          </cell>
          <cell r="BC23">
            <v>0</v>
          </cell>
          <cell r="BF23" t="str">
            <v xml:space="preserve">onderlaat </v>
          </cell>
          <cell r="BG23">
            <v>2</v>
          </cell>
          <cell r="BH23" t="str">
            <v xml:space="preserve">2*2,5 </v>
          </cell>
          <cell r="BK23" t="str">
            <v>beton</v>
          </cell>
          <cell r="BL23" t="str">
            <v>stalen schuiven</v>
          </cell>
          <cell r="CR23" t="str">
            <v>betonnen onderbouw</v>
          </cell>
          <cell r="CS23" t="str">
            <v>stalen schuiven</v>
          </cell>
          <cell r="CT23">
            <v>150000</v>
          </cell>
          <cell r="CU23">
            <v>80000</v>
          </cell>
          <cell r="CV23">
            <v>30000</v>
          </cell>
          <cell r="CW23">
            <v>364000</v>
          </cell>
          <cell r="CX23">
            <v>238820.27010659347</v>
          </cell>
          <cell r="CY23">
            <v>200911.190673909</v>
          </cell>
          <cell r="DA23">
            <v>252070</v>
          </cell>
          <cell r="DE23">
            <v>2013</v>
          </cell>
          <cell r="DG23">
            <v>2013</v>
          </cell>
          <cell r="DI23">
            <v>2018</v>
          </cell>
          <cell r="DO23" t="str">
            <v>geen</v>
          </cell>
          <cell r="DP23" t="str">
            <v>??</v>
          </cell>
          <cell r="DQ23" t="str">
            <v>1965?</v>
          </cell>
          <cell r="DR23" t="str">
            <v>1965?</v>
          </cell>
          <cell r="DS23">
            <v>1998</v>
          </cell>
          <cell r="DT23">
            <v>1998</v>
          </cell>
          <cell r="DU23">
            <v>1998</v>
          </cell>
          <cell r="DZ23" t="str">
            <v xml:space="preserve">in GROM electrisch en schuiven HERMAN ???? </v>
          </cell>
          <cell r="ER23" t="str">
            <v>X</v>
          </cell>
          <cell r="ET23" t="str">
            <v xml:space="preserve"> </v>
          </cell>
          <cell r="FW23" t="str">
            <v>871687400008484632</v>
          </cell>
          <cell r="FX23">
            <v>2</v>
          </cell>
          <cell r="FY23" t="str">
            <v>ST-BEREKUIL</v>
          </cell>
        </row>
        <row r="24">
          <cell r="A24" t="str">
            <v>G4022</v>
          </cell>
          <cell r="B24" t="str">
            <v>Biester</v>
          </cell>
          <cell r="D24" t="str">
            <v>j</v>
          </cell>
          <cell r="E24">
            <v>1026</v>
          </cell>
          <cell r="F24" t="str">
            <v>Gm</v>
          </cell>
          <cell r="Q24" t="str">
            <v>Gm</v>
          </cell>
          <cell r="R24" t="str">
            <v>HDSR</v>
          </cell>
          <cell r="S24">
            <v>300</v>
          </cell>
          <cell r="X24" t="str">
            <v>EG</v>
          </cell>
          <cell r="Z24">
            <v>141141.44799999893</v>
          </cell>
          <cell r="AA24">
            <v>445158.28099999949</v>
          </cell>
          <cell r="AB24" t="str">
            <v>Jhr. Ramweg 20 bij</v>
          </cell>
          <cell r="AC24" t="str">
            <v>3998JR</v>
          </cell>
          <cell r="AD24" t="str">
            <v>Schalkwijk</v>
          </cell>
          <cell r="AE24" t="str">
            <v>Houten</v>
          </cell>
          <cell r="AF24" t="str">
            <v>KR</v>
          </cell>
          <cell r="AG24" t="str">
            <v>WK 10</v>
          </cell>
          <cell r="AH24" t="str">
            <v>autom.</v>
          </cell>
          <cell r="AJ24" t="str">
            <v>GOP</v>
          </cell>
          <cell r="AL24" t="str">
            <v>afvoer</v>
          </cell>
          <cell r="AO24" t="str">
            <v>Schalkwijkse wetering</v>
          </cell>
          <cell r="AP24">
            <v>0.5</v>
          </cell>
          <cell r="AR24" t="str">
            <v>woonwijk De Biester</v>
          </cell>
          <cell r="AT24">
            <v>-0.2</v>
          </cell>
          <cell r="AU24">
            <v>0.7</v>
          </cell>
          <cell r="AV24" t="str">
            <v>schroefpomp</v>
          </cell>
          <cell r="AW24">
            <v>3.7</v>
          </cell>
          <cell r="AX24">
            <v>0</v>
          </cell>
          <cell r="BA24">
            <v>3.7</v>
          </cell>
          <cell r="BC24">
            <v>2</v>
          </cell>
          <cell r="BD24">
            <v>0</v>
          </cell>
          <cell r="CR24" t="str">
            <v>put prefab beton</v>
          </cell>
          <cell r="CS24" t="str">
            <v>stalen straatkast</v>
          </cell>
          <cell r="CT24">
            <v>50000</v>
          </cell>
          <cell r="CU24">
            <v>25000</v>
          </cell>
          <cell r="CV24">
            <v>25000</v>
          </cell>
          <cell r="CW24">
            <v>140000</v>
          </cell>
          <cell r="CX24">
            <v>78435.429455796999</v>
          </cell>
          <cell r="CY24">
            <v>65985</v>
          </cell>
          <cell r="DE24">
            <v>2012</v>
          </cell>
          <cell r="DG24">
            <v>2012</v>
          </cell>
          <cell r="DI24">
            <v>2017</v>
          </cell>
          <cell r="DL24" t="str">
            <v>kl.kast</v>
          </cell>
          <cell r="DM24" t="str">
            <v>ja</v>
          </cell>
          <cell r="DO24" t="str">
            <v>geen</v>
          </cell>
          <cell r="DP24" t="str">
            <v>1960??</v>
          </cell>
          <cell r="DQ24">
            <v>1989</v>
          </cell>
          <cell r="DR24">
            <v>1989</v>
          </cell>
          <cell r="DS24">
            <v>1989</v>
          </cell>
          <cell r="DT24">
            <v>1997</v>
          </cell>
          <cell r="DU24">
            <v>1997</v>
          </cell>
          <cell r="DZ24" t="str">
            <v>bouwk + electr watersys. onder deloep nemen (misschien Vervallen)</v>
          </cell>
          <cell r="EA24" t="str">
            <v xml:space="preserve"> </v>
          </cell>
          <cell r="ES24">
            <v>5</v>
          </cell>
          <cell r="ET24">
            <v>55</v>
          </cell>
          <cell r="FS24" t="str">
            <v>N</v>
          </cell>
          <cell r="FU24" t="str">
            <v>EEKELS SAMSON V.O.F.</v>
          </cell>
          <cell r="FV24" t="str">
            <v>HIDROSTAL</v>
          </cell>
          <cell r="FW24" t="str">
            <v>871687400008360424</v>
          </cell>
          <cell r="FX24">
            <v>3</v>
          </cell>
          <cell r="FY24" t="str">
            <v>GM-BIESTER</v>
          </cell>
        </row>
        <row r="25">
          <cell r="A25" t="str">
            <v>G4034</v>
          </cell>
          <cell r="B25" t="str">
            <v xml:space="preserve">Bijleveld </v>
          </cell>
          <cell r="D25" t="str">
            <v>j</v>
          </cell>
          <cell r="E25">
            <v>2103</v>
          </cell>
          <cell r="F25" t="str">
            <v>Gm</v>
          </cell>
          <cell r="H25" t="str">
            <v>In</v>
          </cell>
          <cell r="O25" t="str">
            <v>Vp</v>
          </cell>
          <cell r="Q25" t="str">
            <v>GmInVp</v>
          </cell>
          <cell r="R25" t="str">
            <v>HDSR</v>
          </cell>
          <cell r="S25">
            <v>300</v>
          </cell>
          <cell r="W25" t="str">
            <v>ja 19xx</v>
          </cell>
          <cell r="X25" t="str">
            <v>EG</v>
          </cell>
          <cell r="Z25">
            <v>126558.3759999983</v>
          </cell>
          <cell r="AA25">
            <v>455644.8590000011</v>
          </cell>
          <cell r="AB25" t="str">
            <v>Utrechtsestraatweg 1 bij</v>
          </cell>
          <cell r="AC25" t="str">
            <v>3481LA</v>
          </cell>
          <cell r="AD25" t="str">
            <v>Harmelen</v>
          </cell>
          <cell r="AE25" t="str">
            <v>Woerden</v>
          </cell>
          <cell r="AF25" t="str">
            <v>LR</v>
          </cell>
          <cell r="AG25" t="str">
            <v>NB 16</v>
          </cell>
          <cell r="AH25" t="str">
            <v>autom.</v>
          </cell>
          <cell r="AJ25" t="str">
            <v>GOP</v>
          </cell>
          <cell r="AL25" t="str">
            <v>afvoer</v>
          </cell>
          <cell r="AO25" t="str">
            <v>Leidsche Rijn</v>
          </cell>
          <cell r="AP25">
            <v>-0.4</v>
          </cell>
          <cell r="AQ25">
            <v>-0.4</v>
          </cell>
          <cell r="AR25" t="str">
            <v>maalpand Bijleveld</v>
          </cell>
          <cell r="AS25">
            <v>-1.95</v>
          </cell>
          <cell r="AT25">
            <v>-2.0499999999999998</v>
          </cell>
          <cell r="AU25">
            <v>1.65</v>
          </cell>
          <cell r="AV25" t="str">
            <v>schroefpomp</v>
          </cell>
          <cell r="AW25">
            <v>130</v>
          </cell>
          <cell r="AX25">
            <v>130</v>
          </cell>
          <cell r="BA25">
            <v>260</v>
          </cell>
          <cell r="BC25">
            <v>2</v>
          </cell>
          <cell r="BD25">
            <v>0</v>
          </cell>
          <cell r="BE25" t="str">
            <v>Bosker portaal</v>
          </cell>
          <cell r="CR25" t="str">
            <v>betonnen onderbouw</v>
          </cell>
          <cell r="CS25" t="str">
            <v>gebouw, beton</v>
          </cell>
          <cell r="CT25">
            <v>1500000</v>
          </cell>
          <cell r="CU25">
            <v>700000</v>
          </cell>
          <cell r="CV25">
            <v>200000</v>
          </cell>
          <cell r="CW25">
            <v>3360000</v>
          </cell>
          <cell r="CX25">
            <v>3943946.4055245304</v>
          </cell>
          <cell r="CY25">
            <v>3317905</v>
          </cell>
          <cell r="DA25">
            <v>4378814</v>
          </cell>
          <cell r="DD25">
            <v>2017</v>
          </cell>
          <cell r="DE25">
            <v>2013</v>
          </cell>
          <cell r="DG25">
            <v>2013</v>
          </cell>
          <cell r="DI25">
            <v>2018</v>
          </cell>
          <cell r="DJ25" t="str">
            <v>hommema</v>
          </cell>
          <cell r="DK25" t="str">
            <v>R afl?</v>
          </cell>
          <cell r="DL25" t="str">
            <v>gebouw</v>
          </cell>
          <cell r="DM25" t="str">
            <v>ja</v>
          </cell>
          <cell r="DN25">
            <v>2018</v>
          </cell>
          <cell r="DO25" t="str">
            <v>geen</v>
          </cell>
          <cell r="DP25">
            <v>1988</v>
          </cell>
          <cell r="DQ25">
            <v>1988</v>
          </cell>
          <cell r="DR25">
            <v>2011</v>
          </cell>
          <cell r="DS25">
            <v>2011</v>
          </cell>
          <cell r="DT25">
            <v>2011</v>
          </cell>
          <cell r="DU25">
            <v>2011</v>
          </cell>
          <cell r="DZ25" t="str">
            <v>mech+electr</v>
          </cell>
          <cell r="EK25">
            <v>308</v>
          </cell>
          <cell r="FR25" t="str">
            <v>Water</v>
          </cell>
          <cell r="FS25" t="str">
            <v>J</v>
          </cell>
          <cell r="FT25" t="str">
            <v>Cummuns Diesel,Type NT 855,165 KVA,1500 omw/min,3x380V,onderh. nedalo</v>
          </cell>
          <cell r="FU25" t="str">
            <v>STORK FDO B.V.</v>
          </cell>
          <cell r="FV25" t="str">
            <v>Holec</v>
          </cell>
          <cell r="FW25" t="str">
            <v>871687400008434996</v>
          </cell>
          <cell r="FX25">
            <v>2</v>
          </cell>
          <cell r="FY25" t="str">
            <v>GM-BIJLEVELD</v>
          </cell>
        </row>
        <row r="26">
          <cell r="A26" t="str">
            <v>SL0005</v>
          </cell>
          <cell r="B26" t="str">
            <v>Bijleveld inlaat</v>
          </cell>
          <cell r="D26" t="str">
            <v>j</v>
          </cell>
          <cell r="E26">
            <v>2178</v>
          </cell>
          <cell r="H26" t="str">
            <v>in</v>
          </cell>
          <cell r="Q26" t="str">
            <v>in</v>
          </cell>
          <cell r="R26" t="str">
            <v>HDSR</v>
          </cell>
          <cell r="S26">
            <v>300</v>
          </cell>
          <cell r="X26" t="str">
            <v>G3zO</v>
          </cell>
          <cell r="Z26" t="e">
            <v>#N/A</v>
          </cell>
          <cell r="AA26" t="e">
            <v>#N/A</v>
          </cell>
          <cell r="AB26" t="str">
            <v>DREEF 40 BY</v>
          </cell>
          <cell r="AC26" t="str">
            <v>3628BK</v>
          </cell>
          <cell r="AD26" t="str">
            <v>Kockengen</v>
          </cell>
          <cell r="AE26" t="str">
            <v>Stichtse Vecht</v>
          </cell>
          <cell r="AF26" t="str">
            <v>LR</v>
          </cell>
          <cell r="DE26" t="str">
            <v>geen status bekend</v>
          </cell>
          <cell r="FW26" t="str">
            <v>zonnepanelen</v>
          </cell>
          <cell r="FY26" t="e">
            <v>#N/A</v>
          </cell>
        </row>
        <row r="27">
          <cell r="A27" t="str">
            <v>I6138 ??</v>
          </cell>
          <cell r="B27" t="str">
            <v xml:space="preserve">Bijleveld Vlotterput inlaat </v>
          </cell>
          <cell r="C27" t="str">
            <v>ST7262 - Zonnestuw</v>
          </cell>
          <cell r="D27" t="str">
            <v>j</v>
          </cell>
          <cell r="E27">
            <v>2173</v>
          </cell>
          <cell r="H27" t="str">
            <v>In</v>
          </cell>
          <cell r="Q27" t="str">
            <v>In</v>
          </cell>
          <cell r="R27" t="str">
            <v>HDSR</v>
          </cell>
          <cell r="S27">
            <v>300</v>
          </cell>
          <cell r="Z27" t="e">
            <v>#N/A</v>
          </cell>
          <cell r="AA27" t="e">
            <v>#N/A</v>
          </cell>
          <cell r="AB27" t="str">
            <v>Joncheerelaan de 12 bij</v>
          </cell>
          <cell r="AC27" t="str">
            <v>3481GR</v>
          </cell>
          <cell r="AD27" t="str">
            <v>Harmelen</v>
          </cell>
          <cell r="AE27" t="str">
            <v>Woerden</v>
          </cell>
          <cell r="AF27" t="str">
            <v>LR</v>
          </cell>
          <cell r="AG27" t="str">
            <v>RN 14</v>
          </cell>
          <cell r="AH27" t="str">
            <v>lok.autom.</v>
          </cell>
          <cell r="AI27" t="str">
            <v>signaal naar CAW Inlaat maken</v>
          </cell>
          <cell r="AJ27" t="str">
            <v>GOP</v>
          </cell>
          <cell r="BA27">
            <v>0</v>
          </cell>
          <cell r="BC27">
            <v>0</v>
          </cell>
          <cell r="BR27" t="str">
            <v>??</v>
          </cell>
          <cell r="CR27" t="str">
            <v>houten damwand</v>
          </cell>
          <cell r="CS27" t="str">
            <v>put met schuif</v>
          </cell>
          <cell r="CW27">
            <v>0</v>
          </cell>
          <cell r="CX27">
            <v>0</v>
          </cell>
          <cell r="CZ27">
            <v>60</v>
          </cell>
          <cell r="DE27" t="str">
            <v>geen status bekend</v>
          </cell>
          <cell r="DO27" t="str">
            <v>geen</v>
          </cell>
          <cell r="DP27" t="str">
            <v>??</v>
          </cell>
          <cell r="DQ27">
            <v>2002</v>
          </cell>
          <cell r="DR27" t="str">
            <v>19??</v>
          </cell>
          <cell r="DS27" t="str">
            <v>19??</v>
          </cell>
          <cell r="DT27">
            <v>2010</v>
          </cell>
          <cell r="DU27">
            <v>2010</v>
          </cell>
          <cell r="DZ27" t="str">
            <v>damw 2002 (37.000) uit GOP lijst</v>
          </cell>
          <cell r="EU27" t="str">
            <v>X</v>
          </cell>
          <cell r="FW27" t="str">
            <v>geen elektra??? of samen met ander object??</v>
          </cell>
          <cell r="FY27" t="e">
            <v>#N/A</v>
          </cell>
        </row>
        <row r="28">
          <cell r="A28" t="str">
            <v>G8002</v>
          </cell>
          <cell r="B28" t="str">
            <v>Blokhoven</v>
          </cell>
          <cell r="D28" t="str">
            <v>j</v>
          </cell>
          <cell r="E28">
            <v>1014</v>
          </cell>
          <cell r="F28" t="str">
            <v>Gm</v>
          </cell>
          <cell r="O28" t="str">
            <v>Vp</v>
          </cell>
          <cell r="Q28" t="str">
            <v>GmVp</v>
          </cell>
          <cell r="R28" t="str">
            <v>HDSR</v>
          </cell>
          <cell r="S28">
            <v>300</v>
          </cell>
          <cell r="X28" t="str">
            <v>EG</v>
          </cell>
          <cell r="Z28">
            <v>139464.94200000167</v>
          </cell>
          <cell r="AA28">
            <v>444129.47199999914</v>
          </cell>
          <cell r="AB28" t="str">
            <v>Achterdijk 6</v>
          </cell>
          <cell r="AC28" t="str">
            <v>3998NG</v>
          </cell>
          <cell r="AD28" t="str">
            <v>Schalkwijk</v>
          </cell>
          <cell r="AE28" t="str">
            <v>Houten</v>
          </cell>
          <cell r="AF28" t="str">
            <v>KR</v>
          </cell>
          <cell r="AG28" t="str">
            <v>WK 10</v>
          </cell>
          <cell r="AH28" t="str">
            <v>autom.</v>
          </cell>
          <cell r="AI28" t="str">
            <v>was G4017</v>
          </cell>
          <cell r="AJ28" t="str">
            <v>GOP</v>
          </cell>
          <cell r="AL28" t="str">
            <v>afvoer</v>
          </cell>
          <cell r="AO28" t="str">
            <v>Inundatiekanaal</v>
          </cell>
          <cell r="AP28">
            <v>0.64</v>
          </cell>
          <cell r="AQ28">
            <v>0.55000000000000004</v>
          </cell>
          <cell r="AR28" t="str">
            <v xml:space="preserve">polder Blokhoven </v>
          </cell>
          <cell r="AS28">
            <v>-0.1</v>
          </cell>
          <cell r="AT28">
            <v>-0.4</v>
          </cell>
          <cell r="AU28">
            <v>1.04</v>
          </cell>
          <cell r="AV28" t="str">
            <v>vijzel</v>
          </cell>
          <cell r="AW28">
            <v>75</v>
          </cell>
          <cell r="BA28">
            <v>75</v>
          </cell>
          <cell r="BC28">
            <v>1</v>
          </cell>
          <cell r="BD28">
            <v>1</v>
          </cell>
          <cell r="BE28" t="str">
            <v>van der Spek</v>
          </cell>
          <cell r="CB28" t="str">
            <v>ja</v>
          </cell>
          <cell r="CR28" t="str">
            <v>damwand</v>
          </cell>
          <cell r="CS28" t="str">
            <v>vijzel in prefab put</v>
          </cell>
          <cell r="CT28">
            <v>250000</v>
          </cell>
          <cell r="CU28">
            <v>150000</v>
          </cell>
          <cell r="CV28">
            <v>70000</v>
          </cell>
          <cell r="CW28">
            <v>658000</v>
          </cell>
          <cell r="CX28">
            <v>389974.5125774378</v>
          </cell>
          <cell r="CY28">
            <v>328072</v>
          </cell>
          <cell r="DA28">
            <v>731003</v>
          </cell>
          <cell r="DE28">
            <v>2015</v>
          </cell>
          <cell r="DG28">
            <v>2015</v>
          </cell>
          <cell r="DI28">
            <v>2020</v>
          </cell>
          <cell r="DK28" t="str">
            <v>R afl?</v>
          </cell>
          <cell r="DL28" t="str">
            <v>gr.kast</v>
          </cell>
          <cell r="DM28" t="str">
            <v>ja</v>
          </cell>
          <cell r="DO28" t="str">
            <v>geen</v>
          </cell>
          <cell r="DP28" t="str">
            <v>??</v>
          </cell>
          <cell r="DQ28">
            <v>2002</v>
          </cell>
          <cell r="DR28">
            <v>2002</v>
          </cell>
          <cell r="DS28">
            <v>2002</v>
          </cell>
          <cell r="DT28">
            <v>2002</v>
          </cell>
          <cell r="DU28">
            <v>2002</v>
          </cell>
          <cell r="DZ28" t="str">
            <v>wordt vispasseerbaar gemaakt in 2013</v>
          </cell>
          <cell r="EG28">
            <v>50</v>
          </cell>
          <cell r="EU28" t="str">
            <v>X</v>
          </cell>
          <cell r="FS28" t="str">
            <v>N</v>
          </cell>
          <cell r="FU28" t="str">
            <v>SPAANS BABCOCK B.V.</v>
          </cell>
          <cell r="FV28" t="str">
            <v>nn</v>
          </cell>
          <cell r="FW28" t="str">
            <v>871687400008943207</v>
          </cell>
          <cell r="FX28">
            <v>3</v>
          </cell>
          <cell r="FY28" t="str">
            <v>GM-BLOKHOVEN</v>
          </cell>
        </row>
        <row r="29">
          <cell r="A29" t="str">
            <v>Af?</v>
          </cell>
          <cell r="B29" t="str">
            <v>Blokhuisbrug noodkering</v>
          </cell>
          <cell r="E29" t="str">
            <v>nee</v>
          </cell>
          <cell r="K29" t="str">
            <v>Af</v>
          </cell>
          <cell r="Q29" t="str">
            <v>Af</v>
          </cell>
          <cell r="R29" t="str">
            <v>HDSR</v>
          </cell>
          <cell r="S29">
            <v>300</v>
          </cell>
          <cell r="X29" t="str">
            <v>Af-code</v>
          </cell>
          <cell r="Z29" t="e">
            <v>#N/A</v>
          </cell>
          <cell r="AA29" t="e">
            <v>#N/A</v>
          </cell>
          <cell r="AB29" t="str">
            <v>Leidschestraatweg N458</v>
          </cell>
          <cell r="AD29" t="str">
            <v>Woerden</v>
          </cell>
          <cell r="AE29" t="str">
            <v>Woerden</v>
          </cell>
          <cell r="AF29" t="str">
            <v>OR</v>
          </cell>
          <cell r="AG29" t="str">
            <v>NG 04</v>
          </cell>
          <cell r="AH29" t="str">
            <v>handm.</v>
          </cell>
          <cell r="AI29" t="str">
            <v>WBK Reg.</v>
          </cell>
          <cell r="AJ29" t="str">
            <v>GOP</v>
          </cell>
          <cell r="BA29">
            <v>0</v>
          </cell>
          <cell r="CW29">
            <v>0</v>
          </cell>
          <cell r="CX29">
            <v>0</v>
          </cell>
          <cell r="DE29" t="str">
            <v>n.v.t.</v>
          </cell>
          <cell r="DO29" t="str">
            <v>geen</v>
          </cell>
          <cell r="FW29" t="str">
            <v>geen elektra??? of samen met ander object??</v>
          </cell>
          <cell r="FY29" t="e">
            <v>#N/A</v>
          </cell>
        </row>
        <row r="30">
          <cell r="A30" t="str">
            <v>G6021</v>
          </cell>
          <cell r="B30" t="str">
            <v>Blokland Oost</v>
          </cell>
          <cell r="C30" t="str">
            <v>gem Montfoort</v>
          </cell>
          <cell r="D30" t="str">
            <v>j</v>
          </cell>
          <cell r="E30">
            <v>3202</v>
          </cell>
          <cell r="F30" t="str">
            <v>Gm</v>
          </cell>
          <cell r="Q30" t="str">
            <v>Gm</v>
          </cell>
          <cell r="R30" t="str">
            <v>HDSR</v>
          </cell>
          <cell r="S30">
            <v>300</v>
          </cell>
          <cell r="X30" t="str">
            <v>G3zO</v>
          </cell>
          <cell r="Z30">
            <v>125578.99199999869</v>
          </cell>
          <cell r="AA30">
            <v>449945.37000000104</v>
          </cell>
          <cell r="AB30" t="str">
            <v>Blokland 1 ac</v>
          </cell>
          <cell r="AC30" t="str">
            <v>3417MN</v>
          </cell>
          <cell r="AD30" t="str">
            <v>Montfoort</v>
          </cell>
          <cell r="AE30" t="str">
            <v>Montfoort</v>
          </cell>
          <cell r="AF30" t="str">
            <v>IJ</v>
          </cell>
          <cell r="AG30" t="str">
            <v>RK 02</v>
          </cell>
          <cell r="AH30" t="str">
            <v>autom.</v>
          </cell>
          <cell r="AJ30" t="str">
            <v>GOP</v>
          </cell>
          <cell r="AL30" t="str">
            <v>aanvoer</v>
          </cell>
          <cell r="AO30" t="str">
            <v>hoogwatervoorz. Blokland</v>
          </cell>
          <cell r="AR30" t="str">
            <v>maalpand gemaal De Pleyt</v>
          </cell>
          <cell r="AS30">
            <v>-1.9</v>
          </cell>
          <cell r="AT30">
            <v>-2</v>
          </cell>
          <cell r="AV30" t="str">
            <v>schroefpomp</v>
          </cell>
          <cell r="AW30">
            <v>3.8</v>
          </cell>
          <cell r="BA30">
            <v>3.8</v>
          </cell>
          <cell r="BC30">
            <v>1</v>
          </cell>
          <cell r="CR30" t="str">
            <v>betonput</v>
          </cell>
          <cell r="CS30" t="str">
            <v>stalen straatkast</v>
          </cell>
          <cell r="CW30">
            <v>0</v>
          </cell>
          <cell r="CX30">
            <v>0</v>
          </cell>
          <cell r="CY30">
            <v>0</v>
          </cell>
          <cell r="DD30">
            <v>2018</v>
          </cell>
          <cell r="DE30">
            <v>2012</v>
          </cell>
          <cell r="DG30">
            <v>2012</v>
          </cell>
          <cell r="DI30">
            <v>2017</v>
          </cell>
          <cell r="DL30" t="str">
            <v>kl.kast</v>
          </cell>
          <cell r="DM30" t="str">
            <v>ja</v>
          </cell>
          <cell r="DO30" t="str">
            <v>geen</v>
          </cell>
          <cell r="DP30">
            <v>2006</v>
          </cell>
          <cell r="DQ30">
            <v>2006</v>
          </cell>
          <cell r="DR30">
            <v>2006</v>
          </cell>
          <cell r="DS30">
            <v>2006</v>
          </cell>
          <cell r="DT30">
            <v>2006</v>
          </cell>
          <cell r="DU30">
            <v>2006</v>
          </cell>
          <cell r="EG30">
            <v>160</v>
          </cell>
          <cell r="EH30">
            <v>15</v>
          </cell>
          <cell r="EV30" t="str">
            <v>X</v>
          </cell>
          <cell r="FW30" t="str">
            <v>geen elektra??? of samen met ander object??</v>
          </cell>
          <cell r="FY30" t="e">
            <v>#N/A</v>
          </cell>
        </row>
        <row r="31">
          <cell r="A31" t="str">
            <v>G6020</v>
          </cell>
          <cell r="B31" t="str">
            <v xml:space="preserve">Blokland West </v>
          </cell>
          <cell r="C31" t="str">
            <v>gem Verkaik</v>
          </cell>
          <cell r="D31" t="str">
            <v>j</v>
          </cell>
          <cell r="E31" t="str">
            <v>nee</v>
          </cell>
          <cell r="F31" t="str">
            <v>Gm</v>
          </cell>
          <cell r="Q31" t="str">
            <v>Gm</v>
          </cell>
          <cell r="R31" t="str">
            <v>HDSR</v>
          </cell>
          <cell r="S31">
            <v>300</v>
          </cell>
          <cell r="X31" t="str">
            <v>G3zO</v>
          </cell>
          <cell r="Z31">
            <v>124651.89999999851</v>
          </cell>
          <cell r="AA31">
            <v>448460.73600000143</v>
          </cell>
          <cell r="AB31" t="str">
            <v>Blokland 116 bij</v>
          </cell>
          <cell r="AC31" t="str">
            <v>3417MR</v>
          </cell>
          <cell r="AD31" t="str">
            <v>Montfoort</v>
          </cell>
          <cell r="AE31" t="str">
            <v>Montfoort</v>
          </cell>
          <cell r="AF31" t="str">
            <v>IJ</v>
          </cell>
          <cell r="AG31" t="str">
            <v>RK 02</v>
          </cell>
          <cell r="AH31" t="str">
            <v>lok.autom.</v>
          </cell>
          <cell r="AJ31" t="str">
            <v>GOP</v>
          </cell>
          <cell r="AL31" t="str">
            <v>aanvoer</v>
          </cell>
          <cell r="AM31" t="str">
            <v>Het gemaal Blokland West is voorzien van een pomp met afscherming. Het gemaal kan via een Cambell logger een laagwateralarm op de hoogwatervoorziening aan CAW doorgeven.</v>
          </cell>
          <cell r="AO31" t="str">
            <v>hoogwatervoorz. Blokland</v>
          </cell>
          <cell r="AP31">
            <v>-1.75</v>
          </cell>
          <cell r="AQ31">
            <v>-1.75</v>
          </cell>
          <cell r="AR31" t="str">
            <v>maalpand de Pleyt</v>
          </cell>
          <cell r="AS31">
            <v>-1.9</v>
          </cell>
          <cell r="AT31">
            <v>-2</v>
          </cell>
          <cell r="AU31">
            <v>0.25</v>
          </cell>
          <cell r="AV31" t="str">
            <v>schroefpomp</v>
          </cell>
          <cell r="AW31">
            <v>1.3</v>
          </cell>
          <cell r="BA31">
            <v>1.3</v>
          </cell>
          <cell r="BC31">
            <v>1</v>
          </cell>
          <cell r="BD31">
            <v>0</v>
          </cell>
          <cell r="CR31" t="str">
            <v>put prefab beton</v>
          </cell>
          <cell r="CS31" t="str">
            <v>stalen straatkast</v>
          </cell>
          <cell r="CT31">
            <v>30000</v>
          </cell>
          <cell r="CU31">
            <v>10000</v>
          </cell>
          <cell r="CV31">
            <v>15000</v>
          </cell>
          <cell r="CW31">
            <v>77000</v>
          </cell>
          <cell r="CX31">
            <v>56327.063123321917</v>
          </cell>
          <cell r="CY31">
            <v>47386</v>
          </cell>
          <cell r="DA31">
            <v>59453</v>
          </cell>
          <cell r="DD31">
            <v>2017</v>
          </cell>
          <cell r="DE31">
            <v>2012</v>
          </cell>
          <cell r="DG31">
            <v>2012</v>
          </cell>
          <cell r="DI31">
            <v>2018</v>
          </cell>
          <cell r="DL31" t="str">
            <v>kl.kast</v>
          </cell>
          <cell r="DM31" t="str">
            <v>ja</v>
          </cell>
          <cell r="DO31" t="str">
            <v>geen</v>
          </cell>
          <cell r="DP31">
            <v>1986</v>
          </cell>
          <cell r="DQ31">
            <v>2010</v>
          </cell>
          <cell r="DR31">
            <v>2010</v>
          </cell>
          <cell r="DS31">
            <v>2010</v>
          </cell>
          <cell r="DT31" t="str">
            <v>n.v.t.</v>
          </cell>
          <cell r="DU31">
            <v>2010</v>
          </cell>
          <cell r="EK31">
            <v>26</v>
          </cell>
          <cell r="EZ31" t="str">
            <v>X</v>
          </cell>
          <cell r="FU31" t="str">
            <v>VOPO</v>
          </cell>
          <cell r="FV31" t="str">
            <v>Vopo</v>
          </cell>
          <cell r="FW31" t="str">
            <v>871687400007246859</v>
          </cell>
          <cell r="FX31">
            <v>1</v>
          </cell>
          <cell r="FY31" t="str">
            <v>GM-BLOKLAND-WEST</v>
          </cell>
        </row>
        <row r="32">
          <cell r="A32" t="str">
            <v>M22</v>
          </cell>
          <cell r="B32" t="str">
            <v>Bodegraven ADM</v>
          </cell>
          <cell r="D32" t="str">
            <v>j</v>
          </cell>
          <cell r="E32">
            <v>4313</v>
          </cell>
          <cell r="N32" t="str">
            <v>Mp</v>
          </cell>
          <cell r="Q32" t="str">
            <v>Mp</v>
          </cell>
          <cell r="R32" t="str">
            <v>HDSR</v>
          </cell>
          <cell r="S32">
            <v>300</v>
          </cell>
          <cell r="X32" t="str">
            <v>G3zO</v>
          </cell>
          <cell r="Z32" t="e">
            <v>#N/A</v>
          </cell>
          <cell r="AA32" t="e">
            <v>#N/A</v>
          </cell>
          <cell r="AB32" t="str">
            <v>Rijnkade 5  Brugstraat 17 nst</v>
          </cell>
          <cell r="AC32" t="str">
            <v>2411EB</v>
          </cell>
          <cell r="AD32" t="str">
            <v>Bodegraven</v>
          </cell>
          <cell r="AE32" t="str">
            <v>Bodegraven-Reeuwijk</v>
          </cell>
          <cell r="AF32" t="str">
            <v>OR</v>
          </cell>
          <cell r="AG32" t="str">
            <v>WS 05</v>
          </cell>
          <cell r="AH32" t="str">
            <v>autom.</v>
          </cell>
          <cell r="AJ32" t="str">
            <v>GOP</v>
          </cell>
          <cell r="AL32" t="str">
            <v>n.v.t.</v>
          </cell>
          <cell r="BA32">
            <v>0</v>
          </cell>
          <cell r="BC32">
            <v>0</v>
          </cell>
          <cell r="CN32" t="str">
            <v>ADM</v>
          </cell>
          <cell r="CR32" t="str">
            <v>palen</v>
          </cell>
          <cell r="CS32" t="str">
            <v>meetkasten</v>
          </cell>
          <cell r="CT32">
            <v>15000</v>
          </cell>
          <cell r="CU32">
            <v>0</v>
          </cell>
          <cell r="CV32">
            <v>150000</v>
          </cell>
          <cell r="CW32">
            <v>230999.99999999997</v>
          </cell>
          <cell r="CX32">
            <v>221761.67938469394</v>
          </cell>
          <cell r="CY32">
            <v>186560.39134005836</v>
          </cell>
          <cell r="CZ32">
            <v>235000</v>
          </cell>
          <cell r="DA32">
            <v>234065</v>
          </cell>
          <cell r="DD32">
            <v>2017</v>
          </cell>
          <cell r="DE32">
            <v>2013</v>
          </cell>
          <cell r="DG32">
            <v>2013</v>
          </cell>
          <cell r="DI32">
            <v>2018</v>
          </cell>
          <cell r="DO32" t="str">
            <v>geen</v>
          </cell>
          <cell r="DP32">
            <v>2005</v>
          </cell>
          <cell r="DQ32">
            <v>2005</v>
          </cell>
          <cell r="DR32" t="str">
            <v>n.v.t.</v>
          </cell>
          <cell r="DS32">
            <v>2005</v>
          </cell>
          <cell r="DT32">
            <v>1990</v>
          </cell>
          <cell r="DU32">
            <v>2005</v>
          </cell>
          <cell r="DZ32" t="str">
            <v>renoveren ADM</v>
          </cell>
          <cell r="EQ32">
            <v>79</v>
          </cell>
          <cell r="FB32" t="str">
            <v>X</v>
          </cell>
          <cell r="FW32" t="str">
            <v>871692192900766818</v>
          </cell>
          <cell r="FX32">
            <v>4</v>
          </cell>
          <cell r="FY32" t="str">
            <v>MP-BODEGRAVEN-ADM</v>
          </cell>
        </row>
        <row r="33">
          <cell r="A33" t="str">
            <v>B5906</v>
          </cell>
          <cell r="B33" t="str">
            <v>Bodegraven brug</v>
          </cell>
          <cell r="D33" t="str">
            <v>j</v>
          </cell>
          <cell r="E33" t="str">
            <v>nee</v>
          </cell>
          <cell r="M33" t="str">
            <v>Br</v>
          </cell>
          <cell r="Q33" t="str">
            <v>Br</v>
          </cell>
          <cell r="R33" t="str">
            <v>HDSR</v>
          </cell>
          <cell r="S33">
            <v>300</v>
          </cell>
          <cell r="X33" t="str">
            <v>G3zO</v>
          </cell>
          <cell r="Z33" t="e">
            <v>#N/A</v>
          </cell>
          <cell r="AA33" t="e">
            <v>#N/A</v>
          </cell>
          <cell r="AB33" t="str">
            <v>Rijnkade 3  Brugstraat 17 nst</v>
          </cell>
          <cell r="AC33" t="str">
            <v>2411EB</v>
          </cell>
          <cell r="AD33" t="str">
            <v>Bodegraven</v>
          </cell>
          <cell r="AE33" t="str">
            <v>Bodegraven-Reeuwijk</v>
          </cell>
          <cell r="AF33" t="str">
            <v>OR</v>
          </cell>
          <cell r="AG33" t="str">
            <v>Ron/Adrie</v>
          </cell>
          <cell r="AH33" t="str">
            <v>lok.autom.</v>
          </cell>
          <cell r="AJ33" t="str">
            <v>GOP</v>
          </cell>
          <cell r="AQ33" t="str">
            <v xml:space="preserve"> </v>
          </cell>
          <cell r="BA33">
            <v>0</v>
          </cell>
          <cell r="CC33" t="str">
            <v>vrije oversp</v>
          </cell>
          <cell r="CD33" t="str">
            <v>autom.</v>
          </cell>
          <cell r="CE33">
            <v>5.57</v>
          </cell>
          <cell r="CG33">
            <v>1.2</v>
          </cell>
          <cell r="CH33" t="str">
            <v>n.v.t.</v>
          </cell>
          <cell r="CI33" t="str">
            <v>beton</v>
          </cell>
          <cell r="CJ33" t="str">
            <v>staal</v>
          </cell>
          <cell r="CK33" t="str">
            <v>staal</v>
          </cell>
          <cell r="CL33" t="str">
            <v>goed</v>
          </cell>
          <cell r="CR33" t="str">
            <v>Betonnen onderbouw</v>
          </cell>
          <cell r="CS33" t="str">
            <v>stalen brug</v>
          </cell>
          <cell r="CT33">
            <v>500000</v>
          </cell>
          <cell r="CU33">
            <v>2000000</v>
          </cell>
          <cell r="CV33">
            <v>200000</v>
          </cell>
          <cell r="CW33">
            <v>3779999.9999999995</v>
          </cell>
          <cell r="CX33">
            <v>0</v>
          </cell>
          <cell r="DE33">
            <v>2013</v>
          </cell>
          <cell r="DF33">
            <v>802993</v>
          </cell>
          <cell r="DG33">
            <v>2013</v>
          </cell>
          <cell r="DH33">
            <v>802990</v>
          </cell>
          <cell r="DI33">
            <v>2018</v>
          </cell>
          <cell r="DJ33" t="str">
            <v>wens</v>
          </cell>
          <cell r="DL33" t="str">
            <v>brug</v>
          </cell>
          <cell r="DM33" t="str">
            <v>ja</v>
          </cell>
          <cell r="DN33">
            <v>2018</v>
          </cell>
          <cell r="DO33" t="str">
            <v>geen</v>
          </cell>
          <cell r="DP33">
            <v>1963</v>
          </cell>
          <cell r="DQ33">
            <v>2000</v>
          </cell>
          <cell r="DR33">
            <v>2000</v>
          </cell>
          <cell r="DS33">
            <v>2000</v>
          </cell>
          <cell r="DT33" t="str">
            <v>n.v.t.</v>
          </cell>
          <cell r="DU33">
            <v>2000</v>
          </cell>
          <cell r="EU33" t="str">
            <v>X</v>
          </cell>
          <cell r="FW33" t="str">
            <v>geen elektra??? of samen met ander object??</v>
          </cell>
          <cell r="FY33" t="e">
            <v>#N/A</v>
          </cell>
        </row>
        <row r="34">
          <cell r="A34" t="str">
            <v>ST0726</v>
          </cell>
          <cell r="B34" t="str">
            <v>Bodegraven hoogwaterstuw</v>
          </cell>
          <cell r="C34" t="str">
            <v>Voorboezem Bodegraven</v>
          </cell>
          <cell r="D34" t="str">
            <v>j</v>
          </cell>
          <cell r="E34">
            <v>4341</v>
          </cell>
          <cell r="G34" t="str">
            <v>St</v>
          </cell>
          <cell r="Q34" t="str">
            <v>St</v>
          </cell>
          <cell r="R34" t="str">
            <v>HDSR</v>
          </cell>
          <cell r="S34">
            <v>300</v>
          </cell>
          <cell r="X34" t="str">
            <v>G3zO</v>
          </cell>
          <cell r="Z34">
            <v>111585.5700000003</v>
          </cell>
          <cell r="AA34">
            <v>455244.18200000003</v>
          </cell>
          <cell r="AB34" t="str">
            <v>Noordzijde 69 nst</v>
          </cell>
          <cell r="AC34" t="str">
            <v>2411 RC</v>
          </cell>
          <cell r="AD34" t="str">
            <v>Bodegraven</v>
          </cell>
          <cell r="AE34" t="str">
            <v>Bodegraven-Reeuwijk</v>
          </cell>
          <cell r="AF34" t="str">
            <v>OR</v>
          </cell>
          <cell r="AG34" t="str">
            <v>NG 04</v>
          </cell>
          <cell r="AH34" t="str">
            <v>autom.</v>
          </cell>
          <cell r="AJ34" t="str">
            <v>GOP</v>
          </cell>
          <cell r="AL34" t="str">
            <v>kerende (boezem)functie</v>
          </cell>
          <cell r="BF34" t="str">
            <v>????</v>
          </cell>
          <cell r="BG34" t="str">
            <v>??</v>
          </cell>
          <cell r="BH34" t="str">
            <v>?</v>
          </cell>
          <cell r="DE34" t="str">
            <v>geen status bekend</v>
          </cell>
          <cell r="DP34" t="str">
            <v>2010??</v>
          </cell>
          <cell r="EZ34" t="str">
            <v>X</v>
          </cell>
          <cell r="FW34" t="str">
            <v>871692113000114583</v>
          </cell>
          <cell r="FX34">
            <v>4</v>
          </cell>
          <cell r="FY34" t="str">
            <v>ST-BODEGRAVEN</v>
          </cell>
        </row>
        <row r="35">
          <cell r="A35" t="str">
            <v>SL0005</v>
          </cell>
          <cell r="B35" t="str">
            <v xml:space="preserve">Bodegraven sluis </v>
          </cell>
          <cell r="D35" t="str">
            <v>j</v>
          </cell>
          <cell r="E35">
            <v>4329</v>
          </cell>
          <cell r="L35" t="str">
            <v>Sl</v>
          </cell>
          <cell r="Q35" t="str">
            <v>Sl</v>
          </cell>
          <cell r="R35" t="str">
            <v>HDSR</v>
          </cell>
          <cell r="S35">
            <v>300</v>
          </cell>
          <cell r="W35" t="str">
            <v>ja 19xx</v>
          </cell>
          <cell r="X35" t="str">
            <v>G3zO</v>
          </cell>
          <cell r="Z35" t="e">
            <v>#N/A</v>
          </cell>
          <cell r="AA35" t="e">
            <v>#N/A</v>
          </cell>
          <cell r="AB35" t="str">
            <v>Rijnkade 3  Brugstraat 17 nst</v>
          </cell>
          <cell r="AC35" t="str">
            <v>2411EB</v>
          </cell>
          <cell r="AD35" t="str">
            <v>Bodegraven</v>
          </cell>
          <cell r="AE35" t="str">
            <v>Bodegraven-Reeuwijk</v>
          </cell>
          <cell r="AF35" t="str">
            <v>OR</v>
          </cell>
          <cell r="AG35" t="str">
            <v>Ron/Adrie</v>
          </cell>
          <cell r="AH35" t="str">
            <v>autom.</v>
          </cell>
          <cell r="AJ35" t="str">
            <v>GOP</v>
          </cell>
          <cell r="BA35">
            <v>0</v>
          </cell>
          <cell r="BC35">
            <v>0</v>
          </cell>
          <cell r="BN35" t="str">
            <v>schutsluis</v>
          </cell>
          <cell r="BP35">
            <v>5.57</v>
          </cell>
          <cell r="BQ35">
            <v>40</v>
          </cell>
          <cell r="CR35" t="str">
            <v>wanden bodem</v>
          </cell>
          <cell r="CS35" t="str">
            <v>schuiven deuren</v>
          </cell>
          <cell r="CT35">
            <v>2000000</v>
          </cell>
          <cell r="CU35">
            <v>400000</v>
          </cell>
          <cell r="CV35">
            <v>150000</v>
          </cell>
          <cell r="CW35">
            <v>3570000</v>
          </cell>
          <cell r="CX35">
            <v>0</v>
          </cell>
          <cell r="DE35">
            <v>2011</v>
          </cell>
          <cell r="DG35">
            <v>2011</v>
          </cell>
          <cell r="DI35">
            <v>2016</v>
          </cell>
          <cell r="DL35" t="str">
            <v>sluis</v>
          </cell>
          <cell r="DM35" t="str">
            <v>ja</v>
          </cell>
          <cell r="DN35">
            <v>2018</v>
          </cell>
          <cell r="DO35" t="str">
            <v>geen</v>
          </cell>
          <cell r="DP35">
            <v>1700</v>
          </cell>
          <cell r="DQ35">
            <v>2000</v>
          </cell>
          <cell r="DR35">
            <v>2000</v>
          </cell>
          <cell r="DS35">
            <v>2000</v>
          </cell>
          <cell r="DT35">
            <v>2000</v>
          </cell>
          <cell r="DU35">
            <v>2000</v>
          </cell>
          <cell r="EA35" t="str">
            <v>visp.2</v>
          </cell>
          <cell r="EU35" t="str">
            <v>X</v>
          </cell>
          <cell r="FR35" t="str">
            <v>Water</v>
          </cell>
          <cell r="FW35" t="str">
            <v>geen elektra??? of samen met ander object??</v>
          </cell>
          <cell r="FY35" t="e">
            <v>#N/A</v>
          </cell>
        </row>
        <row r="36">
          <cell r="A36" t="str">
            <v>SL0005</v>
          </cell>
          <cell r="B36" t="str">
            <v>Bodegraven spuikoker</v>
          </cell>
          <cell r="D36" t="str">
            <v>j</v>
          </cell>
          <cell r="E36">
            <v>4329</v>
          </cell>
          <cell r="I36" t="str">
            <v>Ui</v>
          </cell>
          <cell r="Q36" t="str">
            <v>Ui</v>
          </cell>
          <cell r="R36" t="str">
            <v>HDSR</v>
          </cell>
          <cell r="S36">
            <v>300</v>
          </cell>
          <cell r="W36" t="str">
            <v>ja 19xx</v>
          </cell>
          <cell r="X36" t="str">
            <v>EG/G3zO</v>
          </cell>
          <cell r="Z36" t="e">
            <v>#N/A</v>
          </cell>
          <cell r="AA36" t="e">
            <v>#N/A</v>
          </cell>
          <cell r="AB36" t="str">
            <v>Rijnkade 3  Brugstraat 17 nst</v>
          </cell>
          <cell r="AC36" t="str">
            <v>2411EB</v>
          </cell>
          <cell r="AD36" t="str">
            <v>Bodegraven</v>
          </cell>
          <cell r="AE36" t="str">
            <v>Bodegraven-Reeuwijk</v>
          </cell>
          <cell r="AF36" t="str">
            <v>OR</v>
          </cell>
          <cell r="AG36" t="str">
            <v>Ron/Adrie</v>
          </cell>
          <cell r="AH36" t="str">
            <v>autom.</v>
          </cell>
          <cell r="AI36" t="str">
            <v>KWA</v>
          </cell>
          <cell r="AJ36" t="str">
            <v>GOP</v>
          </cell>
          <cell r="BA36">
            <v>0</v>
          </cell>
          <cell r="BC36">
            <v>0</v>
          </cell>
          <cell r="DE36">
            <v>2012</v>
          </cell>
          <cell r="DG36">
            <v>2013</v>
          </cell>
          <cell r="DI36">
            <v>2018</v>
          </cell>
          <cell r="DP36">
            <v>1988</v>
          </cell>
          <cell r="DQ36">
            <v>2000</v>
          </cell>
          <cell r="DR36">
            <v>2013</v>
          </cell>
          <cell r="DS36">
            <v>2013</v>
          </cell>
          <cell r="DT36">
            <v>2013</v>
          </cell>
          <cell r="DU36">
            <v>2013</v>
          </cell>
          <cell r="DZ36" t="str">
            <v>spuikoker mechanisch-elektrisch (bj 88)</v>
          </cell>
          <cell r="EA36" t="str">
            <v>visp.2</v>
          </cell>
          <cell r="EN36">
            <v>40</v>
          </cell>
          <cell r="EO36">
            <v>95</v>
          </cell>
          <cell r="FE36" t="str">
            <v>x</v>
          </cell>
          <cell r="FW36" t="str">
            <v>geen elektra??? of samen met ander object??</v>
          </cell>
          <cell r="FY36" t="e">
            <v>#N/A</v>
          </cell>
        </row>
        <row r="37">
          <cell r="A37" t="str">
            <v>G6031</v>
          </cell>
          <cell r="B37" t="str">
            <v>Boerderijeiland</v>
          </cell>
          <cell r="C37" t="str">
            <v>de Wetering 1</v>
          </cell>
          <cell r="D37" t="str">
            <v>j</v>
          </cell>
          <cell r="E37" t="str">
            <v>nee</v>
          </cell>
          <cell r="F37" t="str">
            <v>Gm</v>
          </cell>
          <cell r="G37" t="str">
            <v>St</v>
          </cell>
          <cell r="Q37" t="str">
            <v>GmSt</v>
          </cell>
          <cell r="R37" t="str">
            <v>HDSR</v>
          </cell>
          <cell r="S37">
            <v>300</v>
          </cell>
          <cell r="X37" t="str">
            <v>G3zO</v>
          </cell>
          <cell r="Z37">
            <v>131580.07600000128</v>
          </cell>
          <cell r="AA37">
            <v>457876.00699999928</v>
          </cell>
          <cell r="AB37" t="str">
            <v>Krommewetering 91 nst</v>
          </cell>
          <cell r="AC37" t="str">
            <v>3543AN</v>
          </cell>
          <cell r="AD37" t="str">
            <v>Utrecht</v>
          </cell>
          <cell r="AE37" t="str">
            <v>Utrecht</v>
          </cell>
          <cell r="AF37" t="str">
            <v>LR</v>
          </cell>
          <cell r="AG37" t="str">
            <v>RN 14</v>
          </cell>
          <cell r="AH37" t="str">
            <v>lok.autom.</v>
          </cell>
          <cell r="AI37" t="str">
            <v>St6112</v>
          </cell>
          <cell r="AJ37" t="str">
            <v>GOP</v>
          </cell>
          <cell r="AV37" t="str">
            <v>pomp</v>
          </cell>
          <cell r="AW37">
            <v>1.5</v>
          </cell>
          <cell r="BA37">
            <v>1.5</v>
          </cell>
          <cell r="BC37">
            <v>1</v>
          </cell>
          <cell r="BF37" t="str">
            <v>schotbalk</v>
          </cell>
          <cell r="BG37">
            <v>1</v>
          </cell>
          <cell r="BH37">
            <v>1.1000000000000001</v>
          </cell>
          <cell r="CR37" t="str">
            <v xml:space="preserve">betonput </v>
          </cell>
          <cell r="CS37" t="str">
            <v>stalen straatkast</v>
          </cell>
          <cell r="CT37">
            <v>45000</v>
          </cell>
          <cell r="CU37">
            <v>10000</v>
          </cell>
          <cell r="CV37">
            <v>15000</v>
          </cell>
          <cell r="CW37">
            <v>98000</v>
          </cell>
          <cell r="CX37">
            <v>0</v>
          </cell>
          <cell r="CY37">
            <v>0</v>
          </cell>
          <cell r="DD37">
            <v>2018</v>
          </cell>
          <cell r="DE37">
            <v>2013</v>
          </cell>
          <cell r="DG37">
            <v>2013</v>
          </cell>
          <cell r="DI37">
            <v>2018</v>
          </cell>
          <cell r="DL37" t="str">
            <v>kl.kast</v>
          </cell>
          <cell r="DM37" t="str">
            <v>ja</v>
          </cell>
          <cell r="DO37" t="str">
            <v>geen</v>
          </cell>
          <cell r="DP37">
            <v>2007</v>
          </cell>
          <cell r="DQ37">
            <v>2007</v>
          </cell>
          <cell r="DR37">
            <v>2007</v>
          </cell>
          <cell r="DS37">
            <v>2007</v>
          </cell>
          <cell r="DT37" t="str">
            <v>n.v.t.</v>
          </cell>
          <cell r="DU37">
            <v>2007</v>
          </cell>
          <cell r="EH37">
            <v>100</v>
          </cell>
          <cell r="FB37" t="str">
            <v>X</v>
          </cell>
          <cell r="FU37" t="str">
            <v>Eekels</v>
          </cell>
          <cell r="FV37" t="str">
            <v>Hydrostall</v>
          </cell>
          <cell r="FW37" t="str">
            <v>871687400009761251</v>
          </cell>
          <cell r="FX37">
            <v>2</v>
          </cell>
          <cell r="FY37" t="str">
            <v>GM-BOERDERIJEILAND</v>
          </cell>
        </row>
        <row r="38">
          <cell r="A38" t="str">
            <v>ST2038</v>
          </cell>
          <cell r="B38" t="str">
            <v>Bom de</v>
          </cell>
          <cell r="D38" t="str">
            <v>j</v>
          </cell>
          <cell r="E38">
            <v>2167</v>
          </cell>
          <cell r="G38" t="str">
            <v>St</v>
          </cell>
          <cell r="Q38" t="str">
            <v>St</v>
          </cell>
          <cell r="R38" t="str">
            <v>HDSR</v>
          </cell>
          <cell r="S38">
            <v>300</v>
          </cell>
          <cell r="X38" t="str">
            <v xml:space="preserve">EG </v>
          </cell>
          <cell r="Z38">
            <v>127478.47700000182</v>
          </cell>
          <cell r="AA38">
            <v>460528.19799999893</v>
          </cell>
          <cell r="AB38" t="str">
            <v>Polderweg 2 nst</v>
          </cell>
          <cell r="AC38" t="str">
            <v>3455 RT</v>
          </cell>
          <cell r="AD38" t="str">
            <v>Haarzuilens</v>
          </cell>
          <cell r="AE38" t="str">
            <v>Utrecht</v>
          </cell>
          <cell r="AF38" t="str">
            <v>LR</v>
          </cell>
          <cell r="AG38" t="str">
            <v>RN 14</v>
          </cell>
          <cell r="AH38" t="str">
            <v>autom.</v>
          </cell>
          <cell r="AJ38" t="str">
            <v>GOP</v>
          </cell>
          <cell r="BA38">
            <v>0</v>
          </cell>
          <cell r="BC38">
            <v>0</v>
          </cell>
          <cell r="BF38" t="str">
            <v>schuif</v>
          </cell>
          <cell r="BG38">
            <v>1</v>
          </cell>
          <cell r="BH38" t="str">
            <v>??</v>
          </cell>
          <cell r="CR38" t="str">
            <v>betonput</v>
          </cell>
          <cell r="CS38" t="str">
            <v>stalen schuif</v>
          </cell>
          <cell r="CT38">
            <v>35000</v>
          </cell>
          <cell r="CU38">
            <v>10000</v>
          </cell>
          <cell r="CV38">
            <v>25000</v>
          </cell>
          <cell r="CW38">
            <v>98000</v>
          </cell>
          <cell r="CX38">
            <v>0</v>
          </cell>
          <cell r="DE38">
            <v>2009</v>
          </cell>
          <cell r="DG38">
            <v>2009</v>
          </cell>
          <cell r="DI38">
            <v>2017</v>
          </cell>
          <cell r="DL38" t="str">
            <v>kl.kast</v>
          </cell>
          <cell r="DO38" t="str">
            <v>geen</v>
          </cell>
          <cell r="DP38" t="str">
            <v>??</v>
          </cell>
          <cell r="DQ38">
            <v>1960</v>
          </cell>
          <cell r="DR38">
            <v>2007</v>
          </cell>
          <cell r="DS38">
            <v>2007</v>
          </cell>
          <cell r="DT38">
            <v>2007</v>
          </cell>
          <cell r="DU38">
            <v>2007</v>
          </cell>
          <cell r="EH38">
            <v>40</v>
          </cell>
          <cell r="FB38" t="str">
            <v>X</v>
          </cell>
          <cell r="FW38" t="str">
            <v>871687400009734446</v>
          </cell>
          <cell r="FX38">
            <v>2</v>
          </cell>
          <cell r="FY38" t="str">
            <v>ST-BOM-DE</v>
          </cell>
        </row>
        <row r="39">
          <cell r="A39" t="str">
            <v>Woon01</v>
          </cell>
          <cell r="B39" t="str">
            <v>Bonrepas Slaperswoning</v>
          </cell>
          <cell r="E39" t="str">
            <v>nee</v>
          </cell>
          <cell r="Q39" t="str">
            <v/>
          </cell>
          <cell r="R39" t="str">
            <v>HDSR</v>
          </cell>
          <cell r="S39">
            <v>300</v>
          </cell>
          <cell r="X39" t="str">
            <v>EG</v>
          </cell>
          <cell r="Y39" t="str">
            <v>Afz.bes.</v>
          </cell>
          <cell r="Z39" t="e">
            <v>#N/A</v>
          </cell>
          <cell r="AA39" t="e">
            <v>#N/A</v>
          </cell>
          <cell r="AB39" t="str">
            <v>bonrepas 1</v>
          </cell>
          <cell r="AC39" t="str">
            <v>2855 AA</v>
          </cell>
          <cell r="AD39" t="str">
            <v>Vlist</v>
          </cell>
          <cell r="AE39" t="str">
            <v>Krimpenerwaard</v>
          </cell>
          <cell r="AF39" t="str">
            <v>IJ</v>
          </cell>
          <cell r="AG39" t="str">
            <v>AB 03</v>
          </cell>
          <cell r="AH39" t="str">
            <v>n.v.t.</v>
          </cell>
          <cell r="AI39" t="str">
            <v>verpacht Jan van Rijswijk</v>
          </cell>
          <cell r="AJ39" t="str">
            <v>GOP</v>
          </cell>
          <cell r="DA39">
            <v>350000</v>
          </cell>
          <cell r="DE39">
            <v>2007</v>
          </cell>
          <cell r="DG39">
            <v>2007</v>
          </cell>
          <cell r="DI39">
            <v>2017</v>
          </cell>
          <cell r="DO39" t="str">
            <v>geen</v>
          </cell>
          <cell r="EY39" t="str">
            <v>inspectie</v>
          </cell>
          <cell r="FW39" t="str">
            <v>PRIVEAAANSLUITING??</v>
          </cell>
          <cell r="FY39" t="e">
            <v>#N/A</v>
          </cell>
        </row>
        <row r="40">
          <cell r="A40" t="str">
            <v>G4052</v>
          </cell>
          <cell r="B40" t="str">
            <v>Bosweg</v>
          </cell>
          <cell r="D40" t="str">
            <v>j</v>
          </cell>
          <cell r="E40">
            <v>4301</v>
          </cell>
          <cell r="F40" t="str">
            <v>Gm</v>
          </cell>
          <cell r="G40" t="str">
            <v>St</v>
          </cell>
          <cell r="Q40" t="str">
            <v>GmSt</v>
          </cell>
          <cell r="R40" t="str">
            <v>HDSR</v>
          </cell>
          <cell r="S40">
            <v>300</v>
          </cell>
          <cell r="X40" t="str">
            <v>EG/G3zO</v>
          </cell>
          <cell r="Z40">
            <v>118788.95100000128</v>
          </cell>
          <cell r="AA40">
            <v>462580.38699999824</v>
          </cell>
          <cell r="AB40" t="str">
            <v>Bosweg 1</v>
          </cell>
          <cell r="AC40" t="str">
            <v>3615 LV</v>
          </cell>
          <cell r="AD40" t="str">
            <v>Woerdense Verlaat</v>
          </cell>
          <cell r="AE40" t="str">
            <v>Nieuwkoop</v>
          </cell>
          <cell r="AF40" t="str">
            <v>OR</v>
          </cell>
          <cell r="AG40" t="str">
            <v>NG 04</v>
          </cell>
          <cell r="AH40" t="str">
            <v>autom.</v>
          </cell>
          <cell r="AJ40" t="str">
            <v>GOP</v>
          </cell>
          <cell r="AL40" t="str">
            <v>aanvoer</v>
          </cell>
          <cell r="AO40" t="str">
            <v>polder Zegvelderbroek</v>
          </cell>
          <cell r="AP40">
            <v>-2.23</v>
          </cell>
          <cell r="AR40" t="str">
            <v>polder Zegvelderbroek</v>
          </cell>
          <cell r="AT40">
            <v>-2.4700000000000002</v>
          </cell>
          <cell r="AU40">
            <v>0.24000000000000021</v>
          </cell>
          <cell r="AV40" t="str">
            <v>schroefpomp</v>
          </cell>
          <cell r="AW40">
            <v>0.5</v>
          </cell>
          <cell r="BA40">
            <v>0.5</v>
          </cell>
          <cell r="BC40">
            <v>1</v>
          </cell>
          <cell r="BD40">
            <v>0</v>
          </cell>
          <cell r="CR40" t="str">
            <v>damwand</v>
          </cell>
          <cell r="CS40" t="str">
            <v>stalen straatkast</v>
          </cell>
          <cell r="CT40">
            <v>130000</v>
          </cell>
          <cell r="CU40">
            <v>20000</v>
          </cell>
          <cell r="CV40">
            <v>30000</v>
          </cell>
          <cell r="CW40">
            <v>251999.99999999997</v>
          </cell>
          <cell r="CX40">
            <v>34628.793375862369</v>
          </cell>
          <cell r="CY40">
            <v>29132</v>
          </cell>
          <cell r="DA40">
            <v>36550</v>
          </cell>
          <cell r="DD40">
            <v>2017</v>
          </cell>
          <cell r="DE40">
            <v>2011</v>
          </cell>
          <cell r="DG40">
            <v>2011</v>
          </cell>
          <cell r="DI40">
            <v>2016</v>
          </cell>
          <cell r="DL40" t="str">
            <v>kl.kast</v>
          </cell>
          <cell r="DM40" t="str">
            <v>ja</v>
          </cell>
          <cell r="DO40" t="str">
            <v>geen</v>
          </cell>
          <cell r="DP40">
            <v>1989</v>
          </cell>
          <cell r="DQ40">
            <v>2005</v>
          </cell>
          <cell r="DR40">
            <v>2005</v>
          </cell>
          <cell r="DS40">
            <v>2005</v>
          </cell>
          <cell r="DT40" t="str">
            <v>n.v.t.</v>
          </cell>
          <cell r="DU40">
            <v>2005</v>
          </cell>
          <cell r="DZ40" t="str">
            <v>verplaatsing in het kader van Nota ruimte  ivm bufferzone</v>
          </cell>
          <cell r="EF40">
            <v>20</v>
          </cell>
          <cell r="EG40">
            <v>171</v>
          </cell>
          <cell r="EM40" t="str">
            <v>xx</v>
          </cell>
          <cell r="EN40" t="str">
            <v>xx</v>
          </cell>
          <cell r="EU40" t="str">
            <v>X</v>
          </cell>
          <cell r="FV40" t="str">
            <v>nn</v>
          </cell>
          <cell r="FW40" t="str">
            <v>871690910000882717</v>
          </cell>
          <cell r="FX40">
            <v>4</v>
          </cell>
          <cell r="FY40" t="str">
            <v>GM-BOSWEG</v>
          </cell>
        </row>
        <row r="41">
          <cell r="A41" t="str">
            <v>ST0141</v>
          </cell>
          <cell r="B41" t="str">
            <v>Boterslootweg</v>
          </cell>
          <cell r="C41" t="str">
            <v>stuwen de Geer</v>
          </cell>
          <cell r="D41" t="str">
            <v>j</v>
          </cell>
          <cell r="E41">
            <v>1084</v>
          </cell>
          <cell r="G41" t="str">
            <v>St</v>
          </cell>
          <cell r="Q41" t="str">
            <v>St</v>
          </cell>
          <cell r="R41" t="str">
            <v>HDSR</v>
          </cell>
          <cell r="S41">
            <v>300</v>
          </cell>
          <cell r="X41" t="str">
            <v>G3mO</v>
          </cell>
          <cell r="Z41">
            <v>151186.94700000063</v>
          </cell>
          <cell r="AA41">
            <v>443461.24399999902</v>
          </cell>
          <cell r="AB41" t="str">
            <v>Boterslootweg/Noormannenweg 2 nabij</v>
          </cell>
          <cell r="AC41" t="str">
            <v>3962AT</v>
          </cell>
          <cell r="AD41" t="str">
            <v>Wijk bij Duurstede</v>
          </cell>
          <cell r="AE41" t="str">
            <v>Wijk bij Duurstede</v>
          </cell>
          <cell r="AF41" t="str">
            <v>KR</v>
          </cell>
          <cell r="AG41" t="str">
            <v>ML 08</v>
          </cell>
          <cell r="AH41" t="str">
            <v>autom.</v>
          </cell>
          <cell r="AL41" t="str">
            <v>doorspoel</v>
          </cell>
          <cell r="DE41" t="str">
            <v>n.v.t.</v>
          </cell>
          <cell r="FW41" t="str">
            <v>871687400010349103</v>
          </cell>
          <cell r="FX41">
            <v>3</v>
          </cell>
          <cell r="FY41" t="str">
            <v>ST-ROMULUS EN ST-BOTERSLOOTWEG</v>
          </cell>
          <cell r="FZ41" t="str">
            <v>op 1 aansluiting</v>
          </cell>
        </row>
        <row r="42">
          <cell r="A42" t="str">
            <v>Werk09</v>
          </cell>
          <cell r="B42" t="str">
            <v>Bouwkeet</v>
          </cell>
          <cell r="E42" t="str">
            <v>nee</v>
          </cell>
          <cell r="Q42" t="str">
            <v/>
          </cell>
          <cell r="R42" t="str">
            <v>HDSR</v>
          </cell>
          <cell r="S42">
            <v>300</v>
          </cell>
          <cell r="X42" t="str">
            <v>nvt</v>
          </cell>
          <cell r="Y42" t="str">
            <v>nvt</v>
          </cell>
          <cell r="Z42" t="e">
            <v>#N/A</v>
          </cell>
          <cell r="AA42" t="e">
            <v>#N/A</v>
          </cell>
          <cell r="AB42" t="str">
            <v>Oude Meije  4</v>
          </cell>
          <cell r="AD42" t="str">
            <v>Zegveld</v>
          </cell>
          <cell r="AE42" t="str">
            <v>Woerden</v>
          </cell>
          <cell r="AF42" t="str">
            <v>OR</v>
          </cell>
          <cell r="AG42" t="str">
            <v>?</v>
          </cell>
          <cell r="AH42" t="str">
            <v>n.v.t.</v>
          </cell>
          <cell r="AI42" t="str">
            <v>WGP klub IB</v>
          </cell>
          <cell r="AJ42" t="str">
            <v>nee</v>
          </cell>
          <cell r="DI42">
            <v>2017</v>
          </cell>
          <cell r="DO42" t="str">
            <v>geen</v>
          </cell>
          <cell r="FW42" t="str">
            <v>geen elektra??? of samen met ander object??</v>
          </cell>
          <cell r="FY42" t="e">
            <v>#N/A</v>
          </cell>
        </row>
        <row r="43">
          <cell r="A43" t="str">
            <v>St2007</v>
          </cell>
          <cell r="B43" t="str">
            <v>Bovenwijkerweg</v>
          </cell>
          <cell r="D43" t="str">
            <v>j</v>
          </cell>
          <cell r="E43">
            <v>1072</v>
          </cell>
          <cell r="G43" t="str">
            <v>St</v>
          </cell>
          <cell r="Q43" t="str">
            <v>St</v>
          </cell>
          <cell r="R43" t="str">
            <v>HDSR</v>
          </cell>
          <cell r="S43">
            <v>300</v>
          </cell>
          <cell r="X43" t="str">
            <v>G3zO</v>
          </cell>
          <cell r="Z43">
            <v>153432.55000000075</v>
          </cell>
          <cell r="AA43">
            <v>446785.64400000125</v>
          </cell>
          <cell r="AB43" t="str">
            <v>Gooijerdijk</v>
          </cell>
          <cell r="AD43" t="str">
            <v>Langbroek</v>
          </cell>
          <cell r="AE43" t="str">
            <v>Wijk bij Duurstede</v>
          </cell>
          <cell r="AF43" t="str">
            <v>KR</v>
          </cell>
          <cell r="AG43" t="str">
            <v>MK 12</v>
          </cell>
          <cell r="AH43" t="str">
            <v>autom.</v>
          </cell>
          <cell r="AJ43" t="str">
            <v>GOP</v>
          </cell>
          <cell r="AO43" t="str">
            <v>Gooijerwetering</v>
          </cell>
          <cell r="AP43">
            <v>3.3</v>
          </cell>
          <cell r="AS43">
            <v>3</v>
          </cell>
          <cell r="BF43" t="str">
            <v>Klepstuw</v>
          </cell>
          <cell r="BG43">
            <v>1</v>
          </cell>
          <cell r="BH43">
            <v>1</v>
          </cell>
          <cell r="BK43" t="str">
            <v>Beton/staa;</v>
          </cell>
          <cell r="BL43" t="str">
            <v>staal</v>
          </cell>
          <cell r="CR43" t="str">
            <v>houten damwand</v>
          </cell>
          <cell r="CS43" t="str">
            <v>beton/staal</v>
          </cell>
          <cell r="DE43" t="str">
            <v>geen status bekend</v>
          </cell>
          <cell r="DO43" t="str">
            <v>geen</v>
          </cell>
          <cell r="DP43">
            <v>2010</v>
          </cell>
          <cell r="DU43">
            <v>2010</v>
          </cell>
          <cell r="EZ43" t="str">
            <v>X</v>
          </cell>
          <cell r="FW43" t="str">
            <v>871687400010128838</v>
          </cell>
          <cell r="FX43">
            <v>3</v>
          </cell>
          <cell r="FY43" t="str">
            <v>ST-BOVENWIJKERWEG</v>
          </cell>
        </row>
        <row r="44">
          <cell r="A44" t="str">
            <v>ST4102</v>
          </cell>
          <cell r="B44" t="str">
            <v>Bree de</v>
          </cell>
          <cell r="D44" t="str">
            <v>j</v>
          </cell>
          <cell r="E44">
            <v>4321</v>
          </cell>
          <cell r="G44" t="str">
            <v>St</v>
          </cell>
          <cell r="Q44" t="str">
            <v>St</v>
          </cell>
          <cell r="R44" t="str">
            <v>HDSR</v>
          </cell>
          <cell r="S44">
            <v>300</v>
          </cell>
          <cell r="X44" t="str">
            <v>G3zO</v>
          </cell>
          <cell r="Z44">
            <v>115778.24500000104</v>
          </cell>
          <cell r="AA44">
            <v>455796.47800000012</v>
          </cell>
          <cell r="AB44" t="str">
            <v>De bree 6 ac</v>
          </cell>
          <cell r="AC44" t="str">
            <v>2415BG</v>
          </cell>
          <cell r="AD44" t="str">
            <v xml:space="preserve">Nieuwerbrug </v>
          </cell>
          <cell r="AE44" t="str">
            <v>Bodegraven-Reeuwijk</v>
          </cell>
          <cell r="AF44" t="str">
            <v>OR</v>
          </cell>
          <cell r="AG44" t="str">
            <v>NG 04</v>
          </cell>
          <cell r="AH44" t="str">
            <v>autom.</v>
          </cell>
          <cell r="AJ44" t="str">
            <v>GOP</v>
          </cell>
          <cell r="AL44" t="str">
            <v>afvoer</v>
          </cell>
          <cell r="AO44" t="str">
            <v>Middelwetering</v>
          </cell>
          <cell r="AR44" t="str">
            <v xml:space="preserve">Middelwetering </v>
          </cell>
          <cell r="BA44">
            <v>0</v>
          </cell>
          <cell r="BC44">
            <v>0</v>
          </cell>
          <cell r="BF44" t="str">
            <v>ecostuw</v>
          </cell>
          <cell r="BH44">
            <v>3</v>
          </cell>
          <cell r="BM44" t="str">
            <v>rond</v>
          </cell>
          <cell r="CW44">
            <v>0</v>
          </cell>
          <cell r="CX44">
            <v>170585.90721899533</v>
          </cell>
          <cell r="CY44">
            <v>143507.99333850644</v>
          </cell>
          <cell r="DA44">
            <v>180050</v>
          </cell>
          <cell r="DD44">
            <v>2018</v>
          </cell>
          <cell r="DE44">
            <v>2006</v>
          </cell>
          <cell r="DG44">
            <v>2006</v>
          </cell>
          <cell r="DI44">
            <v>2017</v>
          </cell>
          <cell r="DO44" t="str">
            <v>geen</v>
          </cell>
          <cell r="DP44">
            <v>1998</v>
          </cell>
          <cell r="DQ44">
            <v>1998</v>
          </cell>
          <cell r="DR44">
            <v>1998</v>
          </cell>
          <cell r="DS44">
            <v>1998</v>
          </cell>
          <cell r="DT44">
            <v>2009</v>
          </cell>
          <cell r="DU44">
            <v>2009</v>
          </cell>
          <cell r="DZ44" t="str">
            <v>Mech + Electr+ Zonne energie ?</v>
          </cell>
          <cell r="EA44" t="str">
            <v>visp.2</v>
          </cell>
          <cell r="EQ44">
            <v>119</v>
          </cell>
          <cell r="FW44" t="str">
            <v>geen elektra??? of samen met ander object??</v>
          </cell>
          <cell r="FY44" t="e">
            <v>#N/A</v>
          </cell>
        </row>
        <row r="45">
          <cell r="A45" t="str">
            <v>ST4951</v>
          </cell>
          <cell r="B45" t="str">
            <v>Breeveld</v>
          </cell>
          <cell r="C45" t="str">
            <v>Veldwijk</v>
          </cell>
          <cell r="D45" t="str">
            <v>j</v>
          </cell>
          <cell r="E45">
            <v>4469</v>
          </cell>
          <cell r="G45" t="str">
            <v>St</v>
          </cell>
          <cell r="Q45" t="str">
            <v>St</v>
          </cell>
          <cell r="R45" t="str">
            <v>HDSR</v>
          </cell>
          <cell r="S45">
            <v>300</v>
          </cell>
          <cell r="X45" t="str">
            <v>G3mO</v>
          </cell>
          <cell r="Z45">
            <v>122825.96599999815</v>
          </cell>
          <cell r="AA45">
            <v>456141.30099999905</v>
          </cell>
          <cell r="AB45" t="str">
            <v>Breeveld 6a of Veldwijk 10</v>
          </cell>
          <cell r="AC45" t="str">
            <v>3445BA</v>
          </cell>
          <cell r="AD45" t="str">
            <v>Woerden</v>
          </cell>
          <cell r="AE45" t="str">
            <v>Woerden</v>
          </cell>
          <cell r="AF45" t="str">
            <v>OR</v>
          </cell>
          <cell r="AG45" t="str">
            <v>AV 06</v>
          </cell>
          <cell r="AH45" t="str">
            <v>autom.</v>
          </cell>
          <cell r="AJ45" t="str">
            <v>GOP</v>
          </cell>
          <cell r="AL45" t="str">
            <v>afvoer</v>
          </cell>
          <cell r="BA45">
            <v>0</v>
          </cell>
          <cell r="BC45">
            <v>0</v>
          </cell>
          <cell r="BF45" t="str">
            <v>KWT?stuw</v>
          </cell>
          <cell r="BG45">
            <v>1</v>
          </cell>
          <cell r="BH45">
            <v>1.6</v>
          </cell>
          <cell r="BK45" t="str">
            <v>hdpe</v>
          </cell>
          <cell r="BL45" t="str">
            <v>aluminium</v>
          </cell>
          <cell r="CR45" t="str">
            <v>HDPE</v>
          </cell>
          <cell r="CS45" t="str">
            <v>aluminium schuif</v>
          </cell>
          <cell r="CT45">
            <v>40000</v>
          </cell>
          <cell r="CU45">
            <v>15000</v>
          </cell>
          <cell r="CV45">
            <v>25000</v>
          </cell>
          <cell r="CW45">
            <v>112000</v>
          </cell>
          <cell r="CX45">
            <v>170585.90721899533</v>
          </cell>
          <cell r="CY45">
            <v>143507.99333850644</v>
          </cell>
          <cell r="DA45">
            <v>180050</v>
          </cell>
          <cell r="DE45">
            <v>2013</v>
          </cell>
          <cell r="DG45">
            <v>2013</v>
          </cell>
          <cell r="DI45">
            <v>2018</v>
          </cell>
          <cell r="DO45" t="str">
            <v>geen</v>
          </cell>
          <cell r="DP45">
            <v>1998</v>
          </cell>
          <cell r="DQ45">
            <v>1998</v>
          </cell>
          <cell r="DR45">
            <v>1998</v>
          </cell>
          <cell r="DS45">
            <v>1998</v>
          </cell>
          <cell r="DT45">
            <v>1998</v>
          </cell>
          <cell r="DU45">
            <v>1998</v>
          </cell>
          <cell r="DZ45" t="str">
            <v>electr, kan deze verder geschoven worden</v>
          </cell>
          <cell r="ES45">
            <v>79</v>
          </cell>
          <cell r="FW45" t="str">
            <v>871687400005157959</v>
          </cell>
          <cell r="FX45">
            <v>4</v>
          </cell>
          <cell r="FY45" t="str">
            <v>ST-BREEVELD</v>
          </cell>
        </row>
        <row r="46">
          <cell r="A46" t="str">
            <v>ST4908</v>
          </cell>
          <cell r="B46" t="str">
            <v>Breudijk</v>
          </cell>
          <cell r="D46" t="str">
            <v>j</v>
          </cell>
          <cell r="E46">
            <v>4320</v>
          </cell>
          <cell r="G46" t="str">
            <v>St</v>
          </cell>
          <cell r="Q46" t="str">
            <v>St</v>
          </cell>
          <cell r="R46" t="str">
            <v>HDSR</v>
          </cell>
          <cell r="S46">
            <v>300</v>
          </cell>
          <cell r="X46" t="str">
            <v>EG</v>
          </cell>
          <cell r="Z46">
            <v>124375.77800000086</v>
          </cell>
          <cell r="AA46">
            <v>458319.2109999992</v>
          </cell>
          <cell r="AB46" t="str">
            <v>Gerverscop 8 to</v>
          </cell>
          <cell r="AC46" t="str">
            <v>3481LT</v>
          </cell>
          <cell r="AD46" t="str">
            <v>Harmelen</v>
          </cell>
          <cell r="AE46" t="str">
            <v>Woerden</v>
          </cell>
          <cell r="AF46" t="str">
            <v>OR</v>
          </cell>
          <cell r="AG46" t="str">
            <v>MR 07</v>
          </cell>
          <cell r="AH46" t="str">
            <v>autom.</v>
          </cell>
          <cell r="AJ46" t="str">
            <v>GOP</v>
          </cell>
          <cell r="AL46" t="str">
            <v>afvoer</v>
          </cell>
          <cell r="BA46">
            <v>0</v>
          </cell>
          <cell r="BC46">
            <v>0</v>
          </cell>
          <cell r="BF46" t="str">
            <v>klepstuw</v>
          </cell>
          <cell r="BG46">
            <v>1</v>
          </cell>
          <cell r="BH46">
            <v>1.6</v>
          </cell>
          <cell r="BK46" t="str">
            <v>beton</v>
          </cell>
          <cell r="BL46" t="str">
            <v>staal</v>
          </cell>
          <cell r="BM46" t="str">
            <v>rechthoekig</v>
          </cell>
          <cell r="CR46" t="str">
            <v>Beton</v>
          </cell>
          <cell r="CS46" t="str">
            <v>stalen klep</v>
          </cell>
          <cell r="CT46">
            <v>50000</v>
          </cell>
          <cell r="CU46">
            <v>15000</v>
          </cell>
          <cell r="CV46">
            <v>25000</v>
          </cell>
          <cell r="CW46">
            <v>125999.99999999999</v>
          </cell>
          <cell r="CX46">
            <v>170585.90721899533</v>
          </cell>
          <cell r="CY46">
            <v>143507.99333850644</v>
          </cell>
          <cell r="DA46">
            <v>180050</v>
          </cell>
          <cell r="DE46">
            <v>2015</v>
          </cell>
          <cell r="DG46">
            <v>2015</v>
          </cell>
          <cell r="DI46">
            <v>2020</v>
          </cell>
          <cell r="DO46" t="str">
            <v>geen</v>
          </cell>
          <cell r="DP46">
            <v>1994</v>
          </cell>
          <cell r="DQ46">
            <v>1994</v>
          </cell>
          <cell r="DR46">
            <v>1994</v>
          </cell>
          <cell r="DS46">
            <v>1994</v>
          </cell>
          <cell r="DT46">
            <v>1994</v>
          </cell>
          <cell r="DU46">
            <v>1994</v>
          </cell>
          <cell r="DZ46" t="str">
            <v>valt binnen WGP KAKO, wie betaalt wat ??  Actie Wim</v>
          </cell>
          <cell r="EA46" t="str">
            <v>visp.2</v>
          </cell>
          <cell r="EP46" t="str">
            <v>30+ vp=52</v>
          </cell>
          <cell r="FW46" t="str">
            <v>871687400006685369</v>
          </cell>
          <cell r="FX46">
            <v>4</v>
          </cell>
          <cell r="FY46" t="str">
            <v>ST-BREUDIJK</v>
          </cell>
        </row>
        <row r="47">
          <cell r="A47" t="str">
            <v>G0008</v>
          </cell>
          <cell r="B47" t="str">
            <v>Brink de</v>
          </cell>
          <cell r="D47" t="str">
            <v>j</v>
          </cell>
          <cell r="E47">
            <v>1071</v>
          </cell>
          <cell r="F47" t="str">
            <v>Gm</v>
          </cell>
          <cell r="Q47" t="str">
            <v>Gm</v>
          </cell>
          <cell r="R47" t="str">
            <v>HDSR</v>
          </cell>
          <cell r="S47">
            <v>300</v>
          </cell>
          <cell r="X47" t="str">
            <v>G3zO</v>
          </cell>
          <cell r="Z47">
            <v>144070.55600000173</v>
          </cell>
          <cell r="AA47">
            <v>455230.55200000107</v>
          </cell>
          <cell r="AB47" t="str">
            <v>Brink</v>
          </cell>
          <cell r="AD47" t="str">
            <v>Zeist</v>
          </cell>
          <cell r="AE47" t="str">
            <v>Zeist</v>
          </cell>
          <cell r="AF47" t="str">
            <v>KR</v>
          </cell>
          <cell r="AG47" t="str">
            <v>JW 09</v>
          </cell>
          <cell r="AH47" t="str">
            <v>autom.</v>
          </cell>
          <cell r="AJ47" t="str">
            <v>GOP</v>
          </cell>
          <cell r="AL47" t="str">
            <v>doorspoel</v>
          </cell>
          <cell r="AV47" t="str">
            <v>schroefpomp</v>
          </cell>
          <cell r="AW47">
            <v>5</v>
          </cell>
          <cell r="BA47">
            <v>5</v>
          </cell>
          <cell r="DD47">
            <v>2018</v>
          </cell>
          <cell r="DE47">
            <v>2012</v>
          </cell>
          <cell r="DG47">
            <v>2012</v>
          </cell>
          <cell r="DI47">
            <v>2018</v>
          </cell>
          <cell r="DL47" t="str">
            <v>kl.kast</v>
          </cell>
          <cell r="DM47" t="str">
            <v>ja</v>
          </cell>
          <cell r="DO47" t="str">
            <v>geen</v>
          </cell>
          <cell r="DP47">
            <v>2004</v>
          </cell>
          <cell r="DQ47">
            <v>2004</v>
          </cell>
          <cell r="DR47">
            <v>2004</v>
          </cell>
          <cell r="DS47">
            <v>2004</v>
          </cell>
          <cell r="DT47">
            <v>2009</v>
          </cell>
          <cell r="DU47">
            <v>2009</v>
          </cell>
          <cell r="DZ47" t="str">
            <v>Overdr.GemZ.kopp.BBB</v>
          </cell>
          <cell r="EJ47">
            <v>75</v>
          </cell>
          <cell r="EK47">
            <v>10</v>
          </cell>
          <cell r="ET47" t="str">
            <v>X</v>
          </cell>
          <cell r="FW47" t="str">
            <v>871687400009525068</v>
          </cell>
          <cell r="FX47">
            <v>3</v>
          </cell>
          <cell r="FY47" t="str">
            <v>GM-DE BRINK</v>
          </cell>
        </row>
        <row r="48">
          <cell r="A48" t="str">
            <v>I6099</v>
          </cell>
          <cell r="B48" t="str">
            <v>Broeckhuizen</v>
          </cell>
          <cell r="D48" t="str">
            <v>j</v>
          </cell>
          <cell r="E48">
            <v>1057</v>
          </cell>
          <cell r="H48" t="str">
            <v>In</v>
          </cell>
          <cell r="Q48" t="str">
            <v>In</v>
          </cell>
          <cell r="R48" t="str">
            <v>HDSR</v>
          </cell>
          <cell r="S48">
            <v>300</v>
          </cell>
          <cell r="X48" t="str">
            <v>G3zO</v>
          </cell>
          <cell r="Z48" t="e">
            <v>#N/A</v>
          </cell>
          <cell r="AA48" t="e">
            <v>#N/A</v>
          </cell>
          <cell r="AB48" t="str">
            <v>Gooyerdijk, naast 2</v>
          </cell>
          <cell r="AC48" t="str">
            <v>3956MB</v>
          </cell>
          <cell r="AD48" t="str">
            <v>Leersum</v>
          </cell>
          <cell r="AE48" t="str">
            <v>Utr.Heuvelrug</v>
          </cell>
          <cell r="AF48" t="str">
            <v>KR</v>
          </cell>
          <cell r="AG48" t="str">
            <v>MK 12</v>
          </cell>
          <cell r="AH48" t="str">
            <v>autom.</v>
          </cell>
          <cell r="AJ48" t="str">
            <v>GOP</v>
          </cell>
          <cell r="BA48">
            <v>0</v>
          </cell>
          <cell r="BC48">
            <v>0</v>
          </cell>
          <cell r="BR48" t="str">
            <v>rond</v>
          </cell>
          <cell r="BS48" t="str">
            <v>beton</v>
          </cell>
          <cell r="BT48">
            <v>1</v>
          </cell>
          <cell r="BX48">
            <v>0.8</v>
          </cell>
          <cell r="CA48" t="str">
            <v>schuif</v>
          </cell>
          <cell r="CB48" t="str">
            <v>ja</v>
          </cell>
          <cell r="CR48" t="str">
            <v>betonnen buis ht damwand</v>
          </cell>
          <cell r="CS48" t="str">
            <v>stalen straatkast</v>
          </cell>
          <cell r="CT48">
            <v>40000</v>
          </cell>
          <cell r="CU48">
            <v>20000</v>
          </cell>
          <cell r="CV48">
            <v>25000</v>
          </cell>
          <cell r="CW48">
            <v>118999.99999999999</v>
          </cell>
          <cell r="CX48">
            <v>0</v>
          </cell>
          <cell r="DE48">
            <v>2013</v>
          </cell>
          <cell r="DG48">
            <v>2013</v>
          </cell>
          <cell r="DI48">
            <v>2018</v>
          </cell>
          <cell r="DO48" t="str">
            <v>geen</v>
          </cell>
          <cell r="DP48">
            <v>2004</v>
          </cell>
          <cell r="DQ48">
            <v>2004</v>
          </cell>
          <cell r="DR48">
            <v>2004</v>
          </cell>
          <cell r="DS48">
            <v>2004</v>
          </cell>
          <cell r="DT48">
            <v>2004</v>
          </cell>
          <cell r="DU48">
            <v>2004</v>
          </cell>
          <cell r="EU48" t="str">
            <v>X</v>
          </cell>
          <cell r="FW48" t="str">
            <v>871687400009293431</v>
          </cell>
          <cell r="FX48">
            <v>3</v>
          </cell>
          <cell r="FY48" t="str">
            <v>I-BROECKHUIZEN</v>
          </cell>
        </row>
        <row r="49">
          <cell r="A49" t="str">
            <v>ST4135</v>
          </cell>
          <cell r="B49" t="str">
            <v>Broeksdijkje</v>
          </cell>
          <cell r="C49" t="str">
            <v>stuivenbergweg</v>
          </cell>
          <cell r="D49" t="str">
            <v>j</v>
          </cell>
          <cell r="E49">
            <v>3242</v>
          </cell>
          <cell r="G49" t="str">
            <v>St</v>
          </cell>
          <cell r="Q49" t="str">
            <v>St</v>
          </cell>
          <cell r="R49" t="str">
            <v>HDSR</v>
          </cell>
          <cell r="S49">
            <v>300</v>
          </cell>
          <cell r="X49" t="str">
            <v>EG</v>
          </cell>
          <cell r="Z49">
            <v>128876.69000000134</v>
          </cell>
          <cell r="AA49">
            <v>448410.22599999979</v>
          </cell>
          <cell r="AB49" t="str">
            <v>Stuivenbergweg 1 nst</v>
          </cell>
          <cell r="AC49" t="str">
            <v>3403NH</v>
          </cell>
          <cell r="AD49" t="str">
            <v>IJsselstein</v>
          </cell>
          <cell r="AE49" t="str">
            <v>IJsselstein</v>
          </cell>
          <cell r="AF49" t="str">
            <v>IJ</v>
          </cell>
          <cell r="AG49" t="str">
            <v>RK 02</v>
          </cell>
          <cell r="AH49" t="str">
            <v>autom.</v>
          </cell>
          <cell r="AJ49" t="str">
            <v>GOP</v>
          </cell>
          <cell r="AL49" t="str">
            <v>afvoer</v>
          </cell>
          <cell r="AO49" t="str">
            <v xml:space="preserve">polder Benschop boveneind Noordzijde </v>
          </cell>
          <cell r="AR49" t="str">
            <v>maalpand de Pleyt</v>
          </cell>
          <cell r="AS49">
            <v>-1.9</v>
          </cell>
          <cell r="AT49">
            <v>-2</v>
          </cell>
          <cell r="BA49">
            <v>0</v>
          </cell>
          <cell r="BC49">
            <v>0</v>
          </cell>
          <cell r="BF49" t="str">
            <v>klepstuw</v>
          </cell>
          <cell r="BG49">
            <v>1</v>
          </cell>
          <cell r="BH49">
            <v>1.5</v>
          </cell>
          <cell r="BI49">
            <v>2</v>
          </cell>
          <cell r="BK49" t="str">
            <v>beton</v>
          </cell>
          <cell r="BL49" t="str">
            <v>staal</v>
          </cell>
          <cell r="BM49" t="str">
            <v>rechthoekig</v>
          </cell>
          <cell r="CR49" t="str">
            <v>betonnen onderbouw</v>
          </cell>
          <cell r="CS49" t="str">
            <v>stalen klep</v>
          </cell>
          <cell r="CT49">
            <v>50000</v>
          </cell>
          <cell r="CU49">
            <v>15000</v>
          </cell>
          <cell r="CV49">
            <v>25000</v>
          </cell>
          <cell r="CW49">
            <v>125999.99999999999</v>
          </cell>
          <cell r="CX49">
            <v>170585.90721899533</v>
          </cell>
          <cell r="CY49">
            <v>143507.99333850644</v>
          </cell>
          <cell r="DA49">
            <v>180050</v>
          </cell>
          <cell r="DE49">
            <v>2014</v>
          </cell>
          <cell r="DG49">
            <v>2014</v>
          </cell>
          <cell r="DI49">
            <v>2019</v>
          </cell>
          <cell r="DO49" t="str">
            <v>geen</v>
          </cell>
          <cell r="DP49">
            <v>1986</v>
          </cell>
          <cell r="DQ49">
            <v>1986</v>
          </cell>
          <cell r="DR49">
            <v>1986</v>
          </cell>
          <cell r="DS49">
            <v>2002</v>
          </cell>
          <cell r="DT49">
            <v>2002</v>
          </cell>
          <cell r="DU49">
            <v>2002</v>
          </cell>
          <cell r="DZ49" t="str">
            <v>Mech en Electr bezien 2016</v>
          </cell>
          <cell r="ER49">
            <v>49</v>
          </cell>
          <cell r="FW49" t="str">
            <v>871687400003246839</v>
          </cell>
          <cell r="FX49">
            <v>1</v>
          </cell>
          <cell r="FY49" t="str">
            <v>ST-BROEKSDIJKJE</v>
          </cell>
        </row>
        <row r="50">
          <cell r="A50" t="str">
            <v>Woon05</v>
          </cell>
          <cell r="B50" t="str">
            <v>Brugstraat 17 en 19 Bodegraven</v>
          </cell>
          <cell r="E50" t="str">
            <v>nee</v>
          </cell>
          <cell r="Q50" t="str">
            <v/>
          </cell>
          <cell r="R50" t="str">
            <v>HDSR</v>
          </cell>
          <cell r="S50">
            <v>300</v>
          </cell>
          <cell r="X50" t="str">
            <v>EG</v>
          </cell>
          <cell r="Y50" t="str">
            <v>Afz.bes.</v>
          </cell>
          <cell r="Z50" t="e">
            <v>#N/A</v>
          </cell>
          <cell r="AA50" t="e">
            <v>#N/A</v>
          </cell>
          <cell r="AB50" t="str">
            <v>Brugstraat 17 en 19</v>
          </cell>
          <cell r="AD50" t="str">
            <v>Bodegraven</v>
          </cell>
          <cell r="AE50" t="str">
            <v>Bodegraven-Reeuwijk</v>
          </cell>
          <cell r="AF50" t="str">
            <v>OR</v>
          </cell>
          <cell r="AG50" t="str">
            <v>WS 05</v>
          </cell>
          <cell r="AH50" t="str">
            <v>n.v.t.</v>
          </cell>
          <cell r="AI50" t="str">
            <v>verhuurd aan Ron de Kleijn</v>
          </cell>
          <cell r="AJ50" t="str">
            <v>nee</v>
          </cell>
          <cell r="DA50">
            <v>155897</v>
          </cell>
          <cell r="DI50">
            <v>2017</v>
          </cell>
          <cell r="DO50" t="str">
            <v>geen</v>
          </cell>
          <cell r="FW50" t="str">
            <v>PRIVEAAANSLUITING??</v>
          </cell>
          <cell r="FY50" t="e">
            <v>#N/A</v>
          </cell>
        </row>
        <row r="51">
          <cell r="A51" t="str">
            <v>G4019</v>
          </cell>
          <cell r="B51" t="str">
            <v>Buitenwaard</v>
          </cell>
          <cell r="D51" t="str">
            <v>j</v>
          </cell>
          <cell r="E51" t="str">
            <v>nee</v>
          </cell>
          <cell r="F51" t="str">
            <v>Gm</v>
          </cell>
          <cell r="H51" t="str">
            <v>In</v>
          </cell>
          <cell r="Q51" t="str">
            <v>GmIn</v>
          </cell>
          <cell r="R51" t="str">
            <v>HDSR</v>
          </cell>
          <cell r="S51">
            <v>300</v>
          </cell>
          <cell r="X51" t="str">
            <v>EG</v>
          </cell>
          <cell r="Z51">
            <v>144209.125</v>
          </cell>
          <cell r="AA51">
            <v>443343.375</v>
          </cell>
          <cell r="AB51" t="str">
            <v>Provincialeweg 70 bij (Lekdijk)</v>
          </cell>
          <cell r="AC51" t="str">
            <v>3998JK</v>
          </cell>
          <cell r="AD51" t="str">
            <v>Schalkwijk</v>
          </cell>
          <cell r="AE51" t="str">
            <v>Houten</v>
          </cell>
          <cell r="AF51" t="str">
            <v>KR</v>
          </cell>
          <cell r="AG51" t="str">
            <v>WK 10</v>
          </cell>
          <cell r="AH51" t="str">
            <v>lok.autom.</v>
          </cell>
          <cell r="AJ51" t="str">
            <v>GOP</v>
          </cell>
          <cell r="AL51" t="str">
            <v>afvoer</v>
          </cell>
          <cell r="AO51" t="str">
            <v>de Lek</v>
          </cell>
          <cell r="AP51">
            <v>3</v>
          </cell>
          <cell r="AR51" t="str">
            <v>Buitenwaard</v>
          </cell>
          <cell r="AT51">
            <v>2.2999999999999998</v>
          </cell>
          <cell r="AU51">
            <v>0.70000000000000018</v>
          </cell>
          <cell r="AV51" t="str">
            <v>schroefpomp</v>
          </cell>
          <cell r="AW51">
            <v>9</v>
          </cell>
          <cell r="BA51">
            <v>9</v>
          </cell>
          <cell r="BC51">
            <v>1</v>
          </cell>
          <cell r="BD51">
            <v>0</v>
          </cell>
          <cell r="CB51" t="str">
            <v>ja</v>
          </cell>
          <cell r="CR51" t="str">
            <v>put prefab beton</v>
          </cell>
          <cell r="CS51" t="str">
            <v>stalen straatkast</v>
          </cell>
          <cell r="CT51">
            <v>70000</v>
          </cell>
          <cell r="CU51">
            <v>30000</v>
          </cell>
          <cell r="CV51">
            <v>25000</v>
          </cell>
          <cell r="CW51">
            <v>175000</v>
          </cell>
          <cell r="CX51">
            <v>127257.13073045782</v>
          </cell>
          <cell r="CY51">
            <v>107057</v>
          </cell>
          <cell r="DA51">
            <v>134318</v>
          </cell>
          <cell r="DE51">
            <v>2013</v>
          </cell>
          <cell r="DG51">
            <v>2013</v>
          </cell>
          <cell r="DI51">
            <v>2018</v>
          </cell>
          <cell r="DL51" t="str">
            <v>kl.kast</v>
          </cell>
          <cell r="DM51" t="str">
            <v>ja</v>
          </cell>
          <cell r="DO51" t="str">
            <v>geen</v>
          </cell>
          <cell r="DP51">
            <v>1983</v>
          </cell>
          <cell r="DQ51">
            <v>2008</v>
          </cell>
          <cell r="DR51">
            <v>2008</v>
          </cell>
          <cell r="DS51">
            <v>2008</v>
          </cell>
          <cell r="DT51" t="str">
            <v>n.v.t.</v>
          </cell>
          <cell r="DU51">
            <v>2008</v>
          </cell>
          <cell r="DZ51" t="str">
            <v>opknappen</v>
          </cell>
          <cell r="EI51">
            <v>65</v>
          </cell>
          <cell r="EY51" t="str">
            <v>X</v>
          </cell>
          <cell r="FU51" t="str">
            <v>EEKELS SAMSON V.O.F.</v>
          </cell>
          <cell r="FV51" t="str">
            <v>HIDROSTAL</v>
          </cell>
          <cell r="FW51" t="str">
            <v>871687400008360462</v>
          </cell>
          <cell r="FX51">
            <v>3</v>
          </cell>
          <cell r="FY51" t="str">
            <v>GM-BUITENWAARD</v>
          </cell>
        </row>
        <row r="52">
          <cell r="A52" t="str">
            <v>ST1015</v>
          </cell>
          <cell r="B52" t="str">
            <v>Bunsinglaan</v>
          </cell>
          <cell r="D52" t="str">
            <v>j</v>
          </cell>
          <cell r="E52">
            <v>1063</v>
          </cell>
          <cell r="G52" t="str">
            <v>St</v>
          </cell>
          <cell r="Q52" t="str">
            <v>St</v>
          </cell>
          <cell r="R52" t="str">
            <v>HDSR</v>
          </cell>
          <cell r="S52">
            <v>300</v>
          </cell>
          <cell r="X52" t="str">
            <v>EG</v>
          </cell>
          <cell r="Z52">
            <v>145159.30200000107</v>
          </cell>
          <cell r="AA52">
            <v>453489.27100000158</v>
          </cell>
          <cell r="AB52" t="str">
            <v>Bunsinglaan 7nst</v>
          </cell>
          <cell r="AC52" t="str">
            <v>3709JN</v>
          </cell>
          <cell r="AD52" t="str">
            <v>Zeist</v>
          </cell>
          <cell r="AE52" t="str">
            <v>Zeist</v>
          </cell>
          <cell r="AF52" t="str">
            <v>KR</v>
          </cell>
          <cell r="AG52" t="str">
            <v>JW 09</v>
          </cell>
          <cell r="AH52" t="str">
            <v>autom.</v>
          </cell>
          <cell r="AJ52" t="str">
            <v>GOP</v>
          </cell>
          <cell r="AL52" t="str">
            <v>afvoer</v>
          </cell>
          <cell r="AP52">
            <v>2.2200000000000002</v>
          </cell>
          <cell r="AQ52">
            <v>1.85</v>
          </cell>
          <cell r="AS52">
            <v>1.75</v>
          </cell>
          <cell r="AT52">
            <v>1.75</v>
          </cell>
          <cell r="AU52">
            <v>0.4700000000000002</v>
          </cell>
          <cell r="BA52">
            <v>0</v>
          </cell>
          <cell r="BC52">
            <v>0</v>
          </cell>
          <cell r="BF52" t="str">
            <v>klepstuw</v>
          </cell>
          <cell r="BG52">
            <v>1</v>
          </cell>
          <cell r="BH52">
            <v>2</v>
          </cell>
          <cell r="BJ52">
            <v>2.5</v>
          </cell>
          <cell r="BK52" t="str">
            <v>hardhout</v>
          </cell>
          <cell r="BL52" t="str">
            <v>RVS</v>
          </cell>
          <cell r="CR52" t="str">
            <v>htn damwand</v>
          </cell>
          <cell r="CS52" t="str">
            <v>stalen klep</v>
          </cell>
          <cell r="CT52">
            <v>40000</v>
          </cell>
          <cell r="CU52">
            <v>15000</v>
          </cell>
          <cell r="CV52">
            <v>25000</v>
          </cell>
          <cell r="CW52">
            <v>112000</v>
          </cell>
          <cell r="CX52">
            <v>0</v>
          </cell>
          <cell r="DE52">
            <v>2012</v>
          </cell>
          <cell r="DG52">
            <v>2012</v>
          </cell>
          <cell r="DI52">
            <v>2018</v>
          </cell>
          <cell r="DO52" t="str">
            <v>geen</v>
          </cell>
          <cell r="DP52" t="str">
            <v>??</v>
          </cell>
          <cell r="DQ52">
            <v>2006</v>
          </cell>
          <cell r="DR52">
            <v>2006</v>
          </cell>
          <cell r="DS52">
            <v>2006</v>
          </cell>
          <cell r="DT52">
            <v>2006</v>
          </cell>
          <cell r="DU52">
            <v>2006</v>
          </cell>
          <cell r="EG52">
            <v>80</v>
          </cell>
          <cell r="EH52">
            <v>15</v>
          </cell>
          <cell r="EX52" t="str">
            <v>X</v>
          </cell>
          <cell r="FW52" t="str">
            <v>871687400009602677</v>
          </cell>
          <cell r="FX52">
            <v>3</v>
          </cell>
          <cell r="FY52" t="str">
            <v>ST-BUNSINGLAAN</v>
          </cell>
        </row>
        <row r="53">
          <cell r="A53" t="str">
            <v>G3003</v>
          </cell>
          <cell r="B53" t="str">
            <v>Caspergouw</v>
          </cell>
          <cell r="D53" t="str">
            <v>j</v>
          </cell>
          <cell r="E53">
            <v>1009</v>
          </cell>
          <cell r="F53" t="str">
            <v>Gm</v>
          </cell>
          <cell r="G53" t="str">
            <v>St</v>
          </cell>
          <cell r="O53" t="str">
            <v>Vp</v>
          </cell>
          <cell r="Q53" t="str">
            <v>GmStVp</v>
          </cell>
          <cell r="R53" t="str">
            <v>HDSR</v>
          </cell>
          <cell r="S53">
            <v>300</v>
          </cell>
          <cell r="W53" t="str">
            <v>ja 19xx</v>
          </cell>
          <cell r="X53" t="str">
            <v>EG/G3zO</v>
          </cell>
          <cell r="Z53">
            <v>146256.79399999976</v>
          </cell>
          <cell r="AA53">
            <v>444087.11300000176</v>
          </cell>
          <cell r="AB53" t="str">
            <v>Kanaaldijk noord (Nachtdijk 25 bij)</v>
          </cell>
          <cell r="AC53" t="str">
            <v>(3997MR)</v>
          </cell>
          <cell r="AD53" t="str">
            <v>Cothen</v>
          </cell>
          <cell r="AE53" t="str">
            <v>Wijk bij Duurstede</v>
          </cell>
          <cell r="AF53" t="str">
            <v>KR</v>
          </cell>
          <cell r="AG53" t="str">
            <v>ML 08</v>
          </cell>
          <cell r="AH53" t="str">
            <v>autom.</v>
          </cell>
          <cell r="AI53" t="str">
            <v>ST3003</v>
          </cell>
          <cell r="AJ53" t="str">
            <v>GOP</v>
          </cell>
          <cell r="AL53" t="str">
            <v>af- en aanvoer</v>
          </cell>
          <cell r="AO53" t="str">
            <v>Caspargouwse wetering</v>
          </cell>
          <cell r="AP53">
            <v>1.9</v>
          </cell>
          <cell r="AR53" t="str">
            <v>Amsterdam-Rijnkanaal</v>
          </cell>
          <cell r="AT53">
            <v>-0.4</v>
          </cell>
          <cell r="AU53">
            <v>2.2999999999999998</v>
          </cell>
          <cell r="AV53" t="str">
            <v>vijzel</v>
          </cell>
          <cell r="AW53">
            <v>180</v>
          </cell>
          <cell r="BA53">
            <v>180</v>
          </cell>
          <cell r="BC53">
            <v>1</v>
          </cell>
          <cell r="BD53">
            <v>0</v>
          </cell>
          <cell r="BE53" t="str">
            <v>van der Spek portaal</v>
          </cell>
          <cell r="BF53" t="str">
            <v>klepstuw</v>
          </cell>
          <cell r="BH53">
            <v>4.8</v>
          </cell>
          <cell r="CR53" t="str">
            <v>damwand</v>
          </cell>
          <cell r="CS53" t="str">
            <v>prefab staal vijzel op damwand</v>
          </cell>
          <cell r="CT53">
            <v>900000</v>
          </cell>
          <cell r="CU53">
            <v>400000</v>
          </cell>
          <cell r="CV53">
            <v>150000</v>
          </cell>
          <cell r="CW53">
            <v>2029999.9999999998</v>
          </cell>
          <cell r="CX53">
            <v>962104.41873274616</v>
          </cell>
          <cell r="CY53">
            <v>809385</v>
          </cell>
          <cell r="DA53">
            <v>684190</v>
          </cell>
          <cell r="DB53">
            <v>180050</v>
          </cell>
          <cell r="DD53">
            <v>2017</v>
          </cell>
          <cell r="DE53">
            <v>2013</v>
          </cell>
          <cell r="DG53">
            <v>2013</v>
          </cell>
          <cell r="DI53">
            <v>2018</v>
          </cell>
          <cell r="DK53" t="str">
            <v>R afl?</v>
          </cell>
          <cell r="DL53" t="str">
            <v>gr.kast</v>
          </cell>
          <cell r="DM53" t="str">
            <v>ja</v>
          </cell>
          <cell r="DO53" t="str">
            <v>geen</v>
          </cell>
          <cell r="DP53">
            <v>1972</v>
          </cell>
          <cell r="DQ53">
            <v>2005</v>
          </cell>
          <cell r="DR53">
            <v>2005</v>
          </cell>
          <cell r="DS53">
            <v>2005</v>
          </cell>
          <cell r="DT53">
            <v>2005</v>
          </cell>
          <cell r="DU53">
            <v>2005</v>
          </cell>
          <cell r="DZ53" t="str">
            <v>Vispasseerbaar maken KRW in 2011</v>
          </cell>
          <cell r="EE53">
            <v>10</v>
          </cell>
          <cell r="EF53">
            <v>292</v>
          </cell>
          <cell r="EG53">
            <v>140</v>
          </cell>
          <cell r="EK53">
            <v>250</v>
          </cell>
          <cell r="EL53">
            <v>700</v>
          </cell>
          <cell r="EU53" t="str">
            <v>X</v>
          </cell>
          <cell r="FS53" t="str">
            <v>N</v>
          </cell>
          <cell r="FU53" t="str">
            <v>SPAANS BABCOCK B.V.</v>
          </cell>
          <cell r="FV53" t="str">
            <v>nn</v>
          </cell>
          <cell r="FW53" t="str">
            <v>871687400008444599</v>
          </cell>
          <cell r="FX53">
            <v>3</v>
          </cell>
          <cell r="FY53" t="str">
            <v xml:space="preserve">GM + ST-CASPERGOUW EN GM-ZEMELEN </v>
          </cell>
          <cell r="FZ53" t="str">
            <v>op 1 aansluiting</v>
          </cell>
        </row>
        <row r="54">
          <cell r="A54" t="str">
            <v>VP0213</v>
          </cell>
          <cell r="B54" t="str">
            <v>Caspergouw</v>
          </cell>
          <cell r="E54">
            <v>1077</v>
          </cell>
          <cell r="O54" t="str">
            <v>Vp</v>
          </cell>
          <cell r="Q54" t="str">
            <v>Vp</v>
          </cell>
          <cell r="R54" t="str">
            <v>HDSR</v>
          </cell>
          <cell r="S54">
            <v>300</v>
          </cell>
          <cell r="X54" t="str">
            <v>EG</v>
          </cell>
          <cell r="Z54">
            <v>146280.88760000095</v>
          </cell>
          <cell r="AA54">
            <v>444060.89860000089</v>
          </cell>
          <cell r="AB54" t="str">
            <v>Kanaaldijk noord (Nachtdijk 25 bij)</v>
          </cell>
          <cell r="AC54" t="str">
            <v>(3997MR)</v>
          </cell>
          <cell r="AD54" t="str">
            <v>Cothen</v>
          </cell>
          <cell r="AE54" t="str">
            <v>Wijk bij Duurstede</v>
          </cell>
          <cell r="AF54" t="str">
            <v>KR</v>
          </cell>
          <cell r="AG54" t="str">
            <v>ML 08</v>
          </cell>
          <cell r="AH54" t="str">
            <v>autom.</v>
          </cell>
          <cell r="DE54">
            <v>2013</v>
          </cell>
          <cell r="DG54">
            <v>2013</v>
          </cell>
          <cell r="DI54">
            <v>2018</v>
          </cell>
          <cell r="DL54" t="str">
            <v>kl.kast</v>
          </cell>
          <cell r="FW54" t="str">
            <v>geen elektra??? of samen met ander object??</v>
          </cell>
          <cell r="FY54" t="e">
            <v>#N/A</v>
          </cell>
        </row>
        <row r="55">
          <cell r="A55" t="str">
            <v>B3005</v>
          </cell>
          <cell r="B55" t="str">
            <v>Caspergouw</v>
          </cell>
          <cell r="C55" t="str">
            <v>en ook aquaduct erboven</v>
          </cell>
          <cell r="D55" t="str">
            <v>j</v>
          </cell>
          <cell r="E55" t="str">
            <v>nee</v>
          </cell>
          <cell r="M55" t="str">
            <v>Br</v>
          </cell>
          <cell r="Q55" t="str">
            <v>Br</v>
          </cell>
          <cell r="R55" t="str">
            <v>HDSR</v>
          </cell>
          <cell r="S55">
            <v>300</v>
          </cell>
          <cell r="X55" t="str">
            <v>G3zO</v>
          </cell>
          <cell r="Z55" t="e">
            <v>#N/A</v>
          </cell>
          <cell r="AA55" t="e">
            <v>#N/A</v>
          </cell>
          <cell r="AB55" t="str">
            <v>Kanaaldijk noord (Nachtdijk 25 bij)</v>
          </cell>
          <cell r="AC55" t="str">
            <v>(3997MR)</v>
          </cell>
          <cell r="AD55" t="str">
            <v>Cothen</v>
          </cell>
          <cell r="AE55" t="str">
            <v>Wijk bij Duurstede</v>
          </cell>
          <cell r="AF55" t="str">
            <v>KR</v>
          </cell>
          <cell r="AG55" t="str">
            <v>ML 08</v>
          </cell>
          <cell r="AH55" t="str">
            <v>niet</v>
          </cell>
          <cell r="AJ55" t="str">
            <v>GOP</v>
          </cell>
          <cell r="BA55">
            <v>0</v>
          </cell>
          <cell r="CC55" t="str">
            <v>vrije oversp</v>
          </cell>
          <cell r="CD55" t="str">
            <v>niet</v>
          </cell>
          <cell r="CE55">
            <v>6</v>
          </cell>
          <cell r="CF55">
            <v>7</v>
          </cell>
          <cell r="CG55" t="str">
            <v>"(2,3)</v>
          </cell>
          <cell r="CH55" t="str">
            <v>n.v.t.</v>
          </cell>
          <cell r="CI55" t="str">
            <v>stalen damwand</v>
          </cell>
          <cell r="CJ55" t="str">
            <v>beton</v>
          </cell>
          <cell r="CK55" t="str">
            <v>staal</v>
          </cell>
          <cell r="CL55" t="str">
            <v>goed</v>
          </cell>
          <cell r="CT55">
            <v>400000</v>
          </cell>
          <cell r="CU55">
            <v>0</v>
          </cell>
          <cell r="CV55">
            <v>0</v>
          </cell>
          <cell r="CW55">
            <v>560000</v>
          </cell>
          <cell r="CX55">
            <v>0</v>
          </cell>
          <cell r="DE55" t="str">
            <v>n.v.t.</v>
          </cell>
          <cell r="DL55" t="str">
            <v>brug</v>
          </cell>
          <cell r="DM55" t="str">
            <v>ja</v>
          </cell>
          <cell r="DN55">
            <v>2018</v>
          </cell>
          <cell r="DO55" t="str">
            <v>geen</v>
          </cell>
          <cell r="DP55">
            <v>1972</v>
          </cell>
          <cell r="DQ55" t="str">
            <v xml:space="preserve"> </v>
          </cell>
          <cell r="DU55">
            <v>1972</v>
          </cell>
          <cell r="DY55" t="str">
            <v>insp</v>
          </cell>
          <cell r="DZ55" t="str">
            <v>inspectie</v>
          </cell>
          <cell r="EO55" t="str">
            <v>bouwk inspecteren</v>
          </cell>
          <cell r="EY55" t="str">
            <v>X</v>
          </cell>
          <cell r="FW55" t="str">
            <v>geen elektra??? of samen met ander object??</v>
          </cell>
          <cell r="FY55" t="e">
            <v>#N/A</v>
          </cell>
        </row>
        <row r="56">
          <cell r="A56" t="str">
            <v>G3004</v>
          </cell>
          <cell r="B56" t="str">
            <v>Caspergouw Zemelen</v>
          </cell>
          <cell r="D56" t="str">
            <v>j</v>
          </cell>
          <cell r="E56">
            <v>1009</v>
          </cell>
          <cell r="F56" t="str">
            <v>Gm</v>
          </cell>
          <cell r="Q56" t="str">
            <v>Gm</v>
          </cell>
          <cell r="R56" t="str">
            <v>HDSR</v>
          </cell>
          <cell r="S56">
            <v>300</v>
          </cell>
          <cell r="X56" t="str">
            <v>EG</v>
          </cell>
          <cell r="Z56">
            <v>146251.05000000075</v>
          </cell>
          <cell r="AA56">
            <v>444103.01799999923</v>
          </cell>
          <cell r="AB56" t="str">
            <v>Kanaaldijk noord (Nachtdijk 25 bij)</v>
          </cell>
          <cell r="AC56" t="str">
            <v>(3997MR)</v>
          </cell>
          <cell r="AD56" t="str">
            <v>Cothen</v>
          </cell>
          <cell r="AE56" t="str">
            <v>Wijk bij Duurstede</v>
          </cell>
          <cell r="AF56" t="str">
            <v>KR</v>
          </cell>
          <cell r="AG56" t="str">
            <v>WHa11</v>
          </cell>
          <cell r="AH56" t="str">
            <v>autom.</v>
          </cell>
          <cell r="AJ56" t="str">
            <v>GOP</v>
          </cell>
          <cell r="AL56" t="str">
            <v>aanvoer</v>
          </cell>
          <cell r="AO56" t="str">
            <v>Goyerwetering</v>
          </cell>
          <cell r="AP56">
            <v>2.5</v>
          </cell>
          <cell r="AR56" t="str">
            <v>Caspargouwse wetering</v>
          </cell>
          <cell r="AT56">
            <v>1.9</v>
          </cell>
          <cell r="AU56">
            <v>0.60000000000000009</v>
          </cell>
          <cell r="AV56" t="str">
            <v>schroefpomp</v>
          </cell>
          <cell r="AW56">
            <v>24</v>
          </cell>
          <cell r="AX56">
            <v>25</v>
          </cell>
          <cell r="BA56">
            <v>49</v>
          </cell>
          <cell r="BC56">
            <v>2</v>
          </cell>
          <cell r="BD56">
            <v>0</v>
          </cell>
          <cell r="CR56" t="str">
            <v>put prefab beton</v>
          </cell>
          <cell r="CS56" t="str">
            <v>stalen straatkast</v>
          </cell>
          <cell r="CT56">
            <v>130000</v>
          </cell>
          <cell r="CU56">
            <v>80000</v>
          </cell>
          <cell r="CV56">
            <v>30000</v>
          </cell>
          <cell r="CW56">
            <v>336000</v>
          </cell>
          <cell r="CX56">
            <v>351270.90443800081</v>
          </cell>
          <cell r="CY56">
            <v>295512</v>
          </cell>
          <cell r="DA56">
            <v>370759</v>
          </cell>
          <cell r="DD56">
            <v>2017</v>
          </cell>
          <cell r="DE56">
            <v>2013</v>
          </cell>
          <cell r="DG56">
            <v>2013</v>
          </cell>
          <cell r="DI56">
            <v>2018</v>
          </cell>
          <cell r="DL56" t="str">
            <v>gr.kast</v>
          </cell>
          <cell r="DM56" t="str">
            <v>ja</v>
          </cell>
          <cell r="DO56" t="str">
            <v>geen</v>
          </cell>
          <cell r="DP56">
            <v>1992</v>
          </cell>
          <cell r="DQ56">
            <v>2005</v>
          </cell>
          <cell r="DR56">
            <v>2005</v>
          </cell>
          <cell r="DS56">
            <v>2005</v>
          </cell>
          <cell r="DT56">
            <v>2005</v>
          </cell>
          <cell r="DU56">
            <v>2005</v>
          </cell>
          <cell r="DZ56" t="str">
            <v>Vervangen (mog cap groter 54 wordt 72/minuut) WGP ?€. Besloten is om capaciteit nachtsloot te vergroten ipv caspergauw zemelen.</v>
          </cell>
          <cell r="EE56">
            <v>10</v>
          </cell>
          <cell r="EF56">
            <v>180</v>
          </cell>
          <cell r="EG56">
            <v>10</v>
          </cell>
          <cell r="EU56">
            <v>90</v>
          </cell>
          <cell r="FS56" t="str">
            <v>N</v>
          </cell>
          <cell r="FU56" t="str">
            <v>EEKELS SAMSON V.O.F.</v>
          </cell>
          <cell r="FV56" t="str">
            <v>HIDROSTAL</v>
          </cell>
          <cell r="FW56" t="str">
            <v>871687400008444599</v>
          </cell>
          <cell r="FX56">
            <v>3</v>
          </cell>
          <cell r="FY56" t="str">
            <v xml:space="preserve">GM + ST-CASPERGOUW EN GM-ZEMELEN </v>
          </cell>
          <cell r="FZ56" t="str">
            <v>op 1 aansluiting</v>
          </cell>
        </row>
        <row r="57">
          <cell r="A57" t="str">
            <v>D3959</v>
          </cell>
          <cell r="B57" t="str">
            <v>Catherijnesingel duikers</v>
          </cell>
          <cell r="C57" t="str">
            <v>Sterrenbos / Spuikoker</v>
          </cell>
          <cell r="D57" t="str">
            <v>n</v>
          </cell>
          <cell r="E57" t="str">
            <v>nee</v>
          </cell>
          <cell r="H57" t="str">
            <v>In</v>
          </cell>
          <cell r="Q57" t="str">
            <v>In</v>
          </cell>
          <cell r="R57" t="str">
            <v>HDSR</v>
          </cell>
          <cell r="S57">
            <v>300</v>
          </cell>
          <cell r="X57" t="str">
            <v>nvt</v>
          </cell>
          <cell r="Z57" t="e">
            <v>#N/A</v>
          </cell>
          <cell r="AA57" t="e">
            <v>#N/A</v>
          </cell>
          <cell r="AB57" t="str">
            <v>Catherijnesingel</v>
          </cell>
          <cell r="AD57" t="str">
            <v>Utrecht</v>
          </cell>
          <cell r="AE57" t="str">
            <v>Utrecht</v>
          </cell>
          <cell r="AF57" t="str">
            <v>LR</v>
          </cell>
          <cell r="AG57" t="str">
            <v>AH 15</v>
          </cell>
          <cell r="AH57" t="str">
            <v>niet</v>
          </cell>
          <cell r="AI57" t="str">
            <v>heeft schuif bij Duitse huis, Gemeente wil deze als bergbezinkbassin gebruiken</v>
          </cell>
          <cell r="AJ57" t="str">
            <v>GOP</v>
          </cell>
          <cell r="AQ57" t="str">
            <v xml:space="preserve"> </v>
          </cell>
          <cell r="BA57">
            <v>0</v>
          </cell>
          <cell r="BC57">
            <v>0</v>
          </cell>
          <cell r="CW57">
            <v>0</v>
          </cell>
          <cell r="CX57">
            <v>136468.72577519625</v>
          </cell>
          <cell r="CY57">
            <v>114806.39467080514</v>
          </cell>
          <cell r="CZ57">
            <v>100</v>
          </cell>
          <cell r="DA57">
            <v>144040</v>
          </cell>
          <cell r="DE57">
            <v>2010</v>
          </cell>
          <cell r="DG57">
            <v>2010</v>
          </cell>
          <cell r="DI57">
            <v>2017</v>
          </cell>
          <cell r="DK57" t="str">
            <v>R afl?</v>
          </cell>
          <cell r="DL57" t="str">
            <v>kl.kast</v>
          </cell>
          <cell r="DO57" t="str">
            <v>geen</v>
          </cell>
          <cell r="DP57">
            <v>1970</v>
          </cell>
          <cell r="DQ57">
            <v>1970</v>
          </cell>
          <cell r="DR57">
            <v>1970</v>
          </cell>
          <cell r="DU57">
            <v>1970</v>
          </cell>
          <cell r="DZ57" t="str">
            <v>gaat vervallen, schuif bij Duitse huis</v>
          </cell>
          <cell r="FW57" t="str">
            <v>Opgeheven</v>
          </cell>
          <cell r="FY57" t="e">
            <v>#N/A</v>
          </cell>
        </row>
        <row r="58">
          <cell r="A58" t="str">
            <v>ST1018</v>
          </cell>
          <cell r="B58" t="str">
            <v>Clomp de</v>
          </cell>
          <cell r="D58" t="str">
            <v>j</v>
          </cell>
          <cell r="E58">
            <v>1061</v>
          </cell>
          <cell r="G58" t="str">
            <v>St</v>
          </cell>
          <cell r="O58" t="str">
            <v>Vp</v>
          </cell>
          <cell r="Q58" t="str">
            <v>StVp</v>
          </cell>
          <cell r="R58" t="str">
            <v>HDSR</v>
          </cell>
          <cell r="S58">
            <v>300</v>
          </cell>
          <cell r="X58" t="str">
            <v>G3zO</v>
          </cell>
          <cell r="Z58">
            <v>143297.68600000069</v>
          </cell>
          <cell r="AA58">
            <v>455105.66200000048</v>
          </cell>
          <cell r="AB58" t="str">
            <v>De clomp 3301ac</v>
          </cell>
          <cell r="AC58" t="str">
            <v>3704KB</v>
          </cell>
          <cell r="AD58" t="str">
            <v>Zeist</v>
          </cell>
          <cell r="AE58" t="str">
            <v>Zeist</v>
          </cell>
          <cell r="AF58" t="str">
            <v>KR</v>
          </cell>
          <cell r="AG58" t="str">
            <v>JW 09</v>
          </cell>
          <cell r="AH58" t="str">
            <v>autom.</v>
          </cell>
          <cell r="AJ58" t="str">
            <v>GOP</v>
          </cell>
          <cell r="BA58">
            <v>0</v>
          </cell>
          <cell r="BC58">
            <v>0</v>
          </cell>
          <cell r="BF58" t="str">
            <v>klepstuw</v>
          </cell>
          <cell r="BG58">
            <v>1</v>
          </cell>
          <cell r="BH58" t="str">
            <v>4 ??</v>
          </cell>
          <cell r="BK58" t="str">
            <v>beton</v>
          </cell>
          <cell r="BL58" t="str">
            <v>staal</v>
          </cell>
          <cell r="CR58" t="str">
            <v>beton</v>
          </cell>
          <cell r="CS58" t="str">
            <v>stalen klep</v>
          </cell>
          <cell r="CT58">
            <v>60000</v>
          </cell>
          <cell r="CU58">
            <v>20000</v>
          </cell>
          <cell r="CV58">
            <v>25000</v>
          </cell>
          <cell r="CW58">
            <v>147000</v>
          </cell>
          <cell r="CX58">
            <v>0</v>
          </cell>
          <cell r="DE58">
            <v>2013</v>
          </cell>
          <cell r="DG58">
            <v>2013</v>
          </cell>
          <cell r="DI58">
            <v>2018</v>
          </cell>
          <cell r="DL58" t="str">
            <v>kl.kast</v>
          </cell>
          <cell r="DO58" t="str">
            <v>geen</v>
          </cell>
          <cell r="DP58" t="str">
            <v>??</v>
          </cell>
          <cell r="DQ58" t="str">
            <v>??</v>
          </cell>
          <cell r="DR58">
            <v>2005</v>
          </cell>
          <cell r="DS58">
            <v>2005</v>
          </cell>
          <cell r="DT58">
            <v>2005</v>
          </cell>
          <cell r="DU58">
            <v>2005</v>
          </cell>
          <cell r="EU58" t="str">
            <v>X</v>
          </cell>
          <cell r="FW58" t="str">
            <v>871687400006834194</v>
          </cell>
          <cell r="FX58">
            <v>3</v>
          </cell>
          <cell r="FY58" t="str">
            <v>ST-CLOMP-DE</v>
          </cell>
        </row>
        <row r="59">
          <cell r="A59" t="str">
            <v>ST3001</v>
          </cell>
          <cell r="B59" t="str">
            <v>Cothen</v>
          </cell>
          <cell r="D59" t="str">
            <v>j</v>
          </cell>
          <cell r="E59">
            <v>1029</v>
          </cell>
          <cell r="G59" t="str">
            <v>St</v>
          </cell>
          <cell r="O59" t="str">
            <v>Vp</v>
          </cell>
          <cell r="Q59" t="str">
            <v>StVp</v>
          </cell>
          <cell r="R59" t="str">
            <v>HDSR</v>
          </cell>
          <cell r="S59">
            <v>300</v>
          </cell>
          <cell r="X59" t="str">
            <v>EG</v>
          </cell>
          <cell r="Z59">
            <v>149658.51900000125</v>
          </cell>
          <cell r="AA59">
            <v>445725.09400000051</v>
          </cell>
          <cell r="AB59" t="str">
            <v>Graaf v.Lynden v.Sandenburgweg 19 nst</v>
          </cell>
          <cell r="AC59" t="str">
            <v>3945PA</v>
          </cell>
          <cell r="AD59" t="str">
            <v>Cothen</v>
          </cell>
          <cell r="AE59" t="str">
            <v>Wijk bij Duurstede</v>
          </cell>
          <cell r="AF59" t="str">
            <v>KR</v>
          </cell>
          <cell r="AG59" t="str">
            <v>JW 09</v>
          </cell>
          <cell r="AH59" t="str">
            <v>autom.</v>
          </cell>
          <cell r="AJ59" t="str">
            <v>GOP</v>
          </cell>
          <cell r="AL59" t="str">
            <v>afvoer</v>
          </cell>
          <cell r="AM59" t="str">
            <v>1. Waterkering, 2. Waterregulering in Hoofdsysteem, 3. Recreatie 4. VaarwegKW 5. Cultuurhistorisch</v>
          </cell>
          <cell r="BA59">
            <v>0</v>
          </cell>
          <cell r="BC59">
            <v>0</v>
          </cell>
          <cell r="BF59" t="str">
            <v>klepstuw</v>
          </cell>
          <cell r="BG59">
            <v>1</v>
          </cell>
          <cell r="BH59">
            <v>4.75</v>
          </cell>
          <cell r="BK59" t="str">
            <v>steen</v>
          </cell>
          <cell r="BL59" t="str">
            <v>staal</v>
          </cell>
          <cell r="BM59" t="str">
            <v>rechthoekig</v>
          </cell>
          <cell r="BN59" t="str">
            <v>schutsluis</v>
          </cell>
          <cell r="CR59" t="str">
            <v>stenen wand</v>
          </cell>
          <cell r="CS59" t="str">
            <v>stalen klep</v>
          </cell>
          <cell r="CT59">
            <v>2000000</v>
          </cell>
          <cell r="CU59">
            <v>100000</v>
          </cell>
          <cell r="CV59">
            <v>30000</v>
          </cell>
          <cell r="CW59">
            <v>2982000</v>
          </cell>
          <cell r="CX59">
            <v>238820.27010659347</v>
          </cell>
          <cell r="CY59">
            <v>200911.190673909</v>
          </cell>
          <cell r="DA59">
            <v>252070</v>
          </cell>
          <cell r="DE59">
            <v>2013</v>
          </cell>
          <cell r="DG59">
            <v>2013</v>
          </cell>
          <cell r="DI59">
            <v>2018</v>
          </cell>
          <cell r="DL59" t="str">
            <v>kl.kast</v>
          </cell>
          <cell r="DO59" t="str">
            <v>geen</v>
          </cell>
          <cell r="DP59" t="str">
            <v>??</v>
          </cell>
          <cell r="DQ59">
            <v>2007</v>
          </cell>
          <cell r="DR59">
            <v>2007</v>
          </cell>
          <cell r="DS59">
            <v>2007</v>
          </cell>
          <cell r="DT59">
            <v>2007</v>
          </cell>
          <cell r="DU59">
            <v>2007</v>
          </cell>
          <cell r="EG59">
            <v>200</v>
          </cell>
          <cell r="EH59">
            <v>300</v>
          </cell>
          <cell r="EW59" t="str">
            <v>X</v>
          </cell>
          <cell r="FW59" t="str">
            <v>871687400008360790</v>
          </cell>
          <cell r="FX59">
            <v>3</v>
          </cell>
          <cell r="FY59" t="str">
            <v>ST-COTHEN(SL3001)</v>
          </cell>
        </row>
        <row r="60">
          <cell r="A60" t="str">
            <v>SL3001</v>
          </cell>
          <cell r="B60" t="str">
            <v>Cothen</v>
          </cell>
          <cell r="D60" t="str">
            <v>j</v>
          </cell>
          <cell r="E60" t="str">
            <v>nee</v>
          </cell>
          <cell r="L60" t="str">
            <v>Sl</v>
          </cell>
          <cell r="M60" t="str">
            <v>Br</v>
          </cell>
          <cell r="P60" t="str">
            <v>Rijksm.532494</v>
          </cell>
          <cell r="Q60" t="str">
            <v>SlBrRijksm.532494</v>
          </cell>
          <cell r="R60" t="str">
            <v>HDSR</v>
          </cell>
          <cell r="S60">
            <v>300</v>
          </cell>
          <cell r="W60" t="str">
            <v>ja 19xx</v>
          </cell>
          <cell r="X60" t="str">
            <v>EG</v>
          </cell>
          <cell r="Z60" t="e">
            <v>#N/A</v>
          </cell>
          <cell r="AA60" t="e">
            <v>#N/A</v>
          </cell>
          <cell r="AB60" t="str">
            <v>Graaf v.Lynden v.Sandenburgweg 19 nst</v>
          </cell>
          <cell r="AC60" t="str">
            <v>3945PA</v>
          </cell>
          <cell r="AD60" t="str">
            <v>Cothen</v>
          </cell>
          <cell r="AE60" t="str">
            <v>Wijk bij Duurstede</v>
          </cell>
          <cell r="AF60" t="str">
            <v>KR</v>
          </cell>
          <cell r="AG60" t="str">
            <v>JW 09</v>
          </cell>
          <cell r="AH60" t="str">
            <v>handm.</v>
          </cell>
          <cell r="AJ60" t="str">
            <v>GOP</v>
          </cell>
          <cell r="CC60" t="str">
            <v>vrije oversp</v>
          </cell>
          <cell r="CD60" t="str">
            <v>niet</v>
          </cell>
          <cell r="CH60" t="str">
            <v>n.v.t.</v>
          </cell>
          <cell r="CI60" t="str">
            <v>sluis</v>
          </cell>
          <cell r="CJ60" t="str">
            <v>staal</v>
          </cell>
          <cell r="CK60" t="str">
            <v>staal</v>
          </cell>
          <cell r="CL60" t="str">
            <v>goed</v>
          </cell>
          <cell r="DE60">
            <v>2012</v>
          </cell>
          <cell r="DG60">
            <v>2012</v>
          </cell>
          <cell r="DI60">
            <v>2018</v>
          </cell>
          <cell r="DL60" t="str">
            <v>sluis</v>
          </cell>
          <cell r="DM60" t="str">
            <v>ja</v>
          </cell>
          <cell r="DN60">
            <v>2018</v>
          </cell>
          <cell r="DP60">
            <v>1870</v>
          </cell>
          <cell r="DQ60">
            <v>2007</v>
          </cell>
          <cell r="DR60">
            <v>2007</v>
          </cell>
          <cell r="DU60">
            <v>2007</v>
          </cell>
          <cell r="FW60" t="str">
            <v>geen elektra??? of samen met ander object??</v>
          </cell>
          <cell r="FY60" t="e">
            <v>#N/A</v>
          </cell>
        </row>
        <row r="61">
          <cell r="A61" t="str">
            <v>D1091</v>
          </cell>
          <cell r="B61" t="str">
            <v>Daalsesingel duikers</v>
          </cell>
          <cell r="D61" t="str">
            <v>n</v>
          </cell>
          <cell r="E61" t="str">
            <v>nee</v>
          </cell>
          <cell r="H61" t="str">
            <v>In</v>
          </cell>
          <cell r="Q61" t="str">
            <v>In</v>
          </cell>
          <cell r="R61" t="str">
            <v>HDSR</v>
          </cell>
          <cell r="S61">
            <v>300</v>
          </cell>
          <cell r="X61" t="str">
            <v>nvt</v>
          </cell>
          <cell r="Z61" t="e">
            <v>#N/A</v>
          </cell>
          <cell r="AA61" t="e">
            <v>#N/A</v>
          </cell>
          <cell r="AB61" t="str">
            <v>Daalsesingel</v>
          </cell>
          <cell r="AD61" t="str">
            <v>Utrecht</v>
          </cell>
          <cell r="AE61" t="str">
            <v>Utrecht</v>
          </cell>
          <cell r="AF61" t="str">
            <v>LR</v>
          </cell>
          <cell r="AG61" t="str">
            <v>AH 15</v>
          </cell>
          <cell r="AH61" t="str">
            <v>lok.autom.</v>
          </cell>
          <cell r="AJ61" t="str">
            <v>GOP</v>
          </cell>
          <cell r="BA61">
            <v>0</v>
          </cell>
          <cell r="BC61">
            <v>0</v>
          </cell>
          <cell r="CW61">
            <v>0</v>
          </cell>
          <cell r="CX61">
            <v>0</v>
          </cell>
          <cell r="DE61" t="str">
            <v>geen status bekend</v>
          </cell>
          <cell r="DO61" t="str">
            <v>geen</v>
          </cell>
          <cell r="DP61" t="str">
            <v>??</v>
          </cell>
          <cell r="FW61" t="str">
            <v>geen elektra??? of samen met ander object??</v>
          </cell>
          <cell r="FY61" t="e">
            <v>#N/A</v>
          </cell>
        </row>
        <row r="62">
          <cell r="A62" t="str">
            <v>G1013</v>
          </cell>
          <cell r="B62" t="str">
            <v>Daalseweg</v>
          </cell>
          <cell r="D62" t="str">
            <v>j</v>
          </cell>
          <cell r="E62">
            <v>2153</v>
          </cell>
          <cell r="F62" t="str">
            <v>Gm</v>
          </cell>
          <cell r="G62" t="str">
            <v>St</v>
          </cell>
          <cell r="Q62" t="str">
            <v>GmSt</v>
          </cell>
          <cell r="R62" t="str">
            <v>HDSR</v>
          </cell>
          <cell r="S62">
            <v>300</v>
          </cell>
          <cell r="X62" t="str">
            <v>G3zO</v>
          </cell>
          <cell r="Z62">
            <v>133415.47599999979</v>
          </cell>
          <cell r="AA62">
            <v>459462.91099999845</v>
          </cell>
          <cell r="AB62" t="str">
            <v>Daalseweg 148 bij</v>
          </cell>
          <cell r="AC62" t="str">
            <v>3555SW</v>
          </cell>
          <cell r="AD62" t="str">
            <v>Utrecht</v>
          </cell>
          <cell r="AE62" t="str">
            <v>Utrecht</v>
          </cell>
          <cell r="AF62" t="str">
            <v>LR</v>
          </cell>
          <cell r="AG62" t="str">
            <v>JS 13</v>
          </cell>
          <cell r="AH62" t="str">
            <v>autom.</v>
          </cell>
          <cell r="AJ62" t="str">
            <v>GOP</v>
          </cell>
          <cell r="AL62" t="str">
            <v>af- en aanvoer</v>
          </cell>
          <cell r="AO62" t="str">
            <v>de Vecht</v>
          </cell>
          <cell r="AP62">
            <v>-0.35</v>
          </cell>
          <cell r="AR62" t="str">
            <v>Sportpark Daalseweg</v>
          </cell>
          <cell r="AT62">
            <v>-0.4</v>
          </cell>
          <cell r="AU62">
            <v>5.0000000000000044E-2</v>
          </cell>
          <cell r="AV62" t="str">
            <v>schroefpomp</v>
          </cell>
          <cell r="AW62">
            <v>3.8</v>
          </cell>
          <cell r="BA62">
            <v>3.8</v>
          </cell>
          <cell r="BC62">
            <v>1</v>
          </cell>
          <cell r="BD62">
            <v>1</v>
          </cell>
          <cell r="BF62" t="str">
            <v>klepstuw</v>
          </cell>
          <cell r="BG62">
            <v>1</v>
          </cell>
          <cell r="CR62" t="str">
            <v>put prefab beton</v>
          </cell>
          <cell r="CS62" t="str">
            <v>stalen straatkast</v>
          </cell>
          <cell r="CT62">
            <v>65000</v>
          </cell>
          <cell r="CU62">
            <v>20000</v>
          </cell>
          <cell r="CV62">
            <v>35000</v>
          </cell>
          <cell r="CW62">
            <v>168000</v>
          </cell>
          <cell r="CX62">
            <v>90410.249738250568</v>
          </cell>
          <cell r="CY62">
            <v>76059</v>
          </cell>
          <cell r="DA62">
            <v>95427</v>
          </cell>
          <cell r="DE62">
            <v>2013</v>
          </cell>
          <cell r="DG62">
            <v>2013</v>
          </cell>
          <cell r="DI62">
            <v>2018</v>
          </cell>
          <cell r="DL62" t="str">
            <v>kl.kast</v>
          </cell>
          <cell r="DM62" t="str">
            <v>ja</v>
          </cell>
          <cell r="DO62" t="str">
            <v>geen</v>
          </cell>
          <cell r="DP62">
            <v>1973</v>
          </cell>
          <cell r="DQ62">
            <v>2003</v>
          </cell>
          <cell r="DR62">
            <v>2003</v>
          </cell>
          <cell r="DS62">
            <v>2003</v>
          </cell>
          <cell r="DT62">
            <v>2003</v>
          </cell>
          <cell r="DU62">
            <v>2003</v>
          </cell>
          <cell r="EC62">
            <v>79</v>
          </cell>
          <cell r="EJ62">
            <v>15</v>
          </cell>
          <cell r="EK62">
            <v>25</v>
          </cell>
          <cell r="EW62" t="str">
            <v>X</v>
          </cell>
          <cell r="FV62" t="str">
            <v>nn</v>
          </cell>
          <cell r="FW62" t="str">
            <v>871687400009262499</v>
          </cell>
          <cell r="FX62">
            <v>2</v>
          </cell>
          <cell r="FY62" t="str">
            <v>GM-DAALSEWEG</v>
          </cell>
        </row>
        <row r="63">
          <cell r="A63" t="str">
            <v>Werk01</v>
          </cell>
          <cell r="B63" t="str">
            <v>Depot Willige Langerak</v>
          </cell>
          <cell r="E63" t="str">
            <v>nee</v>
          </cell>
          <cell r="Q63" t="str">
            <v/>
          </cell>
          <cell r="R63" t="str">
            <v>HDSR</v>
          </cell>
          <cell r="S63">
            <v>300</v>
          </cell>
          <cell r="X63" t="str">
            <v>EG</v>
          </cell>
          <cell r="Y63" t="str">
            <v>nvt</v>
          </cell>
          <cell r="Z63" t="e">
            <v>#N/A</v>
          </cell>
          <cell r="AA63" t="e">
            <v>#N/A</v>
          </cell>
          <cell r="AB63" t="str">
            <v>Reinaldaweg</v>
          </cell>
          <cell r="AD63" t="str">
            <v>Willige Langerak</v>
          </cell>
          <cell r="AE63" t="str">
            <v>Lopik</v>
          </cell>
          <cell r="AF63" t="str">
            <v>IJ</v>
          </cell>
          <cell r="AG63" t="str">
            <v>AB 03</v>
          </cell>
          <cell r="AH63" t="str">
            <v>n.v.t.</v>
          </cell>
          <cell r="AI63" t="str">
            <v>baggerklub IB</v>
          </cell>
          <cell r="AJ63" t="str">
            <v>nee</v>
          </cell>
          <cell r="DE63">
            <v>2012</v>
          </cell>
          <cell r="DG63">
            <v>2012</v>
          </cell>
          <cell r="DI63">
            <v>2018</v>
          </cell>
          <cell r="DO63" t="str">
            <v>geen</v>
          </cell>
          <cell r="FW63" t="str">
            <v>geen elektra??? of samen met ander object??</v>
          </cell>
          <cell r="FY63" t="e">
            <v>#N/A</v>
          </cell>
          <cell r="FZ63" t="str">
            <v>opgeheven 23-08-2016</v>
          </cell>
        </row>
        <row r="64">
          <cell r="A64" t="str">
            <v>G0040</v>
          </cell>
          <cell r="B64" t="str">
            <v>Diemerbroek 56 HWVZ</v>
          </cell>
          <cell r="C64" t="str">
            <v>HWVZ Diemerbroek 56</v>
          </cell>
          <cell r="D64" t="str">
            <v>j</v>
          </cell>
          <cell r="E64">
            <v>4389</v>
          </cell>
          <cell r="F64" t="str">
            <v>Gm</v>
          </cell>
          <cell r="G64" t="str">
            <v>St</v>
          </cell>
          <cell r="Q64" t="str">
            <v>GmSt</v>
          </cell>
          <cell r="R64" t="str">
            <v>HDSR</v>
          </cell>
          <cell r="S64">
            <v>300</v>
          </cell>
          <cell r="X64" t="str">
            <v>G3zO</v>
          </cell>
          <cell r="Z64">
            <v>119564.88500000164</v>
          </cell>
          <cell r="AA64">
            <v>452406.37700000033</v>
          </cell>
          <cell r="AB64" t="str">
            <v>Diemerbroek 56</v>
          </cell>
          <cell r="AC64" t="str">
            <v>3464 HS</v>
          </cell>
          <cell r="AD64" t="str">
            <v>Papekop</v>
          </cell>
          <cell r="AE64" t="str">
            <v>Oudewater</v>
          </cell>
          <cell r="AF64" t="str">
            <v>OR</v>
          </cell>
          <cell r="AG64" t="str">
            <v>WS 05</v>
          </cell>
          <cell r="AH64" t="str">
            <v>autom.</v>
          </cell>
          <cell r="AI64" t="str">
            <v>ST0069</v>
          </cell>
          <cell r="AJ64" t="str">
            <v>GOP</v>
          </cell>
          <cell r="AL64" t="str">
            <v>aanvoer</v>
          </cell>
          <cell r="AV64" t="str">
            <v>pomp</v>
          </cell>
          <cell r="AW64">
            <v>4</v>
          </cell>
          <cell r="BA64">
            <v>4</v>
          </cell>
          <cell r="BC64">
            <v>1</v>
          </cell>
          <cell r="DE64">
            <v>2013</v>
          </cell>
          <cell r="DG64">
            <v>2013</v>
          </cell>
          <cell r="DI64">
            <v>2018</v>
          </cell>
          <cell r="DL64" t="str">
            <v>kl.kast</v>
          </cell>
          <cell r="DM64" t="str">
            <v>geen</v>
          </cell>
          <cell r="DO64" t="str">
            <v>geen</v>
          </cell>
          <cell r="DP64">
            <v>2006</v>
          </cell>
          <cell r="DQ64">
            <v>2006</v>
          </cell>
          <cell r="DR64">
            <v>2006</v>
          </cell>
          <cell r="DS64">
            <v>2008</v>
          </cell>
          <cell r="DT64">
            <v>2010</v>
          </cell>
          <cell r="DU64">
            <v>2010</v>
          </cell>
          <cell r="DZ64" t="str">
            <v>van Li</v>
          </cell>
          <cell r="EZ64" t="str">
            <v>X</v>
          </cell>
          <cell r="FV64" t="str">
            <v>Vopo</v>
          </cell>
          <cell r="FW64" t="str">
            <v>871692113000048000</v>
          </cell>
          <cell r="FX64">
            <v>4</v>
          </cell>
          <cell r="FY64" t="str">
            <v>GM-DIEMERBROEK-OOST</v>
          </cell>
        </row>
        <row r="65">
          <cell r="A65" t="str">
            <v>G0041</v>
          </cell>
          <cell r="B65" t="str">
            <v>Diemerbroek 58 HWVZ</v>
          </cell>
          <cell r="C65" t="str">
            <v>HWVZ Diemerbroek 58</v>
          </cell>
          <cell r="D65" t="str">
            <v>j</v>
          </cell>
          <cell r="E65" t="str">
            <v>nee</v>
          </cell>
          <cell r="F65" t="str">
            <v>Gm</v>
          </cell>
          <cell r="G65" t="str">
            <v>St</v>
          </cell>
          <cell r="Q65" t="str">
            <v>GmSt</v>
          </cell>
          <cell r="R65" t="str">
            <v>HDSR</v>
          </cell>
          <cell r="S65">
            <v>300</v>
          </cell>
          <cell r="X65" t="str">
            <v>G3zO</v>
          </cell>
          <cell r="Z65">
            <v>119643.61199999973</v>
          </cell>
          <cell r="AA65">
            <v>452456.86499999836</v>
          </cell>
          <cell r="AB65" t="str">
            <v>Diemerbroek 58</v>
          </cell>
          <cell r="AC65" t="str">
            <v>3464 HS</v>
          </cell>
          <cell r="AD65" t="str">
            <v>Papekop</v>
          </cell>
          <cell r="AE65" t="str">
            <v>Oudewater</v>
          </cell>
          <cell r="AF65" t="str">
            <v>OR</v>
          </cell>
          <cell r="AG65" t="str">
            <v>WS 05</v>
          </cell>
          <cell r="AH65" t="str">
            <v>lok.autom.</v>
          </cell>
          <cell r="AJ65" t="str">
            <v>GOP</v>
          </cell>
          <cell r="AL65" t="str">
            <v>aanvoer</v>
          </cell>
          <cell r="AV65" t="str">
            <v>pomp</v>
          </cell>
          <cell r="AW65">
            <v>4</v>
          </cell>
          <cell r="BA65">
            <v>4</v>
          </cell>
          <cell r="BC65">
            <v>1</v>
          </cell>
          <cell r="DE65">
            <v>2011</v>
          </cell>
          <cell r="DG65">
            <v>2011</v>
          </cell>
          <cell r="DI65">
            <v>2016</v>
          </cell>
          <cell r="DL65" t="str">
            <v>kl.kast</v>
          </cell>
          <cell r="DM65" t="str">
            <v>geen</v>
          </cell>
          <cell r="DO65" t="str">
            <v>geen</v>
          </cell>
          <cell r="DP65">
            <v>2006</v>
          </cell>
          <cell r="DQ65">
            <v>2006</v>
          </cell>
          <cell r="DR65">
            <v>2006</v>
          </cell>
          <cell r="DS65">
            <v>2008</v>
          </cell>
          <cell r="DT65" t="str">
            <v>n.v.t.</v>
          </cell>
          <cell r="DU65">
            <v>2008</v>
          </cell>
          <cell r="DZ65" t="str">
            <v>van Li</v>
          </cell>
          <cell r="EZ65" t="str">
            <v>X</v>
          </cell>
          <cell r="FV65" t="str">
            <v>Vopo</v>
          </cell>
          <cell r="FW65" t="str">
            <v>871692113000048017</v>
          </cell>
          <cell r="FX65">
            <v>4</v>
          </cell>
          <cell r="FY65" t="str">
            <v>GM- EN ST-DIEMERBROEK-WEST</v>
          </cell>
        </row>
        <row r="66">
          <cell r="A66" t="str">
            <v>Werk03</v>
          </cell>
          <cell r="B66" t="str">
            <v>Dijkhuis Jaarsveld (1)</v>
          </cell>
          <cell r="C66" t="str">
            <v>polderhuis</v>
          </cell>
          <cell r="E66" t="str">
            <v>nee</v>
          </cell>
          <cell r="P66" t="str">
            <v>Rijksm.512122</v>
          </cell>
          <cell r="Q66" t="str">
            <v>Rijksm.512122</v>
          </cell>
          <cell r="R66" t="str">
            <v>HDSR</v>
          </cell>
          <cell r="S66">
            <v>300</v>
          </cell>
          <cell r="W66" t="str">
            <v>ja 19xx</v>
          </cell>
          <cell r="X66" t="str">
            <v>EG</v>
          </cell>
          <cell r="Y66" t="str">
            <v>Afz.bes.</v>
          </cell>
          <cell r="Z66" t="e">
            <v>#N/A</v>
          </cell>
          <cell r="AA66" t="e">
            <v>#N/A</v>
          </cell>
          <cell r="AB66" t="str">
            <v>Lekdijk Oost 12</v>
          </cell>
          <cell r="AC66" t="str">
            <v>3413MS</v>
          </cell>
          <cell r="AD66" t="str">
            <v>Jaarsveld</v>
          </cell>
          <cell r="AE66" t="str">
            <v>Lopik</v>
          </cell>
          <cell r="AF66" t="str">
            <v>IJ</v>
          </cell>
          <cell r="AG66" t="str">
            <v>NL 01</v>
          </cell>
          <cell r="AH66" t="str">
            <v>n.v.t.</v>
          </cell>
          <cell r="AI66" t="str">
            <v>ICA</v>
          </cell>
          <cell r="AJ66" t="str">
            <v>nee</v>
          </cell>
          <cell r="BA66">
            <v>0</v>
          </cell>
          <cell r="BC66">
            <v>0</v>
          </cell>
          <cell r="CW66">
            <v>0</v>
          </cell>
          <cell r="CX66">
            <v>0</v>
          </cell>
          <cell r="DA66">
            <v>1908941</v>
          </cell>
          <cell r="DE66">
            <v>2015</v>
          </cell>
          <cell r="DG66">
            <v>2015</v>
          </cell>
          <cell r="DI66">
            <v>2020</v>
          </cell>
          <cell r="DO66" t="str">
            <v>geen</v>
          </cell>
          <cell r="FW66" t="str">
            <v>871687400007570626</v>
          </cell>
          <cell r="FX66">
            <v>1</v>
          </cell>
          <cell r="FY66" t="str">
            <v>HV-DIJKHUIS-JAARSVELD-KANTOOR</v>
          </cell>
        </row>
        <row r="67">
          <cell r="A67" t="str">
            <v>Werk04</v>
          </cell>
          <cell r="B67" t="str">
            <v>Dijkhuis Jaarsveld (2) paardestal</v>
          </cell>
          <cell r="C67" t="str">
            <v>dijkmagazijn</v>
          </cell>
          <cell r="E67" t="str">
            <v>nee</v>
          </cell>
          <cell r="P67" t="str">
            <v>Rijksm.512123</v>
          </cell>
          <cell r="Q67" t="str">
            <v>Rijksm.512123</v>
          </cell>
          <cell r="R67" t="str">
            <v>HDSR</v>
          </cell>
          <cell r="S67">
            <v>300</v>
          </cell>
          <cell r="X67" t="str">
            <v>EG</v>
          </cell>
          <cell r="Y67" t="str">
            <v>Afz.bes.</v>
          </cell>
          <cell r="Z67" t="e">
            <v>#N/A</v>
          </cell>
          <cell r="AA67" t="e">
            <v>#N/A</v>
          </cell>
          <cell r="AB67" t="str">
            <v>Lekdijk Oost 12</v>
          </cell>
          <cell r="AC67" t="str">
            <v>3413MS</v>
          </cell>
          <cell r="AD67" t="str">
            <v>Jaarsveld</v>
          </cell>
          <cell r="AE67" t="str">
            <v>Lopik</v>
          </cell>
          <cell r="AF67" t="str">
            <v>IJ</v>
          </cell>
          <cell r="AG67" t="str">
            <v>NL 01</v>
          </cell>
          <cell r="AH67" t="str">
            <v>n.v.t.</v>
          </cell>
          <cell r="AI67" t="str">
            <v>ICA/UV</v>
          </cell>
          <cell r="AJ67" t="str">
            <v>nee</v>
          </cell>
          <cell r="BA67">
            <v>0</v>
          </cell>
          <cell r="BC67">
            <v>0</v>
          </cell>
          <cell r="CW67">
            <v>0</v>
          </cell>
          <cell r="CX67">
            <v>0</v>
          </cell>
          <cell r="DA67" t="str">
            <v>incl</v>
          </cell>
          <cell r="DE67">
            <v>2010</v>
          </cell>
          <cell r="DG67">
            <v>2010</v>
          </cell>
          <cell r="DI67">
            <v>2017</v>
          </cell>
          <cell r="DO67" t="str">
            <v>geen</v>
          </cell>
          <cell r="FQ67" t="str">
            <v>Gas</v>
          </cell>
          <cell r="FR67" t="str">
            <v>Water</v>
          </cell>
          <cell r="FW67" t="str">
            <v>871687400007570503</v>
          </cell>
          <cell r="FX67">
            <v>1</v>
          </cell>
          <cell r="FY67" t="str">
            <v>W/L-JAARSVELD/THEEHUIS</v>
          </cell>
          <cell r="FZ67" t="str">
            <v>betreft schuur theehuis?? Was dat ook paardestal??</v>
          </cell>
        </row>
        <row r="68">
          <cell r="A68" t="str">
            <v>Werk05</v>
          </cell>
          <cell r="B68" t="str">
            <v>Dijkmagazijn Ijsselstein</v>
          </cell>
          <cell r="E68" t="str">
            <v>nee</v>
          </cell>
          <cell r="P68" t="str">
            <v>Ch</v>
          </cell>
          <cell r="Q68" t="str">
            <v>Ch</v>
          </cell>
          <cell r="R68" t="str">
            <v>HDSR</v>
          </cell>
          <cell r="S68">
            <v>300</v>
          </cell>
          <cell r="W68" t="str">
            <v>???</v>
          </cell>
          <cell r="X68" t="str">
            <v>EG</v>
          </cell>
          <cell r="Y68" t="str">
            <v>?</v>
          </cell>
          <cell r="Z68" t="e">
            <v>#N/A</v>
          </cell>
          <cell r="AA68" t="e">
            <v>#N/A</v>
          </cell>
          <cell r="AB68" t="str">
            <v>Lekdijk nabij 4</v>
          </cell>
          <cell r="AD68" t="str">
            <v>IJsselstein</v>
          </cell>
          <cell r="AE68" t="str">
            <v>IJsselstein</v>
          </cell>
          <cell r="AF68" t="str">
            <v>IJ</v>
          </cell>
          <cell r="AG68" t="str">
            <v>NL 01</v>
          </cell>
          <cell r="AH68" t="str">
            <v>n.v.t.</v>
          </cell>
          <cell r="AI68" t="str">
            <v>WBK Prim.</v>
          </cell>
          <cell r="AJ68" t="str">
            <v>nee</v>
          </cell>
          <cell r="DA68">
            <v>63632</v>
          </cell>
          <cell r="DE68" t="str">
            <v>geen status bekend</v>
          </cell>
          <cell r="DO68" t="str">
            <v>geen</v>
          </cell>
          <cell r="DP68">
            <v>18</v>
          </cell>
          <cell r="DS68">
            <v>19</v>
          </cell>
          <cell r="DU68">
            <v>19</v>
          </cell>
          <cell r="DZ68" t="str">
            <v>bouwkundig</v>
          </cell>
          <cell r="EU68" t="str">
            <v>inspectie</v>
          </cell>
          <cell r="FW68" t="str">
            <v>geen elektra??? of samen met ander object??</v>
          </cell>
          <cell r="FY68" t="e">
            <v>#N/A</v>
          </cell>
        </row>
        <row r="69">
          <cell r="A69" t="str">
            <v>Werk06</v>
          </cell>
          <cell r="B69" t="str">
            <v>Dijkmagazijn Lopik</v>
          </cell>
          <cell r="E69" t="str">
            <v>nee</v>
          </cell>
          <cell r="P69" t="str">
            <v>Ch</v>
          </cell>
          <cell r="Q69" t="str">
            <v>Ch</v>
          </cell>
          <cell r="R69" t="str">
            <v>HDSR</v>
          </cell>
          <cell r="S69">
            <v>300</v>
          </cell>
          <cell r="W69" t="str">
            <v>ja 19xx</v>
          </cell>
          <cell r="X69" t="str">
            <v>EG</v>
          </cell>
          <cell r="Y69" t="str">
            <v>?</v>
          </cell>
          <cell r="Z69" t="e">
            <v>#N/A</v>
          </cell>
          <cell r="AA69" t="e">
            <v>#N/A</v>
          </cell>
          <cell r="AB69" t="str">
            <v>Lekdijk West 85</v>
          </cell>
          <cell r="AD69" t="str">
            <v>Willige Langerak</v>
          </cell>
          <cell r="AE69" t="str">
            <v>Lopik</v>
          </cell>
          <cell r="AF69" t="str">
            <v>IJ</v>
          </cell>
          <cell r="AG69" t="str">
            <v>NL 01</v>
          </cell>
          <cell r="AH69" t="str">
            <v>n.v.t.</v>
          </cell>
          <cell r="AI69" t="str">
            <v>WBK Prim.</v>
          </cell>
          <cell r="AJ69" t="str">
            <v>nee</v>
          </cell>
          <cell r="DA69">
            <v>63632</v>
          </cell>
          <cell r="DE69">
            <v>2011</v>
          </cell>
          <cell r="DG69">
            <v>2011</v>
          </cell>
          <cell r="DI69">
            <v>2016</v>
          </cell>
          <cell r="DO69" t="str">
            <v>geen</v>
          </cell>
          <cell r="DP69">
            <v>18</v>
          </cell>
          <cell r="DU69">
            <v>18</v>
          </cell>
          <cell r="DZ69" t="str">
            <v>bouwkundig</v>
          </cell>
          <cell r="EU69" t="str">
            <v>inspectie</v>
          </cell>
          <cell r="FW69" t="str">
            <v>geen elektra??? of samen met ander object??</v>
          </cell>
          <cell r="FY69" t="e">
            <v>#N/A</v>
          </cell>
        </row>
        <row r="70">
          <cell r="A70" t="str">
            <v>SL0030</v>
          </cell>
          <cell r="B70" t="str">
            <v>Doorslag</v>
          </cell>
          <cell r="D70" t="str">
            <v>n</v>
          </cell>
          <cell r="E70" t="str">
            <v>nee</v>
          </cell>
          <cell r="L70" t="str">
            <v>Sl</v>
          </cell>
          <cell r="P70" t="str">
            <v>Gem.m.</v>
          </cell>
          <cell r="Q70" t="str">
            <v>SlGem.m.</v>
          </cell>
          <cell r="R70" t="str">
            <v>HDSR</v>
          </cell>
          <cell r="S70">
            <v>300</v>
          </cell>
          <cell r="X70" t="str">
            <v>G3zO</v>
          </cell>
          <cell r="Z70" t="e">
            <v>#N/A</v>
          </cell>
          <cell r="AA70" t="e">
            <v>#N/A</v>
          </cell>
          <cell r="AD70" t="str">
            <v>Nieuwegein</v>
          </cell>
          <cell r="AE70" t="str">
            <v>Nieuwegein</v>
          </cell>
          <cell r="AF70" t="str">
            <v>LR</v>
          </cell>
          <cell r="AG70" t="str">
            <v>WHo 17</v>
          </cell>
          <cell r="AH70" t="str">
            <v>lok.autom.</v>
          </cell>
          <cell r="AI70" t="str">
            <v>WBK Prim.</v>
          </cell>
          <cell r="AJ70" t="str">
            <v>ja</v>
          </cell>
          <cell r="DE70" t="str">
            <v>n.v.t.</v>
          </cell>
          <cell r="DL70" t="str">
            <v>sluis</v>
          </cell>
          <cell r="DM70" t="str">
            <v>ja</v>
          </cell>
          <cell r="DN70">
            <v>2024</v>
          </cell>
          <cell r="DZ70" t="str">
            <v>uit overdracht RWS 2015, opknappen uit GKHIJ exploitatie</v>
          </cell>
          <cell r="ET70" t="str">
            <v>xx</v>
          </cell>
          <cell r="EU70" t="str">
            <v>xx</v>
          </cell>
          <cell r="FW70" t="str">
            <v>871687400007246729</v>
          </cell>
          <cell r="FX70">
            <v>2</v>
          </cell>
          <cell r="FY70" t="str">
            <v>SL-DOORSLAGSLUIS</v>
          </cell>
        </row>
        <row r="71">
          <cell r="A71" t="str">
            <v>G3017</v>
          </cell>
          <cell r="B71" t="str">
            <v xml:space="preserve">Doorslag  </v>
          </cell>
          <cell r="D71" t="str">
            <v>j</v>
          </cell>
          <cell r="E71">
            <v>2120</v>
          </cell>
          <cell r="F71" t="str">
            <v>Gm</v>
          </cell>
          <cell r="Q71" t="str">
            <v>Gm</v>
          </cell>
          <cell r="R71" t="str">
            <v>HDSR</v>
          </cell>
          <cell r="S71">
            <v>300</v>
          </cell>
          <cell r="X71" t="str">
            <v>G3zO</v>
          </cell>
          <cell r="Z71">
            <v>134031.3049999997</v>
          </cell>
          <cell r="AA71">
            <v>448318</v>
          </cell>
          <cell r="AB71" t="str">
            <v>Doorslag 10to</v>
          </cell>
          <cell r="AC71" t="str">
            <v>3435DR</v>
          </cell>
          <cell r="AD71" t="str">
            <v>Nieuwegein</v>
          </cell>
          <cell r="AE71" t="str">
            <v>Nieuwegein</v>
          </cell>
          <cell r="AF71" t="str">
            <v>LR</v>
          </cell>
          <cell r="AG71" t="str">
            <v>WHo 17</v>
          </cell>
          <cell r="AH71" t="str">
            <v>autom.</v>
          </cell>
          <cell r="AJ71" t="str">
            <v>GOP</v>
          </cell>
          <cell r="AL71" t="str">
            <v>afvoer</v>
          </cell>
          <cell r="AO71" t="str">
            <v>Doorslag</v>
          </cell>
          <cell r="AP71">
            <v>0.57999999999999996</v>
          </cell>
          <cell r="AR71" t="str">
            <v>Nieuwegein wijk de Doorslag</v>
          </cell>
          <cell r="AT71">
            <v>-1.3</v>
          </cell>
          <cell r="AU71">
            <v>1.88</v>
          </cell>
          <cell r="AV71" t="str">
            <v>schroefpomp</v>
          </cell>
          <cell r="AW71">
            <v>54</v>
          </cell>
          <cell r="BA71">
            <v>54</v>
          </cell>
          <cell r="BC71">
            <v>1</v>
          </cell>
          <cell r="BD71">
            <v>1</v>
          </cell>
          <cell r="CR71" t="str">
            <v>betonnen put</v>
          </cell>
          <cell r="CS71" t="str">
            <v>hekwerken</v>
          </cell>
          <cell r="CT71">
            <v>350000</v>
          </cell>
          <cell r="CU71">
            <v>50000</v>
          </cell>
          <cell r="CV71">
            <v>50000</v>
          </cell>
          <cell r="CW71">
            <v>630000</v>
          </cell>
          <cell r="CX71">
            <v>389974.5125774378</v>
          </cell>
          <cell r="CY71">
            <v>328072</v>
          </cell>
          <cell r="DA71">
            <v>735700</v>
          </cell>
          <cell r="DE71">
            <v>2012</v>
          </cell>
          <cell r="DG71">
            <v>2012</v>
          </cell>
          <cell r="DI71">
            <v>2018</v>
          </cell>
          <cell r="DL71" t="str">
            <v>kl.kast</v>
          </cell>
          <cell r="DM71" t="str">
            <v>ja</v>
          </cell>
          <cell r="DO71" t="str">
            <v>geen</v>
          </cell>
          <cell r="DP71">
            <v>1977</v>
          </cell>
          <cell r="DQ71">
            <v>2006</v>
          </cell>
          <cell r="DR71">
            <v>2006</v>
          </cell>
          <cell r="DS71">
            <v>2006</v>
          </cell>
          <cell r="DT71">
            <v>2006</v>
          </cell>
          <cell r="DU71">
            <v>2006</v>
          </cell>
          <cell r="EG71">
            <v>420</v>
          </cell>
          <cell r="EV71" t="str">
            <v>X</v>
          </cell>
          <cell r="FV71" t="str">
            <v>nn</v>
          </cell>
          <cell r="FW71" t="str">
            <v>871687400009622590</v>
          </cell>
          <cell r="FX71">
            <v>2</v>
          </cell>
          <cell r="FY71" t="str">
            <v>GM-DOORSLAG</v>
          </cell>
        </row>
        <row r="72">
          <cell r="A72" t="str">
            <v>M13</v>
          </cell>
          <cell r="B72" t="str">
            <v>Doorslag ADCP</v>
          </cell>
          <cell r="D72" t="str">
            <v>j</v>
          </cell>
          <cell r="E72">
            <v>2147</v>
          </cell>
          <cell r="N72" t="str">
            <v>Mp</v>
          </cell>
          <cell r="Q72" t="str">
            <v>Mp</v>
          </cell>
          <cell r="R72" t="str">
            <v>HDSR</v>
          </cell>
          <cell r="S72">
            <v>300</v>
          </cell>
          <cell r="X72" t="str">
            <v>G3zO</v>
          </cell>
          <cell r="Z72" t="e">
            <v>#N/A</v>
          </cell>
          <cell r="AA72" t="e">
            <v>#N/A</v>
          </cell>
          <cell r="AB72" t="str">
            <v>Vreeswijksestraatweg</v>
          </cell>
          <cell r="AD72" t="str">
            <v>Nieuwegein</v>
          </cell>
          <cell r="AE72" t="str">
            <v>Nieuwegein</v>
          </cell>
          <cell r="AF72" t="str">
            <v>LR</v>
          </cell>
          <cell r="AG72" t="str">
            <v>WHo 17</v>
          </cell>
          <cell r="AH72" t="str">
            <v>autom.</v>
          </cell>
          <cell r="AJ72" t="str">
            <v>GOP</v>
          </cell>
          <cell r="BA72">
            <v>0</v>
          </cell>
          <cell r="BC72">
            <v>0</v>
          </cell>
          <cell r="CN72" t="str">
            <v>ADCP</v>
          </cell>
          <cell r="CW72">
            <v>0</v>
          </cell>
          <cell r="CX72">
            <v>0</v>
          </cell>
          <cell r="CZ72">
            <v>2000</v>
          </cell>
          <cell r="DA72" t="str">
            <v>X</v>
          </cell>
          <cell r="DB72" t="str">
            <v xml:space="preserve"> </v>
          </cell>
          <cell r="DE72" t="str">
            <v>n.v.t.</v>
          </cell>
          <cell r="DO72" t="str">
            <v>geen</v>
          </cell>
          <cell r="DP72" t="str">
            <v>??</v>
          </cell>
          <cell r="DR72" t="str">
            <v>n.v.t.</v>
          </cell>
          <cell r="DT72" t="str">
            <v>??</v>
          </cell>
          <cell r="DZ72" t="str">
            <v>22/05/2014 vanuit GHIJ bekostigen?</v>
          </cell>
          <cell r="EO72" t="str">
            <v>X</v>
          </cell>
          <cell r="FW72" t="str">
            <v>geen elektra??? of samen met ander object??</v>
          </cell>
          <cell r="FY72" t="e">
            <v>#N/A</v>
          </cell>
        </row>
        <row r="73">
          <cell r="A73" t="str">
            <v>I6165</v>
          </cell>
          <cell r="B73" t="str">
            <v>Doorslag Noodkering</v>
          </cell>
          <cell r="E73" t="str">
            <v>nee</v>
          </cell>
          <cell r="K73" t="str">
            <v>Af</v>
          </cell>
          <cell r="Q73" t="str">
            <v>Af</v>
          </cell>
          <cell r="R73" t="str">
            <v>HDSR</v>
          </cell>
          <cell r="S73">
            <v>300</v>
          </cell>
          <cell r="X73" t="str">
            <v>G3zO</v>
          </cell>
          <cell r="Z73" t="e">
            <v>#N/A</v>
          </cell>
          <cell r="AA73" t="e">
            <v>#N/A</v>
          </cell>
          <cell r="AB73" t="str">
            <v>Doorslag 10to</v>
          </cell>
          <cell r="AC73" t="str">
            <v>3435DR</v>
          </cell>
          <cell r="AD73" t="str">
            <v>Nieuwegein</v>
          </cell>
          <cell r="AE73" t="str">
            <v>Nieuwegein</v>
          </cell>
          <cell r="AF73" t="str">
            <v>LR</v>
          </cell>
          <cell r="AG73" t="str">
            <v>WHo 17</v>
          </cell>
          <cell r="AH73" t="str">
            <v>handm.</v>
          </cell>
          <cell r="AI73" t="str">
            <v>WBK Reg.</v>
          </cell>
          <cell r="AJ73" t="str">
            <v>GOP</v>
          </cell>
          <cell r="AL73" t="str">
            <v>reg.kering</v>
          </cell>
          <cell r="BA73">
            <v>0</v>
          </cell>
          <cell r="CW73">
            <v>0</v>
          </cell>
          <cell r="CX73">
            <v>0</v>
          </cell>
          <cell r="DI73">
            <v>2017</v>
          </cell>
          <cell r="DO73" t="str">
            <v>geen</v>
          </cell>
          <cell r="DZ73" t="str">
            <v>Hoort deze bij WSB?</v>
          </cell>
          <cell r="FW73" t="str">
            <v>geen elektra??? of samen met ander object??</v>
          </cell>
          <cell r="FY73" t="e">
            <v>#N/A</v>
          </cell>
        </row>
        <row r="74">
          <cell r="A74" t="str">
            <v>SL0030</v>
          </cell>
          <cell r="B74" t="str">
            <v>Doorslagsluis</v>
          </cell>
          <cell r="D74" t="str">
            <v>j</v>
          </cell>
          <cell r="E74" t="str">
            <v>nee</v>
          </cell>
          <cell r="L74" t="str">
            <v>Sl</v>
          </cell>
          <cell r="P74" t="str">
            <v>Gem.m.</v>
          </cell>
          <cell r="Q74" t="str">
            <v>SlGem.m.</v>
          </cell>
          <cell r="R74" t="str">
            <v>HDSR</v>
          </cell>
          <cell r="S74">
            <v>300</v>
          </cell>
          <cell r="X74" t="str">
            <v>G3zO</v>
          </cell>
          <cell r="Z74" t="e">
            <v>#N/A</v>
          </cell>
          <cell r="AA74" t="e">
            <v>#N/A</v>
          </cell>
          <cell r="AB74" t="str">
            <v>Herenstraat</v>
          </cell>
          <cell r="AD74" t="str">
            <v>Nieuwegein</v>
          </cell>
          <cell r="AE74" t="str">
            <v>Nieuwegein</v>
          </cell>
          <cell r="AF74" t="str">
            <v>LR</v>
          </cell>
          <cell r="AG74" t="str">
            <v>WHo 17</v>
          </cell>
          <cell r="AH74" t="str">
            <v>handm.</v>
          </cell>
          <cell r="DQ74">
            <v>1978</v>
          </cell>
          <cell r="DZ74" t="str">
            <v>overgedragen gekregen van RWS</v>
          </cell>
          <cell r="EU74" t="str">
            <v>x</v>
          </cell>
          <cell r="EV74" t="str">
            <v>x</v>
          </cell>
          <cell r="FW74" t="str">
            <v>geen elektra??? of samen met ander object??</v>
          </cell>
          <cell r="FY74" t="e">
            <v>#N/A</v>
          </cell>
        </row>
        <row r="75">
          <cell r="A75" t="str">
            <v>ST2030 ST0788</v>
          </cell>
          <cell r="B75" t="str">
            <v>Driebergsemeer eindstuw</v>
          </cell>
          <cell r="D75" t="str">
            <v>j</v>
          </cell>
          <cell r="E75">
            <v>1090</v>
          </cell>
          <cell r="G75" t="str">
            <v>St</v>
          </cell>
          <cell r="O75" t="str">
            <v>Vp</v>
          </cell>
          <cell r="Q75" t="str">
            <v>StVp</v>
          </cell>
          <cell r="R75" t="str">
            <v>HDSR</v>
          </cell>
          <cell r="S75">
            <v>300</v>
          </cell>
          <cell r="X75" t="str">
            <v>EG</v>
          </cell>
          <cell r="Z75" t="e">
            <v>#N/A</v>
          </cell>
          <cell r="AA75" t="e">
            <v>#N/A</v>
          </cell>
          <cell r="AB75" t="str">
            <v>Rijnseweg 3 (to)</v>
          </cell>
          <cell r="AC75" t="str">
            <v>3984NG</v>
          </cell>
          <cell r="AD75" t="str">
            <v>Odijk</v>
          </cell>
          <cell r="AE75" t="str">
            <v>Bunnik</v>
          </cell>
          <cell r="AF75" t="str">
            <v>KR</v>
          </cell>
          <cell r="AG75" t="str">
            <v>MK 12</v>
          </cell>
          <cell r="AH75" t="str">
            <v>autom.</v>
          </cell>
          <cell r="AJ75" t="str">
            <v>GOP</v>
          </cell>
          <cell r="BA75">
            <v>0</v>
          </cell>
          <cell r="BC75">
            <v>0</v>
          </cell>
          <cell r="BF75" t="str">
            <v>kantelstuw</v>
          </cell>
          <cell r="BG75">
            <v>1</v>
          </cell>
          <cell r="BH75">
            <v>2</v>
          </cell>
          <cell r="CW75">
            <v>0</v>
          </cell>
          <cell r="CX75">
            <v>0</v>
          </cell>
          <cell r="DE75" t="str">
            <v>n.v.t.</v>
          </cell>
          <cell r="DO75" t="str">
            <v>geen</v>
          </cell>
          <cell r="DP75">
            <v>2012</v>
          </cell>
          <cell r="DU75">
            <v>2012</v>
          </cell>
          <cell r="DZ75" t="str">
            <v>nieuw automatiseren Visp2   LBW ???</v>
          </cell>
          <cell r="EL75">
            <v>15</v>
          </cell>
          <cell r="EM75">
            <v>135</v>
          </cell>
          <cell r="FB75" t="str">
            <v>X</v>
          </cell>
          <cell r="FW75" t="str">
            <v>871687400010460532</v>
          </cell>
          <cell r="FX75">
            <v>3</v>
          </cell>
          <cell r="FY75" t="str">
            <v>ST-DRIEBERGSEMEER</v>
          </cell>
        </row>
        <row r="76">
          <cell r="A76" t="str">
            <v>I6149</v>
          </cell>
          <cell r="B76" t="str">
            <v>Driebruggen Noord</v>
          </cell>
          <cell r="D76" t="str">
            <v>n</v>
          </cell>
          <cell r="E76" t="str">
            <v>nee</v>
          </cell>
          <cell r="H76" t="str">
            <v>In</v>
          </cell>
          <cell r="Q76" t="str">
            <v>In</v>
          </cell>
          <cell r="R76" t="str">
            <v>HDSR</v>
          </cell>
          <cell r="S76">
            <v>300</v>
          </cell>
          <cell r="X76" t="str">
            <v>EG</v>
          </cell>
          <cell r="Z76" t="e">
            <v>#N/A</v>
          </cell>
          <cell r="AA76" t="e">
            <v>#N/A</v>
          </cell>
          <cell r="AB76" t="str">
            <v>Noordkade 8</v>
          </cell>
          <cell r="AC76" t="str">
            <v>3465JC</v>
          </cell>
          <cell r="AD76" t="str">
            <v>Driebruggen</v>
          </cell>
          <cell r="AE76" t="str">
            <v>Bodegraven-Reeuwijk</v>
          </cell>
          <cell r="AF76" t="str">
            <v>OR</v>
          </cell>
          <cell r="AG76" t="str">
            <v>WS 05</v>
          </cell>
          <cell r="AH76" t="str">
            <v>handm.</v>
          </cell>
          <cell r="AJ76" t="str">
            <v>KOP</v>
          </cell>
          <cell r="AO76" t="str">
            <v xml:space="preserve">Dubbele Wiericke </v>
          </cell>
          <cell r="AR76" t="str">
            <v>Westeinde v Waarder</v>
          </cell>
          <cell r="BC76">
            <v>0</v>
          </cell>
          <cell r="BR76" t="str">
            <v>rond</v>
          </cell>
          <cell r="BT76">
            <v>1</v>
          </cell>
          <cell r="BW76">
            <v>0.3</v>
          </cell>
          <cell r="CB76" t="str">
            <v>ja</v>
          </cell>
          <cell r="CW76">
            <v>0</v>
          </cell>
          <cell r="CX76">
            <v>0</v>
          </cell>
          <cell r="DE76">
            <v>2013</v>
          </cell>
          <cell r="DG76">
            <v>2013</v>
          </cell>
          <cell r="DI76">
            <v>2018</v>
          </cell>
          <cell r="DO76" t="str">
            <v>geen</v>
          </cell>
          <cell r="DZ76" t="str">
            <v>(KOP kunstwerk)</v>
          </cell>
          <cell r="FW76" t="str">
            <v>geen elektra??? of samen met ander object??</v>
          </cell>
          <cell r="FY76" t="e">
            <v>#N/A</v>
          </cell>
          <cell r="FZ76" t="str">
            <v>Zit deze niet op aansluiting GM-WESTEINDE-VAN-WAARDER</v>
          </cell>
        </row>
        <row r="77">
          <cell r="A77" t="str">
            <v>Af?</v>
          </cell>
          <cell r="B77" t="str">
            <v>Dubbele Wiericke noodkering</v>
          </cell>
          <cell r="E77" t="str">
            <v>nee</v>
          </cell>
          <cell r="K77" t="str">
            <v>Af</v>
          </cell>
          <cell r="Q77" t="str">
            <v>Af</v>
          </cell>
          <cell r="R77" t="str">
            <v>HDSR</v>
          </cell>
          <cell r="S77">
            <v>300</v>
          </cell>
          <cell r="X77" t="str">
            <v>EG/G3zO</v>
          </cell>
          <cell r="Z77" t="e">
            <v>#N/A</v>
          </cell>
          <cell r="AA77" t="e">
            <v>#N/A</v>
          </cell>
          <cell r="AB77" t="str">
            <v xml:space="preserve">Weijpoort 75 bij </v>
          </cell>
          <cell r="AD77" t="str">
            <v>Nieuwerbrug</v>
          </cell>
          <cell r="AE77" t="str">
            <v>Bodegraven-Reeuwijk</v>
          </cell>
          <cell r="AF77" t="str">
            <v>OR</v>
          </cell>
          <cell r="AG77" t="str">
            <v>WS 05</v>
          </cell>
          <cell r="AH77" t="str">
            <v>handm.</v>
          </cell>
          <cell r="AI77" t="str">
            <v>WBK Reg.</v>
          </cell>
          <cell r="AJ77" t="str">
            <v>WKGop</v>
          </cell>
          <cell r="BA77">
            <v>0</v>
          </cell>
          <cell r="CW77">
            <v>0</v>
          </cell>
          <cell r="CX77">
            <v>0</v>
          </cell>
          <cell r="DE77">
            <v>2013</v>
          </cell>
          <cell r="DG77">
            <v>2013</v>
          </cell>
          <cell r="DI77">
            <v>2018</v>
          </cell>
          <cell r="DO77" t="str">
            <v>geen</v>
          </cell>
          <cell r="FW77" t="str">
            <v>geen elektra??? of samen met ander object??</v>
          </cell>
          <cell r="FY77" t="e">
            <v>#N/A</v>
          </cell>
        </row>
        <row r="78">
          <cell r="A78" t="str">
            <v>ST6100</v>
          </cell>
          <cell r="B78" t="str">
            <v>Dwarswetering Oost</v>
          </cell>
          <cell r="C78" t="str">
            <v>bij cromwijk</v>
          </cell>
          <cell r="D78" t="str">
            <v>j</v>
          </cell>
          <cell r="E78">
            <v>4377</v>
          </cell>
          <cell r="G78" t="str">
            <v>St</v>
          </cell>
          <cell r="Q78" t="str">
            <v>St</v>
          </cell>
          <cell r="R78" t="str">
            <v>HDSR</v>
          </cell>
          <cell r="S78">
            <v>300</v>
          </cell>
          <cell r="X78" t="str">
            <v>EG</v>
          </cell>
          <cell r="Z78">
            <v>117715.78999999911</v>
          </cell>
          <cell r="AA78">
            <v>454271.19200000167</v>
          </cell>
          <cell r="AB78" t="str">
            <v>Barwoutswaarder 79ac</v>
          </cell>
          <cell r="AC78" t="str">
            <v>3449HK</v>
          </cell>
          <cell r="AD78" t="str">
            <v>Woerden</v>
          </cell>
          <cell r="AE78" t="str">
            <v>Woerden</v>
          </cell>
          <cell r="AF78" t="str">
            <v>OR</v>
          </cell>
          <cell r="AG78" t="str">
            <v>WS 05</v>
          </cell>
          <cell r="AH78" t="str">
            <v>autom.</v>
          </cell>
          <cell r="AJ78" t="str">
            <v>GOP</v>
          </cell>
          <cell r="AL78" t="str">
            <v>afvoer</v>
          </cell>
          <cell r="AO78" t="str">
            <v>Barwoutswaarder -hoog</v>
          </cell>
          <cell r="AP78">
            <v>-2</v>
          </cell>
          <cell r="AQ78">
            <v>-2</v>
          </cell>
          <cell r="AR78" t="str">
            <v>Barwoutswaarder</v>
          </cell>
          <cell r="BA78">
            <v>0</v>
          </cell>
          <cell r="BC78">
            <v>0</v>
          </cell>
          <cell r="BF78" t="str">
            <v>klep</v>
          </cell>
          <cell r="BG78">
            <v>1</v>
          </cell>
          <cell r="BH78">
            <v>1.5</v>
          </cell>
          <cell r="BK78" t="str">
            <v>hout</v>
          </cell>
          <cell r="BL78" t="str">
            <v>staal</v>
          </cell>
          <cell r="CR78" t="str">
            <v>htn damw</v>
          </cell>
          <cell r="CS78" t="str">
            <v>stalen klep</v>
          </cell>
          <cell r="CT78">
            <v>40000</v>
          </cell>
          <cell r="CU78">
            <v>20000</v>
          </cell>
          <cell r="CV78">
            <v>30000</v>
          </cell>
          <cell r="CW78">
            <v>125999.99999999999</v>
          </cell>
          <cell r="CX78">
            <v>0</v>
          </cell>
          <cell r="DD78">
            <v>2018</v>
          </cell>
          <cell r="DE78">
            <v>2014</v>
          </cell>
          <cell r="DG78">
            <v>2014</v>
          </cell>
          <cell r="DI78">
            <v>2019</v>
          </cell>
          <cell r="DO78" t="str">
            <v>geen</v>
          </cell>
          <cell r="DP78">
            <v>2004</v>
          </cell>
          <cell r="DQ78">
            <v>2004</v>
          </cell>
          <cell r="DR78">
            <v>2004</v>
          </cell>
          <cell r="DS78">
            <v>2005</v>
          </cell>
          <cell r="DT78">
            <v>2005</v>
          </cell>
          <cell r="DU78">
            <v>2005</v>
          </cell>
          <cell r="EU78" t="str">
            <v>X</v>
          </cell>
          <cell r="FW78" t="str">
            <v>geen elektra??? of samen met ander object??</v>
          </cell>
          <cell r="FY78" t="e">
            <v>#N/A</v>
          </cell>
        </row>
        <row r="79">
          <cell r="A79" t="str">
            <v>ST6099</v>
          </cell>
          <cell r="B79" t="str">
            <v>Dwarswetering West</v>
          </cell>
          <cell r="C79" t="str">
            <v xml:space="preserve">bij Lievaard </v>
          </cell>
          <cell r="D79" t="str">
            <v>j</v>
          </cell>
          <cell r="E79">
            <v>4376</v>
          </cell>
          <cell r="G79" t="str">
            <v>St</v>
          </cell>
          <cell r="Q79" t="str">
            <v>St</v>
          </cell>
          <cell r="R79" t="str">
            <v>HDSR</v>
          </cell>
          <cell r="S79">
            <v>300</v>
          </cell>
          <cell r="X79" t="str">
            <v>EG</v>
          </cell>
          <cell r="Z79">
            <v>117713.98099999875</v>
          </cell>
          <cell r="AA79">
            <v>454082.98699999973</v>
          </cell>
          <cell r="AB79" t="str">
            <v>Barwoutswaarder 79ac</v>
          </cell>
          <cell r="AC79" t="str">
            <v>3449HK</v>
          </cell>
          <cell r="AD79" t="str">
            <v>Woerden</v>
          </cell>
          <cell r="AE79" t="str">
            <v>Woerden</v>
          </cell>
          <cell r="AF79" t="str">
            <v>OR</v>
          </cell>
          <cell r="AG79" t="str">
            <v>WS 05</v>
          </cell>
          <cell r="AH79" t="str">
            <v>autom.</v>
          </cell>
          <cell r="AJ79" t="str">
            <v>GOP</v>
          </cell>
          <cell r="AL79" t="str">
            <v>afvoer</v>
          </cell>
          <cell r="AO79" t="str">
            <v>Barwoutswaarder -Bekenes</v>
          </cell>
          <cell r="AP79">
            <v>-2</v>
          </cell>
          <cell r="AQ79">
            <v>-2</v>
          </cell>
          <cell r="AR79" t="str">
            <v>Barwoutswaarder</v>
          </cell>
          <cell r="BA79">
            <v>0</v>
          </cell>
          <cell r="BC79">
            <v>0</v>
          </cell>
          <cell r="BF79" t="str">
            <v>klep</v>
          </cell>
          <cell r="BG79">
            <v>1</v>
          </cell>
          <cell r="BH79">
            <v>1.5</v>
          </cell>
          <cell r="BK79" t="str">
            <v>hout</v>
          </cell>
          <cell r="BL79" t="str">
            <v>staal</v>
          </cell>
          <cell r="CR79" t="str">
            <v>htn damw</v>
          </cell>
          <cell r="CS79" t="str">
            <v>stalen klep</v>
          </cell>
          <cell r="CT79">
            <v>40000</v>
          </cell>
          <cell r="CU79">
            <v>20000</v>
          </cell>
          <cell r="CV79">
            <v>30000</v>
          </cell>
          <cell r="CW79">
            <v>125999.99999999999</v>
          </cell>
          <cell r="CX79">
            <v>0</v>
          </cell>
          <cell r="DD79">
            <v>2018</v>
          </cell>
          <cell r="DE79">
            <v>2014</v>
          </cell>
          <cell r="DG79">
            <v>2014</v>
          </cell>
          <cell r="DI79">
            <v>2019</v>
          </cell>
          <cell r="DO79" t="str">
            <v>geen</v>
          </cell>
          <cell r="DP79">
            <v>2004</v>
          </cell>
          <cell r="DQ79">
            <v>2004</v>
          </cell>
          <cell r="DR79">
            <v>2004</v>
          </cell>
          <cell r="DS79">
            <v>2005</v>
          </cell>
          <cell r="DT79">
            <v>2005</v>
          </cell>
          <cell r="DU79">
            <v>2005</v>
          </cell>
          <cell r="EU79" t="str">
            <v>X</v>
          </cell>
          <cell r="FW79" t="str">
            <v>geen elektra??? of samen met ander object??</v>
          </cell>
          <cell r="FY79" t="e">
            <v>#N/A</v>
          </cell>
        </row>
        <row r="80">
          <cell r="A80" t="str">
            <v>G6016</v>
          </cell>
          <cell r="B80" t="str">
            <v>Elst / de opslag (kwelgemaal)</v>
          </cell>
          <cell r="C80" t="str">
            <v>Eierenhandel</v>
          </cell>
          <cell r="D80" t="str">
            <v>j</v>
          </cell>
          <cell r="E80" t="str">
            <v>nee</v>
          </cell>
          <cell r="F80" t="str">
            <v>Gm</v>
          </cell>
          <cell r="Q80" t="str">
            <v>Gm</v>
          </cell>
          <cell r="R80" t="str">
            <v>HDSR</v>
          </cell>
          <cell r="S80">
            <v>300</v>
          </cell>
          <cell r="X80" t="str">
            <v>G3zO</v>
          </cell>
          <cell r="Z80">
            <v>162116.11100000143</v>
          </cell>
          <cell r="AA80">
            <v>444071.5700000003</v>
          </cell>
          <cell r="AB80" t="str">
            <v>De Opslag 2 bij</v>
          </cell>
          <cell r="AD80" t="str">
            <v>Elst</v>
          </cell>
          <cell r="AE80" t="str">
            <v>Rhenen</v>
          </cell>
          <cell r="AF80" t="str">
            <v>KR</v>
          </cell>
          <cell r="AG80" t="str">
            <v>ML 08</v>
          </cell>
          <cell r="AH80" t="str">
            <v>lok.autom.</v>
          </cell>
          <cell r="AI80" t="str">
            <v>WBK Prim.</v>
          </cell>
          <cell r="AJ80" t="str">
            <v>GOP</v>
          </cell>
          <cell r="AL80" t="str">
            <v>afvoer</v>
          </cell>
          <cell r="AO80" t="str">
            <v>pomp in kering</v>
          </cell>
          <cell r="AV80" t="str">
            <v>schroefpomp</v>
          </cell>
          <cell r="AW80" t="str">
            <v>?</v>
          </cell>
          <cell r="BA80">
            <v>0</v>
          </cell>
          <cell r="BC80">
            <v>0</v>
          </cell>
          <cell r="CR80" t="str">
            <v>put prefab beton</v>
          </cell>
          <cell r="CS80" t="str">
            <v>stalen straatkast</v>
          </cell>
          <cell r="CW80">
            <v>0</v>
          </cell>
          <cell r="CX80">
            <v>0</v>
          </cell>
          <cell r="CY80">
            <v>0</v>
          </cell>
          <cell r="DD80">
            <v>2018</v>
          </cell>
          <cell r="DE80">
            <v>2015</v>
          </cell>
          <cell r="DG80">
            <v>2015</v>
          </cell>
          <cell r="DI80">
            <v>2020</v>
          </cell>
          <cell r="DL80" t="str">
            <v>kl.kast</v>
          </cell>
          <cell r="DM80" t="str">
            <v>ja</v>
          </cell>
          <cell r="DO80" t="str">
            <v>geen</v>
          </cell>
          <cell r="DP80">
            <v>1998</v>
          </cell>
          <cell r="DQ80">
            <v>1998</v>
          </cell>
          <cell r="DR80">
            <v>1998</v>
          </cell>
          <cell r="DS80">
            <v>1998</v>
          </cell>
          <cell r="DT80" t="str">
            <v>n.v.t.</v>
          </cell>
          <cell r="DU80">
            <v>1998</v>
          </cell>
          <cell r="EP80">
            <v>49</v>
          </cell>
          <cell r="FW80" t="str">
            <v>871687400008570991</v>
          </cell>
          <cell r="FX80">
            <v>3</v>
          </cell>
          <cell r="FY80" t="str">
            <v>GM-ELST-DE-OPSLAG(KWELGEMAAL)</v>
          </cell>
        </row>
        <row r="81">
          <cell r="A81" t="str">
            <v>Af?</v>
          </cell>
          <cell r="B81" t="str">
            <v>Emmabrug noodkering</v>
          </cell>
          <cell r="E81" t="str">
            <v>nee</v>
          </cell>
          <cell r="K81" t="str">
            <v>Af</v>
          </cell>
          <cell r="Q81" t="str">
            <v>Af</v>
          </cell>
          <cell r="R81" t="str">
            <v>HDSR</v>
          </cell>
          <cell r="S81">
            <v>300</v>
          </cell>
          <cell r="X81" t="str">
            <v>G3zO</v>
          </cell>
          <cell r="Z81" t="e">
            <v>#N/A</v>
          </cell>
          <cell r="AA81" t="e">
            <v>#N/A</v>
          </cell>
          <cell r="AB81" t="str">
            <v>Kromwijkerkade hoek Tulpstraat</v>
          </cell>
          <cell r="AD81" t="str">
            <v>Woerden</v>
          </cell>
          <cell r="AE81" t="str">
            <v>Woerden</v>
          </cell>
          <cell r="AF81" t="str">
            <v>OR</v>
          </cell>
          <cell r="AG81" t="str">
            <v>AV 06</v>
          </cell>
          <cell r="AH81" t="str">
            <v>handm.</v>
          </cell>
          <cell r="AI81" t="str">
            <v>WBK Reg.</v>
          </cell>
          <cell r="AJ81" t="str">
            <v>GOP</v>
          </cell>
          <cell r="BA81">
            <v>0</v>
          </cell>
          <cell r="CW81">
            <v>0</v>
          </cell>
          <cell r="CX81">
            <v>0</v>
          </cell>
          <cell r="DE81" t="str">
            <v>n.v.t.</v>
          </cell>
          <cell r="DO81" t="str">
            <v>geen</v>
          </cell>
          <cell r="FW81" t="str">
            <v>geen elektra??? of samen met ander object??</v>
          </cell>
          <cell r="FY81" t="e">
            <v>#N/A</v>
          </cell>
        </row>
        <row r="82">
          <cell r="A82" t="str">
            <v>Af?</v>
          </cell>
          <cell r="B82" t="str">
            <v>Enckele Wiericke noodkering</v>
          </cell>
          <cell r="C82" t="str">
            <v>Wiericker Schans</v>
          </cell>
          <cell r="E82" t="str">
            <v>nee</v>
          </cell>
          <cell r="K82" t="str">
            <v>Af</v>
          </cell>
          <cell r="Q82" t="str">
            <v>Af</v>
          </cell>
          <cell r="R82" t="str">
            <v>HDSR</v>
          </cell>
          <cell r="S82">
            <v>300</v>
          </cell>
          <cell r="X82" t="str">
            <v>EG</v>
          </cell>
          <cell r="Z82" t="e">
            <v>#N/A</v>
          </cell>
          <cell r="AA82" t="e">
            <v>#N/A</v>
          </cell>
          <cell r="AB82" t="str">
            <v>Weijpoort</v>
          </cell>
          <cell r="AD82" t="str">
            <v>Weijpoort</v>
          </cell>
          <cell r="AE82" t="str">
            <v>Bodegraven-Reeuwijk</v>
          </cell>
          <cell r="AF82" t="str">
            <v>OR</v>
          </cell>
          <cell r="AG82" t="str">
            <v>WS 05</v>
          </cell>
          <cell r="AH82" t="str">
            <v>handm.</v>
          </cell>
          <cell r="AI82" t="str">
            <v>WBK Reg.</v>
          </cell>
          <cell r="AJ82" t="str">
            <v>GOP</v>
          </cell>
          <cell r="BA82">
            <v>0</v>
          </cell>
          <cell r="CW82">
            <v>0</v>
          </cell>
          <cell r="CX82">
            <v>0</v>
          </cell>
          <cell r="DE82" t="str">
            <v>n.v.t.</v>
          </cell>
          <cell r="DO82" t="str">
            <v>geen</v>
          </cell>
          <cell r="FW82" t="str">
            <v>geen elektra??? of samen met ander object??</v>
          </cell>
          <cell r="FY82" t="e">
            <v>#N/A</v>
          </cell>
        </row>
        <row r="83">
          <cell r="A83" t="str">
            <v>ST4127</v>
          </cell>
          <cell r="B83" t="str">
            <v xml:space="preserve">Engervliet </v>
          </cell>
          <cell r="D83" t="str">
            <v>j</v>
          </cell>
          <cell r="E83">
            <v>4405</v>
          </cell>
          <cell r="G83" t="str">
            <v>St</v>
          </cell>
          <cell r="Q83" t="str">
            <v>St</v>
          </cell>
          <cell r="R83" t="str">
            <v>HDSR</v>
          </cell>
          <cell r="S83">
            <v>300</v>
          </cell>
          <cell r="X83" t="str">
            <v>EG</v>
          </cell>
          <cell r="Z83">
            <v>122493.52800000086</v>
          </cell>
          <cell r="AA83">
            <v>451093.19299999997</v>
          </cell>
          <cell r="AB83" t="str">
            <v>Zuid Linschoterzandweg 1(Ikm ZW)</v>
          </cell>
          <cell r="AC83" t="str">
            <v>3425EM</v>
          </cell>
          <cell r="AD83" t="str">
            <v>Snelrewaard</v>
          </cell>
          <cell r="AE83" t="str">
            <v>Oudewater</v>
          </cell>
          <cell r="AF83" t="str">
            <v>OR</v>
          </cell>
          <cell r="AG83" t="str">
            <v>AV 06</v>
          </cell>
          <cell r="AH83" t="str">
            <v>autom.</v>
          </cell>
          <cell r="AJ83" t="str">
            <v>GOP</v>
          </cell>
          <cell r="AL83" t="str">
            <v>afvoer</v>
          </cell>
          <cell r="AO83" t="str">
            <v>Schagen en den Eng</v>
          </cell>
          <cell r="AP83">
            <v>-1.5</v>
          </cell>
          <cell r="AQ83">
            <v>-1.6</v>
          </cell>
          <cell r="AR83" t="str">
            <v>snelrewaard oost</v>
          </cell>
          <cell r="AS83">
            <v>-1.8</v>
          </cell>
          <cell r="AT83">
            <v>-1.9</v>
          </cell>
          <cell r="AU83">
            <v>0.39999999999999991</v>
          </cell>
          <cell r="BA83">
            <v>0</v>
          </cell>
          <cell r="BC83">
            <v>0</v>
          </cell>
          <cell r="BF83" t="str">
            <v>klepstuw ?</v>
          </cell>
          <cell r="BG83">
            <v>1</v>
          </cell>
          <cell r="BH83">
            <v>2.2000000000000002</v>
          </cell>
          <cell r="BJ83">
            <v>-1.4</v>
          </cell>
          <cell r="BK83" t="str">
            <v>beton</v>
          </cell>
          <cell r="BL83" t="str">
            <v>kunststof</v>
          </cell>
          <cell r="CR83" t="str">
            <v>beton</v>
          </cell>
          <cell r="CS83" t="str">
            <v>kunststof</v>
          </cell>
          <cell r="CT83">
            <v>30000</v>
          </cell>
          <cell r="CU83">
            <v>20000</v>
          </cell>
          <cell r="CV83">
            <v>0</v>
          </cell>
          <cell r="CW83">
            <v>70000</v>
          </cell>
          <cell r="CX83">
            <v>0</v>
          </cell>
          <cell r="CZ83">
            <v>50</v>
          </cell>
          <cell r="DD83">
            <v>2018</v>
          </cell>
          <cell r="DE83" t="str">
            <v>n.v.t.</v>
          </cell>
          <cell r="DO83" t="str">
            <v>geen</v>
          </cell>
          <cell r="DP83">
            <v>2003</v>
          </cell>
          <cell r="DQ83">
            <v>2003</v>
          </cell>
          <cell r="DR83">
            <v>2003</v>
          </cell>
          <cell r="DS83" t="str">
            <v>n.v.t.</v>
          </cell>
          <cell r="DT83" t="str">
            <v>n.v.t.</v>
          </cell>
          <cell r="DU83">
            <v>2003</v>
          </cell>
          <cell r="DZ83" t="str">
            <v>is een vaste stuw</v>
          </cell>
          <cell r="EX83" t="str">
            <v>X</v>
          </cell>
          <cell r="FW83" t="str">
            <v>geen elektra??? of samen met ander object??</v>
          </cell>
          <cell r="FY83" t="e">
            <v>#N/A</v>
          </cell>
        </row>
        <row r="84">
          <cell r="A84" t="str">
            <v>G6018</v>
          </cell>
          <cell r="B84" t="str">
            <v>Enghlaan</v>
          </cell>
          <cell r="D84" t="str">
            <v>j</v>
          </cell>
          <cell r="E84" t="str">
            <v>nee</v>
          </cell>
          <cell r="F84" t="str">
            <v>Gm</v>
          </cell>
          <cell r="Q84" t="str">
            <v>Gm</v>
          </cell>
          <cell r="R84" t="str">
            <v>HDSR</v>
          </cell>
          <cell r="S84">
            <v>300</v>
          </cell>
          <cell r="X84" t="str">
            <v>G3mO</v>
          </cell>
          <cell r="Z84">
            <v>130755.3209999986</v>
          </cell>
          <cell r="AA84">
            <v>457679.39299999923</v>
          </cell>
          <cell r="AB84" t="str">
            <v>Enghlaan 13</v>
          </cell>
          <cell r="AC84" t="str">
            <v>3543BD</v>
          </cell>
          <cell r="AD84" t="str">
            <v>Utrecht</v>
          </cell>
          <cell r="AE84" t="str">
            <v>Utrecht</v>
          </cell>
          <cell r="AF84" t="str">
            <v>LR</v>
          </cell>
          <cell r="AG84" t="str">
            <v>RN 14</v>
          </cell>
          <cell r="AH84" t="str">
            <v>lok.autom.</v>
          </cell>
          <cell r="AJ84" t="str">
            <v>GOP</v>
          </cell>
          <cell r="AV84" t="str">
            <v>schroefpomp</v>
          </cell>
          <cell r="AW84">
            <v>2.8</v>
          </cell>
          <cell r="BA84">
            <v>2.8</v>
          </cell>
          <cell r="BB84">
            <v>1.5</v>
          </cell>
          <cell r="BC84">
            <v>1</v>
          </cell>
          <cell r="BD84">
            <v>1</v>
          </cell>
          <cell r="CR84" t="str">
            <v>put beton</v>
          </cell>
          <cell r="CS84" t="str">
            <v>stalen straatkast</v>
          </cell>
          <cell r="CT84">
            <v>50000</v>
          </cell>
          <cell r="CU84">
            <v>20000</v>
          </cell>
          <cell r="CV84">
            <v>25000</v>
          </cell>
          <cell r="CW84">
            <v>133000</v>
          </cell>
          <cell r="CX84">
            <v>0</v>
          </cell>
          <cell r="CY84">
            <v>0</v>
          </cell>
          <cell r="DD84">
            <v>2018</v>
          </cell>
          <cell r="DE84">
            <v>2012</v>
          </cell>
          <cell r="DG84">
            <v>2012</v>
          </cell>
          <cell r="DI84">
            <v>2017</v>
          </cell>
          <cell r="DL84" t="str">
            <v>kl.kast</v>
          </cell>
          <cell r="DM84" t="str">
            <v>ja</v>
          </cell>
          <cell r="DO84" t="str">
            <v>geen</v>
          </cell>
          <cell r="DP84">
            <v>2003</v>
          </cell>
          <cell r="DQ84">
            <v>2003</v>
          </cell>
          <cell r="DR84">
            <v>2003</v>
          </cell>
          <cell r="DS84">
            <v>2003</v>
          </cell>
          <cell r="DT84" t="str">
            <v>n.v.t.</v>
          </cell>
          <cell r="DU84">
            <v>2003</v>
          </cell>
          <cell r="EX84" t="str">
            <v>X</v>
          </cell>
          <cell r="FU84" t="str">
            <v>Eekels</v>
          </cell>
          <cell r="FV84" t="str">
            <v>Hydrostall</v>
          </cell>
          <cell r="FW84" t="str">
            <v>geen elektra??? of samen met ander object??</v>
          </cell>
          <cell r="FY84" t="e">
            <v>#N/A</v>
          </cell>
        </row>
        <row r="85">
          <cell r="A85" t="str">
            <v>ST8010</v>
          </cell>
          <cell r="B85" t="str">
            <v xml:space="preserve">Enghsloot </v>
          </cell>
          <cell r="C85" t="str">
            <v>Enghsloot Oosterlaak</v>
          </cell>
          <cell r="D85" t="str">
            <v>j</v>
          </cell>
          <cell r="E85">
            <v>1045</v>
          </cell>
          <cell r="G85" t="str">
            <v>St</v>
          </cell>
          <cell r="O85" t="str">
            <v>Vp</v>
          </cell>
          <cell r="Q85" t="str">
            <v>StVp</v>
          </cell>
          <cell r="R85" t="str">
            <v>HDSR</v>
          </cell>
          <cell r="S85">
            <v>300</v>
          </cell>
          <cell r="X85" t="str">
            <v>G3zO</v>
          </cell>
          <cell r="Z85">
            <v>144387.80000000075</v>
          </cell>
          <cell r="AA85">
            <v>446659.35399999842</v>
          </cell>
          <cell r="AB85" t="str">
            <v>Tuurdijk 10 bij</v>
          </cell>
          <cell r="AC85" t="str">
            <v>3997MS</v>
          </cell>
          <cell r="AD85" t="str">
            <v>t Goy</v>
          </cell>
          <cell r="AE85" t="str">
            <v>Houten</v>
          </cell>
          <cell r="AF85" t="str">
            <v>KR</v>
          </cell>
          <cell r="AG85" t="str">
            <v>WHa11</v>
          </cell>
          <cell r="AH85" t="str">
            <v>autom.</v>
          </cell>
          <cell r="AJ85" t="str">
            <v>GOP</v>
          </cell>
          <cell r="BA85">
            <v>0</v>
          </cell>
          <cell r="BC85">
            <v>0</v>
          </cell>
          <cell r="BF85" t="str">
            <v>ecostuw</v>
          </cell>
          <cell r="BG85">
            <v>1</v>
          </cell>
          <cell r="BH85">
            <v>2.4</v>
          </cell>
          <cell r="BK85" t="str">
            <v>hout/beton</v>
          </cell>
          <cell r="BL85" t="str">
            <v>staal</v>
          </cell>
          <cell r="BM85" t="str">
            <v>rond</v>
          </cell>
          <cell r="CR85" t="str">
            <v>hout/beton</v>
          </cell>
          <cell r="CS85" t="str">
            <v>stalen klep</v>
          </cell>
          <cell r="CT85">
            <v>75000</v>
          </cell>
          <cell r="CU85">
            <v>50000</v>
          </cell>
          <cell r="CV85">
            <v>35000</v>
          </cell>
          <cell r="CW85">
            <v>224000</v>
          </cell>
          <cell r="CX85">
            <v>0</v>
          </cell>
          <cell r="DE85">
            <v>2015</v>
          </cell>
          <cell r="DG85">
            <v>2015</v>
          </cell>
          <cell r="DI85">
            <v>2020</v>
          </cell>
          <cell r="DO85" t="str">
            <v>geen</v>
          </cell>
          <cell r="DP85">
            <v>2002</v>
          </cell>
          <cell r="DQ85">
            <v>2002</v>
          </cell>
          <cell r="DR85">
            <v>2002</v>
          </cell>
          <cell r="DS85">
            <v>2002</v>
          </cell>
          <cell r="DT85">
            <v>2002</v>
          </cell>
          <cell r="DU85">
            <v>2002</v>
          </cell>
          <cell r="ER85">
            <v>49</v>
          </cell>
          <cell r="FW85" t="str">
            <v>871687400008978049</v>
          </cell>
          <cell r="FX85">
            <v>3</v>
          </cell>
          <cell r="FY85" t="str">
            <v>ST-ENGHSLOOT EN ST-OOSTERLAAK</v>
          </cell>
          <cell r="FZ85" t="str">
            <v>op 1 aansluiting</v>
          </cell>
        </row>
        <row r="86">
          <cell r="A86" t="str">
            <v>ST1070</v>
          </cell>
          <cell r="B86" t="str">
            <v>Enschedeweg</v>
          </cell>
          <cell r="C86" t="str">
            <v>Dorp 't</v>
          </cell>
          <cell r="D86" t="str">
            <v>j</v>
          </cell>
          <cell r="E86">
            <v>3227</v>
          </cell>
          <cell r="G86" t="str">
            <v>St</v>
          </cell>
          <cell r="Q86" t="str">
            <v>St</v>
          </cell>
          <cell r="R86" t="str">
            <v>HDSR</v>
          </cell>
          <cell r="S86">
            <v>300</v>
          </cell>
          <cell r="X86" t="str">
            <v>EG</v>
          </cell>
          <cell r="Z86">
            <v>128279.09600000083</v>
          </cell>
          <cell r="AA86">
            <v>446906.5540000014</v>
          </cell>
          <cell r="AB86" t="str">
            <v>Dorp noordzijde 65 bij</v>
          </cell>
          <cell r="AC86" t="str">
            <v>3405BA</v>
          </cell>
          <cell r="AD86" t="str">
            <v>Benschop</v>
          </cell>
          <cell r="AE86" t="str">
            <v>Lopik</v>
          </cell>
          <cell r="AF86" t="str">
            <v>IJ</v>
          </cell>
          <cell r="AG86" t="str">
            <v>NL 01</v>
          </cell>
          <cell r="AH86" t="str">
            <v>autom.</v>
          </cell>
          <cell r="AJ86" t="str">
            <v>GOP</v>
          </cell>
          <cell r="AL86" t="str">
            <v>afvoer</v>
          </cell>
          <cell r="AO86" t="str">
            <v>Benschopper wetering</v>
          </cell>
          <cell r="AP86">
            <v>-1.55</v>
          </cell>
          <cell r="AQ86">
            <v>-1.55</v>
          </cell>
          <cell r="AR86" t="str">
            <v>maalpand de Koekoek</v>
          </cell>
          <cell r="AS86">
            <v>1.77</v>
          </cell>
          <cell r="AT86">
            <v>-1.87</v>
          </cell>
          <cell r="BA86">
            <v>0</v>
          </cell>
          <cell r="BC86">
            <v>0</v>
          </cell>
          <cell r="BF86" t="str">
            <v>klepstuw</v>
          </cell>
          <cell r="BG86">
            <v>1</v>
          </cell>
          <cell r="BH86">
            <v>1.25</v>
          </cell>
          <cell r="BI86">
            <v>4</v>
          </cell>
          <cell r="BK86" t="str">
            <v>beton</v>
          </cell>
          <cell r="BL86" t="str">
            <v>staal</v>
          </cell>
          <cell r="BM86" t="str">
            <v>rechthoekig</v>
          </cell>
          <cell r="CR86" t="str">
            <v>beton</v>
          </cell>
          <cell r="CS86" t="str">
            <v>stalen klep</v>
          </cell>
          <cell r="CT86">
            <v>40000</v>
          </cell>
          <cell r="CU86">
            <v>15000</v>
          </cell>
          <cell r="CV86">
            <v>25000</v>
          </cell>
          <cell r="CW86">
            <v>112000</v>
          </cell>
          <cell r="CX86">
            <v>170585.90721899533</v>
          </cell>
          <cell r="CY86">
            <v>143507.99333850644</v>
          </cell>
          <cell r="DA86">
            <v>180050</v>
          </cell>
          <cell r="DE86">
            <v>2014</v>
          </cell>
          <cell r="DG86">
            <v>2014</v>
          </cell>
          <cell r="DI86">
            <v>2019</v>
          </cell>
          <cell r="DO86" t="str">
            <v>geen</v>
          </cell>
          <cell r="DP86">
            <v>1995</v>
          </cell>
          <cell r="DQ86">
            <v>1995</v>
          </cell>
          <cell r="DR86">
            <v>1995</v>
          </cell>
          <cell r="DS86">
            <v>1995</v>
          </cell>
          <cell r="DT86">
            <v>1995</v>
          </cell>
          <cell r="DU86">
            <v>1995</v>
          </cell>
          <cell r="EA86" t="str">
            <v>visp.2</v>
          </cell>
          <cell r="EU86" t="str">
            <v>X</v>
          </cell>
          <cell r="FW86" t="str">
            <v>871687400007450645</v>
          </cell>
          <cell r="FX86">
            <v>1</v>
          </cell>
          <cell r="FY86" t="str">
            <v>ST-ENSCHEDEWEG</v>
          </cell>
        </row>
        <row r="87">
          <cell r="A87" t="str">
            <v>ST?</v>
          </cell>
          <cell r="B87" t="str">
            <v>Europaweg</v>
          </cell>
          <cell r="D87" t="str">
            <v xml:space="preserve"> </v>
          </cell>
          <cell r="E87" t="str">
            <v>volgt</v>
          </cell>
          <cell r="G87" t="str">
            <v>St</v>
          </cell>
          <cell r="Q87" t="str">
            <v>St</v>
          </cell>
          <cell r="R87" t="str">
            <v>HDSR</v>
          </cell>
          <cell r="S87">
            <v>100</v>
          </cell>
          <cell r="X87" t="str">
            <v>St-code</v>
          </cell>
          <cell r="Z87" t="e">
            <v>#N/A</v>
          </cell>
          <cell r="AA87" t="e">
            <v>#N/A</v>
          </cell>
          <cell r="AB87" t="str">
            <v>langs de Europaweg</v>
          </cell>
          <cell r="AD87" t="str">
            <v>De Meern</v>
          </cell>
          <cell r="AE87" t="str">
            <v>Utrecht</v>
          </cell>
          <cell r="AF87" t="str">
            <v>LR</v>
          </cell>
          <cell r="AG87" t="str">
            <v>RN 14</v>
          </cell>
          <cell r="AH87" t="str">
            <v>autom.</v>
          </cell>
          <cell r="AJ87" t="str">
            <v>GOP</v>
          </cell>
          <cell r="DE87" t="str">
            <v>geen status bekend</v>
          </cell>
          <cell r="DO87" t="str">
            <v>geen</v>
          </cell>
          <cell r="DZ87" t="str">
            <v>22/05/2014 in ontwikkeling, nieuwe stuw LRV</v>
          </cell>
          <cell r="ES87">
            <v>50</v>
          </cell>
          <cell r="FW87" t="str">
            <v>geen elektra??? of samen met ander object??</v>
          </cell>
          <cell r="FY87" t="e">
            <v>#N/A</v>
          </cell>
        </row>
        <row r="88">
          <cell r="A88" t="str">
            <v>G3016</v>
          </cell>
          <cell r="B88" t="str">
            <v>Fokkesteeg</v>
          </cell>
          <cell r="D88" t="str">
            <v>j</v>
          </cell>
          <cell r="E88">
            <v>2121</v>
          </cell>
          <cell r="F88" t="str">
            <v>Gm</v>
          </cell>
          <cell r="Q88" t="str">
            <v>Gm</v>
          </cell>
          <cell r="R88" t="str">
            <v>HDSR</v>
          </cell>
          <cell r="S88">
            <v>300</v>
          </cell>
          <cell r="X88" t="str">
            <v>G3zO</v>
          </cell>
          <cell r="Z88">
            <v>135079.5700000003</v>
          </cell>
          <cell r="AA88">
            <v>447723.42100000009</v>
          </cell>
          <cell r="AB88" t="str">
            <v>Leusderschans 1 to</v>
          </cell>
          <cell r="AC88" t="str">
            <v>3432EB</v>
          </cell>
          <cell r="AD88" t="str">
            <v>Nieuwegein</v>
          </cell>
          <cell r="AE88" t="str">
            <v>Nieuwegein</v>
          </cell>
          <cell r="AF88" t="str">
            <v>LR</v>
          </cell>
          <cell r="AG88" t="str">
            <v>WHo 17</v>
          </cell>
          <cell r="AH88" t="str">
            <v>autom.</v>
          </cell>
          <cell r="AJ88" t="str">
            <v>GOP</v>
          </cell>
          <cell r="AL88" t="str">
            <v>afvoer</v>
          </cell>
          <cell r="AO88" t="str">
            <v>Merwedekanaal</v>
          </cell>
          <cell r="AP88">
            <v>0.57999999999999996</v>
          </cell>
          <cell r="AR88" t="str">
            <v>Nieuwegein wijk Fokkesteeg</v>
          </cell>
          <cell r="AT88">
            <v>-1.25</v>
          </cell>
          <cell r="AU88">
            <v>1.83</v>
          </cell>
          <cell r="AV88" t="str">
            <v>vijzel</v>
          </cell>
          <cell r="AW88">
            <v>49</v>
          </cell>
          <cell r="BA88">
            <v>49</v>
          </cell>
          <cell r="BC88">
            <v>1</v>
          </cell>
          <cell r="BD88">
            <v>1</v>
          </cell>
          <cell r="BE88" t="str">
            <v>ook reiniger in 2018</v>
          </cell>
          <cell r="CR88" t="str">
            <v>damwand</v>
          </cell>
          <cell r="CS88" t="str">
            <v>prefab staal vijzel op damwand</v>
          </cell>
          <cell r="CT88">
            <v>350000</v>
          </cell>
          <cell r="CU88">
            <v>50000</v>
          </cell>
          <cell r="CV88">
            <v>50000</v>
          </cell>
          <cell r="CW88">
            <v>630000</v>
          </cell>
          <cell r="CX88">
            <v>397259.96756167029</v>
          </cell>
          <cell r="CY88">
            <v>334201</v>
          </cell>
          <cell r="DA88">
            <v>743390</v>
          </cell>
          <cell r="DE88">
            <v>2012</v>
          </cell>
          <cell r="DG88">
            <v>2012</v>
          </cell>
          <cell r="DI88">
            <v>2017</v>
          </cell>
          <cell r="DK88" t="str">
            <v>R afl?</v>
          </cell>
          <cell r="DL88" t="str">
            <v>kl.kast</v>
          </cell>
          <cell r="DM88" t="str">
            <v>ja</v>
          </cell>
          <cell r="DO88" t="str">
            <v>geen</v>
          </cell>
          <cell r="DP88">
            <v>1977</v>
          </cell>
          <cell r="DQ88">
            <v>2007</v>
          </cell>
          <cell r="DR88">
            <v>2007</v>
          </cell>
          <cell r="DS88">
            <v>2007</v>
          </cell>
          <cell r="DT88">
            <v>2007</v>
          </cell>
          <cell r="DU88">
            <v>2007</v>
          </cell>
          <cell r="EG88">
            <v>100</v>
          </cell>
          <cell r="EH88">
            <v>500</v>
          </cell>
          <cell r="EW88" t="str">
            <v>X</v>
          </cell>
          <cell r="FV88" t="str">
            <v>nn</v>
          </cell>
          <cell r="FW88" t="str">
            <v>871687400009712277</v>
          </cell>
          <cell r="FX88">
            <v>2</v>
          </cell>
          <cell r="FY88" t="str">
            <v>GM-FOKKESTEEG</v>
          </cell>
        </row>
        <row r="89">
          <cell r="A89" t="str">
            <v>G0009</v>
          </cell>
          <cell r="B89" t="str">
            <v>Fortuin</v>
          </cell>
          <cell r="D89" t="str">
            <v>j</v>
          </cell>
          <cell r="E89">
            <v>1097</v>
          </cell>
          <cell r="F89" t="str">
            <v>Gm</v>
          </cell>
          <cell r="Q89" t="str">
            <v>Gm</v>
          </cell>
          <cell r="R89" t="str">
            <v>HDSR</v>
          </cell>
          <cell r="S89">
            <v>300</v>
          </cell>
          <cell r="X89" t="str">
            <v>G3mO</v>
          </cell>
          <cell r="Z89">
            <v>141539.80900000036</v>
          </cell>
          <cell r="AA89">
            <v>454378.48299999908</v>
          </cell>
          <cell r="AB89" t="str">
            <v>Rijnsoever 24 nst</v>
          </cell>
          <cell r="AC89" t="str">
            <v>3584CZ</v>
          </cell>
          <cell r="AD89" t="str">
            <v>Utrecht</v>
          </cell>
          <cell r="AE89" t="str">
            <v>Utrecht</v>
          </cell>
          <cell r="AF89" t="str">
            <v>KR</v>
          </cell>
          <cell r="AG89" t="str">
            <v>JW 09</v>
          </cell>
          <cell r="AH89" t="str">
            <v>autom.</v>
          </cell>
          <cell r="AI89" t="str">
            <v>in 2013 overgenomen  van De Uithof</v>
          </cell>
          <cell r="AJ89" t="str">
            <v>GOP</v>
          </cell>
          <cell r="AL89" t="str">
            <v>aanvoer</v>
          </cell>
          <cell r="AO89" t="str">
            <v>Uithofterrein</v>
          </cell>
          <cell r="AR89" t="str">
            <v>Kromme Rijn</v>
          </cell>
          <cell r="AV89" t="str">
            <v>vijzel</v>
          </cell>
          <cell r="AW89">
            <v>13</v>
          </cell>
          <cell r="BA89">
            <v>13</v>
          </cell>
          <cell r="BC89">
            <v>1</v>
          </cell>
          <cell r="BD89">
            <v>1</v>
          </cell>
          <cell r="DD89">
            <v>2018</v>
          </cell>
          <cell r="DE89" t="str">
            <v>geen status bekend</v>
          </cell>
          <cell r="DL89" t="str">
            <v>gr.kast</v>
          </cell>
          <cell r="DM89" t="str">
            <v>ja</v>
          </cell>
          <cell r="DO89" t="str">
            <v>geen</v>
          </cell>
          <cell r="DP89" t="str">
            <v>ca 1982</v>
          </cell>
          <cell r="DZ89" t="str">
            <v>opknappen en overnemen</v>
          </cell>
          <cell r="EP89" t="str">
            <v>later inplannen</v>
          </cell>
          <cell r="EQ89" t="str">
            <v>later inplannen</v>
          </cell>
          <cell r="FW89" t="str">
            <v>871687460009071811</v>
          </cell>
          <cell r="FX89">
            <v>3</v>
          </cell>
          <cell r="FY89" t="str">
            <v>GM-FORTUIN</v>
          </cell>
        </row>
        <row r="90">
          <cell r="A90" t="str">
            <v>M05</v>
          </cell>
          <cell r="B90" t="str">
            <v>Frankenweg BBB overstort</v>
          </cell>
          <cell r="D90" t="str">
            <v>j</v>
          </cell>
          <cell r="E90">
            <v>1085</v>
          </cell>
          <cell r="N90" t="str">
            <v>Mp</v>
          </cell>
          <cell r="Q90" t="str">
            <v>Mp</v>
          </cell>
          <cell r="R90" t="str">
            <v>HDSR</v>
          </cell>
          <cell r="S90">
            <v>300</v>
          </cell>
          <cell r="X90" t="str">
            <v>G3zO</v>
          </cell>
          <cell r="Z90" t="e">
            <v>#N/A</v>
          </cell>
          <cell r="AA90" t="e">
            <v>#N/A</v>
          </cell>
          <cell r="AD90" t="str">
            <v>Wijk bij Duurstede</v>
          </cell>
          <cell r="AE90" t="str">
            <v>Wijk bij Duurstede</v>
          </cell>
          <cell r="AF90" t="str">
            <v>KR</v>
          </cell>
          <cell r="AG90" t="str">
            <v>ML 08</v>
          </cell>
          <cell r="DE90" t="str">
            <v>n.v.t.</v>
          </cell>
          <cell r="FW90" t="str">
            <v>geen elektra??? of samen met ander object??</v>
          </cell>
          <cell r="FY90" t="e">
            <v>#N/A</v>
          </cell>
        </row>
        <row r="91">
          <cell r="A91" t="str">
            <v>G3021</v>
          </cell>
          <cell r="B91" t="str">
            <v>Galecop</v>
          </cell>
          <cell r="C91" t="str">
            <v>Heycop</v>
          </cell>
          <cell r="D91" t="str">
            <v>j</v>
          </cell>
          <cell r="E91">
            <v>2111</v>
          </cell>
          <cell r="F91" t="str">
            <v>Gm</v>
          </cell>
          <cell r="Q91" t="str">
            <v>Gm</v>
          </cell>
          <cell r="R91" t="str">
            <v>HDSR</v>
          </cell>
          <cell r="S91">
            <v>300</v>
          </cell>
          <cell r="X91" t="str">
            <v>EG</v>
          </cell>
          <cell r="Z91">
            <v>135416.68100000173</v>
          </cell>
          <cell r="AA91">
            <v>451846.46700000018</v>
          </cell>
          <cell r="AB91" t="str">
            <v>Remiseweg 2 bij</v>
          </cell>
          <cell r="AC91" t="str">
            <v>3438LB</v>
          </cell>
          <cell r="AD91" t="str">
            <v>Nieuwegein</v>
          </cell>
          <cell r="AE91" t="str">
            <v>Nieuwegein</v>
          </cell>
          <cell r="AF91" t="str">
            <v>LR</v>
          </cell>
          <cell r="AG91" t="str">
            <v>NB 16</v>
          </cell>
          <cell r="AH91" t="str">
            <v>autom.</v>
          </cell>
          <cell r="AJ91" t="str">
            <v>GOP</v>
          </cell>
          <cell r="AL91" t="str">
            <v>afvoer</v>
          </cell>
          <cell r="AO91" t="str">
            <v>ARK</v>
          </cell>
          <cell r="AP91">
            <v>-0.4</v>
          </cell>
          <cell r="AR91" t="str">
            <v>maalpand Galecop</v>
          </cell>
          <cell r="AT91">
            <v>-1.1000000000000001</v>
          </cell>
          <cell r="AU91">
            <v>0.70000000000000007</v>
          </cell>
          <cell r="AV91" t="str">
            <v>schroefpomp</v>
          </cell>
          <cell r="AW91">
            <v>170</v>
          </cell>
          <cell r="AX91">
            <v>170</v>
          </cell>
          <cell r="BA91">
            <v>340</v>
          </cell>
          <cell r="BC91">
            <v>2</v>
          </cell>
          <cell r="BD91">
            <v>1</v>
          </cell>
          <cell r="BE91" t="str">
            <v>Bosker portaal</v>
          </cell>
          <cell r="CR91" t="str">
            <v>betonnen onderbouw</v>
          </cell>
          <cell r="CS91" t="str">
            <v>gebouw, steen</v>
          </cell>
          <cell r="CT91">
            <v>2000000</v>
          </cell>
          <cell r="CU91">
            <v>850000</v>
          </cell>
          <cell r="CV91">
            <v>250000</v>
          </cell>
          <cell r="CW91">
            <v>4340000</v>
          </cell>
          <cell r="CX91">
            <v>4970576.2530236486</v>
          </cell>
          <cell r="CY91">
            <v>4181573</v>
          </cell>
          <cell r="DA91">
            <v>5339811</v>
          </cell>
          <cell r="DD91">
            <v>2017</v>
          </cell>
          <cell r="DE91">
            <v>2014</v>
          </cell>
          <cell r="DG91">
            <v>2015</v>
          </cell>
          <cell r="DI91">
            <v>2020</v>
          </cell>
          <cell r="DJ91" t="str">
            <v>mulhuyzen</v>
          </cell>
          <cell r="DK91" t="str">
            <v>R afl?</v>
          </cell>
          <cell r="DL91" t="str">
            <v>gebouw</v>
          </cell>
          <cell r="DM91" t="str">
            <v>ja</v>
          </cell>
          <cell r="DN91">
            <v>2018</v>
          </cell>
          <cell r="DO91" t="str">
            <v>geen</v>
          </cell>
          <cell r="DP91">
            <v>1964</v>
          </cell>
          <cell r="DQ91">
            <v>1964</v>
          </cell>
          <cell r="DR91">
            <v>1996</v>
          </cell>
          <cell r="DS91">
            <v>1996</v>
          </cell>
          <cell r="DT91">
            <v>1996</v>
          </cell>
          <cell r="DU91">
            <v>1996</v>
          </cell>
          <cell r="DZ91" t="str">
            <v>2014 valse storingen vanuit CAW navraag Reiniger uit 1996</v>
          </cell>
          <cell r="EU91">
            <v>49</v>
          </cell>
          <cell r="EW91">
            <v>249</v>
          </cell>
          <cell r="FR91" t="str">
            <v>Water</v>
          </cell>
          <cell r="FS91" t="str">
            <v>N</v>
          </cell>
          <cell r="FU91" t="str">
            <v>KSB Amacan</v>
          </cell>
          <cell r="FV91" t="str">
            <v>KSB Amacan</v>
          </cell>
          <cell r="FW91" t="str">
            <v>871687400008464597</v>
          </cell>
          <cell r="FX91">
            <v>2</v>
          </cell>
          <cell r="FY91" t="str">
            <v>GM-GALECOP</v>
          </cell>
        </row>
        <row r="92">
          <cell r="A92" t="str">
            <v>G3020</v>
          </cell>
          <cell r="B92" t="str">
            <v>Galecopperdijk</v>
          </cell>
          <cell r="D92" t="str">
            <v>j</v>
          </cell>
          <cell r="E92">
            <v>2123</v>
          </cell>
          <cell r="F92" t="str">
            <v>Gm</v>
          </cell>
          <cell r="Q92" t="str">
            <v>Gm</v>
          </cell>
          <cell r="R92" t="str">
            <v>HDSR</v>
          </cell>
          <cell r="S92">
            <v>300</v>
          </cell>
          <cell r="X92" t="str">
            <v>G3zO</v>
          </cell>
          <cell r="Z92">
            <v>134185.32200000063</v>
          </cell>
          <cell r="AA92">
            <v>451126.83799999952</v>
          </cell>
          <cell r="AB92" t="str">
            <v>Galecopperdijk 4 bij</v>
          </cell>
          <cell r="AC92" t="str">
            <v>3438PG</v>
          </cell>
          <cell r="AD92" t="str">
            <v>Nieuwegein</v>
          </cell>
          <cell r="AE92" t="str">
            <v>Nieuwegein</v>
          </cell>
          <cell r="AF92" t="str">
            <v>LR</v>
          </cell>
          <cell r="AG92" t="str">
            <v>WHo 17</v>
          </cell>
          <cell r="AH92" t="str">
            <v>autom.</v>
          </cell>
          <cell r="AJ92" t="str">
            <v>GOP</v>
          </cell>
          <cell r="AL92" t="str">
            <v>aanvoer</v>
          </cell>
          <cell r="AM92" t="str">
            <v>op peil houden HWVZ</v>
          </cell>
          <cell r="AO92" t="str">
            <v>N'gein hoogwatervoorz. Galecopperdijk</v>
          </cell>
          <cell r="AP92">
            <v>0.3</v>
          </cell>
          <cell r="AR92" t="str">
            <v>Galecopper wetering</v>
          </cell>
          <cell r="AT92">
            <v>-1.1000000000000001</v>
          </cell>
          <cell r="AU92">
            <v>1.4000000000000001</v>
          </cell>
          <cell r="AV92" t="str">
            <v>vijzel</v>
          </cell>
          <cell r="AW92">
            <v>7.2</v>
          </cell>
          <cell r="BA92">
            <v>7.2</v>
          </cell>
          <cell r="BC92">
            <v>1</v>
          </cell>
          <cell r="BD92">
            <v>0</v>
          </cell>
          <cell r="CR92" t="str">
            <v>damwand</v>
          </cell>
          <cell r="CS92" t="str">
            <v>prefab staal vijzel op damwand</v>
          </cell>
          <cell r="CT92">
            <v>75000</v>
          </cell>
          <cell r="CU92">
            <v>35000</v>
          </cell>
          <cell r="CV92">
            <v>25000</v>
          </cell>
          <cell r="CW92">
            <v>189000</v>
          </cell>
          <cell r="CX92">
            <v>114633.28802650141</v>
          </cell>
          <cell r="CY92">
            <v>96437</v>
          </cell>
          <cell r="DA92">
            <v>113792</v>
          </cell>
          <cell r="DD92" t="str">
            <v xml:space="preserve"> </v>
          </cell>
          <cell r="DE92">
            <v>2015</v>
          </cell>
          <cell r="DG92">
            <v>2015</v>
          </cell>
          <cell r="DI92">
            <v>2020</v>
          </cell>
          <cell r="DL92" t="str">
            <v>kl.kast</v>
          </cell>
          <cell r="DM92" t="str">
            <v>ja</v>
          </cell>
          <cell r="DO92" t="str">
            <v>geen</v>
          </cell>
          <cell r="DP92">
            <v>1972</v>
          </cell>
          <cell r="DS92">
            <v>1999</v>
          </cell>
          <cell r="DT92">
            <v>2003</v>
          </cell>
          <cell r="DU92">
            <v>2003</v>
          </cell>
          <cell r="DZ92" t="str">
            <v>mech+electr</v>
          </cell>
          <cell r="EK92">
            <v>40</v>
          </cell>
          <cell r="EO92">
            <v>25</v>
          </cell>
          <cell r="EP92">
            <v>155</v>
          </cell>
          <cell r="FV92" t="str">
            <v>nn</v>
          </cell>
          <cell r="FW92" t="str">
            <v>871687400007888486</v>
          </cell>
          <cell r="FX92">
            <v>2</v>
          </cell>
          <cell r="FY92" t="str">
            <v>GM-GALECOPPERDIJK</v>
          </cell>
        </row>
        <row r="93">
          <cell r="A93" t="str">
            <v>ST4052</v>
          </cell>
          <cell r="B93" t="str">
            <v>Galecopperwetering</v>
          </cell>
          <cell r="D93" t="str">
            <v>n</v>
          </cell>
          <cell r="E93" t="str">
            <v>nee</v>
          </cell>
          <cell r="G93" t="str">
            <v>St</v>
          </cell>
          <cell r="Q93" t="str">
            <v>St</v>
          </cell>
          <cell r="R93" t="str">
            <v>HDSR</v>
          </cell>
          <cell r="S93">
            <v>300</v>
          </cell>
          <cell r="X93" t="str">
            <v>EG</v>
          </cell>
          <cell r="Z93">
            <v>133193.32899999991</v>
          </cell>
          <cell r="AA93">
            <v>452336.18899999931</v>
          </cell>
          <cell r="AB93" t="str">
            <v>Reinesteinseweg tussen 8 en 10</v>
          </cell>
          <cell r="AC93" t="str">
            <v>3437PK</v>
          </cell>
          <cell r="AD93" t="str">
            <v>Nieuwegein</v>
          </cell>
          <cell r="AE93" t="str">
            <v>Nieuwegein</v>
          </cell>
          <cell r="AF93" t="str">
            <v>LR</v>
          </cell>
          <cell r="AG93" t="str">
            <v>NB 16</v>
          </cell>
          <cell r="AH93" t="str">
            <v>lok.autom.</v>
          </cell>
          <cell r="AJ93" t="str">
            <v>GOP</v>
          </cell>
          <cell r="AK93">
            <v>2017</v>
          </cell>
          <cell r="BA93">
            <v>0</v>
          </cell>
          <cell r="BC93">
            <v>0</v>
          </cell>
          <cell r="BF93" t="str">
            <v>AMI Klepstuw Vlotter</v>
          </cell>
          <cell r="BG93">
            <v>1</v>
          </cell>
          <cell r="BH93">
            <v>4</v>
          </cell>
          <cell r="BK93" t="str">
            <v>staal</v>
          </cell>
          <cell r="BL93" t="str">
            <v>staal</v>
          </cell>
          <cell r="CR93" t="str">
            <v>htn damwand staal</v>
          </cell>
          <cell r="CS93" t="str">
            <v>stalen klep</v>
          </cell>
          <cell r="CT93">
            <v>40000</v>
          </cell>
          <cell r="CU93">
            <v>20000</v>
          </cell>
          <cell r="CV93">
            <v>0</v>
          </cell>
          <cell r="CW93">
            <v>84000</v>
          </cell>
          <cell r="CX93">
            <v>170585.90721899533</v>
          </cell>
          <cell r="CY93">
            <v>143507.99333850644</v>
          </cell>
          <cell r="DA93">
            <v>180050</v>
          </cell>
          <cell r="DD93" t="str">
            <v xml:space="preserve"> </v>
          </cell>
          <cell r="DE93">
            <v>2011</v>
          </cell>
          <cell r="DG93">
            <v>2011</v>
          </cell>
          <cell r="DI93">
            <v>2016</v>
          </cell>
          <cell r="DO93" t="str">
            <v>geen</v>
          </cell>
          <cell r="DP93">
            <v>1995</v>
          </cell>
          <cell r="DQ93">
            <v>1995</v>
          </cell>
          <cell r="DR93">
            <v>1995</v>
          </cell>
          <cell r="DS93">
            <v>1995</v>
          </cell>
          <cell r="DT93">
            <v>1995</v>
          </cell>
          <cell r="DU93">
            <v>1995</v>
          </cell>
          <cell r="DZ93" t="str">
            <v>afhankelijk Rijnenburg</v>
          </cell>
          <cell r="EA93" t="str">
            <v>visp.2</v>
          </cell>
          <cell r="EP93">
            <v>99</v>
          </cell>
          <cell r="FW93" t="str">
            <v>geen elektra??? of samen met ander object??</v>
          </cell>
          <cell r="FY93" t="e">
            <v>#N/A</v>
          </cell>
        </row>
        <row r="94">
          <cell r="A94" t="str">
            <v>G3005</v>
          </cell>
          <cell r="B94" t="str">
            <v>Geer de</v>
          </cell>
          <cell r="D94" t="str">
            <v>j</v>
          </cell>
          <cell r="E94">
            <v>1003</v>
          </cell>
          <cell r="F94" t="str">
            <v>Gm</v>
          </cell>
          <cell r="Q94" t="str">
            <v>Gm</v>
          </cell>
          <cell r="R94" t="str">
            <v>HDSR</v>
          </cell>
          <cell r="S94">
            <v>300</v>
          </cell>
          <cell r="X94" t="str">
            <v>EG</v>
          </cell>
          <cell r="Z94">
            <v>151261.13599999994</v>
          </cell>
          <cell r="AA94">
            <v>444339.50899999961</v>
          </cell>
          <cell r="AB94" t="str">
            <v>Graaf v.Lynden v.Sandenburgweg 7 to</v>
          </cell>
          <cell r="AC94" t="str">
            <v>3962RB</v>
          </cell>
          <cell r="AD94" t="str">
            <v>Wijk bij Duurstede</v>
          </cell>
          <cell r="AE94" t="str">
            <v>Wijk bij Duurstede</v>
          </cell>
          <cell r="AF94" t="str">
            <v>KR</v>
          </cell>
          <cell r="AG94" t="str">
            <v>ML 08</v>
          </cell>
          <cell r="AH94" t="str">
            <v>autom.</v>
          </cell>
          <cell r="AJ94" t="str">
            <v>GOP</v>
          </cell>
          <cell r="AL94" t="str">
            <v>aanvoer</v>
          </cell>
          <cell r="AO94" t="str">
            <v>Geersloot</v>
          </cell>
          <cell r="AP94">
            <v>3.7</v>
          </cell>
          <cell r="AQ94">
            <v>3.5</v>
          </cell>
          <cell r="AR94" t="str">
            <v>De Kromme Rijn</v>
          </cell>
          <cell r="AS94">
            <v>2.6</v>
          </cell>
          <cell r="AT94">
            <v>2.6</v>
          </cell>
          <cell r="AU94">
            <v>1.1000000000000001</v>
          </cell>
          <cell r="AV94" t="str">
            <v>vijzel</v>
          </cell>
          <cell r="AW94">
            <v>86</v>
          </cell>
          <cell r="BA94">
            <v>86</v>
          </cell>
          <cell r="BC94">
            <v>1</v>
          </cell>
          <cell r="BD94">
            <v>1</v>
          </cell>
          <cell r="CR94" t="str">
            <v>damwand</v>
          </cell>
          <cell r="CS94" t="str">
            <v>prefab staal vijzel op damwand</v>
          </cell>
          <cell r="CT94">
            <v>200000</v>
          </cell>
          <cell r="CU94">
            <v>150000</v>
          </cell>
          <cell r="CV94">
            <v>80000</v>
          </cell>
          <cell r="CW94">
            <v>602000</v>
          </cell>
          <cell r="CX94">
            <v>400209.09691652114</v>
          </cell>
          <cell r="CY94">
            <v>336682</v>
          </cell>
          <cell r="DA94">
            <v>746503</v>
          </cell>
          <cell r="DB94">
            <v>350000</v>
          </cell>
          <cell r="DD94">
            <v>2017</v>
          </cell>
          <cell r="DE94">
            <v>2011</v>
          </cell>
          <cell r="DG94">
            <v>2011</v>
          </cell>
          <cell r="DI94">
            <v>2016</v>
          </cell>
          <cell r="DL94" t="str">
            <v>gr.kast</v>
          </cell>
          <cell r="DM94" t="str">
            <v>ja</v>
          </cell>
          <cell r="DO94" t="str">
            <v>geen</v>
          </cell>
          <cell r="DP94">
            <v>2010</v>
          </cell>
          <cell r="DQ94">
            <v>2010</v>
          </cell>
          <cell r="DR94">
            <v>2010</v>
          </cell>
          <cell r="DS94">
            <v>2010</v>
          </cell>
          <cell r="DT94">
            <v>2010</v>
          </cell>
          <cell r="DU94">
            <v>2010</v>
          </cell>
          <cell r="EJ94">
            <v>520</v>
          </cell>
          <cell r="EK94">
            <v>260</v>
          </cell>
          <cell r="EZ94" t="str">
            <v>X</v>
          </cell>
          <cell r="FV94" t="str">
            <v>nn</v>
          </cell>
          <cell r="FW94" t="str">
            <v>871687460008177651</v>
          </cell>
          <cell r="FX94">
            <v>3</v>
          </cell>
          <cell r="FY94" t="str">
            <v>GM-GEER-DE</v>
          </cell>
        </row>
        <row r="95">
          <cell r="A95" t="str">
            <v>ST6118</v>
          </cell>
          <cell r="B95" t="str">
            <v>Geersloot verdeelwerk inlaatwerk</v>
          </cell>
          <cell r="D95" t="str">
            <v>j</v>
          </cell>
          <cell r="E95">
            <v>1054</v>
          </cell>
          <cell r="G95" t="str">
            <v>St</v>
          </cell>
          <cell r="H95" t="str">
            <v xml:space="preserve"> </v>
          </cell>
          <cell r="Q95" t="str">
            <v xml:space="preserve">St </v>
          </cell>
          <cell r="R95" t="str">
            <v>HDSR</v>
          </cell>
          <cell r="S95">
            <v>300</v>
          </cell>
          <cell r="X95" t="str">
            <v>G3mO</v>
          </cell>
          <cell r="Z95">
            <v>140675.23099999875</v>
          </cell>
          <cell r="AA95">
            <v>450644.9290000014</v>
          </cell>
          <cell r="AB95" t="str">
            <v xml:space="preserve">Strekveld 43 to </v>
          </cell>
          <cell r="AC95" t="str">
            <v>3993RA</v>
          </cell>
          <cell r="AD95" t="str">
            <v>Houten</v>
          </cell>
          <cell r="AE95" t="str">
            <v>Houten</v>
          </cell>
          <cell r="AF95" t="str">
            <v>KR</v>
          </cell>
          <cell r="AG95" t="str">
            <v>WHa11</v>
          </cell>
          <cell r="AH95" t="str">
            <v>autom.</v>
          </cell>
          <cell r="AI95" t="str">
            <v>ST6118</v>
          </cell>
          <cell r="AJ95" t="str">
            <v>GOP</v>
          </cell>
          <cell r="AL95" t="str">
            <v>aanvoer</v>
          </cell>
          <cell r="AO95" t="str">
            <v>Verlengde Geersloot</v>
          </cell>
          <cell r="AP95">
            <v>1.1000000000000001</v>
          </cell>
          <cell r="AQ95">
            <v>0.95</v>
          </cell>
          <cell r="AR95" t="str">
            <v>Rondwegsloot en kern Houten</v>
          </cell>
          <cell r="AS95" t="str">
            <v>0,60 en 0,70</v>
          </cell>
          <cell r="BA95">
            <v>0</v>
          </cell>
          <cell r="BC95">
            <v>0</v>
          </cell>
          <cell r="BF95" t="str">
            <v>?stuw</v>
          </cell>
          <cell r="BH95">
            <v>1</v>
          </cell>
          <cell r="CW95">
            <v>0</v>
          </cell>
          <cell r="CX95">
            <v>119410.13505329673</v>
          </cell>
          <cell r="CY95">
            <v>100455.5953369545</v>
          </cell>
          <cell r="CZ95">
            <v>100</v>
          </cell>
          <cell r="DA95">
            <v>126035</v>
          </cell>
          <cell r="DE95">
            <v>2015</v>
          </cell>
          <cell r="DG95">
            <v>2015</v>
          </cell>
          <cell r="DI95">
            <v>2020</v>
          </cell>
          <cell r="DO95" t="str">
            <v>geen</v>
          </cell>
          <cell r="DP95">
            <v>1996</v>
          </cell>
          <cell r="DQ95">
            <v>2003</v>
          </cell>
          <cell r="DR95">
            <v>2003</v>
          </cell>
          <cell r="DS95">
            <v>2003</v>
          </cell>
          <cell r="DT95">
            <v>2003</v>
          </cell>
          <cell r="DU95">
            <v>2003</v>
          </cell>
          <cell r="EU95" t="str">
            <v>X</v>
          </cell>
          <cell r="FW95" t="str">
            <v>871687400008364156</v>
          </cell>
          <cell r="FX95">
            <v>3</v>
          </cell>
          <cell r="FY95" t="str">
            <v>I-GEERSLOOT-VERDEELWERK-INLAATWERK</v>
          </cell>
        </row>
        <row r="96">
          <cell r="A96" t="str">
            <v>G4039</v>
          </cell>
          <cell r="B96" t="str">
            <v>Gerverscop</v>
          </cell>
          <cell r="D96" t="str">
            <v>j</v>
          </cell>
          <cell r="E96">
            <v>4314</v>
          </cell>
          <cell r="F96" t="str">
            <v>Gm</v>
          </cell>
          <cell r="H96" t="str">
            <v xml:space="preserve"> </v>
          </cell>
          <cell r="P96" t="str">
            <v>Rijksm.517417</v>
          </cell>
          <cell r="Q96" t="str">
            <v>Gm Rijksm.517417</v>
          </cell>
          <cell r="R96" t="str">
            <v>HDSR</v>
          </cell>
          <cell r="S96">
            <v>300</v>
          </cell>
          <cell r="X96" t="str">
            <v>EG</v>
          </cell>
          <cell r="Z96">
            <v>124234.07400000095</v>
          </cell>
          <cell r="AA96">
            <v>457915.96700000018</v>
          </cell>
          <cell r="AB96" t="str">
            <v>Gerverscop 5 bij</v>
          </cell>
          <cell r="AC96" t="str">
            <v>3481LT</v>
          </cell>
          <cell r="AD96" t="str">
            <v>Harmelen</v>
          </cell>
          <cell r="AE96" t="str">
            <v>Woerden</v>
          </cell>
          <cell r="AF96" t="str">
            <v>OR</v>
          </cell>
          <cell r="AG96" t="str">
            <v>MR 07</v>
          </cell>
          <cell r="AH96" t="str">
            <v>autom.</v>
          </cell>
          <cell r="AJ96" t="str">
            <v>GOP</v>
          </cell>
          <cell r="AL96" t="str">
            <v>afvoer</v>
          </cell>
          <cell r="AO96" t="str">
            <v>voorboezem Oude Rijn</v>
          </cell>
          <cell r="AP96">
            <v>-0.47</v>
          </cell>
          <cell r="AR96" t="str">
            <v>Gerverscop,Breudijk en Klein Houdijk</v>
          </cell>
          <cell r="AT96">
            <v>-1.91</v>
          </cell>
          <cell r="AU96">
            <v>1.44</v>
          </cell>
          <cell r="AV96" t="str">
            <v>schroefpomp</v>
          </cell>
          <cell r="AW96">
            <v>60</v>
          </cell>
          <cell r="AX96">
            <v>35</v>
          </cell>
          <cell r="BA96">
            <v>95</v>
          </cell>
          <cell r="BB96">
            <v>64</v>
          </cell>
          <cell r="BC96">
            <v>2</v>
          </cell>
          <cell r="BD96">
            <v>0</v>
          </cell>
          <cell r="BE96" t="str">
            <v>Bosker portaal</v>
          </cell>
          <cell r="CR96" t="str">
            <v>betonnen onderbouw</v>
          </cell>
          <cell r="CS96" t="str">
            <v>gebouw, beton</v>
          </cell>
          <cell r="CT96">
            <v>900000</v>
          </cell>
          <cell r="CU96">
            <v>400000</v>
          </cell>
          <cell r="CV96">
            <v>100000</v>
          </cell>
          <cell r="CW96">
            <v>1959999.9999999998</v>
          </cell>
          <cell r="CX96">
            <v>1211160.2352128173</v>
          </cell>
          <cell r="CY96">
            <v>1018907</v>
          </cell>
          <cell r="DA96">
            <v>882245</v>
          </cell>
          <cell r="DD96">
            <v>2017</v>
          </cell>
          <cell r="DE96">
            <v>2013</v>
          </cell>
          <cell r="DG96">
            <v>2013</v>
          </cell>
          <cell r="DI96">
            <v>2018</v>
          </cell>
          <cell r="DK96" t="str">
            <v>R afl?</v>
          </cell>
          <cell r="DL96" t="str">
            <v>gebouw</v>
          </cell>
          <cell r="DM96" t="str">
            <v>ja</v>
          </cell>
          <cell r="DN96">
            <v>2018</v>
          </cell>
          <cell r="DO96" t="str">
            <v>geen</v>
          </cell>
          <cell r="DP96">
            <v>1906</v>
          </cell>
          <cell r="DQ96">
            <v>1906</v>
          </cell>
          <cell r="DR96">
            <v>2005</v>
          </cell>
          <cell r="DS96">
            <v>2005</v>
          </cell>
          <cell r="DT96">
            <v>2005</v>
          </cell>
          <cell r="DU96">
            <v>2005</v>
          </cell>
          <cell r="DZ96" t="str">
            <v>vispassage in 2011 €20 KRW geld</v>
          </cell>
          <cell r="EA96" t="str">
            <v>visp.1</v>
          </cell>
          <cell r="EF96">
            <v>30</v>
          </cell>
          <cell r="EG96">
            <v>280</v>
          </cell>
          <cell r="EL96">
            <v>20</v>
          </cell>
          <cell r="EV96" t="str">
            <v>X</v>
          </cell>
          <cell r="FS96" t="str">
            <v>info zie DM814688</v>
          </cell>
          <cell r="FU96" t="str">
            <v>STORK BOSMAN B.V.</v>
          </cell>
          <cell r="FV96" t="str">
            <v>HEEMAF</v>
          </cell>
          <cell r="FW96" t="str">
            <v>871687400008435108</v>
          </cell>
          <cell r="FX96">
            <v>4</v>
          </cell>
          <cell r="FY96" t="str">
            <v>GM-GERVERSCOP</v>
          </cell>
        </row>
        <row r="97">
          <cell r="A97" t="str">
            <v>I6160</v>
          </cell>
          <cell r="B97" t="str">
            <v>Goejanverwelle</v>
          </cell>
          <cell r="D97" t="str">
            <v>j</v>
          </cell>
          <cell r="E97">
            <v>4360</v>
          </cell>
          <cell r="H97" t="str">
            <v>In</v>
          </cell>
          <cell r="O97" t="str">
            <v>Vp</v>
          </cell>
          <cell r="P97" t="str">
            <v>Rijksm.14131</v>
          </cell>
          <cell r="Q97" t="str">
            <v>InVpRijksm.14131</v>
          </cell>
          <cell r="R97" t="str">
            <v>HDSR</v>
          </cell>
          <cell r="S97">
            <v>300</v>
          </cell>
          <cell r="X97" t="str">
            <v>EG</v>
          </cell>
          <cell r="Z97" t="e">
            <v>#N/A</v>
          </cell>
          <cell r="AA97" t="e">
            <v>#N/A</v>
          </cell>
          <cell r="AB97" t="str">
            <v>Goejanverwelle 74 ac</v>
          </cell>
          <cell r="AC97" t="str">
            <v>3467PR</v>
          </cell>
          <cell r="AD97" t="str">
            <v>Hekendorp</v>
          </cell>
          <cell r="AE97" t="str">
            <v>Oudewater</v>
          </cell>
          <cell r="AF97" t="str">
            <v>OR</v>
          </cell>
          <cell r="AG97" t="str">
            <v>WS 05</v>
          </cell>
          <cell r="AH97" t="str">
            <v>autom.</v>
          </cell>
          <cell r="AJ97" t="str">
            <v>GOP</v>
          </cell>
          <cell r="AL97" t="str">
            <v>aanvoer</v>
          </cell>
          <cell r="AO97" t="str">
            <v>Hollandse ijssel</v>
          </cell>
          <cell r="AR97" t="str">
            <v>Lange Weidsche Boezem</v>
          </cell>
          <cell r="BR97" t="str">
            <v>rinket</v>
          </cell>
          <cell r="CA97" t="str">
            <v>rinket</v>
          </cell>
          <cell r="CB97" t="str">
            <v>ja</v>
          </cell>
          <cell r="CX97">
            <v>119410.13505329673</v>
          </cell>
          <cell r="CY97">
            <v>100455.5953369545</v>
          </cell>
          <cell r="DA97">
            <v>126035</v>
          </cell>
          <cell r="DE97">
            <v>2012</v>
          </cell>
          <cell r="DF97">
            <v>794487</v>
          </cell>
          <cell r="DG97">
            <v>2012</v>
          </cell>
          <cell r="DH97" t="str">
            <v>nvt</v>
          </cell>
          <cell r="DI97">
            <v>2017</v>
          </cell>
          <cell r="DO97" t="str">
            <v>geen</v>
          </cell>
          <cell r="DT97">
            <v>1997</v>
          </cell>
          <cell r="DU97">
            <v>1997</v>
          </cell>
          <cell r="DZ97" t="str">
            <v>rinket schuif</v>
          </cell>
          <cell r="EK97" t="str">
            <v>incl</v>
          </cell>
          <cell r="EL97" t="str">
            <v>incl</v>
          </cell>
          <cell r="FW97" t="str">
            <v>geen elektra??? of samen met ander object??</v>
          </cell>
          <cell r="FY97" t="e">
            <v>#N/A</v>
          </cell>
        </row>
        <row r="98">
          <cell r="A98" t="str">
            <v>SL0501</v>
          </cell>
          <cell r="B98" t="str">
            <v>Goejanverwelle</v>
          </cell>
          <cell r="D98" t="str">
            <v>j</v>
          </cell>
          <cell r="E98" t="str">
            <v>nee</v>
          </cell>
          <cell r="L98" t="str">
            <v>Sl</v>
          </cell>
          <cell r="M98" t="str">
            <v>Br</v>
          </cell>
          <cell r="P98" t="str">
            <v>Rijksm.14131</v>
          </cell>
          <cell r="Q98" t="str">
            <v>SlBrRijksm.14131</v>
          </cell>
          <cell r="R98" t="str">
            <v>HDSR</v>
          </cell>
          <cell r="S98">
            <v>300</v>
          </cell>
          <cell r="W98" t="str">
            <v>ja 2016</v>
          </cell>
          <cell r="X98" t="str">
            <v>EG</v>
          </cell>
          <cell r="Z98" t="e">
            <v>#N/A</v>
          </cell>
          <cell r="AA98" t="e">
            <v>#N/A</v>
          </cell>
          <cell r="AB98" t="str">
            <v>Goejanverwelle 74 ac</v>
          </cell>
          <cell r="AC98" t="str">
            <v>3467PR</v>
          </cell>
          <cell r="AD98" t="str">
            <v>Hekendorp</v>
          </cell>
          <cell r="AE98" t="str">
            <v>Oudewater</v>
          </cell>
          <cell r="AF98" t="str">
            <v>OR</v>
          </cell>
          <cell r="AG98" t="str">
            <v>WS 05</v>
          </cell>
          <cell r="AH98" t="str">
            <v>handm.</v>
          </cell>
          <cell r="AJ98" t="str">
            <v>GOP</v>
          </cell>
          <cell r="AL98" t="str">
            <v xml:space="preserve"> </v>
          </cell>
          <cell r="AO98" t="str">
            <v>Hollandse ijssel</v>
          </cell>
          <cell r="AR98" t="str">
            <v>Lange Weidsche Boezem</v>
          </cell>
          <cell r="BA98">
            <v>0</v>
          </cell>
          <cell r="BC98">
            <v>0</v>
          </cell>
          <cell r="BN98" t="str">
            <v>keersluis</v>
          </cell>
          <cell r="BP98">
            <v>4.38</v>
          </cell>
          <cell r="BQ98" t="str">
            <v>18 / 33</v>
          </cell>
          <cell r="CC98" t="str">
            <v>vrije</v>
          </cell>
          <cell r="CD98" t="str">
            <v>niet</v>
          </cell>
          <cell r="CE98">
            <v>4.4000000000000004</v>
          </cell>
          <cell r="CG98">
            <v>2.2000000000000002</v>
          </cell>
          <cell r="CR98" t="str">
            <v>keermuren met deuren</v>
          </cell>
          <cell r="CS98" t="str">
            <v xml:space="preserve">deuren </v>
          </cell>
          <cell r="CW98">
            <v>0</v>
          </cell>
          <cell r="DD98">
            <v>2017</v>
          </cell>
          <cell r="DE98" t="str">
            <v>n.v.t.</v>
          </cell>
          <cell r="DL98" t="str">
            <v>sluis</v>
          </cell>
          <cell r="DM98" t="str">
            <v>ja</v>
          </cell>
          <cell r="DN98">
            <v>2024</v>
          </cell>
          <cell r="DO98" t="str">
            <v>geen</v>
          </cell>
          <cell r="DP98">
            <v>1880</v>
          </cell>
          <cell r="DQ98">
            <v>2014</v>
          </cell>
          <cell r="DR98">
            <v>2014</v>
          </cell>
          <cell r="DS98">
            <v>2014</v>
          </cell>
          <cell r="DT98">
            <v>2014</v>
          </cell>
          <cell r="DU98">
            <v>1995</v>
          </cell>
          <cell r="DZ98" t="str">
            <v>aalgaten toevoegen</v>
          </cell>
          <cell r="EK98">
            <v>50</v>
          </cell>
          <cell r="EL98">
            <v>150</v>
          </cell>
          <cell r="EM98">
            <v>1200</v>
          </cell>
          <cell r="EN98">
            <v>500</v>
          </cell>
          <cell r="EO98">
            <v>270</v>
          </cell>
          <cell r="EP98">
            <v>140</v>
          </cell>
          <cell r="EQ98">
            <v>10</v>
          </cell>
          <cell r="FW98" t="str">
            <v>871692160009992575</v>
          </cell>
          <cell r="FX98">
            <v>4</v>
          </cell>
          <cell r="FY98" t="str">
            <v>SL-GOEJANVERWELLE SLUIS</v>
          </cell>
        </row>
        <row r="99">
          <cell r="A99" t="str">
            <v>ST1307</v>
          </cell>
          <cell r="B99" t="str">
            <v>Goiren</v>
          </cell>
          <cell r="C99" t="str">
            <v>Goore</v>
          </cell>
          <cell r="D99" t="str">
            <v>j</v>
          </cell>
          <cell r="E99">
            <v>1092</v>
          </cell>
          <cell r="G99" t="str">
            <v>St</v>
          </cell>
          <cell r="O99" t="str">
            <v>Vp</v>
          </cell>
          <cell r="Q99" t="str">
            <v>StVp</v>
          </cell>
          <cell r="R99" t="str">
            <v>HDSR</v>
          </cell>
          <cell r="S99">
            <v>300</v>
          </cell>
          <cell r="X99" t="str">
            <v>G3zO</v>
          </cell>
          <cell r="Z99">
            <v>142721.61699999869</v>
          </cell>
          <cell r="AA99">
            <v>450858.33999999985</v>
          </cell>
          <cell r="AB99" t="str">
            <v>Achterdijk 37 naast</v>
          </cell>
          <cell r="AC99" t="str">
            <v>3984LD</v>
          </cell>
          <cell r="AD99" t="str">
            <v>Odijk</v>
          </cell>
          <cell r="AE99" t="str">
            <v>Bunnik</v>
          </cell>
          <cell r="AF99" t="str">
            <v>KR</v>
          </cell>
          <cell r="AG99" t="str">
            <v>WHa11</v>
          </cell>
          <cell r="AH99" t="str">
            <v>autom.</v>
          </cell>
          <cell r="AI99" t="str">
            <v>in het land</v>
          </cell>
          <cell r="AJ99" t="str">
            <v>GOP</v>
          </cell>
          <cell r="BF99" t="str">
            <v>klepstuw</v>
          </cell>
          <cell r="BH99">
            <v>1</v>
          </cell>
          <cell r="DD99">
            <v>2018</v>
          </cell>
          <cell r="DE99">
            <v>2012</v>
          </cell>
          <cell r="DG99">
            <v>2012</v>
          </cell>
          <cell r="DI99">
            <v>2017</v>
          </cell>
          <cell r="DP99" t="str">
            <v>19?</v>
          </cell>
          <cell r="DQ99">
            <v>2013</v>
          </cell>
          <cell r="DR99">
            <v>2013</v>
          </cell>
          <cell r="DS99">
            <v>2013</v>
          </cell>
          <cell r="DT99">
            <v>2013</v>
          </cell>
          <cell r="DU99">
            <v>2013</v>
          </cell>
          <cell r="EN99" t="str">
            <v>x</v>
          </cell>
          <cell r="FC99" t="str">
            <v>x</v>
          </cell>
          <cell r="FW99" t="str">
            <v>zonnepanelen</v>
          </cell>
          <cell r="FY99" t="e">
            <v>#N/A</v>
          </cell>
        </row>
        <row r="100">
          <cell r="A100" t="str">
            <v>ST6512</v>
          </cell>
          <cell r="B100" t="str">
            <v>Gooijerdijk / Wijngaard wetering</v>
          </cell>
          <cell r="C100" t="str">
            <v>Vaart langs Bos en van Damen</v>
          </cell>
          <cell r="D100" t="str">
            <v>j</v>
          </cell>
          <cell r="E100">
            <v>1086</v>
          </cell>
          <cell r="G100" t="str">
            <v>St</v>
          </cell>
          <cell r="I100" t="str">
            <v>Ui</v>
          </cell>
          <cell r="Q100" t="str">
            <v>StUi</v>
          </cell>
          <cell r="R100" t="str">
            <v>HDSR</v>
          </cell>
          <cell r="S100">
            <v>300</v>
          </cell>
          <cell r="X100" t="str">
            <v>EG</v>
          </cell>
          <cell r="Z100">
            <v>152131.94099999964</v>
          </cell>
          <cell r="AA100">
            <v>447915.7659999989</v>
          </cell>
          <cell r="AB100" t="str">
            <v>Gooijerdijk 23 nst</v>
          </cell>
          <cell r="AC100" t="str">
            <v>3947NB</v>
          </cell>
          <cell r="AD100" t="str">
            <v>Langbroek</v>
          </cell>
          <cell r="AE100" t="str">
            <v>Wijk bij Duurstede</v>
          </cell>
          <cell r="AF100" t="str">
            <v>KR</v>
          </cell>
          <cell r="AG100" t="str">
            <v>MK 12</v>
          </cell>
          <cell r="AH100" t="str">
            <v>autom.</v>
          </cell>
          <cell r="AJ100" t="str">
            <v>GOP</v>
          </cell>
          <cell r="AQ100" t="str">
            <v xml:space="preserve"> </v>
          </cell>
          <cell r="BF100" t="str">
            <v>klepstuw</v>
          </cell>
          <cell r="BH100">
            <v>1</v>
          </cell>
          <cell r="CR100" t="str">
            <v>betonnen damwand</v>
          </cell>
          <cell r="CS100" t="str">
            <v>stalen straatkast</v>
          </cell>
          <cell r="CW100">
            <v>0</v>
          </cell>
          <cell r="CX100">
            <v>0</v>
          </cell>
          <cell r="CZ100">
            <v>200</v>
          </cell>
          <cell r="DD100">
            <v>2018</v>
          </cell>
          <cell r="DE100">
            <v>2009</v>
          </cell>
          <cell r="DG100">
            <v>2009</v>
          </cell>
          <cell r="DI100">
            <v>2017</v>
          </cell>
          <cell r="DO100" t="str">
            <v>geen</v>
          </cell>
          <cell r="DP100">
            <v>2012</v>
          </cell>
          <cell r="DQ100">
            <v>2012</v>
          </cell>
          <cell r="DU100">
            <v>2012</v>
          </cell>
          <cell r="DZ100" t="str">
            <v xml:space="preserve">uitzoeken Intwiscode </v>
          </cell>
          <cell r="EP100" t="str">
            <v>inplannen</v>
          </cell>
          <cell r="FW100" t="str">
            <v>871687400008360882</v>
          </cell>
          <cell r="FX100">
            <v>3</v>
          </cell>
          <cell r="FY100" t="str">
            <v>ST-WIJNGAARDSESTEEG</v>
          </cell>
          <cell r="FZ100" t="str">
            <v>op naam van ST-WIJNGAARDSESTEEG</v>
          </cell>
        </row>
        <row r="101">
          <cell r="A101" t="str">
            <v>M01</v>
          </cell>
          <cell r="B101" t="str">
            <v>Gouda ADM</v>
          </cell>
          <cell r="C101" t="str">
            <v>Gouda ADCP Goverwellebrug</v>
          </cell>
          <cell r="D101" t="str">
            <v>j</v>
          </cell>
          <cell r="E101">
            <v>3237</v>
          </cell>
          <cell r="N101" t="str">
            <v>Mp</v>
          </cell>
          <cell r="Q101" t="str">
            <v>Mp</v>
          </cell>
          <cell r="R101" t="str">
            <v>HDSR</v>
          </cell>
          <cell r="S101">
            <v>300</v>
          </cell>
          <cell r="X101" t="str">
            <v>M-code</v>
          </cell>
          <cell r="Z101" t="e">
            <v>#N/A</v>
          </cell>
          <cell r="AA101" t="e">
            <v>#N/A</v>
          </cell>
          <cell r="AB101" t="str">
            <v>Goverwellesingel/Goejanverwelledijk</v>
          </cell>
          <cell r="AD101" t="str">
            <v>Gouda</v>
          </cell>
          <cell r="AE101" t="str">
            <v>Gouda</v>
          </cell>
          <cell r="AF101" t="str">
            <v>IJ</v>
          </cell>
          <cell r="AG101" t="str">
            <v>AB 03</v>
          </cell>
          <cell r="AH101" t="str">
            <v>autom.</v>
          </cell>
          <cell r="AJ101" t="str">
            <v>GOP</v>
          </cell>
          <cell r="AL101" t="str">
            <v>af- en aanvoer</v>
          </cell>
          <cell r="BA101">
            <v>0</v>
          </cell>
          <cell r="BC101">
            <v>0</v>
          </cell>
          <cell r="CN101" t="str">
            <v>ADCP</v>
          </cell>
          <cell r="CO101" t="str">
            <v>EGV</v>
          </cell>
          <cell r="CP101" t="str">
            <v>Zuurstof</v>
          </cell>
          <cell r="CQ101" t="str">
            <v>Temp</v>
          </cell>
          <cell r="CW101">
            <v>0</v>
          </cell>
          <cell r="CX101">
            <v>0</v>
          </cell>
          <cell r="CY101">
            <v>0</v>
          </cell>
          <cell r="CZ101">
            <v>130000</v>
          </cell>
          <cell r="DB101">
            <v>130000</v>
          </cell>
          <cell r="DE101">
            <v>2013</v>
          </cell>
          <cell r="DF101">
            <v>796098</v>
          </cell>
          <cell r="DG101">
            <v>2013</v>
          </cell>
          <cell r="DH101">
            <v>842566</v>
          </cell>
          <cell r="DI101">
            <v>2018</v>
          </cell>
          <cell r="DO101" t="str">
            <v>geen</v>
          </cell>
          <cell r="DP101" t="str">
            <v>??</v>
          </cell>
          <cell r="DR101" t="str">
            <v>n.v.t.</v>
          </cell>
          <cell r="DT101">
            <v>2007</v>
          </cell>
          <cell r="DU101">
            <v>2007</v>
          </cell>
          <cell r="DZ101" t="str">
            <v>is er in 2012 voor 99 duizend een adm geplaatst?</v>
          </cell>
          <cell r="EM101">
            <v>99</v>
          </cell>
          <cell r="FW101" t="str">
            <v>871692192901921285</v>
          </cell>
          <cell r="FX101">
            <v>1</v>
          </cell>
          <cell r="FY101" t="str">
            <v>MP-GOUDA-ADM</v>
          </cell>
        </row>
        <row r="102">
          <cell r="A102" t="str">
            <v>I0866</v>
          </cell>
          <cell r="B102" t="str">
            <v>Goudsestraatweg</v>
          </cell>
          <cell r="E102" t="str">
            <v>volgt</v>
          </cell>
          <cell r="H102" t="str">
            <v>In</v>
          </cell>
          <cell r="Q102" t="str">
            <v>In</v>
          </cell>
          <cell r="R102" t="str">
            <v>HDSR</v>
          </cell>
          <cell r="S102">
            <v>300</v>
          </cell>
          <cell r="X102" t="str">
            <v>G3zO</v>
          </cell>
          <cell r="Z102" t="e">
            <v>#N/A</v>
          </cell>
          <cell r="AA102" t="e">
            <v>#N/A</v>
          </cell>
          <cell r="AB102" t="str">
            <v xml:space="preserve">Goudsestraatweg </v>
          </cell>
          <cell r="AD102" t="str">
            <v>Oudewater</v>
          </cell>
          <cell r="AE102" t="str">
            <v>Oudewater</v>
          </cell>
          <cell r="AF102" t="str">
            <v>IJ</v>
          </cell>
          <cell r="AG102" t="str">
            <v>AB 03</v>
          </cell>
          <cell r="AH102" t="str">
            <v>autom.</v>
          </cell>
          <cell r="AJ102" t="str">
            <v>GOP</v>
          </cell>
          <cell r="AL102" t="str">
            <v>afvoer</v>
          </cell>
          <cell r="DE102">
            <v>2014</v>
          </cell>
          <cell r="DG102">
            <v>2015</v>
          </cell>
          <cell r="DI102">
            <v>2020</v>
          </cell>
          <cell r="DO102" t="str">
            <v>geen</v>
          </cell>
          <cell r="DP102">
            <v>2009</v>
          </cell>
          <cell r="DQ102">
            <v>2009</v>
          </cell>
          <cell r="DR102">
            <v>2009</v>
          </cell>
          <cell r="DS102">
            <v>2009</v>
          </cell>
          <cell r="DT102">
            <v>2009</v>
          </cell>
          <cell r="DU102">
            <v>2009</v>
          </cell>
          <cell r="DZ102" t="str">
            <v>door gemeente gebouwd</v>
          </cell>
          <cell r="EY102" t="str">
            <v>X</v>
          </cell>
          <cell r="FW102" t="str">
            <v>871692113000039770</v>
          </cell>
          <cell r="FX102">
            <v>1</v>
          </cell>
          <cell r="FY102" t="str">
            <v>I-GOUDSESTRAATWEG</v>
          </cell>
        </row>
        <row r="103">
          <cell r="A103" t="str">
            <v>G4024</v>
          </cell>
          <cell r="B103" t="str">
            <v>Goyerbrug</v>
          </cell>
          <cell r="D103" t="str">
            <v>j</v>
          </cell>
          <cell r="E103">
            <v>1005</v>
          </cell>
          <cell r="F103" t="str">
            <v>Gm</v>
          </cell>
          <cell r="Q103" t="str">
            <v>Gm</v>
          </cell>
          <cell r="R103" t="str">
            <v>HDSR</v>
          </cell>
          <cell r="S103">
            <v>300</v>
          </cell>
          <cell r="X103" t="str">
            <v>G3zO</v>
          </cell>
          <cell r="Z103">
            <v>145198.27400000021</v>
          </cell>
          <cell r="AA103">
            <v>444432.16699999943</v>
          </cell>
          <cell r="AB103" t="str">
            <v>Zuwedijk 6 (Goyerdijk 24) bij</v>
          </cell>
          <cell r="AC103" t="str">
            <v>3998NA</v>
          </cell>
          <cell r="AD103" t="str">
            <v>Schalkwijk</v>
          </cell>
          <cell r="AE103" t="str">
            <v>Houten</v>
          </cell>
          <cell r="AF103" t="str">
            <v>KR</v>
          </cell>
          <cell r="AG103" t="str">
            <v>WK 10</v>
          </cell>
          <cell r="AH103" t="str">
            <v>autom.</v>
          </cell>
          <cell r="AI103" t="str">
            <v>incl. 2 schuiven St3030 en St6070 en Inlaat I0901</v>
          </cell>
          <cell r="AJ103" t="str">
            <v>GOP</v>
          </cell>
          <cell r="AL103" t="str">
            <v>aanvoer</v>
          </cell>
          <cell r="AM103" t="str">
            <v>opvoergemaal t.b.v. compensatie drainage door ARK</v>
          </cell>
          <cell r="AO103" t="str">
            <v>Kanaalsloot-zuid</v>
          </cell>
          <cell r="AP103">
            <v>2.7</v>
          </cell>
          <cell r="AR103" t="str">
            <v>Amsterdam-Rijnkanaal</v>
          </cell>
          <cell r="AT103">
            <v>-0.4</v>
          </cell>
          <cell r="AU103">
            <v>3.1</v>
          </cell>
          <cell r="AV103" t="str">
            <v>vijzel</v>
          </cell>
          <cell r="AW103">
            <v>50</v>
          </cell>
          <cell r="BA103">
            <v>50</v>
          </cell>
          <cell r="BC103">
            <v>1</v>
          </cell>
          <cell r="BD103">
            <v>0</v>
          </cell>
          <cell r="CR103" t="str">
            <v>damwand</v>
          </cell>
          <cell r="CS103" t="str">
            <v>prefab staal vijzel op damwand</v>
          </cell>
          <cell r="CT103">
            <v>250000</v>
          </cell>
          <cell r="CU103">
            <v>150000</v>
          </cell>
          <cell r="CV103">
            <v>60000</v>
          </cell>
          <cell r="CW103">
            <v>644000</v>
          </cell>
          <cell r="CX103">
            <v>385524.073115704</v>
          </cell>
          <cell r="CY103">
            <v>324328</v>
          </cell>
          <cell r="DA103">
            <v>493337</v>
          </cell>
          <cell r="DE103">
            <v>2012</v>
          </cell>
          <cell r="DG103">
            <v>2012</v>
          </cell>
          <cell r="DI103">
            <v>2017</v>
          </cell>
          <cell r="DL103" t="str">
            <v>gr.kast</v>
          </cell>
          <cell r="DM103" t="str">
            <v>ja</v>
          </cell>
          <cell r="DO103" t="str">
            <v>geen</v>
          </cell>
          <cell r="DP103">
            <v>1975</v>
          </cell>
          <cell r="DQ103">
            <v>2002</v>
          </cell>
          <cell r="DR103">
            <v>2002</v>
          </cell>
          <cell r="DS103">
            <v>2002</v>
          </cell>
          <cell r="DT103">
            <v>2002</v>
          </cell>
          <cell r="DU103">
            <v>2002</v>
          </cell>
          <cell r="DZ103" t="str">
            <v>freqentie regelaar liep in het verleden slecht door ventilatie tekort</v>
          </cell>
          <cell r="EB103">
            <v>306</v>
          </cell>
          <cell r="EU103" t="str">
            <v>X</v>
          </cell>
          <cell r="FS103" t="str">
            <v>N</v>
          </cell>
          <cell r="FU103" t="str">
            <v>SPAANS BABCOCK B.V.</v>
          </cell>
          <cell r="FV103" t="str">
            <v>nn</v>
          </cell>
          <cell r="FW103" t="str">
            <v>871687400008437256</v>
          </cell>
          <cell r="FX103">
            <v>3</v>
          </cell>
          <cell r="FY103" t="str">
            <v>GM-GOYERBRUG</v>
          </cell>
        </row>
        <row r="104">
          <cell r="A104" t="str">
            <v>ST0747</v>
          </cell>
          <cell r="B104" t="str">
            <v>Goyerwetering noord</v>
          </cell>
          <cell r="D104" t="str">
            <v>j</v>
          </cell>
          <cell r="E104">
            <v>1089</v>
          </cell>
          <cell r="G104" t="str">
            <v>St</v>
          </cell>
          <cell r="H104" t="str">
            <v>In</v>
          </cell>
          <cell r="O104" t="str">
            <v>Vp</v>
          </cell>
          <cell r="Q104" t="str">
            <v>StInVp</v>
          </cell>
          <cell r="R104" t="str">
            <v>HDSR</v>
          </cell>
          <cell r="S104">
            <v>300</v>
          </cell>
          <cell r="X104" t="str">
            <v>EG/G3zO</v>
          </cell>
          <cell r="Z104">
            <v>145184.98900000006</v>
          </cell>
          <cell r="AA104">
            <v>444659.63100000098</v>
          </cell>
          <cell r="AB104" t="str">
            <v>Nachtdijk 25 bij</v>
          </cell>
          <cell r="AC104" t="str">
            <v>3997MR</v>
          </cell>
          <cell r="AD104" t="str">
            <v>t Goy</v>
          </cell>
          <cell r="AE104" t="str">
            <v>Houten</v>
          </cell>
          <cell r="AF104" t="str">
            <v>KR</v>
          </cell>
          <cell r="AG104" t="str">
            <v>WHa11</v>
          </cell>
          <cell r="AH104" t="str">
            <v>autom.</v>
          </cell>
          <cell r="AI104" t="str">
            <v>I2216</v>
          </cell>
          <cell r="AJ104" t="str">
            <v>GOP</v>
          </cell>
          <cell r="AL104" t="str">
            <v>aan- en afvoer</v>
          </cell>
          <cell r="AP104">
            <v>2.7</v>
          </cell>
          <cell r="AQ104">
            <v>2.5</v>
          </cell>
          <cell r="AS104">
            <v>2.1</v>
          </cell>
          <cell r="AT104">
            <v>1.9</v>
          </cell>
          <cell r="BA104">
            <v>0</v>
          </cell>
          <cell r="BC104">
            <v>0</v>
          </cell>
          <cell r="BF104" t="str">
            <v>kantelstuw</v>
          </cell>
          <cell r="BH104">
            <v>1</v>
          </cell>
          <cell r="CR104" t="str">
            <v>Beton</v>
          </cell>
          <cell r="CS104" t="str">
            <v>RVS</v>
          </cell>
          <cell r="CW104">
            <v>0</v>
          </cell>
          <cell r="CX104">
            <v>170585.90721899533</v>
          </cell>
          <cell r="CY104">
            <v>143507.99333850644</v>
          </cell>
          <cell r="DA104">
            <v>180050</v>
          </cell>
          <cell r="DE104">
            <v>2009</v>
          </cell>
          <cell r="DG104">
            <v>2009</v>
          </cell>
          <cell r="DI104">
            <v>2017</v>
          </cell>
          <cell r="DO104" t="str">
            <v>geen</v>
          </cell>
          <cell r="DP104">
            <v>2012</v>
          </cell>
          <cell r="DU104">
            <v>2012</v>
          </cell>
          <cell r="EL104">
            <v>20</v>
          </cell>
          <cell r="EM104">
            <v>51</v>
          </cell>
          <cell r="EN104">
            <v>71</v>
          </cell>
          <cell r="EZ104" t="str">
            <v>X</v>
          </cell>
          <cell r="FW104" t="str">
            <v>871687400008360516</v>
          </cell>
          <cell r="FX104">
            <v>3</v>
          </cell>
          <cell r="FY104" t="e">
            <v>#N/A</v>
          </cell>
        </row>
        <row r="105">
          <cell r="A105" t="str">
            <v>ST?</v>
          </cell>
          <cell r="B105" t="str">
            <v>Grauwaart (utrechtsesingel)</v>
          </cell>
          <cell r="D105" t="str">
            <v>n</v>
          </cell>
          <cell r="E105" t="str">
            <v>volgt</v>
          </cell>
          <cell r="G105" t="str">
            <v>St</v>
          </cell>
          <cell r="Q105" t="str">
            <v>St</v>
          </cell>
          <cell r="R105" t="str">
            <v>HDSR</v>
          </cell>
          <cell r="S105">
            <v>100</v>
          </cell>
          <cell r="X105" t="str">
            <v>St-code</v>
          </cell>
          <cell r="Z105" t="e">
            <v>#N/A</v>
          </cell>
          <cell r="AA105" t="e">
            <v>#N/A</v>
          </cell>
          <cell r="AB105" t="str">
            <v>Utrechtsesingel</v>
          </cell>
          <cell r="AD105" t="str">
            <v>Utrecht</v>
          </cell>
          <cell r="AE105" t="str">
            <v>Utrecht</v>
          </cell>
          <cell r="AF105" t="str">
            <v>LR</v>
          </cell>
          <cell r="AG105" t="str">
            <v>RN 14</v>
          </cell>
          <cell r="AH105" t="str">
            <v>autom.</v>
          </cell>
          <cell r="AI105" t="str">
            <v>wordt in 2010 2011 gebouwd</v>
          </cell>
          <cell r="AJ105" t="str">
            <v>GOP</v>
          </cell>
          <cell r="BF105" t="str">
            <v>klepstuw</v>
          </cell>
          <cell r="DE105" t="str">
            <v>geen status bekend</v>
          </cell>
          <cell r="DO105" t="str">
            <v>geen</v>
          </cell>
          <cell r="DZ105" t="str">
            <v>22/05/2014 automatiseren nodig?studie</v>
          </cell>
          <cell r="EO105">
            <v>40</v>
          </cell>
          <cell r="ES105">
            <v>40</v>
          </cell>
          <cell r="FW105" t="str">
            <v>geen elektra??? of samen met ander object??</v>
          </cell>
          <cell r="FY105" t="e">
            <v>#N/A</v>
          </cell>
        </row>
        <row r="106">
          <cell r="A106" t="str">
            <v>G4049</v>
          </cell>
          <cell r="B106" t="str">
            <v>Gravesloot</v>
          </cell>
          <cell r="D106" t="str">
            <v>j</v>
          </cell>
          <cell r="E106">
            <v>4373</v>
          </cell>
          <cell r="F106" t="str">
            <v>Gm</v>
          </cell>
          <cell r="Q106" t="str">
            <v>Gm</v>
          </cell>
          <cell r="R106" t="str">
            <v>HDSR</v>
          </cell>
          <cell r="S106">
            <v>300</v>
          </cell>
          <cell r="X106" t="str">
            <v>G3zO</v>
          </cell>
          <cell r="Z106">
            <v>119150.40799999982</v>
          </cell>
          <cell r="AA106">
            <v>456150.19000000134</v>
          </cell>
          <cell r="AB106" t="str">
            <v>Gravesloot 35 to</v>
          </cell>
          <cell r="AC106" t="str">
            <v>3471BP</v>
          </cell>
          <cell r="AD106" t="str">
            <v>Kamerik</v>
          </cell>
          <cell r="AE106" t="str">
            <v>Woerden</v>
          </cell>
          <cell r="AF106" t="str">
            <v>OR</v>
          </cell>
          <cell r="AG106" t="str">
            <v>MR 07</v>
          </cell>
          <cell r="AH106" t="str">
            <v>autom.</v>
          </cell>
          <cell r="AJ106" t="str">
            <v>GOP</v>
          </cell>
          <cell r="AL106" t="str">
            <v>afvoer</v>
          </cell>
          <cell r="AO106" t="str">
            <v xml:space="preserve">zijtak De Grecht </v>
          </cell>
          <cell r="AP106">
            <v>-0.47</v>
          </cell>
          <cell r="AR106" t="str">
            <v>polder Gravesloot</v>
          </cell>
          <cell r="AT106">
            <v>-0.8</v>
          </cell>
          <cell r="AV106" t="str">
            <v>schroefpomp</v>
          </cell>
          <cell r="AW106">
            <v>4</v>
          </cell>
          <cell r="BA106">
            <v>4</v>
          </cell>
          <cell r="BC106">
            <v>1</v>
          </cell>
          <cell r="BD106">
            <v>0</v>
          </cell>
          <cell r="CR106" t="str">
            <v>put prefab beton</v>
          </cell>
          <cell r="CS106" t="str">
            <v>stalen straatkast</v>
          </cell>
          <cell r="CT106">
            <v>70000</v>
          </cell>
          <cell r="CU106">
            <v>20000</v>
          </cell>
          <cell r="CV106">
            <v>25000</v>
          </cell>
          <cell r="CW106">
            <v>161000</v>
          </cell>
          <cell r="CX106">
            <v>81199.123833075602</v>
          </cell>
          <cell r="CY106">
            <v>68310</v>
          </cell>
          <cell r="DA106">
            <v>46813</v>
          </cell>
          <cell r="DE106">
            <v>2011</v>
          </cell>
          <cell r="DG106">
            <v>2011</v>
          </cell>
          <cell r="DI106">
            <v>2016</v>
          </cell>
          <cell r="DL106" t="str">
            <v>kl.kast</v>
          </cell>
          <cell r="DM106" t="str">
            <v>ja</v>
          </cell>
          <cell r="DO106" t="str">
            <v>geen</v>
          </cell>
          <cell r="DP106">
            <v>1989</v>
          </cell>
          <cell r="DQ106">
            <v>1989</v>
          </cell>
          <cell r="DR106">
            <v>2006</v>
          </cell>
          <cell r="DS106">
            <v>2002</v>
          </cell>
          <cell r="DT106">
            <v>2002</v>
          </cell>
          <cell r="DU106">
            <v>2006</v>
          </cell>
          <cell r="DZ106" t="str">
            <v>pomp vervangen april 06</v>
          </cell>
          <cell r="ER106">
            <v>79</v>
          </cell>
          <cell r="FV106" t="str">
            <v>nn</v>
          </cell>
          <cell r="FW106" t="str">
            <v>871687400005084101</v>
          </cell>
          <cell r="FX106">
            <v>4</v>
          </cell>
          <cell r="FY106" t="str">
            <v>GM-GRAVESLOOT</v>
          </cell>
        </row>
        <row r="107">
          <cell r="A107" t="str">
            <v>M23</v>
          </cell>
          <cell r="B107" t="str">
            <v>Grechtkade</v>
          </cell>
          <cell r="D107" t="str">
            <v>j</v>
          </cell>
          <cell r="E107">
            <v>4311</v>
          </cell>
          <cell r="N107" t="str">
            <v>Mp</v>
          </cell>
          <cell r="Q107" t="str">
            <v>Mp</v>
          </cell>
          <cell r="R107" t="str">
            <v>HDSR</v>
          </cell>
          <cell r="S107">
            <v>300</v>
          </cell>
          <cell r="X107" t="str">
            <v>M-code</v>
          </cell>
          <cell r="Z107" t="e">
            <v>#N/A</v>
          </cell>
          <cell r="AA107" t="e">
            <v>#N/A</v>
          </cell>
          <cell r="AB107" t="str">
            <v>Grechtkade 9 bij</v>
          </cell>
          <cell r="AC107" t="str">
            <v>3651LE</v>
          </cell>
          <cell r="AD107" t="str">
            <v>Woerdense Verlaat</v>
          </cell>
          <cell r="AE107" t="str">
            <v>Nieuwkoop</v>
          </cell>
          <cell r="AF107" t="str">
            <v>OR</v>
          </cell>
          <cell r="AG107" t="str">
            <v>MR 07</v>
          </cell>
          <cell r="AH107" t="str">
            <v>autom.</v>
          </cell>
          <cell r="AJ107" t="str">
            <v>GOP</v>
          </cell>
          <cell r="BA107">
            <v>0</v>
          </cell>
          <cell r="CO107" t="str">
            <v>EGV</v>
          </cell>
          <cell r="CW107">
            <v>0</v>
          </cell>
          <cell r="CX107">
            <v>0</v>
          </cell>
          <cell r="CY107">
            <v>0</v>
          </cell>
          <cell r="CZ107">
            <v>8000</v>
          </cell>
          <cell r="DB107">
            <v>8000</v>
          </cell>
          <cell r="DE107" t="str">
            <v>n.v.t.</v>
          </cell>
          <cell r="DO107" t="str">
            <v>geen</v>
          </cell>
          <cell r="DP107">
            <v>2006</v>
          </cell>
          <cell r="DR107" t="str">
            <v>n.v.t.</v>
          </cell>
          <cell r="DT107" t="str">
            <v>zie KW</v>
          </cell>
          <cell r="DU107">
            <v>2006</v>
          </cell>
          <cell r="DZ107" t="str">
            <v>verhuisd MP mee? Overleg met CAW</v>
          </cell>
          <cell r="EL107">
            <v>2</v>
          </cell>
          <cell r="FW107" t="str">
            <v>geen elektra??? of samen met ander object??</v>
          </cell>
          <cell r="FY107" t="e">
            <v>#N/A</v>
          </cell>
          <cell r="FZ107" t="str">
            <v>gemaal Grechtkade is gesloopt, misschien M23 ook????</v>
          </cell>
        </row>
        <row r="108">
          <cell r="A108" t="str">
            <v>G2021</v>
          </cell>
          <cell r="B108" t="str">
            <v>Groenedijk / Langerak</v>
          </cell>
          <cell r="D108" t="str">
            <v>j</v>
          </cell>
          <cell r="E108" t="str">
            <v>nee</v>
          </cell>
          <cell r="F108" t="str">
            <v>Gm</v>
          </cell>
          <cell r="Q108" t="str">
            <v>Gm</v>
          </cell>
          <cell r="R108" t="str">
            <v>HDSR</v>
          </cell>
          <cell r="S108">
            <v>300</v>
          </cell>
          <cell r="X108" t="str">
            <v>G3zO</v>
          </cell>
          <cell r="Z108">
            <v>132143.80999999866</v>
          </cell>
          <cell r="AA108">
            <v>455462.48000000045</v>
          </cell>
          <cell r="AB108" t="str">
            <v>Groenedijk 9 bij</v>
          </cell>
          <cell r="AC108" t="str">
            <v>3544AB</v>
          </cell>
          <cell r="AD108" t="str">
            <v>Utrecht</v>
          </cell>
          <cell r="AE108" t="str">
            <v>Utrecht</v>
          </cell>
          <cell r="AF108" t="str">
            <v>LR</v>
          </cell>
          <cell r="AG108" t="str">
            <v>RN 14</v>
          </cell>
          <cell r="AH108" t="str">
            <v>lok.autom.</v>
          </cell>
          <cell r="AI108" t="str">
            <v>tzt functiewijziging ivm  VINEX</v>
          </cell>
          <cell r="AJ108" t="str">
            <v>GOP</v>
          </cell>
          <cell r="AL108" t="str">
            <v>aanvoer</v>
          </cell>
          <cell r="AO108" t="str">
            <v>Hoogwatervoorz.Langerak</v>
          </cell>
          <cell r="AP108">
            <v>0.55000000000000004</v>
          </cell>
          <cell r="AQ108">
            <v>0.4</v>
          </cell>
          <cell r="AR108" t="str">
            <v>Leidsche Rijn</v>
          </cell>
          <cell r="AT108">
            <v>-0.4</v>
          </cell>
          <cell r="AU108">
            <v>0.95000000000000007</v>
          </cell>
          <cell r="AV108" t="str">
            <v>vijzel</v>
          </cell>
          <cell r="AW108">
            <v>7</v>
          </cell>
          <cell r="BA108">
            <v>7</v>
          </cell>
          <cell r="BC108">
            <v>1</v>
          </cell>
          <cell r="BD108">
            <v>0</v>
          </cell>
          <cell r="CR108" t="str">
            <v>damwand, betonput</v>
          </cell>
          <cell r="CS108" t="str">
            <v>prefab staal vijzel op damwand</v>
          </cell>
          <cell r="CT108">
            <v>40000</v>
          </cell>
          <cell r="CU108">
            <v>30000</v>
          </cell>
          <cell r="CV108">
            <v>20000</v>
          </cell>
          <cell r="CW108">
            <v>125999.99999999999</v>
          </cell>
          <cell r="CX108">
            <v>112586.37115868475</v>
          </cell>
          <cell r="CY108">
            <v>94715</v>
          </cell>
          <cell r="DA108">
            <v>111631</v>
          </cell>
          <cell r="DE108">
            <v>2012</v>
          </cell>
          <cell r="DG108">
            <v>2012</v>
          </cell>
          <cell r="DI108">
            <v>2017</v>
          </cell>
          <cell r="DL108" t="str">
            <v>kl.kast</v>
          </cell>
          <cell r="DM108" t="str">
            <v>ja</v>
          </cell>
          <cell r="DO108" t="str">
            <v>geen</v>
          </cell>
          <cell r="DP108" t="str">
            <v>??</v>
          </cell>
          <cell r="DQ108">
            <v>1956</v>
          </cell>
          <cell r="DR108">
            <v>1994</v>
          </cell>
          <cell r="DS108">
            <v>1988</v>
          </cell>
          <cell r="DT108" t="str">
            <v>n.v.t.</v>
          </cell>
          <cell r="DU108">
            <v>1994</v>
          </cell>
          <cell r="DZ108" t="str">
            <v>situatie wordt gewijzigd ivm houtrakgracht ?</v>
          </cell>
          <cell r="EO108">
            <v>30</v>
          </cell>
          <cell r="EP108">
            <v>170</v>
          </cell>
          <cell r="EQ108">
            <v>10</v>
          </cell>
          <cell r="FS108" t="str">
            <v>N</v>
          </cell>
          <cell r="FU108" t="str">
            <v>SPAANS BABCOCK B.V. / WALMONT</v>
          </cell>
          <cell r="FV108" t="str">
            <v>vijzel, Spaans</v>
          </cell>
          <cell r="FW108" t="str">
            <v>871687400001002277</v>
          </cell>
          <cell r="FX108">
            <v>2</v>
          </cell>
          <cell r="FY108" t="str">
            <v>GM-GROENEDIJK</v>
          </cell>
        </row>
        <row r="109">
          <cell r="A109" t="str">
            <v>G1016</v>
          </cell>
          <cell r="B109" t="str">
            <v>Groenekan</v>
          </cell>
          <cell r="D109" t="str">
            <v>j</v>
          </cell>
          <cell r="E109">
            <v>2132</v>
          </cell>
          <cell r="F109" t="str">
            <v>Gm</v>
          </cell>
          <cell r="G109" t="str">
            <v>St</v>
          </cell>
          <cell r="Q109" t="str">
            <v>GmSt</v>
          </cell>
          <cell r="R109" t="str">
            <v>HDSR</v>
          </cell>
          <cell r="S109">
            <v>300</v>
          </cell>
          <cell r="X109" t="str">
            <v>EG</v>
          </cell>
          <cell r="Z109">
            <v>139653.9990000017</v>
          </cell>
          <cell r="AA109">
            <v>459120.3909999989</v>
          </cell>
          <cell r="AB109" t="str">
            <v>Groenekanseweg 190 to</v>
          </cell>
          <cell r="AC109" t="str">
            <v>3737AK</v>
          </cell>
          <cell r="AD109" t="str">
            <v>Groenekan</v>
          </cell>
          <cell r="AE109" t="str">
            <v>De Bilt</v>
          </cell>
          <cell r="AF109" t="str">
            <v>LR</v>
          </cell>
          <cell r="AG109" t="str">
            <v>JS 13</v>
          </cell>
          <cell r="AH109" t="str">
            <v>autom.</v>
          </cell>
          <cell r="AI109" t="str">
            <v>ST1055</v>
          </cell>
          <cell r="AJ109" t="str">
            <v>GOP</v>
          </cell>
          <cell r="AL109" t="str">
            <v>af- en aanvoer</v>
          </cell>
          <cell r="AO109" t="str">
            <v>hogepand Groenekanse wetering</v>
          </cell>
          <cell r="AP109">
            <v>1</v>
          </cell>
          <cell r="AR109" t="str">
            <v>Groenekanwetering</v>
          </cell>
          <cell r="AT109">
            <v>0.5</v>
          </cell>
          <cell r="AU109">
            <v>0.5</v>
          </cell>
          <cell r="AV109" t="str">
            <v>schroefpomp</v>
          </cell>
          <cell r="AW109">
            <v>6</v>
          </cell>
          <cell r="BA109">
            <v>6</v>
          </cell>
          <cell r="BC109">
            <v>1</v>
          </cell>
          <cell r="BD109">
            <v>1</v>
          </cell>
          <cell r="BF109" t="str">
            <v>klepstuw</v>
          </cell>
          <cell r="BH109">
            <v>1</v>
          </cell>
          <cell r="CR109" t="str">
            <v>put prefab beton</v>
          </cell>
          <cell r="CS109" t="str">
            <v>stalen straatkast</v>
          </cell>
          <cell r="CT109">
            <v>70000</v>
          </cell>
          <cell r="CU109">
            <v>30000</v>
          </cell>
          <cell r="CV109">
            <v>25000</v>
          </cell>
          <cell r="CW109">
            <v>175000</v>
          </cell>
          <cell r="CX109">
            <v>100156.28423257625</v>
          </cell>
          <cell r="CY109">
            <v>84258</v>
          </cell>
          <cell r="DA109">
            <v>105713</v>
          </cell>
          <cell r="DE109">
            <v>2013</v>
          </cell>
          <cell r="DG109">
            <v>2013</v>
          </cell>
          <cell r="DI109">
            <v>2018</v>
          </cell>
          <cell r="DL109" t="str">
            <v>kl.kast</v>
          </cell>
          <cell r="DM109" t="str">
            <v>ja</v>
          </cell>
          <cell r="DO109" t="str">
            <v>geen</v>
          </cell>
          <cell r="DP109">
            <v>1998</v>
          </cell>
          <cell r="DQ109">
            <v>1998</v>
          </cell>
          <cell r="DR109">
            <v>1998</v>
          </cell>
          <cell r="DS109">
            <v>1998</v>
          </cell>
          <cell r="DT109">
            <v>1999</v>
          </cell>
          <cell r="DU109">
            <v>1999</v>
          </cell>
          <cell r="DZ109" t="str">
            <v>renovatie</v>
          </cell>
          <cell r="ES109">
            <v>99</v>
          </cell>
          <cell r="FU109" t="str">
            <v>Hertog polderbemalingen</v>
          </cell>
          <cell r="FV109" t="str">
            <v>nn</v>
          </cell>
          <cell r="FW109" t="str">
            <v>871687400004461996</v>
          </cell>
          <cell r="FX109">
            <v>2</v>
          </cell>
          <cell r="FY109" t="str">
            <v>GM-GROENEKAN</v>
          </cell>
        </row>
        <row r="110">
          <cell r="A110" t="str">
            <v>I6150</v>
          </cell>
          <cell r="B110" t="str">
            <v>Groenekanseweg inlaat</v>
          </cell>
          <cell r="D110" t="str">
            <v>j</v>
          </cell>
          <cell r="E110">
            <v>2184</v>
          </cell>
          <cell r="H110" t="str">
            <v>In</v>
          </cell>
          <cell r="Q110" t="str">
            <v>In</v>
          </cell>
          <cell r="R110" t="str">
            <v>HDSR</v>
          </cell>
          <cell r="S110">
            <v>300</v>
          </cell>
          <cell r="X110" t="str">
            <v>EG</v>
          </cell>
          <cell r="Z110" t="e">
            <v>#N/A</v>
          </cell>
          <cell r="AA110" t="e">
            <v>#N/A</v>
          </cell>
          <cell r="AD110" t="str">
            <v>Groenekan</v>
          </cell>
          <cell r="AE110" t="str">
            <v>De Bilt</v>
          </cell>
          <cell r="AF110" t="str">
            <v>LR</v>
          </cell>
          <cell r="FW110" t="str">
            <v>871687460009065827</v>
          </cell>
          <cell r="FX110">
            <v>2</v>
          </cell>
          <cell r="FY110" t="str">
            <v>I-GROENEKAN</v>
          </cell>
        </row>
        <row r="111">
          <cell r="A111" t="str">
            <v>G4036</v>
          </cell>
          <cell r="B111" t="str">
            <v>Groenendaal</v>
          </cell>
          <cell r="D111" t="str">
            <v>j</v>
          </cell>
          <cell r="E111" t="str">
            <v>nee</v>
          </cell>
          <cell r="F111" t="str">
            <v>Gm</v>
          </cell>
          <cell r="G111" t="str">
            <v>St</v>
          </cell>
          <cell r="Q111" t="str">
            <v>GmSt</v>
          </cell>
          <cell r="R111" t="str">
            <v>HDSR</v>
          </cell>
          <cell r="S111">
            <v>300</v>
          </cell>
          <cell r="X111" t="str">
            <v>G3zO</v>
          </cell>
          <cell r="Z111">
            <v>124464.2490000017</v>
          </cell>
          <cell r="AA111">
            <v>454821.45899999887</v>
          </cell>
          <cell r="AB111" t="str">
            <v>Groenedaal 3a bij</v>
          </cell>
          <cell r="AC111" t="str">
            <v>3481CT</v>
          </cell>
          <cell r="AD111" t="str">
            <v>Harmelen</v>
          </cell>
          <cell r="AE111" t="str">
            <v>Woerden</v>
          </cell>
          <cell r="AF111" t="str">
            <v>LR</v>
          </cell>
          <cell r="AG111" t="str">
            <v>NB 16</v>
          </cell>
          <cell r="AH111" t="str">
            <v>lok.autom.</v>
          </cell>
          <cell r="AJ111" t="str">
            <v>GOP</v>
          </cell>
          <cell r="AL111" t="str">
            <v>aanvoer</v>
          </cell>
          <cell r="AO111" t="str">
            <v>hoogwatervoorz. Groenendaal</v>
          </cell>
          <cell r="AP111">
            <v>-1.6</v>
          </cell>
          <cell r="AQ111">
            <v>-1.7</v>
          </cell>
          <cell r="AR111" t="str">
            <v>maalpand Bijleveld</v>
          </cell>
          <cell r="AT111">
            <v>-2</v>
          </cell>
          <cell r="AU111">
            <v>0.39999999999999991</v>
          </cell>
          <cell r="AV111" t="str">
            <v>schroefpomp</v>
          </cell>
          <cell r="AW111">
            <v>1.3</v>
          </cell>
          <cell r="BA111">
            <v>1.3</v>
          </cell>
          <cell r="BC111">
            <v>1</v>
          </cell>
          <cell r="BD111">
            <v>0</v>
          </cell>
          <cell r="BF111" t="str">
            <v>schotbalk</v>
          </cell>
          <cell r="BG111">
            <v>1</v>
          </cell>
          <cell r="BH111" t="str">
            <v>ca 0,50</v>
          </cell>
          <cell r="CR111" t="str">
            <v>damwand</v>
          </cell>
          <cell r="CS111" t="str">
            <v>stalen straatkast</v>
          </cell>
          <cell r="CT111">
            <v>30000</v>
          </cell>
          <cell r="CU111">
            <v>10000</v>
          </cell>
          <cell r="CV111">
            <v>15000</v>
          </cell>
          <cell r="CW111">
            <v>77000</v>
          </cell>
          <cell r="CX111">
            <v>40906.242840984196</v>
          </cell>
          <cell r="CY111">
            <v>34413</v>
          </cell>
          <cell r="DA111">
            <v>43176</v>
          </cell>
          <cell r="DE111">
            <v>2013</v>
          </cell>
          <cell r="DG111">
            <v>2013</v>
          </cell>
          <cell r="DI111">
            <v>2018</v>
          </cell>
          <cell r="DL111" t="str">
            <v>kl.kast</v>
          </cell>
          <cell r="DM111" t="str">
            <v>ja</v>
          </cell>
          <cell r="DO111" t="str">
            <v>geen</v>
          </cell>
          <cell r="DP111">
            <v>2001</v>
          </cell>
          <cell r="DQ111">
            <v>2001</v>
          </cell>
          <cell r="DR111">
            <v>2001</v>
          </cell>
          <cell r="DS111">
            <v>2001</v>
          </cell>
          <cell r="DT111">
            <v>2001</v>
          </cell>
          <cell r="DU111">
            <v>2001</v>
          </cell>
          <cell r="DZ111" t="str">
            <v>Inspectie damwand(2014), door schuiven naar 2021</v>
          </cell>
          <cell r="EV111" t="str">
            <v>X</v>
          </cell>
          <cell r="FS111" t="str">
            <v>N</v>
          </cell>
          <cell r="FU111" t="str">
            <v>VOPO</v>
          </cell>
          <cell r="FV111" t="str">
            <v>VOPO</v>
          </cell>
          <cell r="FW111" t="str">
            <v>871687400006381940</v>
          </cell>
          <cell r="FX111">
            <v>2</v>
          </cell>
          <cell r="FY111" t="str">
            <v>GM-GROENENDAAL</v>
          </cell>
        </row>
        <row r="112">
          <cell r="A112" t="str">
            <v>G2024</v>
          </cell>
          <cell r="B112" t="str">
            <v>Groot Hekendorp</v>
          </cell>
          <cell r="D112" t="str">
            <v>j</v>
          </cell>
          <cell r="E112">
            <v>4361</v>
          </cell>
          <cell r="F112" t="str">
            <v>Gm</v>
          </cell>
          <cell r="H112" t="str">
            <v>In</v>
          </cell>
          <cell r="Q112" t="str">
            <v>GmIn</v>
          </cell>
          <cell r="R112" t="str">
            <v>HDSR</v>
          </cell>
          <cell r="S112">
            <v>300</v>
          </cell>
          <cell r="X112" t="str">
            <v>EG</v>
          </cell>
          <cell r="Z112">
            <v>115117.1790000014</v>
          </cell>
          <cell r="AA112">
            <v>448663.28999999911</v>
          </cell>
          <cell r="AB112" t="str">
            <v>Oostkade 8</v>
          </cell>
          <cell r="AC112" t="str">
            <v>3467PL</v>
          </cell>
          <cell r="AD112" t="str">
            <v>Hekendorp</v>
          </cell>
          <cell r="AE112" t="str">
            <v>Oudewater</v>
          </cell>
          <cell r="AF112" t="str">
            <v>OR</v>
          </cell>
          <cell r="AG112" t="str">
            <v>WS 05</v>
          </cell>
          <cell r="AH112" t="str">
            <v>autom.</v>
          </cell>
          <cell r="AI112" t="str">
            <v>I6011</v>
          </cell>
          <cell r="AJ112" t="str">
            <v>GOP</v>
          </cell>
          <cell r="AL112" t="str">
            <v>afvoer</v>
          </cell>
          <cell r="AO112" t="str">
            <v xml:space="preserve">Dubbele Wiericke </v>
          </cell>
          <cell r="AP112">
            <v>-0.47</v>
          </cell>
          <cell r="AR112" t="str">
            <v>polder groot- en klein Hekendorp</v>
          </cell>
          <cell r="AT112">
            <v>-2.0299999999999998</v>
          </cell>
          <cell r="AU112">
            <v>1.5599999999999998</v>
          </cell>
          <cell r="AV112" t="str">
            <v>schroefpomp</v>
          </cell>
          <cell r="AW112">
            <v>25</v>
          </cell>
          <cell r="AX112">
            <v>25</v>
          </cell>
          <cell r="BA112">
            <v>50</v>
          </cell>
          <cell r="BC112">
            <v>2</v>
          </cell>
          <cell r="BD112">
            <v>0</v>
          </cell>
          <cell r="BE112" t="str">
            <v>Bosker portaal</v>
          </cell>
          <cell r="BF112" t="str">
            <v>inlaat</v>
          </cell>
          <cell r="BH112">
            <v>0.5</v>
          </cell>
          <cell r="CB112" t="str">
            <v>ja</v>
          </cell>
          <cell r="CR112" t="str">
            <v>betonnen onderbouw</v>
          </cell>
          <cell r="CS112" t="str">
            <v xml:space="preserve">gebouw, staal </v>
          </cell>
          <cell r="CT112">
            <v>250000</v>
          </cell>
          <cell r="CU112">
            <v>200000</v>
          </cell>
          <cell r="CV112">
            <v>70000</v>
          </cell>
          <cell r="CW112">
            <v>728000</v>
          </cell>
          <cell r="CX112">
            <v>620932.58845791046</v>
          </cell>
          <cell r="CY112">
            <v>522369</v>
          </cell>
          <cell r="DA112">
            <v>655382</v>
          </cell>
          <cell r="DE112">
            <v>2013</v>
          </cell>
          <cell r="DG112">
            <v>2013</v>
          </cell>
          <cell r="DI112">
            <v>2018</v>
          </cell>
          <cell r="DJ112" t="str">
            <v>hommema</v>
          </cell>
          <cell r="DK112" t="str">
            <v>R afl?</v>
          </cell>
          <cell r="DL112" t="str">
            <v>gr.kast</v>
          </cell>
          <cell r="DM112" t="str">
            <v>ja</v>
          </cell>
          <cell r="DO112" t="str">
            <v>geen</v>
          </cell>
          <cell r="DP112">
            <v>1993</v>
          </cell>
          <cell r="DQ112">
            <v>1993</v>
          </cell>
          <cell r="DR112">
            <v>1993</v>
          </cell>
          <cell r="DS112">
            <v>1993</v>
          </cell>
          <cell r="DT112">
            <v>1995</v>
          </cell>
          <cell r="DU112">
            <v>1995</v>
          </cell>
          <cell r="DZ112" t="str">
            <v xml:space="preserve">Mech Electr Reiniger   </v>
          </cell>
          <cell r="ER112">
            <v>50</v>
          </cell>
          <cell r="ES112">
            <v>500</v>
          </cell>
          <cell r="ET112">
            <v>70</v>
          </cell>
          <cell r="FS112" t="str">
            <v>info zie DM814688</v>
          </cell>
          <cell r="FU112" t="str">
            <v>STORK BOSMAN B.V.</v>
          </cell>
          <cell r="FV112" t="str">
            <v>BVOP</v>
          </cell>
          <cell r="FW112" t="str">
            <v>871692150000029714</v>
          </cell>
          <cell r="FX112">
            <v>4</v>
          </cell>
          <cell r="FY112" t="str">
            <v>GM-GROOT-HEKENDORP</v>
          </cell>
        </row>
        <row r="113">
          <cell r="A113" t="str">
            <v>ST5013</v>
          </cell>
          <cell r="B113" t="str">
            <v>Grote Kerkvliet</v>
          </cell>
          <cell r="D113" t="str">
            <v>j</v>
          </cell>
          <cell r="E113">
            <v>3224</v>
          </cell>
          <cell r="G113" t="str">
            <v>St</v>
          </cell>
          <cell r="O113" t="str">
            <v>Vp</v>
          </cell>
          <cell r="Q113" t="str">
            <v>StVp</v>
          </cell>
          <cell r="R113" t="str">
            <v>HDSR</v>
          </cell>
          <cell r="S113">
            <v>300</v>
          </cell>
          <cell r="X113" t="str">
            <v>EG</v>
          </cell>
          <cell r="Z113">
            <v>118000.03799999878</v>
          </cell>
          <cell r="AA113">
            <v>443029.8740000017</v>
          </cell>
          <cell r="AB113" t="str">
            <v xml:space="preserve">Dorp noordzijde 6 nst </v>
          </cell>
          <cell r="AC113" t="str">
            <v>3415PE</v>
          </cell>
          <cell r="AD113" t="str">
            <v>Polsbroek</v>
          </cell>
          <cell r="AE113" t="str">
            <v>Lopik</v>
          </cell>
          <cell r="AF113" t="str">
            <v>IJ</v>
          </cell>
          <cell r="AG113" t="str">
            <v>AB 03</v>
          </cell>
          <cell r="AH113" t="str">
            <v>autom.</v>
          </cell>
          <cell r="AI113" t="str">
            <v>t.b.v. KWA  100%, stroom via Slangeweg</v>
          </cell>
          <cell r="AJ113" t="str">
            <v>GOP</v>
          </cell>
          <cell r="AL113" t="str">
            <v>aanvoer</v>
          </cell>
          <cell r="AM113" t="str">
            <v>Dit object is gebouwd tbv van de KWA</v>
          </cell>
          <cell r="AO113" t="str">
            <v>maalpand de Koekoek</v>
          </cell>
          <cell r="AP113">
            <v>-1.87</v>
          </cell>
          <cell r="AR113" t="str">
            <v>maalpand De Keulevaart</v>
          </cell>
          <cell r="AS113">
            <v>-2.2000000000000002</v>
          </cell>
          <cell r="AT113">
            <v>-2.2999999999999998</v>
          </cell>
          <cell r="AU113">
            <v>0.42999999999999972</v>
          </cell>
          <cell r="BA113">
            <v>0</v>
          </cell>
          <cell r="BC113">
            <v>0</v>
          </cell>
          <cell r="BF113" t="str">
            <v>klepstuw</v>
          </cell>
          <cell r="BH113">
            <v>5</v>
          </cell>
          <cell r="BI113">
            <v>12</v>
          </cell>
          <cell r="BM113" t="str">
            <v>rechthoekig</v>
          </cell>
          <cell r="CT113">
            <v>50000</v>
          </cell>
          <cell r="CU113">
            <v>35000</v>
          </cell>
          <cell r="CV113">
            <v>25000</v>
          </cell>
          <cell r="CW113">
            <v>154000</v>
          </cell>
          <cell r="CX113">
            <v>170585.90721899533</v>
          </cell>
          <cell r="CY113">
            <v>143507.99333850644</v>
          </cell>
          <cell r="DA113">
            <v>252070</v>
          </cell>
          <cell r="DI113">
            <v>2017</v>
          </cell>
          <cell r="DO113" t="str">
            <v>geen</v>
          </cell>
          <cell r="DP113">
            <v>1995</v>
          </cell>
          <cell r="DQ113">
            <v>1995</v>
          </cell>
          <cell r="DR113">
            <v>2014</v>
          </cell>
          <cell r="DS113">
            <v>2014</v>
          </cell>
          <cell r="DT113">
            <v>2014</v>
          </cell>
          <cell r="DU113">
            <v>2014</v>
          </cell>
          <cell r="DZ113" t="str">
            <v>mech elect bezien in 2013</v>
          </cell>
          <cell r="EN113">
            <v>10</v>
          </cell>
          <cell r="EO113">
            <v>115</v>
          </cell>
          <cell r="FW113" t="str">
            <v>871687400007769709</v>
          </cell>
          <cell r="FX113">
            <v>1</v>
          </cell>
          <cell r="FY113" t="str">
            <v>ST-SLANGEWEG-ST-GROTE KERKVLIET</v>
          </cell>
        </row>
        <row r="114">
          <cell r="A114" t="str">
            <v>ST4107</v>
          </cell>
          <cell r="B114" t="str">
            <v>Haak de</v>
          </cell>
          <cell r="D114" t="str">
            <v>j</v>
          </cell>
          <cell r="E114">
            <v>4324</v>
          </cell>
          <cell r="G114" t="str">
            <v>St</v>
          </cell>
          <cell r="Q114" t="str">
            <v>St</v>
          </cell>
          <cell r="R114" t="str">
            <v>HDSR</v>
          </cell>
          <cell r="S114">
            <v>300</v>
          </cell>
          <cell r="X114" t="str">
            <v>G3zO</v>
          </cell>
          <cell r="Z114">
            <v>118307.14900000021</v>
          </cell>
          <cell r="AA114">
            <v>462365.00600000098</v>
          </cell>
          <cell r="AB114" t="str">
            <v>Bosweg 4</v>
          </cell>
          <cell r="AC114" t="str">
            <v>3651 LV</v>
          </cell>
          <cell r="AD114" t="str">
            <v>Woerdense Verlaat</v>
          </cell>
          <cell r="AE114" t="str">
            <v>Nieuwkoop</v>
          </cell>
          <cell r="AF114" t="str">
            <v>OR</v>
          </cell>
          <cell r="AG114" t="str">
            <v>NG 04</v>
          </cell>
          <cell r="AH114" t="str">
            <v>autom.</v>
          </cell>
          <cell r="AJ114" t="str">
            <v>GOP</v>
          </cell>
          <cell r="CX114">
            <v>0</v>
          </cell>
          <cell r="DE114">
            <v>2015</v>
          </cell>
          <cell r="DG114">
            <v>2015</v>
          </cell>
          <cell r="DI114">
            <v>2020</v>
          </cell>
          <cell r="DO114" t="str">
            <v>geen</v>
          </cell>
          <cell r="DP114">
            <v>2006</v>
          </cell>
          <cell r="DQ114">
            <v>2006</v>
          </cell>
          <cell r="DR114">
            <v>2006</v>
          </cell>
          <cell r="DS114">
            <v>2006</v>
          </cell>
          <cell r="DT114">
            <v>2006</v>
          </cell>
          <cell r="DU114">
            <v>2006</v>
          </cell>
          <cell r="EV114" t="str">
            <v>X</v>
          </cell>
          <cell r="FW114" t="str">
            <v>871690930000055652</v>
          </cell>
          <cell r="FX114">
            <v>4</v>
          </cell>
          <cell r="FY114" t="e">
            <v>#N/A</v>
          </cell>
        </row>
        <row r="115">
          <cell r="A115" t="str">
            <v>I6012</v>
          </cell>
          <cell r="B115" t="str">
            <v>Haak de</v>
          </cell>
          <cell r="D115" t="str">
            <v>j</v>
          </cell>
          <cell r="E115">
            <v>4326</v>
          </cell>
          <cell r="H115" t="str">
            <v>In</v>
          </cell>
          <cell r="Q115" t="str">
            <v>In</v>
          </cell>
          <cell r="R115" t="str">
            <v>HDSR</v>
          </cell>
          <cell r="S115">
            <v>300</v>
          </cell>
          <cell r="X115" t="str">
            <v>G3zO</v>
          </cell>
          <cell r="Z115" t="e">
            <v>#N/A</v>
          </cell>
          <cell r="AA115" t="e">
            <v>#N/A</v>
          </cell>
          <cell r="AB115" t="str">
            <v>Hol.kade/Bosweg bij Hollandsekade 23</v>
          </cell>
          <cell r="AC115" t="str">
            <v>3651LS</v>
          </cell>
          <cell r="AD115" t="str">
            <v>Woerdense Verlaat</v>
          </cell>
          <cell r="AE115" t="str">
            <v>Nieuwkoop</v>
          </cell>
          <cell r="AF115" t="str">
            <v>OR</v>
          </cell>
          <cell r="AG115" t="str">
            <v>NG 04</v>
          </cell>
          <cell r="AH115" t="str">
            <v>autom.</v>
          </cell>
          <cell r="AJ115" t="str">
            <v>GOP</v>
          </cell>
          <cell r="AL115" t="str">
            <v>aanvoer</v>
          </cell>
          <cell r="AW115" t="str">
            <v xml:space="preserve">  </v>
          </cell>
          <cell r="BA115">
            <v>0</v>
          </cell>
          <cell r="BC115">
            <v>0</v>
          </cell>
          <cell r="BF115" t="str">
            <v>inlaat</v>
          </cell>
          <cell r="BH115">
            <v>1</v>
          </cell>
          <cell r="CN115" t="str">
            <v>Debiet</v>
          </cell>
          <cell r="CR115" t="str">
            <v>put prefab beton</v>
          </cell>
          <cell r="CS115" t="str">
            <v>stalen straatkast</v>
          </cell>
          <cell r="CT115">
            <v>40000</v>
          </cell>
          <cell r="CU115">
            <v>15000</v>
          </cell>
          <cell r="CV115">
            <v>25000</v>
          </cell>
          <cell r="CW115">
            <v>112000</v>
          </cell>
          <cell r="CX115">
            <v>119410.13505329673</v>
          </cell>
          <cell r="CY115">
            <v>100455.5953369545</v>
          </cell>
          <cell r="DA115">
            <v>126035</v>
          </cell>
          <cell r="DE115">
            <v>2015</v>
          </cell>
          <cell r="DG115">
            <v>2015</v>
          </cell>
          <cell r="DI115">
            <v>2020</v>
          </cell>
          <cell r="DO115" t="str">
            <v>geen</v>
          </cell>
          <cell r="DP115">
            <v>1980</v>
          </cell>
          <cell r="DQ115">
            <v>2006</v>
          </cell>
          <cell r="DR115">
            <v>2006</v>
          </cell>
          <cell r="DS115">
            <v>2006</v>
          </cell>
          <cell r="DT115">
            <v>2006</v>
          </cell>
          <cell r="DU115">
            <v>2006</v>
          </cell>
          <cell r="EG115">
            <v>150</v>
          </cell>
          <cell r="EV115" t="str">
            <v>X</v>
          </cell>
          <cell r="FW115" t="str">
            <v>871687400009570600</v>
          </cell>
          <cell r="FX115">
            <v>4</v>
          </cell>
          <cell r="FY115" t="str">
            <v>I-HAAK-DE</v>
          </cell>
        </row>
        <row r="116">
          <cell r="A116" t="str">
            <v>ST7235</v>
          </cell>
          <cell r="B116" t="str">
            <v>Haanwijk</v>
          </cell>
          <cell r="D116" t="str">
            <v>j</v>
          </cell>
          <cell r="E116">
            <v>4371</v>
          </cell>
          <cell r="G116" t="str">
            <v>St</v>
          </cell>
          <cell r="Q116" t="str">
            <v>St</v>
          </cell>
          <cell r="R116" t="str">
            <v>HDSR</v>
          </cell>
          <cell r="S116">
            <v>300</v>
          </cell>
          <cell r="X116" t="str">
            <v>EG</v>
          </cell>
          <cell r="Z116">
            <v>124334.20899999887</v>
          </cell>
          <cell r="AA116">
            <v>456317.59099999815</v>
          </cell>
          <cell r="AB116" t="str">
            <v>Haanwijk 29 achter</v>
          </cell>
          <cell r="AC116" t="str">
            <v>3481LH</v>
          </cell>
          <cell r="AD116" t="str">
            <v>Harmelen</v>
          </cell>
          <cell r="AE116" t="str">
            <v>Woerden</v>
          </cell>
          <cell r="AF116" t="str">
            <v>OR</v>
          </cell>
          <cell r="AG116" t="str">
            <v>AV 06</v>
          </cell>
          <cell r="AH116" t="str">
            <v>autom.</v>
          </cell>
          <cell r="AJ116" t="str">
            <v>GOP</v>
          </cell>
          <cell r="AO116" t="str">
            <v>Haanwijk</v>
          </cell>
          <cell r="AP116">
            <v>-1.7</v>
          </cell>
          <cell r="AQ116">
            <v>-1.8</v>
          </cell>
          <cell r="AS116">
            <v>-1.85</v>
          </cell>
          <cell r="AT116">
            <v>-1.95</v>
          </cell>
          <cell r="AU116">
            <v>0.25</v>
          </cell>
          <cell r="BA116">
            <v>0</v>
          </cell>
          <cell r="BC116">
            <v>0</v>
          </cell>
          <cell r="BF116" t="str">
            <v>klepstuw</v>
          </cell>
          <cell r="BG116">
            <v>1</v>
          </cell>
          <cell r="BH116">
            <v>2</v>
          </cell>
          <cell r="BJ116">
            <v>-1.6</v>
          </cell>
          <cell r="BK116" t="str">
            <v>Hout</v>
          </cell>
          <cell r="BL116" t="str">
            <v>glad staal</v>
          </cell>
          <cell r="BM116" t="str">
            <v>rechthoekig</v>
          </cell>
          <cell r="CR116" t="str">
            <v>houten damwand</v>
          </cell>
          <cell r="CS116" t="str">
            <v>damwand met stalen stuw</v>
          </cell>
          <cell r="CW116">
            <v>0</v>
          </cell>
          <cell r="CX116">
            <v>0</v>
          </cell>
          <cell r="DE116">
            <v>2015</v>
          </cell>
          <cell r="DG116">
            <v>2015</v>
          </cell>
          <cell r="DI116">
            <v>2020</v>
          </cell>
          <cell r="DO116" t="str">
            <v>geen</v>
          </cell>
          <cell r="DP116">
            <v>2001</v>
          </cell>
          <cell r="DQ116">
            <v>2001</v>
          </cell>
          <cell r="DR116">
            <v>2001</v>
          </cell>
          <cell r="DS116">
            <v>2001</v>
          </cell>
          <cell r="DT116">
            <v>2001</v>
          </cell>
          <cell r="DU116">
            <v>2001</v>
          </cell>
          <cell r="DZ116" t="str">
            <v>damwand</v>
          </cell>
          <cell r="EA116" t="str">
            <v>visp.2</v>
          </cell>
          <cell r="EU116" t="str">
            <v>X</v>
          </cell>
          <cell r="FW116" t="str">
            <v>geen elektra??? of samen met ander object??</v>
          </cell>
          <cell r="FY116" t="e">
            <v>#N/A</v>
          </cell>
          <cell r="FZ116" t="str">
            <v>misschien aangesloten op aansluiting gemaal Haanwijk ???</v>
          </cell>
        </row>
        <row r="117">
          <cell r="A117" t="str">
            <v>G4056</v>
          </cell>
          <cell r="B117" t="str">
            <v xml:space="preserve">Haanwijk </v>
          </cell>
          <cell r="D117" t="str">
            <v>j</v>
          </cell>
          <cell r="E117">
            <v>4371</v>
          </cell>
          <cell r="F117" t="str">
            <v>Gm</v>
          </cell>
          <cell r="Q117" t="str">
            <v>Gm</v>
          </cell>
          <cell r="R117" t="str">
            <v>HDSR</v>
          </cell>
          <cell r="S117">
            <v>300</v>
          </cell>
          <cell r="X117" t="str">
            <v>EG</v>
          </cell>
          <cell r="Z117">
            <v>124391.61600000039</v>
          </cell>
          <cell r="AA117">
            <v>456440.0700000003</v>
          </cell>
          <cell r="AB117" t="str">
            <v>Haanwijk 33 bij</v>
          </cell>
          <cell r="AC117" t="str">
            <v>3481LH</v>
          </cell>
          <cell r="AD117" t="str">
            <v>Harmelen</v>
          </cell>
          <cell r="AE117" t="str">
            <v>Woerden</v>
          </cell>
          <cell r="AF117" t="str">
            <v>OR</v>
          </cell>
          <cell r="AG117" t="str">
            <v>AV 06</v>
          </cell>
          <cell r="AH117" t="str">
            <v>autom.</v>
          </cell>
          <cell r="AJ117" t="str">
            <v>GOP</v>
          </cell>
          <cell r="AL117" t="str">
            <v>afvoer</v>
          </cell>
          <cell r="AO117" t="str">
            <v>voorboezem Oude Rijn</v>
          </cell>
          <cell r="AP117">
            <v>-0.47</v>
          </cell>
          <cell r="AR117" t="str">
            <v>polder Haanwijk</v>
          </cell>
          <cell r="AT117">
            <v>-2</v>
          </cell>
          <cell r="AU117">
            <v>1.53</v>
          </cell>
          <cell r="AV117" t="str">
            <v>schroefpomp</v>
          </cell>
          <cell r="AW117">
            <v>35</v>
          </cell>
          <cell r="AX117">
            <v>35</v>
          </cell>
          <cell r="BA117">
            <v>70</v>
          </cell>
          <cell r="BB117">
            <v>34</v>
          </cell>
          <cell r="BC117">
            <v>2</v>
          </cell>
          <cell r="BD117">
            <v>0</v>
          </cell>
          <cell r="BE117" t="str">
            <v>Bosker portaal</v>
          </cell>
          <cell r="CR117" t="str">
            <v>betonnen onderbouw</v>
          </cell>
          <cell r="CS117" t="str">
            <v>gebouw, beton</v>
          </cell>
          <cell r="CT117">
            <v>450000</v>
          </cell>
          <cell r="CU117">
            <v>250000</v>
          </cell>
          <cell r="CV117">
            <v>80000</v>
          </cell>
          <cell r="CW117">
            <v>1092000</v>
          </cell>
          <cell r="CX117">
            <v>514486.96790267574</v>
          </cell>
          <cell r="CY117">
            <v>432820</v>
          </cell>
          <cell r="DA117">
            <v>785018</v>
          </cell>
          <cell r="DD117">
            <v>2017</v>
          </cell>
          <cell r="DE117">
            <v>2015</v>
          </cell>
          <cell r="DG117">
            <v>2015</v>
          </cell>
          <cell r="DI117">
            <v>2020</v>
          </cell>
          <cell r="DJ117" t="str">
            <v>hommema</v>
          </cell>
          <cell r="DK117" t="str">
            <v>R afl?</v>
          </cell>
          <cell r="DL117" t="str">
            <v>gr.kast</v>
          </cell>
          <cell r="DM117" t="str">
            <v>ja</v>
          </cell>
          <cell r="DO117" t="str">
            <v>geen</v>
          </cell>
          <cell r="DP117">
            <v>1997</v>
          </cell>
          <cell r="DQ117">
            <v>1997</v>
          </cell>
          <cell r="DR117">
            <v>1997</v>
          </cell>
          <cell r="DS117">
            <v>1997</v>
          </cell>
          <cell r="DT117">
            <v>1998</v>
          </cell>
          <cell r="DU117">
            <v>1998</v>
          </cell>
          <cell r="DZ117" t="str">
            <v>Electr Mech</v>
          </cell>
          <cell r="EQ117">
            <v>279</v>
          </cell>
          <cell r="FS117" t="str">
            <v>info zie DM814688</v>
          </cell>
          <cell r="FU117" t="str">
            <v>STORK BOSMAN B.V.</v>
          </cell>
          <cell r="FV117" t="str">
            <v>BVOP</v>
          </cell>
          <cell r="FW117" t="str">
            <v>871687400008435047</v>
          </cell>
          <cell r="FX117">
            <v>4</v>
          </cell>
          <cell r="FY117" t="str">
            <v>GM-HAANWIJK</v>
          </cell>
        </row>
        <row r="118">
          <cell r="A118" t="str">
            <v>SL0003</v>
          </cell>
          <cell r="B118" t="str">
            <v>Haanwijkersluis</v>
          </cell>
          <cell r="D118" t="str">
            <v>j</v>
          </cell>
          <cell r="E118" t="str">
            <v>nee</v>
          </cell>
          <cell r="L118" t="str">
            <v>Sl</v>
          </cell>
          <cell r="M118" t="str">
            <v>Br</v>
          </cell>
          <cell r="P118" t="str">
            <v>Rijksm.517421</v>
          </cell>
          <cell r="Q118" t="str">
            <v>SlBrRijksm.517421</v>
          </cell>
          <cell r="R118" t="str">
            <v>HDSR</v>
          </cell>
          <cell r="S118">
            <v>300</v>
          </cell>
          <cell r="W118" t="str">
            <v>ja 19xx</v>
          </cell>
          <cell r="X118" t="str">
            <v>EG</v>
          </cell>
          <cell r="Z118" t="e">
            <v>#N/A</v>
          </cell>
          <cell r="AA118" t="e">
            <v>#N/A</v>
          </cell>
          <cell r="AB118" t="str">
            <v>Jaagpad 16 nst / haanwijk 2 nst</v>
          </cell>
          <cell r="AC118" t="str">
            <v>3481ET</v>
          </cell>
          <cell r="AD118" t="str">
            <v>Harmelen</v>
          </cell>
          <cell r="AE118" t="str">
            <v>Woerden</v>
          </cell>
          <cell r="AF118" t="str">
            <v>OR</v>
          </cell>
          <cell r="AG118" t="str">
            <v>AV 06</v>
          </cell>
          <cell r="AH118" t="str">
            <v>handm.</v>
          </cell>
          <cell r="AI118" t="str">
            <v>B9615 en   Woning</v>
          </cell>
          <cell r="AJ118" t="str">
            <v>GOP</v>
          </cell>
          <cell r="AM118" t="str">
            <v>1. Waterkering, 2. Scheepvaart, 3. Brug fiets en voet verkeer.4. KWA Open deuren</v>
          </cell>
          <cell r="AO118" t="str">
            <v>Leidsche Rijn</v>
          </cell>
          <cell r="AP118">
            <v>-0.4</v>
          </cell>
          <cell r="AR118" t="str">
            <v>Leidsche Rijn</v>
          </cell>
          <cell r="BA118">
            <v>0</v>
          </cell>
          <cell r="BC118">
            <v>0</v>
          </cell>
          <cell r="BH118" t="str">
            <v xml:space="preserve"> </v>
          </cell>
          <cell r="BN118" t="str">
            <v>schutsluis</v>
          </cell>
          <cell r="BP118">
            <v>3.05</v>
          </cell>
          <cell r="BQ118">
            <v>17</v>
          </cell>
          <cell r="CC118" t="str">
            <v>vrije oversp</v>
          </cell>
          <cell r="CD118" t="str">
            <v>handm.</v>
          </cell>
          <cell r="CE118">
            <v>3.05</v>
          </cell>
          <cell r="CG118">
            <v>1</v>
          </cell>
          <cell r="CH118" t="str">
            <v>n.v.t.</v>
          </cell>
          <cell r="CI118" t="str">
            <v>sluis</v>
          </cell>
          <cell r="CJ118" t="str">
            <v>staal</v>
          </cell>
          <cell r="CK118" t="str">
            <v>staal</v>
          </cell>
          <cell r="CL118" t="str">
            <v>goed</v>
          </cell>
          <cell r="CW118">
            <v>0</v>
          </cell>
          <cell r="CX118">
            <v>0</v>
          </cell>
          <cell r="DE118">
            <v>2013</v>
          </cell>
          <cell r="DG118">
            <v>2013</v>
          </cell>
          <cell r="DI118">
            <v>2018</v>
          </cell>
          <cell r="DL118" t="str">
            <v>sluis</v>
          </cell>
          <cell r="DM118" t="str">
            <v>ja</v>
          </cell>
          <cell r="DN118">
            <v>2018</v>
          </cell>
          <cell r="DO118" t="str">
            <v>geen</v>
          </cell>
          <cell r="DP118">
            <v>1656</v>
          </cell>
          <cell r="DQ118">
            <v>2009</v>
          </cell>
          <cell r="DR118">
            <v>2009</v>
          </cell>
          <cell r="DS118" t="str">
            <v>n.v.t.</v>
          </cell>
          <cell r="DT118" t="str">
            <v>n.v.t.</v>
          </cell>
          <cell r="DU118">
            <v>2009</v>
          </cell>
          <cell r="EA118" t="str">
            <v>visp.1</v>
          </cell>
          <cell r="EH118">
            <v>50</v>
          </cell>
          <cell r="EI118">
            <v>50</v>
          </cell>
          <cell r="EJ118">
            <v>400</v>
          </cell>
          <cell r="FW118" t="str">
            <v>871687400006365834</v>
          </cell>
          <cell r="FX118">
            <v>4</v>
          </cell>
          <cell r="FY118" t="str">
            <v>SL-HAANWIJKERSLUIS</v>
          </cell>
        </row>
        <row r="119">
          <cell r="A119" t="str">
            <v>M24</v>
          </cell>
          <cell r="B119" t="str">
            <v>Haanwijkersluis</v>
          </cell>
          <cell r="D119" t="str">
            <v>j</v>
          </cell>
          <cell r="E119">
            <v>4330</v>
          </cell>
          <cell r="N119" t="str">
            <v>Mp</v>
          </cell>
          <cell r="Q119" t="str">
            <v>Mp</v>
          </cell>
          <cell r="R119" t="str">
            <v>HDSR</v>
          </cell>
          <cell r="S119">
            <v>300</v>
          </cell>
          <cell r="X119" t="str">
            <v>M-code</v>
          </cell>
          <cell r="Z119" t="e">
            <v>#N/A</v>
          </cell>
          <cell r="AA119" t="e">
            <v>#N/A</v>
          </cell>
          <cell r="AB119" t="str">
            <v>Jaagpad 16 nst / haanwijk 2 nst</v>
          </cell>
          <cell r="AC119" t="str">
            <v>3481ET</v>
          </cell>
          <cell r="AD119" t="str">
            <v>Harmelen</v>
          </cell>
          <cell r="AE119" t="str">
            <v>Woerden</v>
          </cell>
          <cell r="AF119" t="str">
            <v>OR</v>
          </cell>
          <cell r="AG119" t="str">
            <v>AV 06</v>
          </cell>
          <cell r="AH119" t="str">
            <v>autom.</v>
          </cell>
          <cell r="AJ119" t="str">
            <v>GOP</v>
          </cell>
          <cell r="CN119" t="str">
            <v>ADCP</v>
          </cell>
          <cell r="DE119" t="str">
            <v>n.v.t.</v>
          </cell>
          <cell r="DO119" t="str">
            <v>geen</v>
          </cell>
          <cell r="DP119">
            <v>2011</v>
          </cell>
          <cell r="DS119">
            <v>2011</v>
          </cell>
          <cell r="DT119">
            <v>2011</v>
          </cell>
          <cell r="DU119">
            <v>2011</v>
          </cell>
          <cell r="FA119" t="str">
            <v>X</v>
          </cell>
          <cell r="FW119" t="str">
            <v>geen elektra??? of samen met ander object??</v>
          </cell>
          <cell r="FY119" t="e">
            <v>#N/A</v>
          </cell>
          <cell r="FZ119" t="str">
            <v>misschien aangesloten op aansluiting sluisl Haanwijk ???</v>
          </cell>
        </row>
        <row r="120">
          <cell r="A120" t="str">
            <v>I6152</v>
          </cell>
          <cell r="B120" t="str">
            <v>Haanwijkersluis spuikoker</v>
          </cell>
          <cell r="D120" t="str">
            <v>j</v>
          </cell>
          <cell r="E120">
            <v>4330</v>
          </cell>
          <cell r="I120" t="str">
            <v>Ui</v>
          </cell>
          <cell r="Q120" t="str">
            <v>Ui</v>
          </cell>
          <cell r="R120" t="str">
            <v>HDSR</v>
          </cell>
          <cell r="S120">
            <v>300</v>
          </cell>
          <cell r="X120" t="str">
            <v>EG</v>
          </cell>
          <cell r="Z120" t="e">
            <v>#N/A</v>
          </cell>
          <cell r="AA120" t="e">
            <v>#N/A</v>
          </cell>
          <cell r="AB120" t="str">
            <v>Jaagpad 16 nst / haanwijk 2 nst</v>
          </cell>
          <cell r="AC120" t="str">
            <v>3481ET</v>
          </cell>
          <cell r="AD120" t="str">
            <v>Harmelen</v>
          </cell>
          <cell r="AE120" t="str">
            <v>Woerden</v>
          </cell>
          <cell r="AF120" t="str">
            <v>OR</v>
          </cell>
          <cell r="AG120" t="str">
            <v>AV 06</v>
          </cell>
          <cell r="AH120" t="str">
            <v>autom.</v>
          </cell>
          <cell r="AI120" t="str">
            <v>t.b.v. KWA 100%(HDSR 100%)</v>
          </cell>
          <cell r="AJ120" t="str">
            <v>GOP</v>
          </cell>
          <cell r="AL120" t="str">
            <v>aanvoer</v>
          </cell>
          <cell r="AM120" t="str">
            <v>Dit object is gebouwd tbv van de KWA (100%)</v>
          </cell>
          <cell r="AO120" t="str">
            <v>Leidsche Rijn</v>
          </cell>
          <cell r="AP120">
            <v>-0.4</v>
          </cell>
          <cell r="AR120" t="str">
            <v>Leidsche Rijn</v>
          </cell>
          <cell r="BA120">
            <v>0</v>
          </cell>
          <cell r="BC120">
            <v>0</v>
          </cell>
          <cell r="BF120" t="str">
            <v>uitlaat</v>
          </cell>
          <cell r="BH120">
            <v>3.15</v>
          </cell>
          <cell r="CW120">
            <v>0</v>
          </cell>
          <cell r="CX120">
            <v>0</v>
          </cell>
          <cell r="DE120">
            <v>2013</v>
          </cell>
          <cell r="DG120">
            <v>2013</v>
          </cell>
          <cell r="DI120">
            <v>2018</v>
          </cell>
          <cell r="DO120" t="str">
            <v>geen</v>
          </cell>
          <cell r="DP120" t="str">
            <v>1986?</v>
          </cell>
          <cell r="DR120">
            <v>2003</v>
          </cell>
          <cell r="DS120">
            <v>2003</v>
          </cell>
          <cell r="DT120">
            <v>2003</v>
          </cell>
          <cell r="DU120">
            <v>2003</v>
          </cell>
          <cell r="ES120" t="str">
            <v>X</v>
          </cell>
          <cell r="FW120" t="str">
            <v>871687400006364714</v>
          </cell>
          <cell r="FX120">
            <v>4</v>
          </cell>
          <cell r="FY120" t="str">
            <v>I-HAANWIJKERSLUIS-SPUIKOKER</v>
          </cell>
        </row>
        <row r="121">
          <cell r="A121" t="str">
            <v>Woon07</v>
          </cell>
          <cell r="B121" t="str">
            <v>Haanwijkersluis woning</v>
          </cell>
          <cell r="D121" t="str">
            <v>j</v>
          </cell>
          <cell r="E121" t="str">
            <v>nee</v>
          </cell>
          <cell r="P121" t="str">
            <v>Rijksm.517421</v>
          </cell>
          <cell r="Q121" t="str">
            <v>Rijksm.517421</v>
          </cell>
          <cell r="R121" t="str">
            <v>HDSR</v>
          </cell>
          <cell r="S121">
            <v>300</v>
          </cell>
          <cell r="W121" t="str">
            <v>ja 19xx</v>
          </cell>
          <cell r="X121" t="str">
            <v>EG</v>
          </cell>
          <cell r="Y121" t="str">
            <v>Afz.bes.</v>
          </cell>
          <cell r="Z121" t="e">
            <v>#N/A</v>
          </cell>
          <cell r="AA121" t="e">
            <v>#N/A</v>
          </cell>
          <cell r="AB121" t="str">
            <v>Jaagpad 16</v>
          </cell>
          <cell r="AC121" t="str">
            <v>3481ET</v>
          </cell>
          <cell r="AD121" t="str">
            <v>Harmelen</v>
          </cell>
          <cell r="AE121" t="str">
            <v>Woerden</v>
          </cell>
          <cell r="AF121" t="str">
            <v>OR</v>
          </cell>
          <cell r="AG121" t="str">
            <v>AV 06</v>
          </cell>
          <cell r="AH121" t="str">
            <v>n.v.t.</v>
          </cell>
          <cell r="AI121" t="str">
            <v>verpacht aan Ries de Cruif</v>
          </cell>
          <cell r="AJ121" t="str">
            <v>nee</v>
          </cell>
          <cell r="DA121">
            <v>222710</v>
          </cell>
          <cell r="DE121">
            <v>2007</v>
          </cell>
          <cell r="DG121">
            <v>2007</v>
          </cell>
          <cell r="DI121">
            <v>2017</v>
          </cell>
          <cell r="DO121" t="str">
            <v>geen</v>
          </cell>
          <cell r="FW121" t="str">
            <v>PRIVEAAANSLUITING??</v>
          </cell>
          <cell r="FY121" t="e">
            <v>#N/A</v>
          </cell>
        </row>
        <row r="122">
          <cell r="A122" t="str">
            <v>SY4912</v>
          </cell>
          <cell r="B122" t="str">
            <v>Haardijk</v>
          </cell>
          <cell r="D122" t="str">
            <v>n</v>
          </cell>
          <cell r="E122" t="str">
            <v>nee</v>
          </cell>
          <cell r="J122" t="str">
            <v>Sy</v>
          </cell>
          <cell r="Q122" t="str">
            <v>Sy</v>
          </cell>
          <cell r="R122" t="str">
            <v>HDSR</v>
          </cell>
          <cell r="S122">
            <v>300</v>
          </cell>
          <cell r="X122" t="str">
            <v>SY-code</v>
          </cell>
          <cell r="Z122" t="e">
            <v>#N/A</v>
          </cell>
          <cell r="AA122" t="e">
            <v>#N/A</v>
          </cell>
          <cell r="AB122" t="str">
            <v>Haardijk</v>
          </cell>
          <cell r="AD122" t="str">
            <v>Linschoten</v>
          </cell>
          <cell r="AE122" t="str">
            <v>Montfoort</v>
          </cell>
          <cell r="AF122" t="str">
            <v>OR</v>
          </cell>
          <cell r="AG122" t="str">
            <v>AV 06</v>
          </cell>
          <cell r="AH122" t="str">
            <v>niet</v>
          </cell>
          <cell r="AI122" t="str">
            <v>lengte = 23,2 m</v>
          </cell>
          <cell r="AJ122" t="str">
            <v>nee</v>
          </cell>
          <cell r="AO122" t="str">
            <v xml:space="preserve">de Hoogenpolder </v>
          </cell>
          <cell r="AP122">
            <v>-1.1000000000000001</v>
          </cell>
          <cell r="AQ122">
            <v>-1.1000000000000001</v>
          </cell>
          <cell r="AR122" t="str">
            <v>de Hoogenpolder</v>
          </cell>
          <cell r="AS122">
            <v>-1.1000000000000001</v>
          </cell>
          <cell r="AT122">
            <v>-1.1000000000000001</v>
          </cell>
          <cell r="AU122">
            <v>0</v>
          </cell>
          <cell r="BF122" t="str">
            <v/>
          </cell>
          <cell r="BG122" t="str">
            <v/>
          </cell>
          <cell r="BH122" t="str">
            <v/>
          </cell>
          <cell r="BJ122" t="str">
            <v/>
          </cell>
          <cell r="BK122" t="str">
            <v/>
          </cell>
          <cell r="BL122" t="str">
            <v/>
          </cell>
          <cell r="BR122" t="str">
            <v/>
          </cell>
          <cell r="BS122" t="str">
            <v/>
          </cell>
          <cell r="BT122" t="str">
            <v/>
          </cell>
          <cell r="BU122" t="str">
            <v/>
          </cell>
          <cell r="BV122" t="str">
            <v/>
          </cell>
          <cell r="BW122" t="str">
            <v/>
          </cell>
          <cell r="BX122" t="str">
            <v/>
          </cell>
          <cell r="BY122" t="str">
            <v/>
          </cell>
          <cell r="BZ122" t="str">
            <v/>
          </cell>
          <cell r="CA122" t="str">
            <v/>
          </cell>
          <cell r="CB122" t="str">
            <v/>
          </cell>
          <cell r="CR122" t="str">
            <v>leiding</v>
          </cell>
          <cell r="CU122">
            <v>0</v>
          </cell>
          <cell r="CV122">
            <v>0</v>
          </cell>
          <cell r="CW122">
            <v>0</v>
          </cell>
          <cell r="CX122">
            <v>0</v>
          </cell>
          <cell r="CY122">
            <v>0</v>
          </cell>
          <cell r="DE122">
            <v>2013</v>
          </cell>
          <cell r="DG122">
            <v>2013</v>
          </cell>
          <cell r="DI122">
            <v>2018</v>
          </cell>
          <cell r="DO122" t="str">
            <v>geen</v>
          </cell>
          <cell r="EU122" t="str">
            <v>X</v>
          </cell>
          <cell r="FW122" t="str">
            <v>geen elektra??? of samen met ander object??</v>
          </cell>
          <cell r="FY122" t="e">
            <v>#N/A</v>
          </cell>
        </row>
        <row r="123">
          <cell r="A123" t="str">
            <v>G0058</v>
          </cell>
          <cell r="B123" t="str">
            <v>Haarrijn (nieuw)</v>
          </cell>
          <cell r="D123" t="str">
            <v>j</v>
          </cell>
          <cell r="E123">
            <v>2186</v>
          </cell>
          <cell r="F123" t="str">
            <v>Gm</v>
          </cell>
          <cell r="O123" t="str">
            <v>Vp</v>
          </cell>
          <cell r="Q123" t="str">
            <v>GmVp</v>
          </cell>
          <cell r="R123" t="str">
            <v>HDSR</v>
          </cell>
          <cell r="S123">
            <v>300</v>
          </cell>
          <cell r="X123" t="str">
            <v>EG</v>
          </cell>
          <cell r="Z123">
            <v>129439.76900000125</v>
          </cell>
          <cell r="AA123">
            <v>462090.39600000158</v>
          </cell>
          <cell r="AB123" t="str">
            <v>Haarrijnweg nabij 5</v>
          </cell>
          <cell r="AC123" t="str">
            <v>3605 BD</v>
          </cell>
          <cell r="AD123" t="str">
            <v>Maarssen</v>
          </cell>
          <cell r="AE123" t="str">
            <v>Stichtse Vecht</v>
          </cell>
          <cell r="AF123" t="str">
            <v>LR</v>
          </cell>
          <cell r="AG123" t="str">
            <v>RN 14</v>
          </cell>
          <cell r="AH123" t="str">
            <v>autom.</v>
          </cell>
          <cell r="AI123" t="str">
            <v xml:space="preserve"> </v>
          </cell>
          <cell r="AJ123" t="str">
            <v>GOP</v>
          </cell>
          <cell r="AL123" t="str">
            <v>afvoer</v>
          </cell>
          <cell r="AO123" t="str">
            <v>ARK</v>
          </cell>
          <cell r="AP123">
            <v>-0.4</v>
          </cell>
          <cell r="AV123" t="str">
            <v>schroefpomp</v>
          </cell>
          <cell r="AW123">
            <v>120</v>
          </cell>
          <cell r="AX123">
            <v>120</v>
          </cell>
          <cell r="BA123">
            <v>240</v>
          </cell>
          <cell r="BC123">
            <v>2</v>
          </cell>
          <cell r="BD123">
            <v>1</v>
          </cell>
          <cell r="BE123" t="str">
            <v>RLC portaal</v>
          </cell>
          <cell r="CR123" t="str">
            <v>betonnen onderbouw</v>
          </cell>
          <cell r="CS123" t="str">
            <v>gebouw steen glas</v>
          </cell>
          <cell r="DD123">
            <v>2017</v>
          </cell>
          <cell r="DE123">
            <v>2013</v>
          </cell>
          <cell r="DG123">
            <v>2013</v>
          </cell>
          <cell r="DI123">
            <v>2018</v>
          </cell>
          <cell r="DK123" t="str">
            <v>R afl?</v>
          </cell>
          <cell r="DL123" t="str">
            <v>gebouw</v>
          </cell>
          <cell r="DM123" t="str">
            <v>ja</v>
          </cell>
          <cell r="DN123">
            <v>2024</v>
          </cell>
          <cell r="DP123">
            <v>2015</v>
          </cell>
          <cell r="DQ123">
            <v>2015</v>
          </cell>
          <cell r="DR123">
            <v>2015</v>
          </cell>
          <cell r="DS123">
            <v>2015</v>
          </cell>
          <cell r="DT123">
            <v>2015</v>
          </cell>
          <cell r="DU123">
            <v>2015</v>
          </cell>
          <cell r="FE123" t="str">
            <v>X</v>
          </cell>
          <cell r="FR123" t="str">
            <v>Water</v>
          </cell>
          <cell r="FW123" t="str">
            <v>871687460009024442</v>
          </cell>
          <cell r="FX123">
            <v>2</v>
          </cell>
          <cell r="FY123" t="str">
            <v>GM-HAARRIJN(BOUWAANSLUITING)</v>
          </cell>
        </row>
        <row r="124">
          <cell r="A124" t="str">
            <v>G2011</v>
          </cell>
          <cell r="B124" t="str">
            <v>Haarrijn (oud)</v>
          </cell>
          <cell r="D124" t="str">
            <v>j</v>
          </cell>
          <cell r="E124">
            <v>2106</v>
          </cell>
          <cell r="F124" t="str">
            <v>Gm</v>
          </cell>
          <cell r="P124" t="str">
            <v>Ch</v>
          </cell>
          <cell r="Q124" t="str">
            <v>GmCh</v>
          </cell>
          <cell r="R124" t="str">
            <v>HDSR</v>
          </cell>
          <cell r="S124">
            <v>400</v>
          </cell>
          <cell r="X124" t="str">
            <v>EG</v>
          </cell>
          <cell r="Z124" t="e">
            <v>#N/A</v>
          </cell>
          <cell r="AA124" t="e">
            <v>#N/A</v>
          </cell>
          <cell r="AB124" t="str">
            <v>Thematerkade 4 ac</v>
          </cell>
          <cell r="AC124" t="str">
            <v>3455RX</v>
          </cell>
          <cell r="AD124" t="str">
            <v>Haarzuilens</v>
          </cell>
          <cell r="AE124" t="str">
            <v>Utrecht</v>
          </cell>
          <cell r="AF124" t="str">
            <v>LR</v>
          </cell>
          <cell r="AG124" t="str">
            <v>RN 14</v>
          </cell>
          <cell r="AH124" t="str">
            <v>autom.</v>
          </cell>
          <cell r="AI124" t="str">
            <v>Cultuurhistorisch ensemble</v>
          </cell>
          <cell r="AJ124" t="str">
            <v>GOP</v>
          </cell>
          <cell r="AL124" t="str">
            <v>afvoer</v>
          </cell>
          <cell r="AO124" t="str">
            <v>De Haarrijn</v>
          </cell>
          <cell r="AP124">
            <v>-0.4</v>
          </cell>
          <cell r="AR124" t="str">
            <v>Vleuterweide noord</v>
          </cell>
          <cell r="AS124">
            <v>-1.3</v>
          </cell>
          <cell r="AT124">
            <v>-1.6</v>
          </cell>
          <cell r="AU124">
            <v>1.2000000000000002</v>
          </cell>
          <cell r="AV124" t="str">
            <v>schroefpomp</v>
          </cell>
          <cell r="AW124">
            <v>60</v>
          </cell>
          <cell r="BA124">
            <v>60</v>
          </cell>
          <cell r="BB124">
            <v>48</v>
          </cell>
          <cell r="BC124">
            <v>1</v>
          </cell>
          <cell r="BD124">
            <v>0</v>
          </cell>
          <cell r="CR124" t="str">
            <v>betonnen onderbouw</v>
          </cell>
          <cell r="CS124" t="str">
            <v>gebouw, steen</v>
          </cell>
          <cell r="CT124">
            <v>2000000</v>
          </cell>
          <cell r="CU124">
            <v>600000</v>
          </cell>
          <cell r="CV124">
            <v>200000</v>
          </cell>
          <cell r="CW124">
            <v>3919999.9999999995</v>
          </cell>
          <cell r="CX124">
            <v>573168.81750401435</v>
          </cell>
          <cell r="CY124">
            <v>482187</v>
          </cell>
          <cell r="DA124">
            <v>604968</v>
          </cell>
          <cell r="DD124">
            <v>2017</v>
          </cell>
          <cell r="DE124">
            <v>2007</v>
          </cell>
          <cell r="DG124">
            <v>2007</v>
          </cell>
          <cell r="DI124">
            <v>2012</v>
          </cell>
          <cell r="DL124" t="str">
            <v>gebouw</v>
          </cell>
          <cell r="DM124" t="str">
            <v>ja</v>
          </cell>
          <cell r="DN124">
            <v>2018</v>
          </cell>
          <cell r="DO124" t="str">
            <v>geen</v>
          </cell>
          <cell r="DP124">
            <v>1949</v>
          </cell>
          <cell r="DQ124">
            <v>1949</v>
          </cell>
          <cell r="DR124">
            <v>1994</v>
          </cell>
          <cell r="DS124">
            <v>1994</v>
          </cell>
          <cell r="DT124">
            <v>1994</v>
          </cell>
          <cell r="DU124">
            <v>1994</v>
          </cell>
          <cell r="DZ124" t="str">
            <v>verplaatsen ivm A2   Visp2</v>
          </cell>
          <cell r="EA124" t="str">
            <v>visp.2</v>
          </cell>
          <cell r="EI124">
            <v>20</v>
          </cell>
          <cell r="EJ124">
            <v>20</v>
          </cell>
          <cell r="EK124">
            <v>15</v>
          </cell>
          <cell r="EL124">
            <v>100</v>
          </cell>
          <cell r="EM124">
            <v>200</v>
          </cell>
          <cell r="EN124">
            <v>1700</v>
          </cell>
          <cell r="EO124">
            <v>1800</v>
          </cell>
          <cell r="FH124" t="str">
            <v>X</v>
          </cell>
          <cell r="FS124" t="str">
            <v>N</v>
          </cell>
          <cell r="FU124" t="str">
            <v>HUBERT B.V.</v>
          </cell>
          <cell r="FV124" t="str">
            <v>Hubert</v>
          </cell>
          <cell r="FW124" t="str">
            <v>871687400008434163</v>
          </cell>
          <cell r="FX124">
            <v>2</v>
          </cell>
          <cell r="FY124" t="str">
            <v>GM-HAARRIJN (OUD)</v>
          </cell>
        </row>
        <row r="125">
          <cell r="A125" t="str">
            <v>I0035</v>
          </cell>
          <cell r="B125" t="str">
            <v>Haastrecht</v>
          </cell>
          <cell r="D125" t="str">
            <v>j</v>
          </cell>
          <cell r="E125">
            <v>3229</v>
          </cell>
          <cell r="H125" t="str">
            <v>In</v>
          </cell>
          <cell r="Q125" t="str">
            <v>In</v>
          </cell>
          <cell r="R125" t="str">
            <v>HDSR</v>
          </cell>
          <cell r="S125">
            <v>300</v>
          </cell>
          <cell r="X125" t="str">
            <v>EG/G3zO</v>
          </cell>
          <cell r="Z125" t="e">
            <v>#N/A</v>
          </cell>
          <cell r="AA125" t="e">
            <v>#N/A</v>
          </cell>
          <cell r="AB125" t="str">
            <v>Hoogstraat 80 nst</v>
          </cell>
          <cell r="AC125" t="str">
            <v>2851BH</v>
          </cell>
          <cell r="AD125" t="str">
            <v>Haastrecht</v>
          </cell>
          <cell r="AE125" t="str">
            <v>Krimpenerwaard</v>
          </cell>
          <cell r="AF125" t="str">
            <v>IJ</v>
          </cell>
          <cell r="AG125" t="str">
            <v>AB 03</v>
          </cell>
          <cell r="AH125" t="str">
            <v>autom.</v>
          </cell>
          <cell r="AJ125" t="str">
            <v>GOP</v>
          </cell>
          <cell r="AL125" t="str">
            <v>aanvoer</v>
          </cell>
          <cell r="AO125" t="str">
            <v>gekanaliseerde Hollandsche IJssel</v>
          </cell>
          <cell r="AP125">
            <v>0.5</v>
          </cell>
          <cell r="AQ125">
            <v>0.5</v>
          </cell>
          <cell r="AR125" t="str">
            <v>De Vlist</v>
          </cell>
          <cell r="AS125">
            <v>-1</v>
          </cell>
          <cell r="AT125">
            <v>-1</v>
          </cell>
          <cell r="AU125">
            <v>1.5</v>
          </cell>
          <cell r="BA125">
            <v>0</v>
          </cell>
          <cell r="BC125">
            <v>0</v>
          </cell>
          <cell r="BF125" t="str">
            <v>schuif onderlaat</v>
          </cell>
          <cell r="BH125">
            <v>0.7</v>
          </cell>
          <cell r="BI125">
            <v>25</v>
          </cell>
          <cell r="CR125" t="str">
            <v>HDPE buis</v>
          </cell>
          <cell r="CS125" t="str">
            <v>stalen straatkast</v>
          </cell>
          <cell r="CW125">
            <v>0</v>
          </cell>
          <cell r="CX125">
            <v>119410.13505329673</v>
          </cell>
          <cell r="CY125">
            <v>100455.5953369545</v>
          </cell>
          <cell r="DA125">
            <v>126035</v>
          </cell>
          <cell r="DD125">
            <v>2017</v>
          </cell>
          <cell r="DE125">
            <v>2014</v>
          </cell>
          <cell r="DG125">
            <v>2015</v>
          </cell>
          <cell r="DI125">
            <v>2020</v>
          </cell>
          <cell r="DO125" t="str">
            <v>geen</v>
          </cell>
          <cell r="DP125">
            <v>1995</v>
          </cell>
          <cell r="DQ125">
            <v>2000</v>
          </cell>
          <cell r="DR125">
            <v>2000</v>
          </cell>
          <cell r="DS125">
            <v>2000</v>
          </cell>
          <cell r="DT125">
            <v>2000</v>
          </cell>
          <cell r="DU125">
            <v>2000</v>
          </cell>
          <cell r="DZ125" t="str">
            <v>vergroten, waterkracht? Vispassage?</v>
          </cell>
          <cell r="EA125" t="str">
            <v>visp.1</v>
          </cell>
          <cell r="EU125">
            <v>49</v>
          </cell>
          <cell r="FW125" t="str">
            <v>871692192900439569</v>
          </cell>
          <cell r="FX125">
            <v>1</v>
          </cell>
          <cell r="FY125" t="str">
            <v>I-HAASTRECHT</v>
          </cell>
        </row>
        <row r="126">
          <cell r="A126" t="str">
            <v>B?</v>
          </cell>
          <cell r="B126" t="str">
            <v>Haastrecht brugfront monumentaal</v>
          </cell>
          <cell r="D126" t="str">
            <v>j</v>
          </cell>
          <cell r="E126" t="str">
            <v>nee</v>
          </cell>
          <cell r="M126" t="str">
            <v>Br</v>
          </cell>
          <cell r="P126" t="str">
            <v>rijksm ??</v>
          </cell>
          <cell r="Q126" t="str">
            <v>Brrijksm ??</v>
          </cell>
          <cell r="R126" t="str">
            <v>HDSR</v>
          </cell>
          <cell r="S126">
            <v>300</v>
          </cell>
          <cell r="Z126" t="e">
            <v>#N/A</v>
          </cell>
          <cell r="AA126" t="e">
            <v>#N/A</v>
          </cell>
          <cell r="AB126" t="str">
            <v>Hoogstraat 102 nst</v>
          </cell>
          <cell r="AC126" t="str">
            <v>2851 BJ</v>
          </cell>
          <cell r="AD126" t="str">
            <v>Haastrecht</v>
          </cell>
          <cell r="AE126" t="str">
            <v>Krimpenerwaard</v>
          </cell>
          <cell r="AF126" t="str">
            <v>IJ</v>
          </cell>
          <cell r="AG126" t="str">
            <v>AB 03</v>
          </cell>
          <cell r="AH126" t="str">
            <v>n.v.t.</v>
          </cell>
          <cell r="AI126" t="str">
            <v>overdracht van RWS GHIJ</v>
          </cell>
          <cell r="AJ126" t="str">
            <v>??</v>
          </cell>
          <cell r="DE126" t="str">
            <v>n.v.t.</v>
          </cell>
          <cell r="DL126" t="str">
            <v>brug</v>
          </cell>
          <cell r="DM126" t="str">
            <v>?</v>
          </cell>
          <cell r="DN126">
            <v>2018</v>
          </cell>
          <cell r="FW126" t="str">
            <v>geen elektra??? of samen met ander object??</v>
          </cell>
          <cell r="FY126" t="e">
            <v>#N/A</v>
          </cell>
        </row>
        <row r="127">
          <cell r="A127" t="str">
            <v>ST1006</v>
          </cell>
          <cell r="B127" t="str">
            <v>Hakswetering</v>
          </cell>
          <cell r="D127" t="str">
            <v>j</v>
          </cell>
          <cell r="E127">
            <v>1055</v>
          </cell>
          <cell r="G127" t="str">
            <v>St</v>
          </cell>
          <cell r="O127" t="str">
            <v>Vp</v>
          </cell>
          <cell r="Q127" t="str">
            <v>StVp</v>
          </cell>
          <cell r="R127" t="str">
            <v>HDSR</v>
          </cell>
          <cell r="S127">
            <v>300</v>
          </cell>
          <cell r="X127" t="str">
            <v>EG</v>
          </cell>
          <cell r="Z127">
            <v>141964.80299999937</v>
          </cell>
          <cell r="AA127">
            <v>454270.36100000143</v>
          </cell>
          <cell r="AB127" t="str">
            <v>Rijnsoever 1 to</v>
          </cell>
          <cell r="AC127" t="str">
            <v>3704JC</v>
          </cell>
          <cell r="AD127" t="str">
            <v>Bunnik</v>
          </cell>
          <cell r="AE127" t="str">
            <v>Bunnik</v>
          </cell>
          <cell r="AF127" t="str">
            <v>KR</v>
          </cell>
          <cell r="AG127" t="str">
            <v>JW 09</v>
          </cell>
          <cell r="AH127" t="str">
            <v>autom.</v>
          </cell>
          <cell r="AJ127" t="str">
            <v>GOP</v>
          </cell>
          <cell r="BA127">
            <v>0</v>
          </cell>
          <cell r="BC127">
            <v>0</v>
          </cell>
          <cell r="BF127" t="str">
            <v>ecostuw</v>
          </cell>
          <cell r="BG127">
            <v>1</v>
          </cell>
          <cell r="BH127">
            <v>5</v>
          </cell>
          <cell r="BK127" t="str">
            <v>beton</v>
          </cell>
          <cell r="BL127" t="str">
            <v>aluminium</v>
          </cell>
          <cell r="CT127">
            <v>70000</v>
          </cell>
          <cell r="CU127">
            <v>40000</v>
          </cell>
          <cell r="CV127">
            <v>30000</v>
          </cell>
          <cell r="CW127">
            <v>196000</v>
          </cell>
          <cell r="CX127">
            <v>0</v>
          </cell>
          <cell r="DE127">
            <v>2015</v>
          </cell>
          <cell r="DG127">
            <v>2015</v>
          </cell>
          <cell r="DI127">
            <v>2020</v>
          </cell>
          <cell r="DO127" t="str">
            <v>geen</v>
          </cell>
          <cell r="DP127" t="str">
            <v>??</v>
          </cell>
          <cell r="DQ127">
            <v>2004</v>
          </cell>
          <cell r="DR127">
            <v>2004</v>
          </cell>
          <cell r="DS127">
            <v>2004</v>
          </cell>
          <cell r="DT127">
            <v>2004</v>
          </cell>
          <cell r="DU127">
            <v>2004</v>
          </cell>
          <cell r="EU127" t="str">
            <v>X</v>
          </cell>
          <cell r="FW127" t="str">
            <v>871687400009298726</v>
          </cell>
          <cell r="FX127">
            <v>3</v>
          </cell>
          <cell r="FY127" t="str">
            <v>ST-HAKSWETERING</v>
          </cell>
        </row>
        <row r="128">
          <cell r="A128" t="str">
            <v>G4033</v>
          </cell>
          <cell r="B128" t="str">
            <v>Harmelen</v>
          </cell>
          <cell r="D128" t="str">
            <v>j</v>
          </cell>
          <cell r="E128">
            <v>2114</v>
          </cell>
          <cell r="F128" t="str">
            <v>Gm</v>
          </cell>
          <cell r="G128" t="str">
            <v>St</v>
          </cell>
          <cell r="Q128" t="str">
            <v>GmSt</v>
          </cell>
          <cell r="R128" t="str">
            <v>HDSR</v>
          </cell>
          <cell r="S128">
            <v>300</v>
          </cell>
          <cell r="X128" t="str">
            <v>G3zO</v>
          </cell>
          <cell r="Z128">
            <v>126194.24399999902</v>
          </cell>
          <cell r="AA128">
            <v>455218.65500000119</v>
          </cell>
          <cell r="AB128" t="str">
            <v>Raadhuislaan 5 bij</v>
          </cell>
          <cell r="AC128" t="str">
            <v>3481CS</v>
          </cell>
          <cell r="AD128" t="str">
            <v>Harmelen</v>
          </cell>
          <cell r="AE128" t="str">
            <v>Woerden</v>
          </cell>
          <cell r="AF128" t="str">
            <v>LR</v>
          </cell>
          <cell r="AG128" t="str">
            <v>NB 16</v>
          </cell>
          <cell r="AH128" t="str">
            <v>lok.autom.</v>
          </cell>
          <cell r="AI128" t="str">
            <v>ST8022</v>
          </cell>
          <cell r="AJ128" t="str">
            <v>GOP</v>
          </cell>
          <cell r="AL128" t="str">
            <v>afvoer</v>
          </cell>
          <cell r="AO128" t="str">
            <v>kern Harmelen</v>
          </cell>
          <cell r="AP128">
            <v>-1.8</v>
          </cell>
          <cell r="AR128" t="str">
            <v>polder Bijleveld</v>
          </cell>
          <cell r="AT128">
            <v>-2</v>
          </cell>
          <cell r="AU128">
            <v>0.19999999999999996</v>
          </cell>
          <cell r="AV128" t="str">
            <v>schroefpomp</v>
          </cell>
          <cell r="AW128">
            <v>15</v>
          </cell>
          <cell r="BA128">
            <v>15</v>
          </cell>
          <cell r="BC128">
            <v>1</v>
          </cell>
          <cell r="BD128">
            <v>0</v>
          </cell>
          <cell r="BF128" t="str">
            <v>? Stuw</v>
          </cell>
          <cell r="BG128">
            <v>1</v>
          </cell>
          <cell r="BH128">
            <v>1.8</v>
          </cell>
          <cell r="BM128" t="str">
            <v>rechthoekig</v>
          </cell>
          <cell r="CR128" t="str">
            <v>put prefab beton</v>
          </cell>
          <cell r="CS128" t="str">
            <v>stalen straatkast</v>
          </cell>
          <cell r="CT128">
            <v>90000</v>
          </cell>
          <cell r="CU128">
            <v>70000</v>
          </cell>
          <cell r="CV128">
            <v>40000</v>
          </cell>
          <cell r="CW128">
            <v>280000</v>
          </cell>
          <cell r="CX128">
            <v>189691.66125612703</v>
          </cell>
          <cell r="CY128">
            <v>159581</v>
          </cell>
          <cell r="DE128">
            <v>2011</v>
          </cell>
          <cell r="DG128">
            <v>2011</v>
          </cell>
          <cell r="DI128">
            <v>2016</v>
          </cell>
          <cell r="DL128" t="str">
            <v>kl.kast</v>
          </cell>
          <cell r="DM128" t="str">
            <v>ja</v>
          </cell>
          <cell r="DO128" t="str">
            <v>geen</v>
          </cell>
          <cell r="DP128" t="str">
            <v>?</v>
          </cell>
          <cell r="DQ128">
            <v>2002</v>
          </cell>
          <cell r="DR128">
            <v>2002</v>
          </cell>
          <cell r="DS128">
            <v>2002</v>
          </cell>
          <cell r="DT128">
            <v>2002</v>
          </cell>
          <cell r="DU128">
            <v>2002</v>
          </cell>
          <cell r="EB128">
            <v>202</v>
          </cell>
          <cell r="EU128" t="str">
            <v>X</v>
          </cell>
          <cell r="FS128" t="str">
            <v>J</v>
          </cell>
          <cell r="FT128" t="str">
            <v>voeding 3x380</v>
          </cell>
          <cell r="FV128" t="str">
            <v>nn</v>
          </cell>
          <cell r="FW128" t="str">
            <v>871687400008943016</v>
          </cell>
          <cell r="FX128">
            <v>2</v>
          </cell>
          <cell r="FY128" t="str">
            <v>GM-HARMELEN</v>
          </cell>
        </row>
        <row r="129">
          <cell r="A129" t="str">
            <v>M14</v>
          </cell>
          <cell r="B129" t="str">
            <v>Harmelen regenmeter</v>
          </cell>
          <cell r="D129" t="str">
            <v>j</v>
          </cell>
          <cell r="E129">
            <v>2114</v>
          </cell>
          <cell r="N129" t="str">
            <v>Mp</v>
          </cell>
          <cell r="Q129" t="str">
            <v>Mp</v>
          </cell>
          <cell r="R129" t="str">
            <v>HDSR</v>
          </cell>
          <cell r="S129">
            <v>300</v>
          </cell>
          <cell r="X129" t="str">
            <v>M-code</v>
          </cell>
          <cell r="Z129" t="e">
            <v>#N/A</v>
          </cell>
          <cell r="AA129" t="e">
            <v>#N/A</v>
          </cell>
          <cell r="AB129" t="str">
            <v>Raadhuislaan 5 bij /achter Dammolen 64</v>
          </cell>
          <cell r="AC129" t="str">
            <v>3481CS</v>
          </cell>
          <cell r="AD129" t="str">
            <v>Harmelen</v>
          </cell>
          <cell r="AE129" t="str">
            <v>Woerden</v>
          </cell>
          <cell r="AF129" t="str">
            <v>LR</v>
          </cell>
          <cell r="AG129" t="str">
            <v>NB 16</v>
          </cell>
          <cell r="AH129" t="str">
            <v>autom.</v>
          </cell>
          <cell r="AJ129" t="str">
            <v>GOP</v>
          </cell>
          <cell r="CM129" t="str">
            <v>Kantelbak</v>
          </cell>
          <cell r="CW129">
            <v>0</v>
          </cell>
          <cell r="CX129">
            <v>70598.692194638148</v>
          </cell>
          <cell r="CY129">
            <v>57403.197335402569</v>
          </cell>
          <cell r="CZ129">
            <v>4000</v>
          </cell>
          <cell r="DA129" t="str">
            <v>X</v>
          </cell>
          <cell r="DB129" t="str">
            <v xml:space="preserve"> </v>
          </cell>
          <cell r="DE129" t="str">
            <v>n.v.t.</v>
          </cell>
          <cell r="DO129" t="str">
            <v>geen</v>
          </cell>
          <cell r="DP129">
            <v>2006</v>
          </cell>
          <cell r="DR129" t="str">
            <v>n.v.t.</v>
          </cell>
          <cell r="DT129" t="str">
            <v>zie KW</v>
          </cell>
          <cell r="DU129">
            <v>2006</v>
          </cell>
          <cell r="FW129" t="str">
            <v>geen elektra??? of samen met ander object??</v>
          </cell>
          <cell r="FY129" t="e">
            <v>#N/A</v>
          </cell>
        </row>
        <row r="130">
          <cell r="A130" t="str">
            <v>G2017</v>
          </cell>
          <cell r="B130" t="str">
            <v>Harmelerwaard</v>
          </cell>
          <cell r="D130" t="str">
            <v>j</v>
          </cell>
          <cell r="E130">
            <v>2157</v>
          </cell>
          <cell r="F130" t="str">
            <v>Gm</v>
          </cell>
          <cell r="Q130" t="str">
            <v>Gm</v>
          </cell>
          <cell r="R130" t="str">
            <v>HDSR</v>
          </cell>
          <cell r="S130">
            <v>300</v>
          </cell>
          <cell r="X130" t="str">
            <v>EG</v>
          </cell>
          <cell r="Z130">
            <v>127136.93200000003</v>
          </cell>
          <cell r="AA130">
            <v>455668.75899999961</v>
          </cell>
          <cell r="AB130" t="str">
            <v xml:space="preserve">Harmelenwaard 8a </v>
          </cell>
          <cell r="AC130" t="str">
            <v>3481LB</v>
          </cell>
          <cell r="AD130" t="str">
            <v>Harmelen</v>
          </cell>
          <cell r="AE130" t="str">
            <v>Woerden</v>
          </cell>
          <cell r="AF130" t="str">
            <v>LR</v>
          </cell>
          <cell r="AG130" t="str">
            <v>RN 14</v>
          </cell>
          <cell r="AH130" t="str">
            <v>autom.</v>
          </cell>
          <cell r="AJ130" t="str">
            <v>GOP</v>
          </cell>
          <cell r="AL130" t="str">
            <v>af- en aanvoer</v>
          </cell>
          <cell r="AO130" t="str">
            <v>Leidsche Rijn</v>
          </cell>
          <cell r="AP130">
            <v>-0.4</v>
          </cell>
          <cell r="AQ130">
            <v>-0.4</v>
          </cell>
          <cell r="AR130" t="str">
            <v>Harmelerwaard</v>
          </cell>
          <cell r="AT130">
            <v>-0.65</v>
          </cell>
          <cell r="AU130">
            <v>0.25</v>
          </cell>
          <cell r="AV130" t="str">
            <v>pomp</v>
          </cell>
          <cell r="AW130">
            <v>40</v>
          </cell>
          <cell r="BA130">
            <v>40</v>
          </cell>
          <cell r="BC130">
            <v>1</v>
          </cell>
          <cell r="BD130">
            <v>0</v>
          </cell>
          <cell r="BE130" t="str">
            <v>van der Spek grijp</v>
          </cell>
          <cell r="BR130" t="str">
            <v>?</v>
          </cell>
          <cell r="CB130" t="str">
            <v>ja</v>
          </cell>
          <cell r="CR130" t="str">
            <v>damwand</v>
          </cell>
          <cell r="CS130" t="str">
            <v>prefab beton</v>
          </cell>
          <cell r="CT130">
            <v>250000</v>
          </cell>
          <cell r="CU130">
            <v>125000</v>
          </cell>
          <cell r="CV130">
            <v>70000</v>
          </cell>
          <cell r="CW130">
            <v>623000</v>
          </cell>
          <cell r="CX130">
            <v>122822.14418352173</v>
          </cell>
          <cell r="CY130">
            <v>103326</v>
          </cell>
          <cell r="DA130">
            <v>122434</v>
          </cell>
          <cell r="DE130">
            <v>2010</v>
          </cell>
          <cell r="DG130">
            <v>2010</v>
          </cell>
          <cell r="DI130">
            <v>2017</v>
          </cell>
          <cell r="DK130" t="str">
            <v>R afl?</v>
          </cell>
          <cell r="DL130" t="str">
            <v>kl.kast</v>
          </cell>
          <cell r="DM130" t="str">
            <v>ja</v>
          </cell>
          <cell r="DO130" t="str">
            <v>geen</v>
          </cell>
          <cell r="DP130">
            <v>2005</v>
          </cell>
          <cell r="DQ130">
            <v>2005</v>
          </cell>
          <cell r="DR130">
            <v>2005</v>
          </cell>
          <cell r="DS130">
            <v>2005</v>
          </cell>
          <cell r="DT130">
            <v>2005</v>
          </cell>
          <cell r="DU130">
            <v>2005</v>
          </cell>
          <cell r="EC130">
            <v>425</v>
          </cell>
          <cell r="EU130" t="str">
            <v>X</v>
          </cell>
          <cell r="FS130" t="str">
            <v>N</v>
          </cell>
          <cell r="FU130" t="str">
            <v>SPAANS BABCOCK B.V.</v>
          </cell>
          <cell r="FV130" t="str">
            <v>Spaans</v>
          </cell>
          <cell r="FW130" t="str">
            <v>871687400006277267</v>
          </cell>
          <cell r="FX130">
            <v>2</v>
          </cell>
          <cell r="FY130" t="e">
            <v>#N/A</v>
          </cell>
        </row>
        <row r="131">
          <cell r="A131" t="str">
            <v>G3024</v>
          </cell>
          <cell r="B131" t="str">
            <v>Hazepad 't</v>
          </cell>
          <cell r="D131" t="str">
            <v>j</v>
          </cell>
          <cell r="E131">
            <v>3226</v>
          </cell>
          <cell r="F131" t="str">
            <v>Gm</v>
          </cell>
          <cell r="G131" t="str">
            <v>St</v>
          </cell>
          <cell r="Q131" t="str">
            <v>GmSt</v>
          </cell>
          <cell r="R131" t="str">
            <v>HDSR</v>
          </cell>
          <cell r="S131">
            <v>300</v>
          </cell>
          <cell r="X131" t="str">
            <v>EG</v>
          </cell>
          <cell r="Z131">
            <v>121913.15199999884</v>
          </cell>
          <cell r="AA131">
            <v>445374.35099999979</v>
          </cell>
          <cell r="AB131" t="str">
            <v>Benedeneind zz 437 bij</v>
          </cell>
          <cell r="AC131" t="str">
            <v>3405CR</v>
          </cell>
          <cell r="AD131" t="str">
            <v>Benschop</v>
          </cell>
          <cell r="AE131" t="str">
            <v>Lopik</v>
          </cell>
          <cell r="AF131" t="str">
            <v>IJ</v>
          </cell>
          <cell r="AG131" t="str">
            <v>NL 01</v>
          </cell>
          <cell r="AH131" t="str">
            <v>autom.</v>
          </cell>
          <cell r="AI131" t="str">
            <v>ST3120</v>
          </cell>
          <cell r="AJ131" t="str">
            <v>GOP</v>
          </cell>
          <cell r="AL131" t="str">
            <v>af- en aanvoer</v>
          </cell>
          <cell r="AO131" t="str">
            <v>Benschopper wetering</v>
          </cell>
          <cell r="AP131">
            <v>-1.55</v>
          </cell>
          <cell r="AQ131">
            <v>-1.6</v>
          </cell>
          <cell r="AR131" t="str">
            <v>maalpand de Koekoek</v>
          </cell>
          <cell r="AT131">
            <v>-1.87</v>
          </cell>
          <cell r="AU131">
            <v>0.32000000000000006</v>
          </cell>
          <cell r="AV131" t="str">
            <v>vijzel</v>
          </cell>
          <cell r="AW131">
            <v>40</v>
          </cell>
          <cell r="BA131">
            <v>40</v>
          </cell>
          <cell r="BC131">
            <v>1</v>
          </cell>
          <cell r="BD131" t="str">
            <v>1*</v>
          </cell>
          <cell r="BF131" t="str">
            <v>klepstuw</v>
          </cell>
          <cell r="BH131">
            <v>4</v>
          </cell>
          <cell r="BI131">
            <v>10</v>
          </cell>
          <cell r="BR131" t="str">
            <v>?</v>
          </cell>
          <cell r="CB131" t="str">
            <v>ja</v>
          </cell>
          <cell r="CR131" t="str">
            <v>damwand</v>
          </cell>
          <cell r="CS131" t="str">
            <v>prefab staal vijzel op damwand</v>
          </cell>
          <cell r="CT131">
            <v>200000</v>
          </cell>
          <cell r="CU131">
            <v>150000</v>
          </cell>
          <cell r="CV131">
            <v>70000</v>
          </cell>
          <cell r="CW131">
            <v>588000</v>
          </cell>
          <cell r="CX131">
            <v>617521.29491466447</v>
          </cell>
          <cell r="CY131">
            <v>519499.1973354026</v>
          </cell>
          <cell r="DA131">
            <v>682317</v>
          </cell>
          <cell r="DB131" t="str">
            <v>te hoog</v>
          </cell>
          <cell r="DE131">
            <v>2015</v>
          </cell>
          <cell r="DG131">
            <v>2015</v>
          </cell>
          <cell r="DI131">
            <v>2020</v>
          </cell>
          <cell r="DJ131" t="str">
            <v>hommema</v>
          </cell>
          <cell r="DL131" t="str">
            <v>gr.kast</v>
          </cell>
          <cell r="DM131" t="str">
            <v>ja</v>
          </cell>
          <cell r="DO131" t="str">
            <v>geen</v>
          </cell>
          <cell r="DP131">
            <v>1984</v>
          </cell>
          <cell r="DQ131">
            <v>2018</v>
          </cell>
          <cell r="DR131">
            <v>2018</v>
          </cell>
          <cell r="DS131">
            <v>2018</v>
          </cell>
          <cell r="DT131">
            <v>2018</v>
          </cell>
          <cell r="DU131">
            <v>2018</v>
          </cell>
          <cell r="DZ131" t="str">
            <v>geheel vervangen</v>
          </cell>
          <cell r="EA131" t="str">
            <v>visp.2</v>
          </cell>
          <cell r="EQ131">
            <v>30</v>
          </cell>
          <cell r="ER131">
            <v>330</v>
          </cell>
          <cell r="FB131" t="str">
            <v>X</v>
          </cell>
          <cell r="FS131" t="str">
            <v>N</v>
          </cell>
          <cell r="FU131" t="str">
            <v>SPAANS BABCOCK B.V.</v>
          </cell>
          <cell r="FV131" t="str">
            <v>BBC</v>
          </cell>
          <cell r="FW131" t="str">
            <v>871687400007455855</v>
          </cell>
          <cell r="FX131">
            <v>1</v>
          </cell>
          <cell r="FY131" t="str">
            <v>GM-HAZEPAD-'T</v>
          </cell>
        </row>
        <row r="132">
          <cell r="A132" t="str">
            <v>M02</v>
          </cell>
          <cell r="B132" t="str">
            <v>Hazepad 't regenmeter</v>
          </cell>
          <cell r="D132" t="str">
            <v>j</v>
          </cell>
          <cell r="E132">
            <v>3226</v>
          </cell>
          <cell r="N132" t="str">
            <v>Mp</v>
          </cell>
          <cell r="Q132" t="str">
            <v>Mp</v>
          </cell>
          <cell r="R132" t="str">
            <v>HDSR</v>
          </cell>
          <cell r="S132">
            <v>300</v>
          </cell>
          <cell r="X132" t="str">
            <v>M-code</v>
          </cell>
          <cell r="Z132">
            <v>121913.15199999884</v>
          </cell>
          <cell r="AA132">
            <v>445374.35099999979</v>
          </cell>
          <cell r="AB132" t="str">
            <v>Benedeneind zz 437 bij</v>
          </cell>
          <cell r="AC132" t="str">
            <v>3405CR</v>
          </cell>
          <cell r="AD132" t="str">
            <v>Benschop</v>
          </cell>
          <cell r="AE132" t="str">
            <v>Lopik</v>
          </cell>
          <cell r="AF132" t="str">
            <v>IJ</v>
          </cell>
          <cell r="AG132" t="str">
            <v>NL 01</v>
          </cell>
          <cell r="AH132" t="str">
            <v>autom.</v>
          </cell>
          <cell r="AJ132" t="str">
            <v>GOP</v>
          </cell>
          <cell r="CM132" t="str">
            <v>Kantelbak</v>
          </cell>
          <cell r="CW132">
            <v>0</v>
          </cell>
          <cell r="CX132">
            <v>0</v>
          </cell>
          <cell r="CZ132">
            <v>4000</v>
          </cell>
          <cell r="DA132" t="str">
            <v>X</v>
          </cell>
          <cell r="DB132" t="str">
            <v xml:space="preserve"> </v>
          </cell>
          <cell r="DE132" t="str">
            <v>n.v.t.</v>
          </cell>
          <cell r="DO132" t="str">
            <v>geen</v>
          </cell>
          <cell r="DP132" t="str">
            <v>ca1998</v>
          </cell>
          <cell r="DR132" t="str">
            <v>n.v.t.</v>
          </cell>
          <cell r="DT132" t="str">
            <v>zie KW</v>
          </cell>
          <cell r="EQ132">
            <v>1</v>
          </cell>
          <cell r="ER132">
            <v>1</v>
          </cell>
          <cell r="FB132" t="str">
            <v>X</v>
          </cell>
          <cell r="FW132" t="str">
            <v>geen elektra??? of samen met ander object??</v>
          </cell>
          <cell r="FY132" t="e">
            <v>#N/A</v>
          </cell>
        </row>
        <row r="133">
          <cell r="A133" t="str">
            <v>G6028</v>
          </cell>
          <cell r="B133" t="str">
            <v>Heeswijk</v>
          </cell>
          <cell r="D133" t="str">
            <v>j</v>
          </cell>
          <cell r="E133">
            <v>3248</v>
          </cell>
          <cell r="F133" t="str">
            <v>Gm</v>
          </cell>
          <cell r="Q133" t="str">
            <v>Gm</v>
          </cell>
          <cell r="R133" t="str">
            <v>HDSR</v>
          </cell>
          <cell r="S133">
            <v>300</v>
          </cell>
          <cell r="X133" t="str">
            <v>G3mO</v>
          </cell>
          <cell r="Z133">
            <v>125590.24300000072</v>
          </cell>
          <cell r="AA133">
            <v>451780.95399999991</v>
          </cell>
          <cell r="AB133" t="str">
            <v>Heeswijk 43 achter</v>
          </cell>
          <cell r="AC133" t="str">
            <v>3417 GP</v>
          </cell>
          <cell r="AD133" t="str">
            <v>Montfoort</v>
          </cell>
          <cell r="AE133" t="str">
            <v>Montfoort</v>
          </cell>
          <cell r="AF133" t="str">
            <v>IJ</v>
          </cell>
          <cell r="AG133" t="str">
            <v>RK 02</v>
          </cell>
          <cell r="AH133" t="str">
            <v>autom.</v>
          </cell>
          <cell r="AJ133" t="str">
            <v>GOP</v>
          </cell>
          <cell r="AL133" t="str">
            <v>afvoer</v>
          </cell>
          <cell r="AO133" t="str">
            <v>Gekanaliseerde Ijssel</v>
          </cell>
          <cell r="AP133">
            <v>0.5</v>
          </cell>
          <cell r="AQ133">
            <v>0.5</v>
          </cell>
          <cell r="AR133" t="str">
            <v>polder Heeswijk buitendijks</v>
          </cell>
          <cell r="AS133">
            <v>-1</v>
          </cell>
          <cell r="AT133">
            <v>-1</v>
          </cell>
          <cell r="AU133">
            <v>1.5</v>
          </cell>
          <cell r="AV133" t="str">
            <v>pomp</v>
          </cell>
          <cell r="AW133">
            <v>2.36</v>
          </cell>
          <cell r="AX133" t="str">
            <v xml:space="preserve"> </v>
          </cell>
          <cell r="AY133" t="str">
            <v xml:space="preserve"> </v>
          </cell>
          <cell r="AZ133" t="str">
            <v xml:space="preserve"> </v>
          </cell>
          <cell r="BA133">
            <v>2.36</v>
          </cell>
          <cell r="BB133">
            <v>1.7</v>
          </cell>
          <cell r="BC133">
            <v>1</v>
          </cell>
          <cell r="CR133" t="str">
            <v>ht damwand</v>
          </cell>
          <cell r="CS133" t="str">
            <v>HDPE put</v>
          </cell>
          <cell r="CT133">
            <v>20000</v>
          </cell>
          <cell r="CU133">
            <v>10000</v>
          </cell>
          <cell r="CV133">
            <v>20000</v>
          </cell>
          <cell r="CW133">
            <v>70000</v>
          </cell>
          <cell r="CX133">
            <v>0</v>
          </cell>
          <cell r="CY133">
            <v>0</v>
          </cell>
          <cell r="DE133">
            <v>2012</v>
          </cell>
          <cell r="DG133">
            <v>2012</v>
          </cell>
          <cell r="DI133">
            <v>2017</v>
          </cell>
          <cell r="DL133" t="str">
            <v>kl.kast</v>
          </cell>
          <cell r="DM133" t="str">
            <v>ja</v>
          </cell>
          <cell r="DO133" t="str">
            <v>geen</v>
          </cell>
          <cell r="DP133">
            <v>2006</v>
          </cell>
          <cell r="DQ133">
            <v>2006</v>
          </cell>
          <cell r="DR133">
            <v>2006</v>
          </cell>
          <cell r="DS133">
            <v>2006</v>
          </cell>
          <cell r="DT133">
            <v>2006</v>
          </cell>
          <cell r="DU133">
            <v>2006</v>
          </cell>
          <cell r="EV133" t="str">
            <v>X</v>
          </cell>
          <cell r="FV133" t="str">
            <v>nn</v>
          </cell>
          <cell r="FW133" t="str">
            <v>871687400009497099</v>
          </cell>
          <cell r="FX133">
            <v>1</v>
          </cell>
          <cell r="FY133" t="str">
            <v>GM-HEESWIJK</v>
          </cell>
        </row>
        <row r="134">
          <cell r="A134" t="str">
            <v>G6036</v>
          </cell>
          <cell r="B134" t="str">
            <v>Heeswijk Oost</v>
          </cell>
          <cell r="D134" t="str">
            <v>j</v>
          </cell>
          <cell r="E134" t="str">
            <v>nee</v>
          </cell>
          <cell r="F134" t="str">
            <v>Gm</v>
          </cell>
          <cell r="Q134" t="str">
            <v>Gm</v>
          </cell>
          <cell r="R134" t="str">
            <v>HDSR</v>
          </cell>
          <cell r="S134">
            <v>300</v>
          </cell>
          <cell r="X134" t="str">
            <v>G3mO</v>
          </cell>
          <cell r="Z134">
            <v>125757.23299999908</v>
          </cell>
          <cell r="AA134">
            <v>451732.62999999896</v>
          </cell>
          <cell r="AB134" t="str">
            <v>Heeswijk 43 achter</v>
          </cell>
          <cell r="AC134" t="str">
            <v>3417 GP</v>
          </cell>
          <cell r="AD134" t="str">
            <v>Montfoort</v>
          </cell>
          <cell r="AE134" t="str">
            <v>Montfoort</v>
          </cell>
          <cell r="AF134" t="str">
            <v>IJ</v>
          </cell>
          <cell r="AG134" t="str">
            <v>RK 02</v>
          </cell>
          <cell r="AH134" t="str">
            <v>lok.autom.</v>
          </cell>
          <cell r="AJ134" t="str">
            <v>GOP</v>
          </cell>
          <cell r="AL134" t="str">
            <v>afvoer</v>
          </cell>
          <cell r="AV134" t="str">
            <v>pomp</v>
          </cell>
          <cell r="AW134" t="str">
            <v>?</v>
          </cell>
          <cell r="BA134">
            <v>0</v>
          </cell>
          <cell r="BC134">
            <v>1</v>
          </cell>
          <cell r="CT134">
            <v>10000</v>
          </cell>
          <cell r="CU134">
            <v>5000</v>
          </cell>
          <cell r="CV134">
            <v>5000</v>
          </cell>
          <cell r="CW134">
            <v>28000</v>
          </cell>
          <cell r="DE134">
            <v>2012</v>
          </cell>
          <cell r="DG134">
            <v>2012</v>
          </cell>
          <cell r="DI134">
            <v>2017</v>
          </cell>
          <cell r="DL134" t="str">
            <v>nvt</v>
          </cell>
          <cell r="DM134" t="str">
            <v>geen</v>
          </cell>
          <cell r="DO134" t="str">
            <v>geen</v>
          </cell>
          <cell r="DP134">
            <v>2006</v>
          </cell>
          <cell r="DQ134">
            <v>2006</v>
          </cell>
          <cell r="DR134">
            <v>2006</v>
          </cell>
          <cell r="DS134">
            <v>2006</v>
          </cell>
          <cell r="DT134">
            <v>2007</v>
          </cell>
          <cell r="DU134">
            <v>2007</v>
          </cell>
          <cell r="EV134" t="str">
            <v>X</v>
          </cell>
          <cell r="FW134" t="str">
            <v>871687400009497099</v>
          </cell>
          <cell r="FX134">
            <v>1</v>
          </cell>
          <cell r="FY134" t="str">
            <v>GM-HEESWIJK</v>
          </cell>
          <cell r="FZ134" t="str">
            <v>staat bij energiebeheer oop gemaal Heeswijk</v>
          </cell>
        </row>
        <row r="135">
          <cell r="A135" t="str">
            <v>I6098</v>
          </cell>
          <cell r="B135" t="str">
            <v>Hekendorp</v>
          </cell>
          <cell r="C135" t="str">
            <v>Wiericksoord</v>
          </cell>
          <cell r="D135" t="str">
            <v>j</v>
          </cell>
          <cell r="E135">
            <v>4354</v>
          </cell>
          <cell r="H135" t="str">
            <v>In</v>
          </cell>
          <cell r="O135" t="str">
            <v>Vp</v>
          </cell>
          <cell r="Q135" t="str">
            <v>InVp</v>
          </cell>
          <cell r="R135" t="str">
            <v>HDSR</v>
          </cell>
          <cell r="S135">
            <v>300</v>
          </cell>
          <cell r="X135" t="str">
            <v>EG/G3zO</v>
          </cell>
          <cell r="Z135" t="e">
            <v>#N/A</v>
          </cell>
          <cell r="AA135" t="e">
            <v>#N/A</v>
          </cell>
          <cell r="AB135" t="str">
            <v>Goejanverwelle 1</v>
          </cell>
          <cell r="AC135" t="str">
            <v>3467PN</v>
          </cell>
          <cell r="AD135" t="str">
            <v>Hekendorp</v>
          </cell>
          <cell r="AE135" t="str">
            <v>Oudewater</v>
          </cell>
          <cell r="AF135" t="str">
            <v xml:space="preserve">OR </v>
          </cell>
          <cell r="AG135" t="str">
            <v>WS 05</v>
          </cell>
          <cell r="AH135" t="str">
            <v>autom.</v>
          </cell>
          <cell r="AJ135" t="str">
            <v>GOP</v>
          </cell>
          <cell r="CW135">
            <v>0</v>
          </cell>
          <cell r="CX135">
            <v>70598.692194638148</v>
          </cell>
          <cell r="CY135">
            <v>57403.197335402569</v>
          </cell>
          <cell r="CZ135" t="str">
            <v xml:space="preserve"> </v>
          </cell>
          <cell r="DA135">
            <v>72020</v>
          </cell>
          <cell r="DB135" t="str">
            <v xml:space="preserve"> </v>
          </cell>
          <cell r="DE135">
            <v>2007</v>
          </cell>
          <cell r="DF135">
            <v>794491</v>
          </cell>
          <cell r="DG135">
            <v>2008</v>
          </cell>
          <cell r="DH135" t="str">
            <v>nvt</v>
          </cell>
          <cell r="DI135">
            <v>2017</v>
          </cell>
          <cell r="DO135" t="str">
            <v>geen</v>
          </cell>
          <cell r="DP135" t="str">
            <v>??</v>
          </cell>
          <cell r="DQ135">
            <v>2015</v>
          </cell>
          <cell r="DR135">
            <v>2015</v>
          </cell>
          <cell r="DS135">
            <v>2015</v>
          </cell>
          <cell r="DT135">
            <v>2015</v>
          </cell>
          <cell r="DU135">
            <v>2007</v>
          </cell>
          <cell r="DZ135" t="str">
            <v xml:space="preserve"> </v>
          </cell>
          <cell r="EH135">
            <v>37</v>
          </cell>
          <cell r="EO135" t="str">
            <v>xx</v>
          </cell>
          <cell r="EP135" t="str">
            <v>xx</v>
          </cell>
          <cell r="FW135" t="str">
            <v>geen elektra??? of samen met ander object??</v>
          </cell>
          <cell r="FY135" t="e">
            <v>#N/A</v>
          </cell>
        </row>
        <row r="136">
          <cell r="A136" t="str">
            <v>G0042</v>
          </cell>
          <cell r="B136" t="str">
            <v>Hekendorpse boezem</v>
          </cell>
          <cell r="D136" t="str">
            <v>j</v>
          </cell>
          <cell r="E136" t="str">
            <v>nee</v>
          </cell>
          <cell r="F136" t="str">
            <v>Gm</v>
          </cell>
          <cell r="Q136" t="str">
            <v>Gm</v>
          </cell>
          <cell r="R136" t="str">
            <v>HDSR</v>
          </cell>
          <cell r="S136">
            <v>300</v>
          </cell>
          <cell r="X136" t="str">
            <v>G3zO</v>
          </cell>
          <cell r="Z136">
            <v>116696.78799999878</v>
          </cell>
          <cell r="AA136">
            <v>448035.66699999943</v>
          </cell>
          <cell r="AB136" t="str">
            <v>Hekendorpsebuurt nabij 33</v>
          </cell>
          <cell r="AC136" t="str">
            <v>3467PA</v>
          </cell>
          <cell r="AD136" t="str">
            <v>Hekendorp</v>
          </cell>
          <cell r="AE136" t="str">
            <v>Oudewater</v>
          </cell>
          <cell r="AF136" t="str">
            <v>OR</v>
          </cell>
          <cell r="AG136" t="str">
            <v>WS 05</v>
          </cell>
          <cell r="AH136" t="str">
            <v>lok.autom.</v>
          </cell>
          <cell r="AI136" t="str">
            <v>van LI ontvangen</v>
          </cell>
          <cell r="AJ136" t="str">
            <v>GOP</v>
          </cell>
          <cell r="AL136" t="str">
            <v>aanvoer</v>
          </cell>
          <cell r="AV136" t="str">
            <v>pomp</v>
          </cell>
          <cell r="AW136">
            <v>4</v>
          </cell>
          <cell r="BA136">
            <v>4</v>
          </cell>
          <cell r="CR136" t="str">
            <v>damwand</v>
          </cell>
          <cell r="CS136" t="str">
            <v>pomp</v>
          </cell>
          <cell r="DE136">
            <v>2010</v>
          </cell>
          <cell r="DG136">
            <v>2010</v>
          </cell>
          <cell r="DI136">
            <v>2017</v>
          </cell>
          <cell r="DL136" t="str">
            <v>kl.kast</v>
          </cell>
          <cell r="DM136" t="str">
            <v>geen</v>
          </cell>
          <cell r="DO136" t="str">
            <v>geen</v>
          </cell>
          <cell r="DP136">
            <v>2008</v>
          </cell>
          <cell r="DQ136">
            <v>2008</v>
          </cell>
          <cell r="DR136">
            <v>2008</v>
          </cell>
          <cell r="DS136">
            <v>2008</v>
          </cell>
          <cell r="DT136" t="str">
            <v>n.v.t.</v>
          </cell>
          <cell r="DU136">
            <v>2008</v>
          </cell>
          <cell r="DZ136" t="str">
            <v>overgedragen gekregen van LI</v>
          </cell>
          <cell r="ES136" t="str">
            <v>X</v>
          </cell>
          <cell r="FV136" t="str">
            <v>vopo</v>
          </cell>
          <cell r="FW136" t="str">
            <v>871692113000053165</v>
          </cell>
          <cell r="FX136">
            <v>4</v>
          </cell>
          <cell r="FY136" t="str">
            <v>GM-HEKENDORPSEBOEZEM</v>
          </cell>
        </row>
        <row r="137">
          <cell r="A137" t="str">
            <v>ST0687</v>
          </cell>
          <cell r="B137" t="str">
            <v>Hellevliet</v>
          </cell>
          <cell r="D137" t="str">
            <v>j</v>
          </cell>
          <cell r="E137">
            <v>2181</v>
          </cell>
          <cell r="G137" t="str">
            <v>St</v>
          </cell>
          <cell r="Q137" t="str">
            <v>St</v>
          </cell>
          <cell r="R137" t="str">
            <v>HDSR</v>
          </cell>
          <cell r="S137">
            <v>300</v>
          </cell>
          <cell r="X137" t="str">
            <v>G3zO</v>
          </cell>
          <cell r="Z137">
            <v>128105.02499999851</v>
          </cell>
          <cell r="AA137">
            <v>454820.42799999937</v>
          </cell>
          <cell r="AB137" t="str">
            <v>langs A12/prov weg Harmelen</v>
          </cell>
          <cell r="AD137" t="str">
            <v>Harmelen</v>
          </cell>
          <cell r="AE137" t="str">
            <v>Woerden</v>
          </cell>
          <cell r="AF137" t="str">
            <v>LR</v>
          </cell>
          <cell r="AG137" t="str">
            <v>NB 16</v>
          </cell>
          <cell r="AH137" t="str">
            <v>autom.</v>
          </cell>
          <cell r="AJ137" t="str">
            <v>GOP</v>
          </cell>
          <cell r="AL137" t="str">
            <v>afvoer</v>
          </cell>
          <cell r="AP137">
            <v>-1.7</v>
          </cell>
          <cell r="AQ137">
            <v>-1.9</v>
          </cell>
          <cell r="AS137">
            <v>-1.9</v>
          </cell>
          <cell r="AT137">
            <v>-2</v>
          </cell>
          <cell r="BH137">
            <v>2.2000000000000002</v>
          </cell>
          <cell r="DE137">
            <v>2014</v>
          </cell>
          <cell r="DG137">
            <v>2014</v>
          </cell>
          <cell r="DI137">
            <v>2019</v>
          </cell>
          <cell r="DO137" t="str">
            <v>geen</v>
          </cell>
          <cell r="DP137">
            <v>2010</v>
          </cell>
          <cell r="DQ137">
            <v>2010</v>
          </cell>
          <cell r="DR137">
            <v>2010</v>
          </cell>
          <cell r="DS137">
            <v>2011</v>
          </cell>
          <cell r="DT137">
            <v>2011</v>
          </cell>
          <cell r="DU137">
            <v>2011</v>
          </cell>
          <cell r="DZ137" t="str">
            <v>nieuw ivm BRAVO Harmelen</v>
          </cell>
          <cell r="EL137">
            <v>40</v>
          </cell>
          <cell r="EM137">
            <v>10</v>
          </cell>
          <cell r="EZ137" t="str">
            <v>X</v>
          </cell>
          <cell r="FW137" t="str">
            <v>zonnepanelen</v>
          </cell>
          <cell r="FY137" t="e">
            <v>#N/A</v>
          </cell>
        </row>
        <row r="138">
          <cell r="A138" t="str">
            <v>G4020</v>
          </cell>
          <cell r="B138" t="str">
            <v xml:space="preserve">Heul, de </v>
          </cell>
          <cell r="C138" t="str">
            <v>Zuurhout</v>
          </cell>
          <cell r="D138" t="str">
            <v>j</v>
          </cell>
          <cell r="E138">
            <v>1053</v>
          </cell>
          <cell r="F138" t="str">
            <v>Gm</v>
          </cell>
          <cell r="Q138" t="str">
            <v>Gm</v>
          </cell>
          <cell r="R138" t="str">
            <v>HDSR</v>
          </cell>
          <cell r="S138">
            <v>300</v>
          </cell>
          <cell r="X138" t="str">
            <v>EG</v>
          </cell>
          <cell r="Z138">
            <v>144086.63899999857</v>
          </cell>
          <cell r="AA138">
            <v>443461.99100000039</v>
          </cell>
          <cell r="AB138" t="str">
            <v>Provincialeweg 70 to</v>
          </cell>
          <cell r="AC138" t="str">
            <v>3998JK</v>
          </cell>
          <cell r="AD138" t="str">
            <v>Schalkwijk</v>
          </cell>
          <cell r="AE138" t="str">
            <v>Houten</v>
          </cell>
          <cell r="AF138" t="str">
            <v>KR</v>
          </cell>
          <cell r="AG138" t="str">
            <v>WK 10</v>
          </cell>
          <cell r="AH138" t="str">
            <v>autom.</v>
          </cell>
          <cell r="AJ138" t="str">
            <v>GOP</v>
          </cell>
          <cell r="AL138" t="str">
            <v>afvoer</v>
          </cell>
          <cell r="AO138" t="str">
            <v>Schalkwijkse wetering</v>
          </cell>
          <cell r="AP138">
            <v>1.3</v>
          </cell>
          <cell r="AR138" t="str">
            <v>onderbemaling</v>
          </cell>
          <cell r="AT138">
            <v>0.8</v>
          </cell>
          <cell r="AU138">
            <v>0.5</v>
          </cell>
          <cell r="AV138" t="str">
            <v>schroefpomp</v>
          </cell>
          <cell r="AW138" t="str">
            <v>1,5 of 14</v>
          </cell>
          <cell r="BA138">
            <v>0</v>
          </cell>
          <cell r="BC138">
            <v>1</v>
          </cell>
          <cell r="BD138">
            <v>0</v>
          </cell>
          <cell r="BR138" t="str">
            <v>?</v>
          </cell>
          <cell r="CB138" t="str">
            <v>ja</v>
          </cell>
          <cell r="CR138" t="str">
            <v>damwand</v>
          </cell>
          <cell r="CS138" t="str">
            <v>stalen straatkast</v>
          </cell>
          <cell r="CT138">
            <v>80000</v>
          </cell>
          <cell r="CU138">
            <v>15000</v>
          </cell>
          <cell r="CV138">
            <v>25000</v>
          </cell>
          <cell r="CW138">
            <v>168000</v>
          </cell>
          <cell r="CX138">
            <v>42475.308035826238</v>
          </cell>
          <cell r="CY138">
            <v>35733</v>
          </cell>
          <cell r="DA138">
            <v>276557</v>
          </cell>
          <cell r="DE138">
            <v>2012</v>
          </cell>
          <cell r="DG138">
            <v>2012</v>
          </cell>
          <cell r="DI138">
            <v>2017</v>
          </cell>
          <cell r="DL138" t="str">
            <v>kl.kast</v>
          </cell>
          <cell r="DM138" t="str">
            <v>ja</v>
          </cell>
          <cell r="DO138" t="str">
            <v>geen</v>
          </cell>
          <cell r="DP138">
            <v>1983</v>
          </cell>
          <cell r="DQ138">
            <v>1983</v>
          </cell>
          <cell r="DR138">
            <v>2004</v>
          </cell>
          <cell r="DS138">
            <v>2004</v>
          </cell>
          <cell r="DT138">
            <v>2004</v>
          </cell>
          <cell r="DU138">
            <v>2004</v>
          </cell>
          <cell r="EC138">
            <v>85</v>
          </cell>
          <cell r="ET138" t="str">
            <v>X</v>
          </cell>
          <cell r="FU138" t="str">
            <v>VOPO</v>
          </cell>
          <cell r="FV138" t="str">
            <v>VOPO</v>
          </cell>
          <cell r="FW138" t="str">
            <v>871687400008360493</v>
          </cell>
          <cell r="FX138">
            <v>3</v>
          </cell>
          <cell r="FY138" t="str">
            <v>GM-HEUL-DE</v>
          </cell>
        </row>
        <row r="139">
          <cell r="A139" t="str">
            <v>ST4099</v>
          </cell>
          <cell r="B139" t="str">
            <v>Hoefbladveld</v>
          </cell>
          <cell r="C139" t="str">
            <v>Madeliefweide</v>
          </cell>
          <cell r="D139" t="str">
            <v>j</v>
          </cell>
          <cell r="E139">
            <v>4401</v>
          </cell>
          <cell r="G139" t="str">
            <v>St</v>
          </cell>
          <cell r="Q139" t="str">
            <v>St</v>
          </cell>
          <cell r="R139" t="str">
            <v>HDSR</v>
          </cell>
          <cell r="S139">
            <v>300</v>
          </cell>
          <cell r="X139" t="str">
            <v>G3zO</v>
          </cell>
          <cell r="Z139">
            <v>119028.97399999946</v>
          </cell>
          <cell r="AA139">
            <v>454458.19299999997</v>
          </cell>
          <cell r="AB139" t="str">
            <v>Hoefbladveld</v>
          </cell>
          <cell r="AD139" t="str">
            <v>Woerden</v>
          </cell>
          <cell r="AE139" t="str">
            <v>Woerden</v>
          </cell>
          <cell r="AF139" t="str">
            <v>OR</v>
          </cell>
          <cell r="AG139" t="str">
            <v>NG 04</v>
          </cell>
          <cell r="AH139" t="str">
            <v>autom.</v>
          </cell>
          <cell r="AJ139" t="str">
            <v>GOP</v>
          </cell>
          <cell r="AL139" t="str">
            <v>afvoer</v>
          </cell>
          <cell r="DD139">
            <v>2018</v>
          </cell>
          <cell r="DE139" t="str">
            <v>geen status bekend</v>
          </cell>
          <cell r="FW139" t="str">
            <v>871687460009323613</v>
          </cell>
          <cell r="FX139">
            <v>4</v>
          </cell>
          <cell r="FY139" t="str">
            <v>ST-HOEFBLADVELD</v>
          </cell>
        </row>
        <row r="140">
          <cell r="A140" t="str">
            <v>ST1066</v>
          </cell>
          <cell r="B140" t="str">
            <v xml:space="preserve">Hoek de  </v>
          </cell>
          <cell r="D140" t="str">
            <v>j</v>
          </cell>
          <cell r="E140">
            <v>3222</v>
          </cell>
          <cell r="G140" t="str">
            <v>St</v>
          </cell>
          <cell r="Q140" t="str">
            <v>St</v>
          </cell>
          <cell r="R140" t="str">
            <v>HDSR</v>
          </cell>
          <cell r="S140">
            <v>300</v>
          </cell>
          <cell r="X140" t="str">
            <v>EG</v>
          </cell>
          <cell r="Z140">
            <v>130481.55000000075</v>
          </cell>
          <cell r="AA140">
            <v>444245.03999999911</v>
          </cell>
          <cell r="AB140" t="str">
            <v>Batuwseweg 49 bij</v>
          </cell>
          <cell r="AC140" t="str">
            <v>3412KX</v>
          </cell>
          <cell r="AD140" t="str">
            <v>Lopikerkapel</v>
          </cell>
          <cell r="AE140" t="str">
            <v>Lopik</v>
          </cell>
          <cell r="AF140" t="str">
            <v>IJ</v>
          </cell>
          <cell r="AG140" t="str">
            <v>NL 01</v>
          </cell>
          <cell r="AH140" t="str">
            <v>autom.</v>
          </cell>
          <cell r="AJ140" t="str">
            <v>GOP</v>
          </cell>
          <cell r="AL140" t="str">
            <v>aanvoer</v>
          </cell>
          <cell r="AO140" t="str">
            <v>Enge IJssel</v>
          </cell>
          <cell r="AP140">
            <v>0.5</v>
          </cell>
          <cell r="AQ140">
            <v>0.5</v>
          </cell>
          <cell r="AR140" t="str">
            <v>Lopiker wetering oost</v>
          </cell>
          <cell r="AS140">
            <v>0.3</v>
          </cell>
          <cell r="AT140">
            <v>0.3</v>
          </cell>
          <cell r="AU140">
            <v>0.2</v>
          </cell>
          <cell r="BA140">
            <v>0</v>
          </cell>
          <cell r="BC140">
            <v>0</v>
          </cell>
          <cell r="BF140" t="str">
            <v>klepstuw</v>
          </cell>
          <cell r="BH140">
            <v>2.52</v>
          </cell>
          <cell r="BI140">
            <v>8</v>
          </cell>
          <cell r="BM140" t="str">
            <v>rechthoekig</v>
          </cell>
          <cell r="CW140">
            <v>0</v>
          </cell>
          <cell r="CX140">
            <v>170585.90721899533</v>
          </cell>
          <cell r="CY140">
            <v>143507.99333850644</v>
          </cell>
          <cell r="DA140">
            <v>180050</v>
          </cell>
          <cell r="DE140">
            <v>2015</v>
          </cell>
          <cell r="DG140">
            <v>2015</v>
          </cell>
          <cell r="DI140">
            <v>2020</v>
          </cell>
          <cell r="DO140" t="str">
            <v>geen</v>
          </cell>
          <cell r="DP140" t="str">
            <v>??</v>
          </cell>
          <cell r="DQ140">
            <v>1993</v>
          </cell>
          <cell r="DR140">
            <v>1993</v>
          </cell>
          <cell r="DS140">
            <v>2008</v>
          </cell>
          <cell r="DT140">
            <v>2008</v>
          </cell>
          <cell r="DU140">
            <v>2008</v>
          </cell>
          <cell r="DZ140" t="str">
            <v>mech+electr</v>
          </cell>
          <cell r="EA140" t="str">
            <v>visp.2</v>
          </cell>
          <cell r="EI140">
            <v>35</v>
          </cell>
          <cell r="EX140" t="str">
            <v>X</v>
          </cell>
          <cell r="FW140" t="str">
            <v>871687400007566667</v>
          </cell>
          <cell r="FX140">
            <v>1</v>
          </cell>
          <cell r="FY140" t="str">
            <v>ST-HOEKDE</v>
          </cell>
        </row>
        <row r="141">
          <cell r="A141" t="str">
            <v>I6137</v>
          </cell>
          <cell r="B141" t="str">
            <v>Hoek van Spengen</v>
          </cell>
          <cell r="D141" t="str">
            <v>j</v>
          </cell>
          <cell r="E141">
            <v>4392</v>
          </cell>
          <cell r="H141" t="str">
            <v>In</v>
          </cell>
          <cell r="Q141" t="str">
            <v>In</v>
          </cell>
          <cell r="R141" t="str">
            <v>HDSR</v>
          </cell>
          <cell r="S141">
            <v>300</v>
          </cell>
          <cell r="X141" t="str">
            <v>G3zO</v>
          </cell>
          <cell r="Z141" t="e">
            <v>#N/A</v>
          </cell>
          <cell r="AA141" t="e">
            <v>#N/A</v>
          </cell>
          <cell r="AB141" t="str">
            <v>Spengen 30</v>
          </cell>
          <cell r="AD141" t="str">
            <v>Kockengen</v>
          </cell>
          <cell r="AE141" t="str">
            <v>Stichtse Vecht</v>
          </cell>
          <cell r="AF141" t="str">
            <v>OR</v>
          </cell>
          <cell r="AG141" t="str">
            <v>MR 07</v>
          </cell>
          <cell r="AH141" t="str">
            <v>handm.</v>
          </cell>
          <cell r="AJ141" t="str">
            <v>GOP</v>
          </cell>
          <cell r="BA141">
            <v>0</v>
          </cell>
          <cell r="BC141">
            <v>0</v>
          </cell>
          <cell r="CW141">
            <v>0</v>
          </cell>
          <cell r="CX141">
            <v>0</v>
          </cell>
          <cell r="DE141">
            <v>2011</v>
          </cell>
          <cell r="DG141">
            <v>2011</v>
          </cell>
          <cell r="DI141">
            <v>2016</v>
          </cell>
          <cell r="DO141" t="str">
            <v>geen</v>
          </cell>
          <cell r="DP141">
            <v>2006</v>
          </cell>
          <cell r="DQ141">
            <v>2006</v>
          </cell>
          <cell r="DR141">
            <v>2006</v>
          </cell>
          <cell r="DS141" t="str">
            <v>n.v.t.</v>
          </cell>
          <cell r="DT141" t="str">
            <v>n.v.t.</v>
          </cell>
          <cell r="DU141">
            <v>2006</v>
          </cell>
          <cell r="DZ141" t="str">
            <v>automatiseren in wgp KaKo</v>
          </cell>
          <cell r="EK141">
            <v>107</v>
          </cell>
          <cell r="EZ141" t="str">
            <v>X</v>
          </cell>
          <cell r="FW141" t="str">
            <v>871687400010311841</v>
          </cell>
          <cell r="FX141">
            <v>4</v>
          </cell>
          <cell r="FY141" t="str">
            <v>I-SPENGEN</v>
          </cell>
        </row>
        <row r="142">
          <cell r="A142" t="str">
            <v>G4065</v>
          </cell>
          <cell r="B142" t="str">
            <v>Hoekse Molen</v>
          </cell>
          <cell r="C142" t="str">
            <v>Knollemanshoek</v>
          </cell>
          <cell r="D142" t="str">
            <v>j</v>
          </cell>
          <cell r="E142">
            <v>3234</v>
          </cell>
          <cell r="F142" t="str">
            <v>Gm</v>
          </cell>
          <cell r="O142" t="str">
            <v>Vp</v>
          </cell>
          <cell r="Q142" t="str">
            <v>GmVp</v>
          </cell>
          <cell r="R142" t="str">
            <v>HDSR</v>
          </cell>
          <cell r="S142">
            <v>300</v>
          </cell>
          <cell r="W142" t="str">
            <v>ja 19xx</v>
          </cell>
          <cell r="X142" t="str">
            <v>EG</v>
          </cell>
          <cell r="Z142">
            <v>127726.83500000089</v>
          </cell>
          <cell r="AA142">
            <v>451498.93299999833</v>
          </cell>
          <cell r="AB142" t="str">
            <v xml:space="preserve">Achtersloot 125 (123 ac) </v>
          </cell>
          <cell r="AC142" t="str">
            <v>3401NV</v>
          </cell>
          <cell r="AD142" t="str">
            <v>IJsselstein</v>
          </cell>
          <cell r="AE142" t="str">
            <v>IJsselstein</v>
          </cell>
          <cell r="AF142" t="str">
            <v>IJ</v>
          </cell>
          <cell r="AG142" t="str">
            <v>RK 02</v>
          </cell>
          <cell r="AH142" t="str">
            <v>autom.</v>
          </cell>
          <cell r="AJ142" t="str">
            <v>GOP</v>
          </cell>
          <cell r="AL142" t="str">
            <v>afvoer</v>
          </cell>
          <cell r="AM142" t="str">
            <v>afwatering polder</v>
          </cell>
          <cell r="AO142" t="str">
            <v>gekanaliseerde Hollandsche IJssel</v>
          </cell>
          <cell r="AP142">
            <v>0.5</v>
          </cell>
          <cell r="AQ142">
            <v>0.5</v>
          </cell>
          <cell r="AR142" t="str">
            <v>maalpand de Hoekse molen</v>
          </cell>
          <cell r="AS142">
            <v>-1.45</v>
          </cell>
          <cell r="AT142">
            <v>-1.55</v>
          </cell>
          <cell r="AU142">
            <v>2.0499999999999998</v>
          </cell>
          <cell r="AV142" t="str">
            <v>vijzel</v>
          </cell>
          <cell r="AW142">
            <v>45</v>
          </cell>
          <cell r="BA142">
            <v>45</v>
          </cell>
          <cell r="BC142">
            <v>1</v>
          </cell>
          <cell r="BD142" t="str">
            <v>1*</v>
          </cell>
          <cell r="BE142" t="str">
            <v>Bosker portaal</v>
          </cell>
          <cell r="CR142" t="str">
            <v>betonnen onderbouw</v>
          </cell>
          <cell r="CS142" t="str">
            <v>gebouw, staal</v>
          </cell>
          <cell r="CT142">
            <v>350000</v>
          </cell>
          <cell r="CU142">
            <v>200000</v>
          </cell>
          <cell r="CV142">
            <v>80000</v>
          </cell>
          <cell r="CW142">
            <v>882000</v>
          </cell>
          <cell r="CX142">
            <v>610220.15244585252</v>
          </cell>
          <cell r="CY142">
            <v>513357</v>
          </cell>
          <cell r="DA142">
            <v>902771</v>
          </cell>
          <cell r="DD142">
            <v>2017</v>
          </cell>
          <cell r="DE142">
            <v>2011</v>
          </cell>
          <cell r="DG142">
            <v>2011</v>
          </cell>
          <cell r="DI142">
            <v>2016</v>
          </cell>
          <cell r="DJ142" t="str">
            <v>hommema</v>
          </cell>
          <cell r="DK142" t="str">
            <v>R afl?</v>
          </cell>
          <cell r="DL142" t="str">
            <v>gr.kast</v>
          </cell>
          <cell r="DM142" t="str">
            <v>ja</v>
          </cell>
          <cell r="DO142" t="str">
            <v>geen</v>
          </cell>
          <cell r="DP142">
            <v>1987</v>
          </cell>
          <cell r="DQ142">
            <v>1987</v>
          </cell>
          <cell r="DR142">
            <v>1987</v>
          </cell>
          <cell r="DS142">
            <v>1987</v>
          </cell>
          <cell r="DT142">
            <v>2000</v>
          </cell>
          <cell r="DU142">
            <v>2000</v>
          </cell>
          <cell r="DZ142" t="str">
            <v>Schakelt slecht, +  vispassage</v>
          </cell>
          <cell r="EK142">
            <v>50</v>
          </cell>
          <cell r="EL142">
            <v>380</v>
          </cell>
          <cell r="EM142">
            <v>120</v>
          </cell>
          <cell r="FA142" t="str">
            <v>X</v>
          </cell>
          <cell r="FU142" t="str">
            <v>vijzel</v>
          </cell>
          <cell r="FV142" t="str">
            <v>nn</v>
          </cell>
          <cell r="FW142" t="str">
            <v>871687400008452037</v>
          </cell>
          <cell r="FX142">
            <v>1</v>
          </cell>
          <cell r="FY142" t="str">
            <v>GM-HOEKSE-MOLEN</v>
          </cell>
        </row>
        <row r="143">
          <cell r="A143" t="str">
            <v>G8015</v>
          </cell>
          <cell r="B143" t="str">
            <v>Hofterweydeweg</v>
          </cell>
          <cell r="D143" t="str">
            <v>j</v>
          </cell>
          <cell r="E143" t="str">
            <v>nee</v>
          </cell>
          <cell r="F143" t="str">
            <v>Gm</v>
          </cell>
          <cell r="Q143" t="str">
            <v>Gm</v>
          </cell>
          <cell r="R143" t="str">
            <v>HDSR</v>
          </cell>
          <cell r="S143">
            <v>300</v>
          </cell>
          <cell r="X143" t="str">
            <v>G3mO</v>
          </cell>
          <cell r="Z143">
            <v>130846.01700000092</v>
          </cell>
          <cell r="AA143">
            <v>457070.86300000176</v>
          </cell>
          <cell r="AB143" t="str">
            <v>Hof ter Weydeweg 18 nst</v>
          </cell>
          <cell r="AC143" t="str">
            <v>3543 BC</v>
          </cell>
          <cell r="AD143" t="str">
            <v>Utrecht</v>
          </cell>
          <cell r="AE143" t="str">
            <v>Utrecht</v>
          </cell>
          <cell r="AF143" t="str">
            <v>LR</v>
          </cell>
          <cell r="AG143" t="str">
            <v>RN 14</v>
          </cell>
          <cell r="AH143" t="str">
            <v>lok.autom.</v>
          </cell>
          <cell r="AJ143" t="str">
            <v>GOP</v>
          </cell>
          <cell r="AV143" t="str">
            <v>pomp</v>
          </cell>
          <cell r="AW143" t="str">
            <v>1,5?</v>
          </cell>
          <cell r="BA143">
            <v>0</v>
          </cell>
          <cell r="BC143">
            <v>0</v>
          </cell>
          <cell r="CT143">
            <v>45000</v>
          </cell>
          <cell r="CU143">
            <v>15000</v>
          </cell>
          <cell r="CV143">
            <v>10000</v>
          </cell>
          <cell r="CW143">
            <v>98000</v>
          </cell>
          <cell r="CX143">
            <v>0</v>
          </cell>
          <cell r="CY143">
            <v>0</v>
          </cell>
          <cell r="CZ143">
            <v>75000</v>
          </cell>
          <cell r="DE143">
            <v>2012</v>
          </cell>
          <cell r="DG143">
            <v>2012</v>
          </cell>
          <cell r="DI143">
            <v>2017</v>
          </cell>
          <cell r="DL143" t="str">
            <v>kl.kast</v>
          </cell>
          <cell r="DM143" t="str">
            <v>?</v>
          </cell>
          <cell r="DO143" t="str">
            <v>geen</v>
          </cell>
          <cell r="DP143">
            <v>2007</v>
          </cell>
          <cell r="DQ143">
            <v>2007</v>
          </cell>
          <cell r="DR143">
            <v>2007</v>
          </cell>
          <cell r="DS143">
            <v>2007</v>
          </cell>
          <cell r="DT143" t="str">
            <v>n.v.t.</v>
          </cell>
          <cell r="DU143">
            <v>2007</v>
          </cell>
          <cell r="EH143">
            <v>80</v>
          </cell>
          <cell r="FB143" t="str">
            <v>X</v>
          </cell>
          <cell r="FU143" t="str">
            <v>Eekels</v>
          </cell>
          <cell r="FV143" t="str">
            <v>Hydrostall</v>
          </cell>
          <cell r="FW143" t="str">
            <v>871687400009761268</v>
          </cell>
          <cell r="FX143">
            <v>2</v>
          </cell>
          <cell r="FY143" t="str">
            <v>GM-HOFTERWEYDEWEG</v>
          </cell>
        </row>
        <row r="144">
          <cell r="A144" t="str">
            <v>G6033</v>
          </cell>
          <cell r="B144" t="str">
            <v>Hoge Biezen</v>
          </cell>
          <cell r="D144" t="str">
            <v>j</v>
          </cell>
          <cell r="E144">
            <v>3249</v>
          </cell>
          <cell r="F144" t="str">
            <v>Gm</v>
          </cell>
          <cell r="Q144" t="str">
            <v>Gm</v>
          </cell>
          <cell r="R144" t="str">
            <v>HDSR</v>
          </cell>
          <cell r="S144">
            <v>300</v>
          </cell>
          <cell r="X144" t="str">
            <v>G3zO</v>
          </cell>
          <cell r="Z144">
            <v>131840.30900000036</v>
          </cell>
          <cell r="AA144">
            <v>446729.77600000054</v>
          </cell>
          <cell r="AB144" t="str">
            <v>Boomgaard 2</v>
          </cell>
          <cell r="AC144" t="str">
            <v>3404 BG</v>
          </cell>
          <cell r="AD144" t="str">
            <v>IJsselstein</v>
          </cell>
          <cell r="AE144" t="str">
            <v>IJsselstein</v>
          </cell>
          <cell r="AF144" t="str">
            <v>IJ</v>
          </cell>
          <cell r="AG144" t="str">
            <v>NL 01</v>
          </cell>
          <cell r="AH144" t="str">
            <v>autom.</v>
          </cell>
          <cell r="AJ144" t="str">
            <v>GOP</v>
          </cell>
          <cell r="AL144" t="str">
            <v>aanvoer</v>
          </cell>
          <cell r="AO144" t="str">
            <v>Helofytenfilter  Zenderpark</v>
          </cell>
          <cell r="AP144">
            <v>-0.3</v>
          </cell>
          <cell r="AQ144">
            <v>-0.3</v>
          </cell>
          <cell r="AR144" t="str">
            <v>Zenderpark hoog</v>
          </cell>
          <cell r="AS144">
            <v>-0.2</v>
          </cell>
          <cell r="AT144">
            <v>-0.5</v>
          </cell>
          <cell r="AU144">
            <v>0.4</v>
          </cell>
          <cell r="AV144" t="str">
            <v>schroefpomp</v>
          </cell>
          <cell r="AW144">
            <v>4</v>
          </cell>
          <cell r="BA144">
            <v>4</v>
          </cell>
          <cell r="BC144">
            <v>1</v>
          </cell>
          <cell r="BD144">
            <v>1</v>
          </cell>
          <cell r="CR144" t="str">
            <v>put prefab beton</v>
          </cell>
          <cell r="CS144" t="str">
            <v>stalen straatkast</v>
          </cell>
          <cell r="CW144">
            <v>0</v>
          </cell>
          <cell r="CX144">
            <v>0</v>
          </cell>
          <cell r="CY144">
            <v>0</v>
          </cell>
          <cell r="DE144">
            <v>2008</v>
          </cell>
          <cell r="DF144">
            <v>794496</v>
          </cell>
          <cell r="DG144">
            <v>2008</v>
          </cell>
          <cell r="DH144">
            <v>794495</v>
          </cell>
          <cell r="DI144">
            <v>2017</v>
          </cell>
          <cell r="DL144" t="str">
            <v>kl.kast</v>
          </cell>
          <cell r="DM144" t="str">
            <v>ja</v>
          </cell>
          <cell r="DO144" t="str">
            <v>geen</v>
          </cell>
          <cell r="DP144">
            <v>2006</v>
          </cell>
          <cell r="DQ144">
            <v>2006</v>
          </cell>
          <cell r="DR144">
            <v>2006</v>
          </cell>
          <cell r="DS144">
            <v>2006</v>
          </cell>
          <cell r="DT144">
            <v>2006</v>
          </cell>
          <cell r="DU144">
            <v>2006</v>
          </cell>
          <cell r="EV144" t="str">
            <v>X</v>
          </cell>
          <cell r="FV144" t="str">
            <v>HIDROSTAL</v>
          </cell>
          <cell r="FW144" t="str">
            <v>871687400009567693</v>
          </cell>
          <cell r="FX144">
            <v>1</v>
          </cell>
          <cell r="FY144" t="str">
            <v>GM-HOGE-BIEZEN</v>
          </cell>
        </row>
        <row r="145">
          <cell r="A145" t="str">
            <v>I?</v>
          </cell>
          <cell r="B145" t="str">
            <v>Hogebrug  dubbele wiericke ø 300</v>
          </cell>
          <cell r="D145" t="str">
            <v>n</v>
          </cell>
          <cell r="E145" t="str">
            <v>nee</v>
          </cell>
          <cell r="H145" t="str">
            <v>In</v>
          </cell>
          <cell r="Q145" t="str">
            <v>In</v>
          </cell>
          <cell r="R145" t="str">
            <v>HDSR</v>
          </cell>
          <cell r="S145">
            <v>300</v>
          </cell>
          <cell r="Z145" t="e">
            <v>#N/A</v>
          </cell>
          <cell r="AA145" t="e">
            <v>#N/A</v>
          </cell>
          <cell r="AB145" t="str">
            <v>Hoge brug</v>
          </cell>
          <cell r="AC145" t="str">
            <v>3465HG</v>
          </cell>
          <cell r="AD145" t="str">
            <v>Hogebrug</v>
          </cell>
          <cell r="AE145" t="str">
            <v>Bodegraven-Reeuwijk</v>
          </cell>
          <cell r="AF145" t="str">
            <v>OR</v>
          </cell>
          <cell r="AG145" t="str">
            <v>WS 05</v>
          </cell>
          <cell r="AH145" t="str">
            <v>handm.</v>
          </cell>
          <cell r="AJ145" t="str">
            <v>KOP</v>
          </cell>
          <cell r="CW145">
            <v>0</v>
          </cell>
          <cell r="CX145">
            <v>0</v>
          </cell>
          <cell r="DE145" t="str">
            <v>geen status bekend</v>
          </cell>
          <cell r="DO145" t="str">
            <v>geen</v>
          </cell>
          <cell r="FW145" t="str">
            <v>geen elektra??? of samen met ander object??</v>
          </cell>
          <cell r="FY145" t="e">
            <v>#N/A</v>
          </cell>
        </row>
        <row r="146">
          <cell r="A146" t="str">
            <v>ST4097</v>
          </cell>
          <cell r="B146" t="str">
            <v>Hollandbaan-zuid</v>
          </cell>
          <cell r="D146" t="str">
            <v>j</v>
          </cell>
          <cell r="E146">
            <v>4402</v>
          </cell>
          <cell r="G146" t="str">
            <v>St</v>
          </cell>
          <cell r="Q146" t="str">
            <v>St</v>
          </cell>
          <cell r="R146" t="str">
            <v>HDSR</v>
          </cell>
          <cell r="S146">
            <v>300</v>
          </cell>
          <cell r="X146" t="str">
            <v>G3zO</v>
          </cell>
          <cell r="Z146">
            <v>119223.39699999988</v>
          </cell>
          <cell r="AA146">
            <v>454977.40500000119</v>
          </cell>
          <cell r="AB146" t="str">
            <v>Hollandbaan</v>
          </cell>
          <cell r="AD146" t="str">
            <v>Woerden</v>
          </cell>
          <cell r="AE146" t="str">
            <v>Woerden</v>
          </cell>
          <cell r="AF146" t="str">
            <v>OR</v>
          </cell>
          <cell r="AG146" t="str">
            <v>NG 04</v>
          </cell>
          <cell r="AH146" t="str">
            <v>autom.</v>
          </cell>
          <cell r="AJ146" t="str">
            <v>GOP</v>
          </cell>
          <cell r="AL146" t="str">
            <v>afvoer</v>
          </cell>
          <cell r="BC146">
            <v>0</v>
          </cell>
          <cell r="DD146">
            <v>2018</v>
          </cell>
          <cell r="DE146" t="str">
            <v>geen status bekend</v>
          </cell>
          <cell r="FW146" t="str">
            <v>871687460009323620</v>
          </cell>
          <cell r="FX146">
            <v>4</v>
          </cell>
          <cell r="FY146" t="str">
            <v>ST-HOLLANDBAAN-ZUID</v>
          </cell>
        </row>
        <row r="147">
          <cell r="A147" t="str">
            <v>G4016</v>
          </cell>
          <cell r="B147" t="str">
            <v>Honswijk fort</v>
          </cell>
          <cell r="D147" t="str">
            <v>j</v>
          </cell>
          <cell r="E147">
            <v>1052</v>
          </cell>
          <cell r="F147" t="str">
            <v>Gm</v>
          </cell>
          <cell r="Q147" t="str">
            <v>Gm</v>
          </cell>
          <cell r="R147" t="str">
            <v>HDSR</v>
          </cell>
          <cell r="S147">
            <v>300</v>
          </cell>
          <cell r="X147" t="str">
            <v>EG</v>
          </cell>
          <cell r="Z147">
            <v>139341.03599999845</v>
          </cell>
          <cell r="AA147">
            <v>443047.41699999943</v>
          </cell>
          <cell r="AB147" t="str">
            <v>Lekdijk 58 bij</v>
          </cell>
          <cell r="AC147" t="str">
            <v>3998NJ</v>
          </cell>
          <cell r="AD147" t="str">
            <v>Schalkwijk</v>
          </cell>
          <cell r="AE147" t="str">
            <v>Houten</v>
          </cell>
          <cell r="AF147" t="str">
            <v>KR</v>
          </cell>
          <cell r="AG147" t="str">
            <v>WK 10</v>
          </cell>
          <cell r="AH147" t="str">
            <v>autom.</v>
          </cell>
          <cell r="AI147" t="str">
            <v>WBK Prim.Kering damwand</v>
          </cell>
          <cell r="AJ147" t="str">
            <v>GOP</v>
          </cell>
          <cell r="AL147" t="str">
            <v>aanvoer</v>
          </cell>
          <cell r="AO147" t="str">
            <v>Fortgracht</v>
          </cell>
          <cell r="AP147">
            <v>2</v>
          </cell>
          <cell r="AR147" t="str">
            <v>Inundatiekanaal</v>
          </cell>
          <cell r="AT147">
            <v>0.5</v>
          </cell>
          <cell r="AU147">
            <v>1.5</v>
          </cell>
          <cell r="AV147" t="str">
            <v>schroefpomp</v>
          </cell>
          <cell r="AW147">
            <v>8</v>
          </cell>
          <cell r="BA147">
            <v>8</v>
          </cell>
          <cell r="BC147">
            <v>1</v>
          </cell>
          <cell r="BD147">
            <v>0</v>
          </cell>
          <cell r="CR147" t="str">
            <v>put prefab beton</v>
          </cell>
          <cell r="CS147" t="str">
            <v>stalen straatkast</v>
          </cell>
          <cell r="CT147">
            <v>80000</v>
          </cell>
          <cell r="CU147">
            <v>20000</v>
          </cell>
          <cell r="CV147">
            <v>30000</v>
          </cell>
          <cell r="CW147">
            <v>182000</v>
          </cell>
          <cell r="CX147">
            <v>118046.00482528284</v>
          </cell>
          <cell r="CY147">
            <v>99308</v>
          </cell>
          <cell r="DA147">
            <v>124595</v>
          </cell>
          <cell r="DE147">
            <v>2012</v>
          </cell>
          <cell r="DG147">
            <v>2012</v>
          </cell>
          <cell r="DI147">
            <v>2017</v>
          </cell>
          <cell r="DL147" t="str">
            <v>kl.kast</v>
          </cell>
          <cell r="DM147" t="str">
            <v>ja</v>
          </cell>
          <cell r="DO147" t="str">
            <v>geen</v>
          </cell>
          <cell r="DP147">
            <v>1985</v>
          </cell>
          <cell r="DQ147">
            <v>1985</v>
          </cell>
          <cell r="DR147">
            <v>2003</v>
          </cell>
          <cell r="DS147">
            <v>2003</v>
          </cell>
          <cell r="DT147">
            <v>2003</v>
          </cell>
          <cell r="DU147">
            <v>2003</v>
          </cell>
          <cell r="EC147">
            <v>33</v>
          </cell>
          <cell r="EV147" t="str">
            <v>X</v>
          </cell>
          <cell r="FS147" t="str">
            <v>N</v>
          </cell>
          <cell r="FU147" t="str">
            <v>EEKELS SAMSON V.O.F.</v>
          </cell>
          <cell r="FV147" t="str">
            <v>HIDROSTAL</v>
          </cell>
          <cell r="FW147" t="str">
            <v>871687400008360486</v>
          </cell>
          <cell r="FX147">
            <v>3</v>
          </cell>
          <cell r="FY147" t="str">
            <v>GM-HONSWIJK-FORT</v>
          </cell>
        </row>
        <row r="148">
          <cell r="A148" t="str">
            <v>G0059</v>
          </cell>
          <cell r="B148" t="str">
            <v>Hoofdweg 22 HWVZ</v>
          </cell>
          <cell r="C148" t="str">
            <v>HWVZ Hoofdweg 22</v>
          </cell>
          <cell r="D148" t="str">
            <v>j</v>
          </cell>
          <cell r="E148" t="str">
            <v>nee</v>
          </cell>
          <cell r="F148" t="str">
            <v>Gm</v>
          </cell>
          <cell r="Q148" t="str">
            <v>Gm</v>
          </cell>
          <cell r="R148" t="str">
            <v>HDSR</v>
          </cell>
          <cell r="S148">
            <v>300</v>
          </cell>
          <cell r="X148" t="str">
            <v>EG</v>
          </cell>
          <cell r="Z148">
            <v>117590.07600000128</v>
          </cell>
          <cell r="AA148">
            <v>458632.25400000066</v>
          </cell>
          <cell r="AB148" t="str">
            <v>naast Hoofdweg 22</v>
          </cell>
          <cell r="AC148" t="str">
            <v>3474 JE</v>
          </cell>
          <cell r="AD148" t="str">
            <v>Zegveld</v>
          </cell>
          <cell r="AE148" t="str">
            <v>Woerden</v>
          </cell>
          <cell r="AF148" t="str">
            <v>OR</v>
          </cell>
          <cell r="AG148" t="str">
            <v>NG 04</v>
          </cell>
          <cell r="AH148" t="str">
            <v>lok.autom.</v>
          </cell>
          <cell r="AJ148" t="str">
            <v>GOP</v>
          </cell>
          <cell r="AL148" t="str">
            <v>aanvoer</v>
          </cell>
          <cell r="AV148" t="str">
            <v>vopo</v>
          </cell>
          <cell r="AW148">
            <v>4</v>
          </cell>
          <cell r="BA148">
            <v>4</v>
          </cell>
          <cell r="BC148">
            <v>1</v>
          </cell>
          <cell r="DD148">
            <v>2018</v>
          </cell>
          <cell r="DE148" t="str">
            <v>geen status bekend</v>
          </cell>
          <cell r="DL148" t="str">
            <v>kl.kast</v>
          </cell>
          <cell r="DM148" t="str">
            <v>?</v>
          </cell>
          <cell r="DP148">
            <v>2010</v>
          </cell>
          <cell r="EZ148" t="str">
            <v>X</v>
          </cell>
          <cell r="FW148" t="str">
            <v>871687400010098000</v>
          </cell>
          <cell r="FX148">
            <v>4</v>
          </cell>
          <cell r="FY148" t="e">
            <v>#N/A</v>
          </cell>
        </row>
        <row r="149">
          <cell r="A149" t="str">
            <v>G0010</v>
          </cell>
          <cell r="B149" t="str">
            <v>Hoofdweg gemaal</v>
          </cell>
          <cell r="D149" t="str">
            <v>j</v>
          </cell>
          <cell r="E149">
            <v>4388</v>
          </cell>
          <cell r="F149" t="str">
            <v>Gm</v>
          </cell>
          <cell r="Q149" t="str">
            <v>Gm</v>
          </cell>
          <cell r="R149" t="str">
            <v>HDSR</v>
          </cell>
          <cell r="S149">
            <v>300</v>
          </cell>
          <cell r="X149" t="str">
            <v>G3zO</v>
          </cell>
          <cell r="Z149">
            <v>118032.78200000152</v>
          </cell>
          <cell r="AA149">
            <v>457688.24700000137</v>
          </cell>
          <cell r="AB149" t="str">
            <v>Hoofdweg 155 nst</v>
          </cell>
          <cell r="AC149" t="str">
            <v>3474 JC</v>
          </cell>
          <cell r="AD149" t="str">
            <v>Zegveld</v>
          </cell>
          <cell r="AE149" t="str">
            <v>Woerden</v>
          </cell>
          <cell r="AF149" t="str">
            <v>OR</v>
          </cell>
          <cell r="AG149" t="str">
            <v>NG 04</v>
          </cell>
          <cell r="AH149" t="str">
            <v>autom.</v>
          </cell>
          <cell r="AJ149" t="str">
            <v>GOP</v>
          </cell>
          <cell r="AV149" t="str">
            <v>schroefpomp</v>
          </cell>
          <cell r="AW149" t="str">
            <v>?</v>
          </cell>
          <cell r="BA149">
            <v>0</v>
          </cell>
          <cell r="DE149">
            <v>2014</v>
          </cell>
          <cell r="DG149">
            <v>2014</v>
          </cell>
          <cell r="DI149">
            <v>2019</v>
          </cell>
          <cell r="DL149" t="str">
            <v>gr.kast</v>
          </cell>
          <cell r="DM149" t="str">
            <v>?</v>
          </cell>
          <cell r="DO149" t="str">
            <v>geen</v>
          </cell>
          <cell r="DP149">
            <v>2010</v>
          </cell>
          <cell r="DU149">
            <v>2010</v>
          </cell>
          <cell r="DZ149" t="str">
            <v>nieuw gemaal WGP</v>
          </cell>
          <cell r="EJ149">
            <v>195</v>
          </cell>
          <cell r="EK149">
            <v>230</v>
          </cell>
          <cell r="EZ149" t="str">
            <v>X</v>
          </cell>
          <cell r="FS149" t="str">
            <v>info zie DM814688</v>
          </cell>
          <cell r="FW149" t="str">
            <v>871687400010098148</v>
          </cell>
          <cell r="FX149">
            <v>4</v>
          </cell>
          <cell r="FY149" t="str">
            <v>GM-HOOFDWEG</v>
          </cell>
        </row>
        <row r="150">
          <cell r="A150" t="str">
            <v>ST0487</v>
          </cell>
          <cell r="B150" t="str">
            <v>Hoofdweg stuw</v>
          </cell>
          <cell r="D150" t="str">
            <v>j</v>
          </cell>
          <cell r="E150">
            <v>4387</v>
          </cell>
          <cell r="G150" t="str">
            <v>St</v>
          </cell>
          <cell r="Q150" t="str">
            <v>St</v>
          </cell>
          <cell r="R150" t="str">
            <v>HDSR</v>
          </cell>
          <cell r="S150">
            <v>300</v>
          </cell>
          <cell r="X150" t="str">
            <v>EG/G3zO</v>
          </cell>
          <cell r="Z150">
            <v>118035.70399999991</v>
          </cell>
          <cell r="AA150">
            <v>457971.98200000077</v>
          </cell>
          <cell r="AB150" t="str">
            <v>Hoofdweg 106 nst</v>
          </cell>
          <cell r="AC150" t="str">
            <v>3474 JJ</v>
          </cell>
          <cell r="AD150" t="str">
            <v>Zegveld</v>
          </cell>
          <cell r="AE150" t="str">
            <v>Woerden</v>
          </cell>
          <cell r="AF150" t="str">
            <v>OR</v>
          </cell>
          <cell r="AG150" t="str">
            <v>NG 04</v>
          </cell>
          <cell r="AH150" t="str">
            <v>autom.</v>
          </cell>
          <cell r="AJ150" t="str">
            <v>GOP</v>
          </cell>
          <cell r="BF150" t="str">
            <v>klepstuw</v>
          </cell>
          <cell r="BG150">
            <v>1</v>
          </cell>
          <cell r="CR150" t="str">
            <v>bouwen in de natte principe</v>
          </cell>
          <cell r="DE150">
            <v>2014</v>
          </cell>
          <cell r="DG150">
            <v>2014</v>
          </cell>
          <cell r="DI150">
            <v>2019</v>
          </cell>
          <cell r="DO150" t="str">
            <v>geen</v>
          </cell>
          <cell r="DP150">
            <v>2010</v>
          </cell>
          <cell r="DU150">
            <v>2010</v>
          </cell>
          <cell r="EZ150" t="str">
            <v>X</v>
          </cell>
          <cell r="FW150" t="str">
            <v>871687400010098131</v>
          </cell>
          <cell r="FX150">
            <v>4</v>
          </cell>
          <cell r="FY150" t="str">
            <v>ST-HOOFDWEG</v>
          </cell>
        </row>
        <row r="151">
          <cell r="A151" t="str">
            <v>ST8013</v>
          </cell>
          <cell r="B151" t="str">
            <v>Hoogdijk</v>
          </cell>
          <cell r="D151" t="str">
            <v>j</v>
          </cell>
          <cell r="E151">
            <v>1046</v>
          </cell>
          <cell r="G151" t="str">
            <v>St</v>
          </cell>
          <cell r="Q151" t="str">
            <v>St</v>
          </cell>
          <cell r="R151" t="str">
            <v>HDSR</v>
          </cell>
          <cell r="S151">
            <v>300</v>
          </cell>
          <cell r="X151" t="str">
            <v>EG</v>
          </cell>
          <cell r="Z151">
            <v>141642.20699999854</v>
          </cell>
          <cell r="AA151">
            <v>447028.87900000066</v>
          </cell>
          <cell r="AB151" t="str">
            <v>Hoogdijk/ Tiendweg 4nst</v>
          </cell>
          <cell r="AC151" t="str">
            <v xml:space="preserve">3997MN </v>
          </cell>
          <cell r="AD151" t="str">
            <v>t Goy</v>
          </cell>
          <cell r="AE151" t="str">
            <v>Houten</v>
          </cell>
          <cell r="AF151" t="str">
            <v>KR</v>
          </cell>
          <cell r="AG151" t="str">
            <v>WHa11</v>
          </cell>
          <cell r="AH151" t="str">
            <v>autom.</v>
          </cell>
          <cell r="AJ151" t="str">
            <v>GOP</v>
          </cell>
          <cell r="BA151">
            <v>0</v>
          </cell>
          <cell r="BC151">
            <v>0</v>
          </cell>
          <cell r="BF151" t="str">
            <v>?stuw</v>
          </cell>
          <cell r="BH151">
            <v>3</v>
          </cell>
          <cell r="CW151">
            <v>0</v>
          </cell>
          <cell r="CX151">
            <v>0</v>
          </cell>
          <cell r="DE151">
            <v>2013</v>
          </cell>
          <cell r="DG151">
            <v>2014</v>
          </cell>
          <cell r="DI151">
            <v>2019</v>
          </cell>
          <cell r="DO151" t="str">
            <v>geen</v>
          </cell>
          <cell r="DP151" t="str">
            <v>??</v>
          </cell>
          <cell r="DQ151">
            <v>2000</v>
          </cell>
          <cell r="DR151">
            <v>2000</v>
          </cell>
          <cell r="DS151">
            <v>2000</v>
          </cell>
          <cell r="DT151">
            <v>2000</v>
          </cell>
          <cell r="DU151">
            <v>2000</v>
          </cell>
          <cell r="EA151" t="str">
            <v>visp.2</v>
          </cell>
          <cell r="EQ151">
            <v>35</v>
          </cell>
          <cell r="FW151" t="str">
            <v>871687400009070575</v>
          </cell>
          <cell r="FX151">
            <v>3</v>
          </cell>
          <cell r="FY151" t="str">
            <v>ST-HOOGDIJK</v>
          </cell>
        </row>
        <row r="152">
          <cell r="A152" t="str">
            <v>G3902</v>
          </cell>
          <cell r="B152" t="str">
            <v>Hoograven</v>
          </cell>
          <cell r="C152" t="str">
            <v>Liesbos</v>
          </cell>
          <cell r="D152" t="str">
            <v>j</v>
          </cell>
          <cell r="E152">
            <v>2139</v>
          </cell>
          <cell r="F152" t="str">
            <v>Gm</v>
          </cell>
          <cell r="Q152" t="str">
            <v>Gm</v>
          </cell>
          <cell r="R152" t="str">
            <v>HDSR</v>
          </cell>
          <cell r="S152">
            <v>300</v>
          </cell>
          <cell r="X152" t="str">
            <v>G3zO</v>
          </cell>
          <cell r="Z152">
            <v>136127.16600000113</v>
          </cell>
          <cell r="AA152">
            <v>452391.92500000075</v>
          </cell>
          <cell r="AB152" t="str">
            <v>Verlengde Hoogravenseweg 15 bij</v>
          </cell>
          <cell r="AC152" t="str">
            <v>3525BB</v>
          </cell>
          <cell r="AD152" t="str">
            <v>Utrecht</v>
          </cell>
          <cell r="AE152" t="str">
            <v>Utrecht</v>
          </cell>
          <cell r="AF152" t="str">
            <v>LR</v>
          </cell>
          <cell r="AG152" t="str">
            <v>WHo 17</v>
          </cell>
          <cell r="AH152" t="str">
            <v>autom.</v>
          </cell>
          <cell r="AJ152" t="str">
            <v>GOP</v>
          </cell>
          <cell r="AL152" t="str">
            <v>afvoer</v>
          </cell>
          <cell r="AO152" t="str">
            <v>Merwede</v>
          </cell>
          <cell r="AP152">
            <v>0.57999999999999996</v>
          </cell>
          <cell r="AR152" t="str">
            <v xml:space="preserve">peilgebied Hoograven </v>
          </cell>
          <cell r="AT152">
            <v>-0.1</v>
          </cell>
          <cell r="AU152">
            <v>0.67999999999999994</v>
          </cell>
          <cell r="AV152" t="str">
            <v>schroefpomp</v>
          </cell>
          <cell r="AW152">
            <v>40</v>
          </cell>
          <cell r="BA152">
            <v>40</v>
          </cell>
          <cell r="BC152">
            <v>1</v>
          </cell>
          <cell r="BD152">
            <v>1</v>
          </cell>
          <cell r="CR152" t="str">
            <v>betonnen onderbouw</v>
          </cell>
          <cell r="CS152" t="str">
            <v>gebouw, steen</v>
          </cell>
          <cell r="CT152">
            <v>300000</v>
          </cell>
          <cell r="CU152">
            <v>70000</v>
          </cell>
          <cell r="CV152">
            <v>60000</v>
          </cell>
          <cell r="CW152">
            <v>602000</v>
          </cell>
          <cell r="CX152">
            <v>491287.38804833323</v>
          </cell>
          <cell r="CY152">
            <v>413303</v>
          </cell>
          <cell r="DA152">
            <v>518544</v>
          </cell>
          <cell r="DD152">
            <v>2017</v>
          </cell>
          <cell r="DE152">
            <v>2010</v>
          </cell>
          <cell r="DG152">
            <v>2010</v>
          </cell>
          <cell r="DI152">
            <v>2017</v>
          </cell>
          <cell r="DL152" t="str">
            <v>gebouw</v>
          </cell>
          <cell r="DM152" t="str">
            <v>ja</v>
          </cell>
          <cell r="DN152">
            <v>2024</v>
          </cell>
          <cell r="DO152" t="str">
            <v>geen</v>
          </cell>
          <cell r="DP152">
            <v>1967</v>
          </cell>
          <cell r="DQ152">
            <v>1967</v>
          </cell>
          <cell r="DR152">
            <v>1967</v>
          </cell>
          <cell r="DS152">
            <v>2000</v>
          </cell>
          <cell r="DT152">
            <v>2000</v>
          </cell>
          <cell r="DU152">
            <v>2000</v>
          </cell>
          <cell r="DY152" t="str">
            <v>insp</v>
          </cell>
          <cell r="DZ152" t="str">
            <v>grote renovatie</v>
          </cell>
          <cell r="EQ152">
            <v>199</v>
          </cell>
          <cell r="FR152" t="str">
            <v>Water</v>
          </cell>
          <cell r="FV152" t="str">
            <v>nn</v>
          </cell>
          <cell r="FW152" t="str">
            <v>871687400001861041</v>
          </cell>
          <cell r="FX152">
            <v>2</v>
          </cell>
          <cell r="FY152" t="str">
            <v>GM-HOOGRAVEN</v>
          </cell>
        </row>
        <row r="153">
          <cell r="A153" t="str">
            <v>G4029</v>
          </cell>
          <cell r="B153" t="str">
            <v xml:space="preserve">Hoon - west, de </v>
          </cell>
          <cell r="D153" t="str">
            <v>j</v>
          </cell>
          <cell r="E153">
            <v>1100</v>
          </cell>
          <cell r="F153" t="str">
            <v>Gm</v>
          </cell>
          <cell r="H153" t="str">
            <v>In</v>
          </cell>
          <cell r="Q153" t="str">
            <v>GmIn</v>
          </cell>
          <cell r="R153" t="str">
            <v>HDSR</v>
          </cell>
          <cell r="S153">
            <v>300</v>
          </cell>
          <cell r="X153" t="str">
            <v>G3zO</v>
          </cell>
          <cell r="Z153">
            <v>137550.6799999997</v>
          </cell>
          <cell r="AA153">
            <v>448484.85700000077</v>
          </cell>
          <cell r="AB153" t="str">
            <v>hoek Heemsteedseweg /Veerwagenweg</v>
          </cell>
          <cell r="AC153" t="str">
            <v>3991LS</v>
          </cell>
          <cell r="AD153" t="str">
            <v>Houten</v>
          </cell>
          <cell r="AE153" t="str">
            <v>Houten</v>
          </cell>
          <cell r="AF153" t="str">
            <v>KR</v>
          </cell>
          <cell r="AG153" t="str">
            <v>WHa11</v>
          </cell>
          <cell r="AH153" t="str">
            <v>autom.</v>
          </cell>
          <cell r="AJ153" t="str">
            <v>GOP</v>
          </cell>
          <cell r="AL153" t="str">
            <v>afvoer</v>
          </cell>
          <cell r="AO153" t="str">
            <v>Amsterdam Rijnkanaal</v>
          </cell>
          <cell r="AP153">
            <v>-0.4</v>
          </cell>
          <cell r="AR153" t="str">
            <v>maalpand De Hoon-west</v>
          </cell>
          <cell r="AT153">
            <v>-0.7</v>
          </cell>
          <cell r="AU153">
            <v>0.29999999999999993</v>
          </cell>
          <cell r="AV153" t="str">
            <v>vijzel</v>
          </cell>
          <cell r="AW153">
            <v>6</v>
          </cell>
          <cell r="BA153">
            <v>6</v>
          </cell>
          <cell r="BC153">
            <v>1</v>
          </cell>
          <cell r="BD153">
            <v>0</v>
          </cell>
          <cell r="BR153" t="str">
            <v>rond</v>
          </cell>
          <cell r="CA153" t="str">
            <v>schuif</v>
          </cell>
          <cell r="CB153" t="str">
            <v>ja</v>
          </cell>
          <cell r="CR153" t="str">
            <v>damwand</v>
          </cell>
          <cell r="CS153" t="str">
            <v>prefab staal vijzel op damwand</v>
          </cell>
          <cell r="CT153">
            <v>80000</v>
          </cell>
          <cell r="CU153">
            <v>35000</v>
          </cell>
          <cell r="CV153">
            <v>25000</v>
          </cell>
          <cell r="CW153">
            <v>196000</v>
          </cell>
          <cell r="CX153">
            <v>102351.78681960143</v>
          </cell>
          <cell r="CY153">
            <v>86105</v>
          </cell>
          <cell r="DA153">
            <v>100828</v>
          </cell>
          <cell r="DD153">
            <v>2017</v>
          </cell>
          <cell r="DE153">
            <v>2013</v>
          </cell>
          <cell r="DG153">
            <v>2013</v>
          </cell>
          <cell r="DI153">
            <v>2018</v>
          </cell>
          <cell r="DL153" t="str">
            <v>kl.kast</v>
          </cell>
          <cell r="DM153" t="str">
            <v>ja</v>
          </cell>
          <cell r="DO153" t="str">
            <v>geen</v>
          </cell>
          <cell r="DP153">
            <v>1988</v>
          </cell>
          <cell r="DQ153">
            <v>1988</v>
          </cell>
          <cell r="DR153">
            <v>1988</v>
          </cell>
          <cell r="DS153">
            <v>1988</v>
          </cell>
          <cell r="DT153" t="str">
            <v>n.v.t.</v>
          </cell>
          <cell r="DU153">
            <v>1988</v>
          </cell>
          <cell r="DZ153" t="str">
            <v>Renoveren evt. Hoon Oost gebruiken</v>
          </cell>
          <cell r="EO153">
            <v>15</v>
          </cell>
          <cell r="EP153">
            <v>95</v>
          </cell>
          <cell r="FS153" t="str">
            <v>N</v>
          </cell>
          <cell r="FU153" t="str">
            <v>SPAANS BABCOCK B.V.</v>
          </cell>
          <cell r="FV153" t="str">
            <v>ABB</v>
          </cell>
          <cell r="FW153" t="str">
            <v>871687400008361025</v>
          </cell>
          <cell r="FX153">
            <v>3</v>
          </cell>
          <cell r="FY153" t="str">
            <v>GM-HOON-WEST-DE</v>
          </cell>
        </row>
        <row r="154">
          <cell r="A154" t="str">
            <v>ST5141</v>
          </cell>
          <cell r="B154" t="str">
            <v>Houtensewetering eindstuw</v>
          </cell>
          <cell r="C154" t="str">
            <v>de Hoon</v>
          </cell>
          <cell r="D154" t="str">
            <v>j</v>
          </cell>
          <cell r="E154">
            <v>1018</v>
          </cell>
          <cell r="G154" t="str">
            <v>St</v>
          </cell>
          <cell r="Q154" t="str">
            <v>St</v>
          </cell>
          <cell r="R154" t="str">
            <v>HDSR</v>
          </cell>
          <cell r="S154">
            <v>300</v>
          </cell>
          <cell r="X154" t="str">
            <v>EG</v>
          </cell>
          <cell r="Z154">
            <v>138010.6240000017</v>
          </cell>
          <cell r="AA154">
            <v>448423.80900000036</v>
          </cell>
          <cell r="AB154" t="str">
            <v>Heemsteedseweg 42 bij</v>
          </cell>
          <cell r="AC154" t="str">
            <v>3991LS</v>
          </cell>
          <cell r="AD154" t="str">
            <v>Houten</v>
          </cell>
          <cell r="AE154" t="str">
            <v>Houten</v>
          </cell>
          <cell r="AF154" t="str">
            <v>KR</v>
          </cell>
          <cell r="AG154" t="str">
            <v>WHa11</v>
          </cell>
          <cell r="AH154" t="str">
            <v>autom.</v>
          </cell>
          <cell r="AJ154" t="str">
            <v>GOP</v>
          </cell>
          <cell r="AL154" t="str">
            <v>afvoer</v>
          </cell>
          <cell r="BA154">
            <v>0</v>
          </cell>
          <cell r="BC154">
            <v>0</v>
          </cell>
          <cell r="BF154" t="str">
            <v>klepstuw</v>
          </cell>
          <cell r="BG154">
            <v>1</v>
          </cell>
          <cell r="BH154">
            <v>4</v>
          </cell>
          <cell r="CR154" t="str">
            <v>betonnen onderbouw</v>
          </cell>
          <cell r="CS154" t="str">
            <v>beton en staal</v>
          </cell>
          <cell r="CW154">
            <v>0</v>
          </cell>
          <cell r="CX154">
            <v>170585.90721899533</v>
          </cell>
          <cell r="CY154">
            <v>143507.99333850644</v>
          </cell>
          <cell r="DA154">
            <v>180050</v>
          </cell>
          <cell r="DD154">
            <v>2017</v>
          </cell>
          <cell r="DE154">
            <v>2013</v>
          </cell>
          <cell r="DG154">
            <v>2013</v>
          </cell>
          <cell r="DI154">
            <v>2018</v>
          </cell>
          <cell r="DO154" t="str">
            <v>geen</v>
          </cell>
          <cell r="DP154">
            <v>1970</v>
          </cell>
          <cell r="DR154">
            <v>2013</v>
          </cell>
          <cell r="DS154">
            <v>2013</v>
          </cell>
          <cell r="DT154">
            <v>1991</v>
          </cell>
          <cell r="DU154">
            <v>2013</v>
          </cell>
          <cell r="DZ154" t="str">
            <v>Renov. in combi met st4050</v>
          </cell>
          <cell r="EJ154">
            <v>5</v>
          </cell>
          <cell r="EK154">
            <v>60</v>
          </cell>
          <cell r="EZ154" t="str">
            <v>X</v>
          </cell>
          <cell r="FC154" t="str">
            <v>X</v>
          </cell>
          <cell r="FW154" t="str">
            <v>871687400008361001</v>
          </cell>
          <cell r="FX154">
            <v>3</v>
          </cell>
          <cell r="FY154" t="str">
            <v>ST-HOUTEN-WEST-EINDSTUW-HOUTENSEWETERING</v>
          </cell>
        </row>
        <row r="155">
          <cell r="A155" t="str">
            <v>D5141</v>
          </cell>
          <cell r="B155" t="str">
            <v>Houtensewetering Uitlaat</v>
          </cell>
          <cell r="D155" t="str">
            <v>j</v>
          </cell>
          <cell r="E155">
            <v>1019</v>
          </cell>
          <cell r="I155" t="str">
            <v>Ui</v>
          </cell>
          <cell r="N155" t="str">
            <v>Mp</v>
          </cell>
          <cell r="Q155" t="str">
            <v>UiMp</v>
          </cell>
          <cell r="R155" t="str">
            <v>HDSR</v>
          </cell>
          <cell r="S155">
            <v>300</v>
          </cell>
          <cell r="X155" t="str">
            <v>G3zO</v>
          </cell>
          <cell r="Z155" t="e">
            <v>#N/A</v>
          </cell>
          <cell r="AA155" t="e">
            <v>#N/A</v>
          </cell>
          <cell r="AB155" t="str">
            <v>hoek Heemsteedseweg /Veerwagenweg</v>
          </cell>
          <cell r="AC155" t="str">
            <v>3991LS</v>
          </cell>
          <cell r="AD155" t="str">
            <v>Houten</v>
          </cell>
          <cell r="AE155" t="str">
            <v>Houten</v>
          </cell>
          <cell r="AF155" t="str">
            <v>KR</v>
          </cell>
          <cell r="AG155" t="str">
            <v>WHa11</v>
          </cell>
          <cell r="AH155" t="str">
            <v>autom.</v>
          </cell>
          <cell r="AJ155" t="str">
            <v>GOP</v>
          </cell>
          <cell r="AL155" t="str">
            <v>afvoer</v>
          </cell>
          <cell r="BA155">
            <v>0</v>
          </cell>
          <cell r="BC155">
            <v>0</v>
          </cell>
          <cell r="BE155" t="str">
            <v>RLC grijp</v>
          </cell>
          <cell r="BR155" t="str">
            <v>vierkant</v>
          </cell>
          <cell r="BS155" t="str">
            <v>beton</v>
          </cell>
          <cell r="BT155">
            <v>1</v>
          </cell>
          <cell r="CM155" t="str">
            <v>lokatie kan vervallen</v>
          </cell>
          <cell r="CR155" t="str">
            <v>betonnen onderbouw</v>
          </cell>
          <cell r="CS155" t="str">
            <v>kast en reiniger</v>
          </cell>
          <cell r="CW155">
            <v>0</v>
          </cell>
          <cell r="CX155">
            <v>70598.692194638148</v>
          </cell>
          <cell r="CY155">
            <v>57403.197335402569</v>
          </cell>
          <cell r="CZ155" t="str">
            <v xml:space="preserve"> </v>
          </cell>
          <cell r="DA155">
            <v>72020</v>
          </cell>
          <cell r="DB155" t="str">
            <v xml:space="preserve"> </v>
          </cell>
          <cell r="DD155">
            <v>2017</v>
          </cell>
          <cell r="DE155" t="str">
            <v>n.v.t.</v>
          </cell>
          <cell r="DI155">
            <v>2018</v>
          </cell>
          <cell r="DK155" t="str">
            <v>R afl?</v>
          </cell>
          <cell r="DO155" t="str">
            <v>geen</v>
          </cell>
          <cell r="DP155">
            <v>1970</v>
          </cell>
          <cell r="DQ155">
            <v>2011</v>
          </cell>
          <cell r="DR155">
            <v>2011</v>
          </cell>
          <cell r="DS155">
            <v>2011</v>
          </cell>
          <cell r="DT155" t="str">
            <v>n.v.t.</v>
          </cell>
          <cell r="DU155">
            <v>2011</v>
          </cell>
          <cell r="DZ155" t="str">
            <v xml:space="preserve"> </v>
          </cell>
          <cell r="EK155">
            <v>50</v>
          </cell>
          <cell r="EL155">
            <v>100</v>
          </cell>
          <cell r="EZ155" t="str">
            <v xml:space="preserve"> </v>
          </cell>
          <cell r="FA155" t="str">
            <v>X</v>
          </cell>
          <cell r="FW155" t="str">
            <v>871687400008360998</v>
          </cell>
          <cell r="FX155">
            <v>3</v>
          </cell>
          <cell r="FY155" t="str">
            <v>MP-HOON-WEST-UITLAAT-HOUTENSEWETERING-REGENMETER</v>
          </cell>
        </row>
        <row r="156">
          <cell r="A156" t="str">
            <v>G3022</v>
          </cell>
          <cell r="B156" t="str">
            <v>IJsselstein</v>
          </cell>
          <cell r="C156" t="str">
            <v>Parelpad</v>
          </cell>
          <cell r="D156" t="str">
            <v>j</v>
          </cell>
          <cell r="E156">
            <v>2113</v>
          </cell>
          <cell r="F156" t="str">
            <v>Gm</v>
          </cell>
          <cell r="G156" t="str">
            <v>St</v>
          </cell>
          <cell r="Q156" t="str">
            <v>GmSt</v>
          </cell>
          <cell r="R156" t="str">
            <v>HDSR</v>
          </cell>
          <cell r="S156">
            <v>300</v>
          </cell>
          <cell r="X156" t="str">
            <v>EG</v>
          </cell>
          <cell r="Z156">
            <v>131550.79500000179</v>
          </cell>
          <cell r="AA156">
            <v>449666.28700000048</v>
          </cell>
          <cell r="AB156" t="str">
            <v>Noordijsseldijk ??</v>
          </cell>
          <cell r="AC156" t="str">
            <v>3402ZE</v>
          </cell>
          <cell r="AD156" t="str">
            <v>IJsselstein</v>
          </cell>
          <cell r="AE156" t="str">
            <v>IJsselstein</v>
          </cell>
          <cell r="AF156" t="str">
            <v>LR</v>
          </cell>
          <cell r="AG156" t="str">
            <v>NB 16</v>
          </cell>
          <cell r="AH156" t="str">
            <v>autom.</v>
          </cell>
          <cell r="AI156" t="str">
            <v>ST3119</v>
          </cell>
          <cell r="AJ156" t="str">
            <v>GOP</v>
          </cell>
          <cell r="AL156" t="str">
            <v>af- en aanvoer</v>
          </cell>
          <cell r="AO156" t="str">
            <v>IJsselstein Noord</v>
          </cell>
          <cell r="AP156">
            <v>-0.8</v>
          </cell>
          <cell r="AR156" t="str">
            <v>bemalingsgebied Galecop</v>
          </cell>
          <cell r="AT156">
            <v>-0.85</v>
          </cell>
          <cell r="AU156">
            <v>4.9999999999999933E-2</v>
          </cell>
          <cell r="AV156" t="str">
            <v>schroefpomp</v>
          </cell>
          <cell r="AW156">
            <v>27</v>
          </cell>
          <cell r="BA156">
            <v>27</v>
          </cell>
          <cell r="BC156">
            <v>1</v>
          </cell>
          <cell r="BD156">
            <v>1</v>
          </cell>
          <cell r="BF156" t="str">
            <v>klepstuw</v>
          </cell>
          <cell r="BG156">
            <v>1</v>
          </cell>
          <cell r="BH156">
            <v>1.5</v>
          </cell>
          <cell r="BM156" t="str">
            <v>rechthoekig</v>
          </cell>
          <cell r="CR156" t="str">
            <v>put prefab beton</v>
          </cell>
          <cell r="CS156" t="str">
            <v>stalen straatkast</v>
          </cell>
          <cell r="CT156">
            <v>150000</v>
          </cell>
          <cell r="CU156">
            <v>80000</v>
          </cell>
          <cell r="CV156">
            <v>40000</v>
          </cell>
          <cell r="CW156">
            <v>378000</v>
          </cell>
          <cell r="CX156">
            <v>433628.99688090291</v>
          </cell>
          <cell r="CY156">
            <v>364797</v>
          </cell>
          <cell r="DA156">
            <v>316888</v>
          </cell>
          <cell r="DE156">
            <v>2015</v>
          </cell>
          <cell r="DG156">
            <v>2015</v>
          </cell>
          <cell r="DI156">
            <v>2020</v>
          </cell>
          <cell r="DL156" t="str">
            <v>kl.kast</v>
          </cell>
          <cell r="DM156" t="str">
            <v>ja</v>
          </cell>
          <cell r="DO156" t="str">
            <v>geen</v>
          </cell>
          <cell r="DP156">
            <v>2002</v>
          </cell>
          <cell r="DQ156">
            <v>2002</v>
          </cell>
          <cell r="DR156">
            <v>2002</v>
          </cell>
          <cell r="DS156">
            <v>2002</v>
          </cell>
          <cell r="DT156">
            <v>2002</v>
          </cell>
          <cell r="DU156">
            <v>2002</v>
          </cell>
          <cell r="ER156">
            <v>99</v>
          </cell>
          <cell r="FV156" t="str">
            <v>KSB</v>
          </cell>
          <cell r="FW156" t="str">
            <v>871687400002991105</v>
          </cell>
          <cell r="FX156">
            <v>2</v>
          </cell>
          <cell r="FY156" t="str">
            <v>GM-PARELPAD</v>
          </cell>
          <cell r="FZ156" t="str">
            <v>klop dit wel</v>
          </cell>
        </row>
        <row r="157">
          <cell r="A157" t="str">
            <v>I6102</v>
          </cell>
          <cell r="B157" t="str">
            <v>IJsselstein inlaat op Gemeentewerf</v>
          </cell>
          <cell r="D157" t="str">
            <v>j</v>
          </cell>
          <cell r="E157">
            <v>2118</v>
          </cell>
          <cell r="H157" t="str">
            <v>In</v>
          </cell>
          <cell r="Q157" t="str">
            <v>In</v>
          </cell>
          <cell r="R157" t="str">
            <v>HDSR</v>
          </cell>
          <cell r="S157">
            <v>300</v>
          </cell>
          <cell r="X157" t="str">
            <v>G3zO</v>
          </cell>
          <cell r="Z157" t="e">
            <v>#N/A</v>
          </cell>
          <cell r="AA157" t="e">
            <v>#N/A</v>
          </cell>
          <cell r="AB157" t="str">
            <v>Zomerdijk 5to</v>
          </cell>
          <cell r="AC157" t="str">
            <v>3402MJ</v>
          </cell>
          <cell r="AD157" t="str">
            <v>IJsselstein</v>
          </cell>
          <cell r="AE157" t="str">
            <v>IJsselstein</v>
          </cell>
          <cell r="AF157" t="str">
            <v>LR</v>
          </cell>
          <cell r="AG157" t="str">
            <v>NB 16</v>
          </cell>
          <cell r="AH157" t="str">
            <v>autom.</v>
          </cell>
          <cell r="AI157" t="str">
            <v>AUMA</v>
          </cell>
          <cell r="AJ157" t="str">
            <v>GOP</v>
          </cell>
          <cell r="BA157">
            <v>0</v>
          </cell>
          <cell r="BC157">
            <v>0</v>
          </cell>
          <cell r="BR157" t="str">
            <v>rond</v>
          </cell>
          <cell r="BT157">
            <v>1</v>
          </cell>
          <cell r="BX157">
            <v>0.3</v>
          </cell>
          <cell r="CA157" t="str">
            <v>schuif</v>
          </cell>
          <cell r="CB157" t="str">
            <v>ja</v>
          </cell>
          <cell r="CR157" t="str">
            <v>buis met schuif</v>
          </cell>
          <cell r="CS157" t="str">
            <v>stalen straatkast</v>
          </cell>
          <cell r="CU157">
            <v>10000</v>
          </cell>
          <cell r="CV157">
            <v>25000</v>
          </cell>
          <cell r="CW157">
            <v>49000</v>
          </cell>
          <cell r="CX157">
            <v>0</v>
          </cell>
          <cell r="DE157">
            <v>2015</v>
          </cell>
          <cell r="DG157">
            <v>2015</v>
          </cell>
          <cell r="DI157">
            <v>2020</v>
          </cell>
          <cell r="DO157" t="str">
            <v>geen</v>
          </cell>
          <cell r="DP157" t="str">
            <v>?</v>
          </cell>
          <cell r="DQ157">
            <v>2003</v>
          </cell>
          <cell r="DR157">
            <v>2003</v>
          </cell>
          <cell r="DS157">
            <v>2003</v>
          </cell>
          <cell r="DT157">
            <v>2003</v>
          </cell>
          <cell r="DU157">
            <v>2003</v>
          </cell>
          <cell r="DZ157" t="str">
            <v>Mech electr</v>
          </cell>
          <cell r="ES157">
            <v>29</v>
          </cell>
          <cell r="FW157" t="str">
            <v>871687400009131474</v>
          </cell>
          <cell r="FX157">
            <v>2</v>
          </cell>
          <cell r="FY157" t="str">
            <v>I-IJSSELSTEIN-INLAAT-OP-GEMEENTEWERF</v>
          </cell>
        </row>
        <row r="158">
          <cell r="A158" t="str">
            <v>ST4060</v>
          </cell>
          <cell r="B158" t="str">
            <v>IJsselwetering</v>
          </cell>
          <cell r="D158" t="str">
            <v>j</v>
          </cell>
          <cell r="E158">
            <v>2112</v>
          </cell>
          <cell r="G158" t="str">
            <v>St</v>
          </cell>
          <cell r="Q158" t="str">
            <v>St</v>
          </cell>
          <cell r="R158" t="str">
            <v>HDSR</v>
          </cell>
          <cell r="S158">
            <v>300</v>
          </cell>
          <cell r="X158" t="str">
            <v>EG</v>
          </cell>
          <cell r="Z158">
            <v>130436.82499999925</v>
          </cell>
          <cell r="AA158">
            <v>452507.24199999869</v>
          </cell>
          <cell r="AB158" t="str">
            <v>Ringkade 7(afst.1,5km) thv Lange Vliet/Ijlandswetering</v>
          </cell>
          <cell r="AC158" t="str">
            <v>3545NK</v>
          </cell>
          <cell r="AD158" t="str">
            <v>Utrecht</v>
          </cell>
          <cell r="AE158" t="str">
            <v>Utrecht</v>
          </cell>
          <cell r="AF158" t="str">
            <v>LR</v>
          </cell>
          <cell r="AG158" t="str">
            <v>NB 16</v>
          </cell>
          <cell r="AH158" t="str">
            <v>autom.</v>
          </cell>
          <cell r="AJ158" t="str">
            <v>GOP</v>
          </cell>
          <cell r="AL158" t="str">
            <v>afvoer</v>
          </cell>
          <cell r="BA158">
            <v>0</v>
          </cell>
          <cell r="BC158">
            <v>0</v>
          </cell>
          <cell r="BF158" t="str">
            <v>schuif</v>
          </cell>
          <cell r="BH158" t="str">
            <v>2 m.</v>
          </cell>
          <cell r="BM158" t="str">
            <v>rechthoekig</v>
          </cell>
          <cell r="CW158">
            <v>0</v>
          </cell>
          <cell r="CX158">
            <v>170585.90721899533</v>
          </cell>
          <cell r="CY158">
            <v>143507.99333850644</v>
          </cell>
          <cell r="DA158">
            <v>180050</v>
          </cell>
          <cell r="DD158">
            <v>2018</v>
          </cell>
          <cell r="DE158">
            <v>2014</v>
          </cell>
          <cell r="DG158">
            <v>2014</v>
          </cell>
          <cell r="DI158">
            <v>2019</v>
          </cell>
          <cell r="DO158" t="str">
            <v>geen</v>
          </cell>
          <cell r="DP158" t="str">
            <v>??</v>
          </cell>
          <cell r="DT158">
            <v>1998</v>
          </cell>
          <cell r="DU158">
            <v>1998</v>
          </cell>
          <cell r="EA158" t="str">
            <v>visp.2</v>
          </cell>
          <cell r="EU158" t="str">
            <v>X</v>
          </cell>
          <cell r="FW158" t="str">
            <v>Zonnepanelen</v>
          </cell>
          <cell r="FY158" t="e">
            <v>#N/A</v>
          </cell>
        </row>
        <row r="159">
          <cell r="A159" t="str">
            <v>Af?</v>
          </cell>
          <cell r="B159" t="str">
            <v>Jaap Bijzerwetering noodkering</v>
          </cell>
          <cell r="E159" t="str">
            <v>nee</v>
          </cell>
          <cell r="K159" t="str">
            <v>Af</v>
          </cell>
          <cell r="Q159" t="str">
            <v>Af</v>
          </cell>
          <cell r="R159" t="str">
            <v>HDSR</v>
          </cell>
          <cell r="S159">
            <v>300</v>
          </cell>
          <cell r="X159" t="str">
            <v>Af-code</v>
          </cell>
          <cell r="Z159" t="e">
            <v>#N/A</v>
          </cell>
          <cell r="AA159" t="e">
            <v>#N/A</v>
          </cell>
          <cell r="AB159" t="str">
            <v>Linschoterweg</v>
          </cell>
          <cell r="AD159" t="str">
            <v>Woerden</v>
          </cell>
          <cell r="AE159" t="str">
            <v>Woerden</v>
          </cell>
          <cell r="AF159" t="str">
            <v>OR</v>
          </cell>
          <cell r="AG159" t="str">
            <v>WS 05</v>
          </cell>
          <cell r="AH159" t="str">
            <v>handm.</v>
          </cell>
          <cell r="AI159" t="str">
            <v>WBK Reg.</v>
          </cell>
          <cell r="AJ159" t="str">
            <v>GOP</v>
          </cell>
          <cell r="BA159">
            <v>0</v>
          </cell>
          <cell r="CW159">
            <v>0</v>
          </cell>
          <cell r="CX159">
            <v>0</v>
          </cell>
          <cell r="DE159" t="str">
            <v>n.v.t.</v>
          </cell>
          <cell r="DO159" t="str">
            <v>geen</v>
          </cell>
          <cell r="FW159" t="str">
            <v>geen elektra??? of samen met ander object??</v>
          </cell>
          <cell r="FY159" t="e">
            <v>#N/A</v>
          </cell>
        </row>
        <row r="160">
          <cell r="A160" t="str">
            <v>I0019</v>
          </cell>
          <cell r="B160" t="str">
            <v>Jaarsveld stelsel</v>
          </cell>
          <cell r="D160" t="str">
            <v>j</v>
          </cell>
          <cell r="E160">
            <v>3201</v>
          </cell>
          <cell r="H160" t="str">
            <v>In</v>
          </cell>
          <cell r="K160" t="str">
            <v>Af</v>
          </cell>
          <cell r="Q160" t="str">
            <v>InAf</v>
          </cell>
          <cell r="R160" t="str">
            <v>HDSR</v>
          </cell>
          <cell r="S160">
            <v>300</v>
          </cell>
          <cell r="X160" t="str">
            <v>EG</v>
          </cell>
          <cell r="Z160" t="e">
            <v>#N/A</v>
          </cell>
          <cell r="AA160" t="e">
            <v>#N/A</v>
          </cell>
          <cell r="AB160" t="str">
            <v>Veldensteinlaan 12nst</v>
          </cell>
          <cell r="AC160" t="str">
            <v xml:space="preserve">3413MK </v>
          </cell>
          <cell r="AD160" t="str">
            <v>Jaarsveld</v>
          </cell>
          <cell r="AE160" t="str">
            <v>Lopik</v>
          </cell>
          <cell r="AF160" t="str">
            <v>IJ</v>
          </cell>
          <cell r="AG160" t="str">
            <v>NL 01</v>
          </cell>
          <cell r="AH160" t="str">
            <v>autom.</v>
          </cell>
          <cell r="AI160" t="str">
            <v>WBK Prim.incl houten stuw</v>
          </cell>
          <cell r="AJ160" t="str">
            <v>GOP</v>
          </cell>
          <cell r="AL160" t="str">
            <v>afvoer</v>
          </cell>
          <cell r="BA160">
            <v>0</v>
          </cell>
          <cell r="BC160">
            <v>0</v>
          </cell>
          <cell r="BF160" t="str">
            <v>inlaat</v>
          </cell>
          <cell r="BG160">
            <v>2</v>
          </cell>
          <cell r="BH160" t="str">
            <v>2x0,7</v>
          </cell>
          <cell r="CR160" t="str">
            <v>putten</v>
          </cell>
          <cell r="CS160" t="str">
            <v>electrakast</v>
          </cell>
          <cell r="CW160">
            <v>0</v>
          </cell>
          <cell r="CX160">
            <v>0</v>
          </cell>
          <cell r="DE160">
            <v>2015</v>
          </cell>
          <cell r="DG160">
            <v>2015</v>
          </cell>
          <cell r="DI160">
            <v>2020</v>
          </cell>
          <cell r="DO160" t="str">
            <v>geen</v>
          </cell>
          <cell r="DP160">
            <v>1999</v>
          </cell>
          <cell r="DQ160">
            <v>1999</v>
          </cell>
          <cell r="DR160">
            <v>1999</v>
          </cell>
          <cell r="DS160">
            <v>1999</v>
          </cell>
          <cell r="DT160">
            <v>1999</v>
          </cell>
          <cell r="DU160">
            <v>1999</v>
          </cell>
          <cell r="DZ160" t="str">
            <v>mech+electr? Bezien in 2013</v>
          </cell>
          <cell r="EO160">
            <v>49</v>
          </cell>
          <cell r="EY160" t="str">
            <v>X</v>
          </cell>
          <cell r="FW160" t="str">
            <v>871687400008647020</v>
          </cell>
          <cell r="FX160">
            <v>1</v>
          </cell>
          <cell r="FY160" t="str">
            <v>MP-JAARSVELDSTELSEL</v>
          </cell>
        </row>
        <row r="161">
          <cell r="A161" t="str">
            <v>ST2008</v>
          </cell>
          <cell r="B161" t="str">
            <v>Jacobshoeve</v>
          </cell>
          <cell r="C161" t="str">
            <v>Sandenburg</v>
          </cell>
          <cell r="D161" t="str">
            <v>j</v>
          </cell>
          <cell r="E161">
            <v>1073</v>
          </cell>
          <cell r="G161" t="str">
            <v>St</v>
          </cell>
          <cell r="Q161" t="str">
            <v>St</v>
          </cell>
          <cell r="R161" t="str">
            <v>HDSR</v>
          </cell>
          <cell r="S161">
            <v>300</v>
          </cell>
          <cell r="X161" t="str">
            <v>G3zO</v>
          </cell>
          <cell r="Z161">
            <v>153885.69999999925</v>
          </cell>
          <cell r="AA161">
            <v>446469.65700000152</v>
          </cell>
          <cell r="AB161" t="str">
            <v>Gooijerdijk to 24, tussen 15 en 17</v>
          </cell>
          <cell r="AC161" t="str">
            <v>3947 NA</v>
          </cell>
          <cell r="AD161" t="str">
            <v>Langbroek</v>
          </cell>
          <cell r="AE161" t="str">
            <v>Wijk bij Duurstede</v>
          </cell>
          <cell r="AF161" t="str">
            <v>KR</v>
          </cell>
          <cell r="AG161" t="str">
            <v>MK 12</v>
          </cell>
          <cell r="AH161" t="str">
            <v>autom.</v>
          </cell>
          <cell r="AJ161" t="str">
            <v>GOP</v>
          </cell>
          <cell r="AO161" t="str">
            <v>Gooijerwetering</v>
          </cell>
          <cell r="AP161">
            <v>3.15</v>
          </cell>
          <cell r="AS161">
            <v>2.85</v>
          </cell>
          <cell r="BF161" t="str">
            <v>klepstuw</v>
          </cell>
          <cell r="BG161">
            <v>1</v>
          </cell>
          <cell r="BH161">
            <v>1</v>
          </cell>
          <cell r="BJ161">
            <v>3.6</v>
          </cell>
          <cell r="BK161" t="str">
            <v>hout/betono</v>
          </cell>
          <cell r="BL161" t="str">
            <v>staal</v>
          </cell>
          <cell r="CR161" t="str">
            <v>houten damwand</v>
          </cell>
          <cell r="CS161" t="str">
            <v>betonnen scherm/stalen klep</v>
          </cell>
          <cell r="DE161">
            <v>2011</v>
          </cell>
          <cell r="DG161">
            <v>2011</v>
          </cell>
          <cell r="DI161">
            <v>2016</v>
          </cell>
          <cell r="DO161" t="str">
            <v>geen</v>
          </cell>
          <cell r="DP161">
            <v>2010</v>
          </cell>
          <cell r="DU161">
            <v>2010</v>
          </cell>
          <cell r="EZ161" t="str">
            <v>X</v>
          </cell>
          <cell r="FW161" t="str">
            <v>871692113000067094</v>
          </cell>
          <cell r="FX161">
            <v>3</v>
          </cell>
          <cell r="FY161" t="str">
            <v>ST-JACOBSHOEVE</v>
          </cell>
        </row>
        <row r="162">
          <cell r="A162" t="str">
            <v>G2019</v>
          </cell>
          <cell r="B162" t="str">
            <v>Johanitterweg</v>
          </cell>
          <cell r="D162" t="str">
            <v>j</v>
          </cell>
          <cell r="E162" t="str">
            <v>nee</v>
          </cell>
          <cell r="F162" t="str">
            <v>Gm</v>
          </cell>
          <cell r="Q162" t="str">
            <v>Gm</v>
          </cell>
          <cell r="R162" t="str">
            <v>HDSR</v>
          </cell>
          <cell r="S162">
            <v>300</v>
          </cell>
          <cell r="X162" t="str">
            <v>G3zO</v>
          </cell>
          <cell r="Z162">
            <v>131792.96200000122</v>
          </cell>
          <cell r="AA162">
            <v>456333.51799999923</v>
          </cell>
          <cell r="AB162" t="str">
            <v>Johanniterweg 19 bij</v>
          </cell>
          <cell r="AC162" t="str">
            <v>3544ND</v>
          </cell>
          <cell r="AD162" t="str">
            <v>Utrecht</v>
          </cell>
          <cell r="AE162" t="str">
            <v>Utrecht</v>
          </cell>
          <cell r="AF162" t="str">
            <v>LR</v>
          </cell>
          <cell r="AG162" t="str">
            <v>RN 14</v>
          </cell>
          <cell r="AH162" t="str">
            <v>lok.autom.</v>
          </cell>
          <cell r="AI162" t="str">
            <v>2 stuks 1600 x 1000 (bxh) maaswijte 40mm, spijlen 12 mm</v>
          </cell>
          <cell r="AJ162" t="str">
            <v>GOP</v>
          </cell>
          <cell r="AL162" t="str">
            <v>aanvoer</v>
          </cell>
          <cell r="AO162" t="str">
            <v>hoogwatervoorz.Johanitterweg</v>
          </cell>
          <cell r="AP162">
            <v>0.5</v>
          </cell>
          <cell r="AQ162">
            <v>0</v>
          </cell>
          <cell r="AR162" t="str">
            <v>Leidsche Rijn</v>
          </cell>
          <cell r="AS162">
            <v>-0.4</v>
          </cell>
          <cell r="AT162">
            <v>-0.4</v>
          </cell>
          <cell r="AU162">
            <v>0.9</v>
          </cell>
          <cell r="AV162" t="str">
            <v>schroefpomp</v>
          </cell>
          <cell r="AW162">
            <v>1.3</v>
          </cell>
          <cell r="BA162">
            <v>1.3</v>
          </cell>
          <cell r="BC162">
            <v>1</v>
          </cell>
          <cell r="BD162">
            <v>0</v>
          </cell>
          <cell r="CB162" t="str">
            <v>ja</v>
          </cell>
          <cell r="CR162" t="str">
            <v>damwand</v>
          </cell>
          <cell r="CS162" t="str">
            <v>stalen straatkast</v>
          </cell>
          <cell r="CT162">
            <v>30000</v>
          </cell>
          <cell r="CU162">
            <v>10000</v>
          </cell>
          <cell r="CV162">
            <v>15000</v>
          </cell>
          <cell r="CW162">
            <v>77000</v>
          </cell>
          <cell r="CX162">
            <v>40906.242840984196</v>
          </cell>
          <cell r="CY162">
            <v>34413</v>
          </cell>
          <cell r="DA162">
            <v>43176</v>
          </cell>
          <cell r="DE162">
            <v>2014</v>
          </cell>
          <cell r="DG162">
            <v>2014</v>
          </cell>
          <cell r="DI162">
            <v>2019</v>
          </cell>
          <cell r="DL162" t="str">
            <v>kl.kast</v>
          </cell>
          <cell r="DM162" t="str">
            <v>ja</v>
          </cell>
          <cell r="DO162" t="str">
            <v>geen</v>
          </cell>
          <cell r="DP162">
            <v>1993</v>
          </cell>
          <cell r="DQ162">
            <v>1993</v>
          </cell>
          <cell r="DR162">
            <v>1993</v>
          </cell>
          <cell r="DS162">
            <v>1993</v>
          </cell>
          <cell r="DT162" t="str">
            <v>n.v.t.</v>
          </cell>
          <cell r="DU162">
            <v>1993</v>
          </cell>
          <cell r="DZ162" t="str">
            <v>22/05/2014 VERVALT tzt wordt vlotterput op andere lokatie ivm VINEX</v>
          </cell>
          <cell r="FS162" t="str">
            <v>N</v>
          </cell>
          <cell r="FU162" t="str">
            <v>VOPO</v>
          </cell>
          <cell r="FV162" t="str">
            <v>VOPO</v>
          </cell>
          <cell r="FW162" t="str">
            <v>871687400001003328</v>
          </cell>
          <cell r="FX162">
            <v>2</v>
          </cell>
          <cell r="FY162" t="str">
            <v>GM-JOHANITTERWEG</v>
          </cell>
        </row>
        <row r="163">
          <cell r="A163" t="str">
            <v>G4038</v>
          </cell>
          <cell r="B163" t="str">
            <v>Kamerik Teylingens</v>
          </cell>
          <cell r="D163" t="str">
            <v>j</v>
          </cell>
          <cell r="E163">
            <v>4310</v>
          </cell>
          <cell r="F163" t="str">
            <v>Gm</v>
          </cell>
          <cell r="H163" t="str">
            <v>In</v>
          </cell>
          <cell r="Q163" t="str">
            <v>GmIn</v>
          </cell>
          <cell r="R163" t="str">
            <v>HDSR</v>
          </cell>
          <cell r="S163">
            <v>300</v>
          </cell>
          <cell r="X163" t="str">
            <v>EG</v>
          </cell>
          <cell r="Z163">
            <v>121224.29199999943</v>
          </cell>
          <cell r="AA163">
            <v>456903.52100000158</v>
          </cell>
          <cell r="AB163" t="str">
            <v>Mijzijde 2 bij</v>
          </cell>
          <cell r="AC163" t="str">
            <v>3471GM</v>
          </cell>
          <cell r="AD163" t="str">
            <v>Kamerik</v>
          </cell>
          <cell r="AE163" t="str">
            <v>Woerden</v>
          </cell>
          <cell r="AF163" t="str">
            <v>OR</v>
          </cell>
          <cell r="AG163" t="str">
            <v>MR 07</v>
          </cell>
          <cell r="AH163" t="str">
            <v>autom.</v>
          </cell>
          <cell r="AJ163" t="str">
            <v>GOP</v>
          </cell>
          <cell r="AL163" t="str">
            <v>afvoer</v>
          </cell>
          <cell r="AO163" t="str">
            <v>voorboezem Oude Rijn</v>
          </cell>
          <cell r="AP163">
            <v>-0.47</v>
          </cell>
          <cell r="AR163" t="str">
            <v>polder Kamerik</v>
          </cell>
          <cell r="AT163">
            <v>-2.06</v>
          </cell>
          <cell r="AU163">
            <v>1.59</v>
          </cell>
          <cell r="AV163" t="str">
            <v>schroefpomp</v>
          </cell>
          <cell r="AW163">
            <v>65</v>
          </cell>
          <cell r="AX163">
            <v>65</v>
          </cell>
          <cell r="BA163">
            <v>130</v>
          </cell>
          <cell r="BB163">
            <v>127</v>
          </cell>
          <cell r="BC163">
            <v>2</v>
          </cell>
          <cell r="BD163">
            <v>0</v>
          </cell>
          <cell r="BE163" t="str">
            <v>RLC-portaal</v>
          </cell>
          <cell r="CR163" t="str">
            <v>betonnen onderbouw</v>
          </cell>
          <cell r="CS163" t="str">
            <v>gebouw, beton</v>
          </cell>
          <cell r="CT163">
            <v>800000</v>
          </cell>
          <cell r="CU163">
            <v>500000</v>
          </cell>
          <cell r="CV163">
            <v>100000</v>
          </cell>
          <cell r="CW163">
            <v>1959999.9999999998</v>
          </cell>
          <cell r="CX163">
            <v>1743388.3379889913</v>
          </cell>
          <cell r="CY163">
            <v>1466652</v>
          </cell>
          <cell r="DA163">
            <v>1083901</v>
          </cell>
          <cell r="DD163">
            <v>2017</v>
          </cell>
          <cell r="DE163">
            <v>2011</v>
          </cell>
          <cell r="DG163">
            <v>2011</v>
          </cell>
          <cell r="DI163">
            <v>2016</v>
          </cell>
          <cell r="DJ163" t="str">
            <v>hommema</v>
          </cell>
          <cell r="DK163" t="str">
            <v>R afl?</v>
          </cell>
          <cell r="DL163" t="str">
            <v>gebouw</v>
          </cell>
          <cell r="DM163" t="str">
            <v>ja</v>
          </cell>
          <cell r="DN163">
            <v>2018</v>
          </cell>
          <cell r="DO163" t="str">
            <v>geen</v>
          </cell>
          <cell r="DP163">
            <v>1988</v>
          </cell>
          <cell r="DQ163">
            <v>2005</v>
          </cell>
          <cell r="DR163">
            <v>2005</v>
          </cell>
          <cell r="DS163">
            <v>2005</v>
          </cell>
          <cell r="DT163">
            <v>2005</v>
          </cell>
          <cell r="DU163">
            <v>2005</v>
          </cell>
          <cell r="DZ163" t="str">
            <v>kleinere capaciteit in WGP</v>
          </cell>
          <cell r="EA163" t="str">
            <v>visp.1</v>
          </cell>
          <cell r="ED163">
            <v>380</v>
          </cell>
          <cell r="EU163" t="str">
            <v>X</v>
          </cell>
          <cell r="FS163" t="str">
            <v>info zie DM814688</v>
          </cell>
          <cell r="FU163" t="str">
            <v>STORK BOSMAN B.V.</v>
          </cell>
          <cell r="FV163" t="str">
            <v>nn</v>
          </cell>
          <cell r="FW163" t="str">
            <v>871687400008434507</v>
          </cell>
          <cell r="FX163">
            <v>4</v>
          </cell>
          <cell r="FY163" t="str">
            <v>GM-KAMERIK-TEYLINGENS</v>
          </cell>
        </row>
        <row r="164">
          <cell r="A164" t="str">
            <v>ST4084</v>
          </cell>
          <cell r="B164" t="str">
            <v>Kamerikse wetering</v>
          </cell>
          <cell r="D164" t="str">
            <v>j</v>
          </cell>
          <cell r="E164">
            <v>4319</v>
          </cell>
          <cell r="G164" t="str">
            <v>St</v>
          </cell>
          <cell r="Q164" t="str">
            <v>St</v>
          </cell>
          <cell r="R164" t="str">
            <v>HDSR</v>
          </cell>
          <cell r="S164">
            <v>300</v>
          </cell>
          <cell r="X164" t="str">
            <v>EG</v>
          </cell>
          <cell r="Z164">
            <v>121226.53299999982</v>
          </cell>
          <cell r="AA164">
            <v>457626.61800000072</v>
          </cell>
          <cell r="AB164" t="str">
            <v>Mijzijde 6 to inrit</v>
          </cell>
          <cell r="AC164" t="str">
            <v>3471GM</v>
          </cell>
          <cell r="AD164" t="str">
            <v>Kamerik</v>
          </cell>
          <cell r="AE164" t="str">
            <v>Woerden</v>
          </cell>
          <cell r="AF164" t="str">
            <v>OR</v>
          </cell>
          <cell r="AG164" t="str">
            <v>MR 07</v>
          </cell>
          <cell r="AH164" t="str">
            <v>autom.</v>
          </cell>
          <cell r="AJ164" t="str">
            <v>GOP</v>
          </cell>
          <cell r="AL164" t="str">
            <v>afvoer</v>
          </cell>
          <cell r="BA164">
            <v>0</v>
          </cell>
          <cell r="BC164">
            <v>0</v>
          </cell>
          <cell r="BF164" t="str">
            <v xml:space="preserve">schuif </v>
          </cell>
          <cell r="BH164">
            <v>2</v>
          </cell>
          <cell r="CW164">
            <v>0</v>
          </cell>
          <cell r="CX164">
            <v>170585.90721899533</v>
          </cell>
          <cell r="CY164">
            <v>143507.99333850644</v>
          </cell>
          <cell r="DA164">
            <v>180050</v>
          </cell>
          <cell r="DE164">
            <v>2012</v>
          </cell>
          <cell r="DG164">
            <v>2012</v>
          </cell>
          <cell r="DI164">
            <v>2017</v>
          </cell>
          <cell r="DO164" t="str">
            <v>geen</v>
          </cell>
          <cell r="DP164">
            <v>1994</v>
          </cell>
          <cell r="DQ164">
            <v>1994</v>
          </cell>
          <cell r="DR164">
            <v>1994</v>
          </cell>
          <cell r="DS164">
            <v>1994</v>
          </cell>
          <cell r="DT164">
            <v>1994</v>
          </cell>
          <cell r="DU164">
            <v>1994</v>
          </cell>
          <cell r="DZ164" t="str">
            <v>Renovatie + Arbo voorzieningen</v>
          </cell>
          <cell r="EA164" t="str">
            <v>Nee</v>
          </cell>
          <cell r="EL164">
            <v>50</v>
          </cell>
          <cell r="FA164" t="str">
            <v>X</v>
          </cell>
          <cell r="FW164" t="str">
            <v>871687400006492721</v>
          </cell>
          <cell r="FX164">
            <v>4</v>
          </cell>
          <cell r="FY164" t="str">
            <v>ST-KAMERIKSE-WETERING</v>
          </cell>
        </row>
        <row r="165">
          <cell r="A165" t="str">
            <v>ST0140</v>
          </cell>
          <cell r="B165" t="str">
            <v>Kanaaldijk Noord</v>
          </cell>
          <cell r="D165" t="str">
            <v>j</v>
          </cell>
          <cell r="E165">
            <v>1083</v>
          </cell>
          <cell r="G165" t="str">
            <v>St</v>
          </cell>
          <cell r="Q165" t="str">
            <v>St</v>
          </cell>
          <cell r="R165" t="str">
            <v>HDSR</v>
          </cell>
          <cell r="S165">
            <v>300</v>
          </cell>
          <cell r="X165" t="str">
            <v>G3mO/G3zO</v>
          </cell>
          <cell r="Z165" t="e">
            <v>#N/A</v>
          </cell>
          <cell r="AA165" t="e">
            <v>#N/A</v>
          </cell>
          <cell r="AB165" t="str">
            <v xml:space="preserve">Kanaaldijk Noord </v>
          </cell>
          <cell r="AC165" t="str">
            <v>3961MZ</v>
          </cell>
          <cell r="AD165" t="str">
            <v>Wijk bij Duurstede</v>
          </cell>
          <cell r="AE165" t="str">
            <v>Wijk bij Duurstede</v>
          </cell>
          <cell r="AF165" t="str">
            <v>KR</v>
          </cell>
          <cell r="AG165" t="str">
            <v>ML 08</v>
          </cell>
          <cell r="AH165" t="str">
            <v>autom.</v>
          </cell>
          <cell r="AJ165" t="str">
            <v>GOP</v>
          </cell>
          <cell r="AL165" t="str">
            <v>afvoer</v>
          </cell>
          <cell r="AO165" t="str">
            <v>Voormalige Molenwetering</v>
          </cell>
          <cell r="AP165">
            <v>2.2000000000000002</v>
          </cell>
          <cell r="AQ165">
            <v>1.9</v>
          </cell>
          <cell r="AR165" t="str">
            <v>Amsterdam-Rijnkanaal</v>
          </cell>
          <cell r="AS165">
            <v>-0.4</v>
          </cell>
          <cell r="AT165">
            <v>-0.4</v>
          </cell>
          <cell r="AU165">
            <v>2.6</v>
          </cell>
          <cell r="BF165" t="str">
            <v>klepstuw</v>
          </cell>
          <cell r="BG165">
            <v>1</v>
          </cell>
          <cell r="BH165">
            <v>1</v>
          </cell>
          <cell r="BK165" t="str">
            <v>beton</v>
          </cell>
          <cell r="BL165" t="str">
            <v>staal</v>
          </cell>
          <cell r="CR165" t="str">
            <v>betonnen onderbouw</v>
          </cell>
          <cell r="CS165" t="str">
            <v>stalen klep</v>
          </cell>
          <cell r="DE165">
            <v>2011</v>
          </cell>
          <cell r="DG165">
            <v>2011</v>
          </cell>
          <cell r="DI165">
            <v>2016</v>
          </cell>
          <cell r="DO165" t="str">
            <v>geen</v>
          </cell>
          <cell r="DP165">
            <v>2007</v>
          </cell>
          <cell r="DQ165">
            <v>2007</v>
          </cell>
          <cell r="DR165">
            <v>2007</v>
          </cell>
          <cell r="DS165">
            <v>2012</v>
          </cell>
          <cell r="DT165">
            <v>2012</v>
          </cell>
          <cell r="DU165">
            <v>2012</v>
          </cell>
          <cell r="DZ165" t="str">
            <v>automatisering</v>
          </cell>
          <cell r="EZ165" t="str">
            <v>X</v>
          </cell>
          <cell r="FW165" t="str">
            <v>871687400010349417</v>
          </cell>
          <cell r="FX165">
            <v>3</v>
          </cell>
          <cell r="FY165" t="str">
            <v>ST-KANAALDIJK-NOORD</v>
          </cell>
        </row>
        <row r="166">
          <cell r="A166" t="str">
            <v>B8370</v>
          </cell>
          <cell r="B166" t="str">
            <v>Kappeleweg brug</v>
          </cell>
          <cell r="D166" t="str">
            <v>n</v>
          </cell>
          <cell r="E166" t="str">
            <v>nee</v>
          </cell>
          <cell r="M166" t="str">
            <v>Br</v>
          </cell>
          <cell r="Q166" t="str">
            <v>Br</v>
          </cell>
          <cell r="R166" t="str">
            <v>HDSR</v>
          </cell>
          <cell r="S166">
            <v>300</v>
          </cell>
          <cell r="X166" t="str">
            <v>EG</v>
          </cell>
          <cell r="Z166" t="e">
            <v>#N/A</v>
          </cell>
          <cell r="AA166" t="e">
            <v>#N/A</v>
          </cell>
          <cell r="AB166" t="str">
            <v>nabij Kapelleweg</v>
          </cell>
          <cell r="AD166" t="str">
            <v>Cothen</v>
          </cell>
          <cell r="AE166" t="str">
            <v>Wijk bij Duurstede</v>
          </cell>
          <cell r="AF166" t="str">
            <v>KR</v>
          </cell>
          <cell r="AG166" t="str">
            <v>ML 08</v>
          </cell>
          <cell r="AH166" t="str">
            <v>niet</v>
          </cell>
          <cell r="AI166" t="str">
            <v>! opgelet: betreft een landbouwkundige brug. Niet de brug in de Kapelleweg zelf!</v>
          </cell>
          <cell r="AJ166" t="str">
            <v>nee</v>
          </cell>
          <cell r="DE166">
            <v>2011</v>
          </cell>
          <cell r="DG166">
            <v>2011</v>
          </cell>
          <cell r="DI166">
            <v>2016</v>
          </cell>
          <cell r="DL166" t="str">
            <v>wordt overgedr</v>
          </cell>
          <cell r="DM166" t="str">
            <v>nvt</v>
          </cell>
          <cell r="DN166" t="str">
            <v>X</v>
          </cell>
          <cell r="DO166" t="str">
            <v>geen</v>
          </cell>
          <cell r="DP166">
            <v>1972</v>
          </cell>
          <cell r="DU166">
            <v>1972</v>
          </cell>
          <cell r="DY166" t="str">
            <v>insp</v>
          </cell>
          <cell r="DZ166" t="str">
            <v>inspectie</v>
          </cell>
          <cell r="EP166">
            <v>5</v>
          </cell>
          <cell r="EQ166" t="str">
            <v>bouwk inplannen</v>
          </cell>
          <cell r="FW166" t="str">
            <v>geen elektra??? of samen met ander object??</v>
          </cell>
          <cell r="FY166" t="e">
            <v>#N/A</v>
          </cell>
        </row>
        <row r="167">
          <cell r="A167" t="str">
            <v>I6089</v>
          </cell>
          <cell r="B167" t="str">
            <v>Katteveldsemeer</v>
          </cell>
          <cell r="C167" t="str">
            <v>Inlaat Bos</v>
          </cell>
          <cell r="D167" t="str">
            <v>j</v>
          </cell>
          <cell r="E167">
            <v>1065</v>
          </cell>
          <cell r="H167" t="str">
            <v>In</v>
          </cell>
          <cell r="Q167" t="str">
            <v>In</v>
          </cell>
          <cell r="R167" t="str">
            <v>HDSR</v>
          </cell>
          <cell r="S167">
            <v>300</v>
          </cell>
          <cell r="X167" t="str">
            <v>G3zO</v>
          </cell>
          <cell r="Z167" t="e">
            <v>#N/A</v>
          </cell>
          <cell r="AA167" t="e">
            <v>#N/A</v>
          </cell>
          <cell r="AB167" t="str">
            <v>Steenovenweg 5nst</v>
          </cell>
          <cell r="AC167" t="str">
            <v>3985SJ</v>
          </cell>
          <cell r="AD167" t="str">
            <v>Werkhoven</v>
          </cell>
          <cell r="AE167" t="str">
            <v>Bunnik</v>
          </cell>
          <cell r="AF167" t="str">
            <v>KR</v>
          </cell>
          <cell r="AG167" t="str">
            <v>WHa11</v>
          </cell>
          <cell r="AH167" t="str">
            <v>autom.</v>
          </cell>
          <cell r="AJ167" t="str">
            <v>GOP</v>
          </cell>
          <cell r="AL167" t="str">
            <v>aanvoer</v>
          </cell>
          <cell r="AO167" t="str">
            <v>Kromme Rijn</v>
          </cell>
          <cell r="AR167" t="str">
            <v>Achterrijn</v>
          </cell>
          <cell r="AS167">
            <v>1.75</v>
          </cell>
          <cell r="BA167">
            <v>0</v>
          </cell>
          <cell r="BC167">
            <v>0</v>
          </cell>
          <cell r="BR167" t="str">
            <v>rond ø700</v>
          </cell>
          <cell r="BS167" t="str">
            <v>beton</v>
          </cell>
          <cell r="BT167">
            <v>1</v>
          </cell>
          <cell r="BW167">
            <v>0.7</v>
          </cell>
          <cell r="BX167">
            <v>0.7</v>
          </cell>
          <cell r="BY167">
            <v>9</v>
          </cell>
          <cell r="CA167" t="str">
            <v>schuif</v>
          </cell>
          <cell r="CB167" t="str">
            <v>ja</v>
          </cell>
          <cell r="CT167">
            <v>50000</v>
          </cell>
          <cell r="CU167">
            <v>15000</v>
          </cell>
          <cell r="CV167">
            <v>25000</v>
          </cell>
          <cell r="CW167">
            <v>125999.99999999999</v>
          </cell>
          <cell r="CX167">
            <v>0</v>
          </cell>
          <cell r="DE167">
            <v>2012</v>
          </cell>
          <cell r="DG167">
            <v>2012</v>
          </cell>
          <cell r="DI167">
            <v>2017</v>
          </cell>
          <cell r="DO167" t="str">
            <v>geen</v>
          </cell>
          <cell r="DP167">
            <v>2007</v>
          </cell>
          <cell r="DQ167">
            <v>2007</v>
          </cell>
          <cell r="DR167">
            <v>2007</v>
          </cell>
          <cell r="DS167">
            <v>2007</v>
          </cell>
          <cell r="DT167">
            <v>2007</v>
          </cell>
          <cell r="DU167">
            <v>2007</v>
          </cell>
          <cell r="EG167">
            <v>40</v>
          </cell>
          <cell r="EH167">
            <v>15</v>
          </cell>
          <cell r="EW167" t="str">
            <v>X</v>
          </cell>
          <cell r="FW167" t="str">
            <v>871687400009428369</v>
          </cell>
          <cell r="FX167">
            <v>3</v>
          </cell>
          <cell r="FY167" t="str">
            <v>I-KATTEVELDSEMEER</v>
          </cell>
        </row>
        <row r="168">
          <cell r="A168" t="str">
            <v>G4026</v>
          </cell>
          <cell r="B168" t="str">
            <v>Kerkeland</v>
          </cell>
          <cell r="D168" t="str">
            <v>j</v>
          </cell>
          <cell r="E168">
            <v>1013</v>
          </cell>
          <cell r="F168" t="str">
            <v>Gm</v>
          </cell>
          <cell r="G168" t="str">
            <v>St</v>
          </cell>
          <cell r="O168" t="str">
            <v>Vp</v>
          </cell>
          <cell r="Q168" t="str">
            <v>GmStVp</v>
          </cell>
          <cell r="R168" t="str">
            <v>HDSR</v>
          </cell>
          <cell r="S168">
            <v>300</v>
          </cell>
          <cell r="W168" t="str">
            <v>ja 2010</v>
          </cell>
          <cell r="X168" t="str">
            <v>EG</v>
          </cell>
          <cell r="Z168">
            <v>138838.74300000072</v>
          </cell>
          <cell r="AA168">
            <v>447090.16099999845</v>
          </cell>
          <cell r="AB168" t="str">
            <v>Kanaaldijk zuid 16 nst</v>
          </cell>
          <cell r="AC168" t="str">
            <v>3998WK</v>
          </cell>
          <cell r="AD168" t="str">
            <v>Schalkwijk</v>
          </cell>
          <cell r="AE168" t="str">
            <v>Houten</v>
          </cell>
          <cell r="AF168" t="str">
            <v>KR</v>
          </cell>
          <cell r="AG168" t="str">
            <v>WK 10</v>
          </cell>
          <cell r="AH168" t="str">
            <v>autom.</v>
          </cell>
          <cell r="AI168" t="str">
            <v>ST4950</v>
          </cell>
          <cell r="AJ168" t="str">
            <v>GOP</v>
          </cell>
          <cell r="AL168" t="str">
            <v>af- en aanvoer</v>
          </cell>
          <cell r="AO168" t="str">
            <v>Kerkeland wetering</v>
          </cell>
          <cell r="AP168">
            <v>0.5</v>
          </cell>
          <cell r="AQ168">
            <v>0.6</v>
          </cell>
          <cell r="AR168" t="str">
            <v>Amsterdam Rijnkanaal</v>
          </cell>
          <cell r="AT168">
            <v>-0.4</v>
          </cell>
          <cell r="AU168">
            <v>0.9</v>
          </cell>
          <cell r="AV168" t="str">
            <v>vijzel</v>
          </cell>
          <cell r="AW168">
            <v>60</v>
          </cell>
          <cell r="BA168">
            <v>60</v>
          </cell>
          <cell r="BC168">
            <v>1</v>
          </cell>
          <cell r="BD168">
            <v>0</v>
          </cell>
          <cell r="BE168" t="str">
            <v>Spaans Babcock</v>
          </cell>
          <cell r="BF168" t="str">
            <v>klepstuw</v>
          </cell>
          <cell r="BG168">
            <v>1</v>
          </cell>
          <cell r="BH168">
            <v>4</v>
          </cell>
          <cell r="CR168" t="str">
            <v>damwand</v>
          </cell>
          <cell r="CS168" t="str">
            <v>prefab staal vijzel op damwand</v>
          </cell>
          <cell r="CT168">
            <v>300000</v>
          </cell>
          <cell r="CU168">
            <v>200000</v>
          </cell>
          <cell r="CV168">
            <v>100000</v>
          </cell>
          <cell r="CW168">
            <v>840000</v>
          </cell>
          <cell r="CX168">
            <v>637991.40979038051</v>
          </cell>
          <cell r="CY168">
            <v>536719.99333850644</v>
          </cell>
          <cell r="DA168">
            <v>997477</v>
          </cell>
          <cell r="DB168" t="str">
            <v xml:space="preserve"> </v>
          </cell>
          <cell r="DD168">
            <v>2017</v>
          </cell>
          <cell r="DE168">
            <v>2015</v>
          </cell>
          <cell r="DG168">
            <v>2015</v>
          </cell>
          <cell r="DI168">
            <v>2020</v>
          </cell>
          <cell r="DK168" t="str">
            <v>R afl?</v>
          </cell>
          <cell r="DL168" t="str">
            <v>gr.kast</v>
          </cell>
          <cell r="DM168" t="str">
            <v>ja</v>
          </cell>
          <cell r="DO168" t="str">
            <v>geen</v>
          </cell>
          <cell r="DP168">
            <v>1978</v>
          </cell>
          <cell r="DQ168">
            <v>1978</v>
          </cell>
          <cell r="DR168">
            <v>2010</v>
          </cell>
          <cell r="DS168">
            <v>2010</v>
          </cell>
          <cell r="DT168">
            <v>2010</v>
          </cell>
          <cell r="DU168">
            <v>2010</v>
          </cell>
          <cell r="DZ168" t="str">
            <v>mech+electr in comb.met Vuylcop Oost</v>
          </cell>
          <cell r="EI168">
            <v>25</v>
          </cell>
          <cell r="EJ168">
            <v>605</v>
          </cell>
          <cell r="EK168">
            <v>50</v>
          </cell>
          <cell r="EZ168" t="str">
            <v>X</v>
          </cell>
          <cell r="FS168" t="str">
            <v>N</v>
          </cell>
          <cell r="FU168" t="str">
            <v>SPAANS BABCOCK B.V.</v>
          </cell>
          <cell r="FV168" t="str">
            <v>BBC</v>
          </cell>
          <cell r="FW168" t="str">
            <v>871687400010058364</v>
          </cell>
          <cell r="FX168">
            <v>3</v>
          </cell>
          <cell r="FY168" t="str">
            <v>GM-VUYLCOP-OOST (VOORHEEN KERKELAND)</v>
          </cell>
        </row>
        <row r="169">
          <cell r="A169" t="str">
            <v>M07</v>
          </cell>
          <cell r="B169" t="str">
            <v>Kerkeland regenmeter</v>
          </cell>
          <cell r="D169" t="str">
            <v>j</v>
          </cell>
          <cell r="E169">
            <v>1013</v>
          </cell>
          <cell r="N169" t="str">
            <v>Mp</v>
          </cell>
          <cell r="Q169" t="str">
            <v>Mp</v>
          </cell>
          <cell r="R169" t="str">
            <v>HDSR</v>
          </cell>
          <cell r="S169">
            <v>300</v>
          </cell>
          <cell r="X169" t="str">
            <v>M-code</v>
          </cell>
          <cell r="Z169" t="e">
            <v>#N/A</v>
          </cell>
          <cell r="AA169" t="e">
            <v>#N/A</v>
          </cell>
          <cell r="AB169" t="str">
            <v>Kanaaldijk zuid 16 nst</v>
          </cell>
          <cell r="AC169" t="str">
            <v>3998WK</v>
          </cell>
          <cell r="AD169" t="str">
            <v>Schalkwijk</v>
          </cell>
          <cell r="AE169" t="str">
            <v>Houten</v>
          </cell>
          <cell r="AF169" t="str">
            <v>KR</v>
          </cell>
          <cell r="AG169" t="str">
            <v>WK 10</v>
          </cell>
          <cell r="AH169" t="str">
            <v>autom.</v>
          </cell>
          <cell r="AJ169" t="str">
            <v>GOP</v>
          </cell>
          <cell r="CM169" t="str">
            <v>Kantelbak</v>
          </cell>
          <cell r="CW169">
            <v>0</v>
          </cell>
          <cell r="CX169">
            <v>0</v>
          </cell>
          <cell r="CZ169">
            <v>4000</v>
          </cell>
          <cell r="DA169" t="str">
            <v>X</v>
          </cell>
          <cell r="DB169" t="str">
            <v xml:space="preserve"> </v>
          </cell>
          <cell r="DC169" t="str">
            <v/>
          </cell>
          <cell r="DD169" t="str">
            <v/>
          </cell>
          <cell r="DE169" t="str">
            <v>n.v.t.</v>
          </cell>
          <cell r="DO169" t="str">
            <v>geen</v>
          </cell>
          <cell r="DP169" t="str">
            <v>ca1998</v>
          </cell>
          <cell r="DR169" t="str">
            <v>n.v.t.</v>
          </cell>
          <cell r="DT169" t="str">
            <v>zie KW</v>
          </cell>
          <cell r="EY169" t="str">
            <v>n.v.t.</v>
          </cell>
          <cell r="FW169" t="str">
            <v>geen elektra??? of samen met ander object??</v>
          </cell>
          <cell r="FY169" t="e">
            <v>#N/A</v>
          </cell>
          <cell r="FZ169" t="str">
            <v>misschien aangesloten op aansluiting Vulcop Oost</v>
          </cell>
        </row>
        <row r="170">
          <cell r="A170" t="str">
            <v>B8310</v>
          </cell>
          <cell r="B170" t="str">
            <v>Kerkelandwetering</v>
          </cell>
          <cell r="D170" t="str">
            <v>j</v>
          </cell>
          <cell r="E170" t="str">
            <v>nee</v>
          </cell>
          <cell r="M170" t="str">
            <v>Br</v>
          </cell>
          <cell r="Q170" t="str">
            <v>Br</v>
          </cell>
          <cell r="R170" t="str">
            <v>HDSR</v>
          </cell>
          <cell r="S170">
            <v>300</v>
          </cell>
          <cell r="X170" t="str">
            <v>EG</v>
          </cell>
          <cell r="Z170" t="e">
            <v>#N/A</v>
          </cell>
          <cell r="AA170" t="e">
            <v>#N/A</v>
          </cell>
          <cell r="AB170" t="str">
            <v>Kaaidijk  (verlengde)</v>
          </cell>
          <cell r="AD170" t="str">
            <v>Schalkwijk</v>
          </cell>
          <cell r="AE170" t="str">
            <v>Houten</v>
          </cell>
          <cell r="AF170" t="str">
            <v>KR</v>
          </cell>
          <cell r="AG170" t="str">
            <v>WK 10</v>
          </cell>
          <cell r="AH170" t="str">
            <v>niet</v>
          </cell>
          <cell r="AI170" t="str">
            <v>met 2 hekjes van hout</v>
          </cell>
          <cell r="AJ170" t="str">
            <v>GOP</v>
          </cell>
          <cell r="BA170">
            <v>0</v>
          </cell>
          <cell r="CC170" t="str">
            <v>tussenpunten</v>
          </cell>
          <cell r="CD170" t="str">
            <v>niet</v>
          </cell>
          <cell r="CE170">
            <v>13.6</v>
          </cell>
          <cell r="CF170">
            <v>1.3</v>
          </cell>
          <cell r="CG170" t="str">
            <v>"(0,75)</v>
          </cell>
          <cell r="CH170" t="str">
            <v>houten</v>
          </cell>
          <cell r="CI170" t="str">
            <v>n.v.t.</v>
          </cell>
          <cell r="CJ170" t="str">
            <v>hout</v>
          </cell>
          <cell r="CK170" t="str">
            <v>hout</v>
          </cell>
          <cell r="CL170" t="str">
            <v>goed</v>
          </cell>
          <cell r="CU170">
            <v>0</v>
          </cell>
          <cell r="CV170">
            <v>0</v>
          </cell>
          <cell r="CW170">
            <v>0</v>
          </cell>
          <cell r="CX170">
            <v>0</v>
          </cell>
          <cell r="DE170" t="str">
            <v>n.v.t.</v>
          </cell>
          <cell r="DL170" t="str">
            <v>brug</v>
          </cell>
          <cell r="DM170" t="str">
            <v>?</v>
          </cell>
          <cell r="DN170">
            <v>2018</v>
          </cell>
          <cell r="DO170" t="str">
            <v>geen</v>
          </cell>
          <cell r="DP170">
            <v>2003</v>
          </cell>
          <cell r="DU170">
            <v>2003</v>
          </cell>
          <cell r="FC170" t="str">
            <v>X</v>
          </cell>
          <cell r="FW170" t="str">
            <v>geen elektra??? of samen met ander object??</v>
          </cell>
          <cell r="FY170" t="e">
            <v>#N/A</v>
          </cell>
        </row>
        <row r="171">
          <cell r="A171" t="str">
            <v>ST0136</v>
          </cell>
          <cell r="B171" t="str">
            <v>Kerkweg-noord</v>
          </cell>
          <cell r="D171" t="str">
            <v>j</v>
          </cell>
          <cell r="E171">
            <v>2177</v>
          </cell>
          <cell r="F171" t="str">
            <v>Gm</v>
          </cell>
          <cell r="G171" t="str">
            <v>St</v>
          </cell>
          <cell r="Q171" t="str">
            <v>GmSt</v>
          </cell>
          <cell r="R171" t="str">
            <v>HDSR</v>
          </cell>
          <cell r="S171">
            <v>300</v>
          </cell>
          <cell r="X171" t="str">
            <v>G3zO</v>
          </cell>
          <cell r="Z171" t="e">
            <v>#N/A</v>
          </cell>
          <cell r="AA171" t="e">
            <v>#N/A</v>
          </cell>
          <cell r="AB171" t="str">
            <v>Kerkweg 142 bij</v>
          </cell>
          <cell r="AD171" t="str">
            <v>Kockengen</v>
          </cell>
          <cell r="AE171" t="str">
            <v>Stichtse Vecht</v>
          </cell>
          <cell r="AF171" t="str">
            <v>LR</v>
          </cell>
          <cell r="AH171" t="str">
            <v>autom.</v>
          </cell>
          <cell r="AI171" t="str">
            <v>pomp is noodpomp</v>
          </cell>
          <cell r="DE171" t="str">
            <v>geen status bekend</v>
          </cell>
          <cell r="DM171" t="str">
            <v>?</v>
          </cell>
          <cell r="FW171" t="str">
            <v>871687400010315245</v>
          </cell>
          <cell r="FX171">
            <v>2</v>
          </cell>
          <cell r="FY171" t="e">
            <v>#N/A</v>
          </cell>
        </row>
        <row r="172">
          <cell r="A172" t="str">
            <v>G3025</v>
          </cell>
          <cell r="B172" t="str">
            <v>Keulevaart de</v>
          </cell>
          <cell r="D172" t="str">
            <v>j</v>
          </cell>
          <cell r="E172">
            <v>3230</v>
          </cell>
          <cell r="F172" t="str">
            <v>Gm</v>
          </cell>
          <cell r="O172" t="str">
            <v>Vp</v>
          </cell>
          <cell r="Q172" t="str">
            <v>GmVp</v>
          </cell>
          <cell r="R172" t="str">
            <v>HDSR</v>
          </cell>
          <cell r="S172">
            <v>300</v>
          </cell>
          <cell r="X172" t="str">
            <v>EG</v>
          </cell>
          <cell r="Z172">
            <v>113974.37700000033</v>
          </cell>
          <cell r="AA172">
            <v>446356.18100000173</v>
          </cell>
          <cell r="AB172" t="str">
            <v>Provincialeweg oost 115</v>
          </cell>
          <cell r="AC172" t="str">
            <v>2851AD</v>
          </cell>
          <cell r="AD172" t="str">
            <v>Haastrecht</v>
          </cell>
          <cell r="AE172" t="str">
            <v>Krimpenerwaard</v>
          </cell>
          <cell r="AF172" t="str">
            <v>IJ</v>
          </cell>
          <cell r="AG172" t="str">
            <v>AB 03</v>
          </cell>
          <cell r="AH172" t="str">
            <v>autom.</v>
          </cell>
          <cell r="AI172" t="str">
            <v>t.b.v. KWA ?%(HDSR ?%)</v>
          </cell>
          <cell r="AJ172" t="str">
            <v>GOP</v>
          </cell>
          <cell r="AL172" t="str">
            <v>afvoer</v>
          </cell>
          <cell r="AO172" t="str">
            <v>gekanaliseerde Hollandsche IJssel</v>
          </cell>
          <cell r="AP172">
            <v>0.5</v>
          </cell>
          <cell r="AQ172">
            <v>0.5</v>
          </cell>
          <cell r="AR172" t="str">
            <v>maalpand de Keulevaart</v>
          </cell>
          <cell r="AS172">
            <v>-2.2999999999999998</v>
          </cell>
          <cell r="AT172">
            <v>-2.2999999999999998</v>
          </cell>
          <cell r="AU172">
            <v>2.8</v>
          </cell>
          <cell r="AV172" t="str">
            <v>schroefpomp</v>
          </cell>
          <cell r="AW172">
            <v>160</v>
          </cell>
          <cell r="AX172">
            <v>160</v>
          </cell>
          <cell r="BA172">
            <v>320</v>
          </cell>
          <cell r="BC172">
            <v>2</v>
          </cell>
          <cell r="BD172">
            <v>0</v>
          </cell>
          <cell r="BE172" t="str">
            <v>Bosker portaal</v>
          </cell>
          <cell r="CB172" t="str">
            <v>ja</v>
          </cell>
          <cell r="CR172" t="str">
            <v>betonnen onderbouw</v>
          </cell>
          <cell r="CS172" t="str">
            <v>gebouw, steen</v>
          </cell>
          <cell r="CT172">
            <v>2000000</v>
          </cell>
          <cell r="CU172">
            <v>1000000</v>
          </cell>
          <cell r="CV172">
            <v>250000</v>
          </cell>
          <cell r="CW172">
            <v>4550000</v>
          </cell>
          <cell r="CX172">
            <v>4735464.9091198593</v>
          </cell>
          <cell r="CY172">
            <v>3983782</v>
          </cell>
          <cell r="DA172">
            <v>4998186</v>
          </cell>
          <cell r="DD172">
            <v>2017</v>
          </cell>
          <cell r="DE172">
            <v>2013</v>
          </cell>
          <cell r="DG172">
            <v>2014</v>
          </cell>
          <cell r="DI172">
            <v>2019</v>
          </cell>
          <cell r="DJ172" t="str">
            <v>hommema</v>
          </cell>
          <cell r="DK172" t="str">
            <v>R afl?</v>
          </cell>
          <cell r="DL172" t="str">
            <v>gebouw</v>
          </cell>
          <cell r="DM172" t="str">
            <v>ja</v>
          </cell>
          <cell r="DN172">
            <v>2018</v>
          </cell>
          <cell r="DO172" t="str">
            <v>geen</v>
          </cell>
          <cell r="DP172">
            <v>1990</v>
          </cell>
          <cell r="DQ172">
            <v>1990</v>
          </cell>
          <cell r="DR172">
            <v>2012</v>
          </cell>
          <cell r="DS172">
            <v>2012</v>
          </cell>
          <cell r="DT172">
            <v>2012</v>
          </cell>
          <cell r="DU172">
            <v>2012</v>
          </cell>
          <cell r="DZ172" t="str">
            <v>mech+electr + visp1</v>
          </cell>
          <cell r="EL172">
            <v>50</v>
          </cell>
          <cell r="EM172">
            <v>605</v>
          </cell>
          <cell r="EN172">
            <v>60</v>
          </cell>
          <cell r="FB172" t="str">
            <v>X</v>
          </cell>
          <cell r="FQ172" t="str">
            <v>Gas</v>
          </cell>
          <cell r="FR172" t="str">
            <v>Water</v>
          </cell>
          <cell r="FS172" t="str">
            <v>J</v>
          </cell>
          <cell r="FT172" t="str">
            <v>stamford  hc5- 2cde   alternator adaptor -saeoge 6 cil. Communsdiesel, 40,000 L</v>
          </cell>
          <cell r="FV172" t="str">
            <v>nn</v>
          </cell>
          <cell r="FW172" t="str">
            <v>871692100000000053</v>
          </cell>
          <cell r="FX172">
            <v>1</v>
          </cell>
          <cell r="FY172" t="str">
            <v>GM-KEULEVAART-DE</v>
          </cell>
        </row>
        <row r="173">
          <cell r="A173" t="str">
            <v>Woon11</v>
          </cell>
          <cell r="B173" t="str">
            <v>Keulevaart dienstwoning</v>
          </cell>
          <cell r="E173" t="str">
            <v>nee</v>
          </cell>
          <cell r="Q173" t="str">
            <v/>
          </cell>
          <cell r="R173" t="str">
            <v>HDSR</v>
          </cell>
          <cell r="S173">
            <v>300</v>
          </cell>
          <cell r="X173" t="str">
            <v>EG</v>
          </cell>
          <cell r="Y173" t="str">
            <v>Afz.bes.</v>
          </cell>
          <cell r="Z173" t="e">
            <v>#N/A</v>
          </cell>
          <cell r="AA173" t="e">
            <v>#N/A</v>
          </cell>
          <cell r="AB173" t="str">
            <v>Provincialeweg oost 113a</v>
          </cell>
          <cell r="AC173" t="str">
            <v>2851AD</v>
          </cell>
          <cell r="AD173" t="str">
            <v>Haastrecht</v>
          </cell>
          <cell r="AE173" t="str">
            <v>Krimpenerwaard</v>
          </cell>
          <cell r="AF173" t="str">
            <v>IJ</v>
          </cell>
          <cell r="AG173" t="str">
            <v>AB 03</v>
          </cell>
          <cell r="AH173" t="str">
            <v>n.v.t.</v>
          </cell>
          <cell r="AI173" t="str">
            <v>Andre van Beek</v>
          </cell>
          <cell r="AJ173" t="str">
            <v>nee</v>
          </cell>
          <cell r="BC173">
            <v>0</v>
          </cell>
          <cell r="CW173">
            <v>0</v>
          </cell>
          <cell r="CX173">
            <v>0</v>
          </cell>
          <cell r="DA173">
            <v>229073</v>
          </cell>
          <cell r="DC173" t="str">
            <v/>
          </cell>
          <cell r="DD173" t="str">
            <v/>
          </cell>
          <cell r="DE173">
            <v>2015</v>
          </cell>
          <cell r="DG173">
            <v>2015</v>
          </cell>
          <cell r="DI173">
            <v>2020</v>
          </cell>
          <cell r="DO173" t="str">
            <v>geen</v>
          </cell>
          <cell r="DP173">
            <v>192</v>
          </cell>
          <cell r="DQ173">
            <v>1990</v>
          </cell>
          <cell r="DU173">
            <v>1990</v>
          </cell>
          <cell r="FQ173" t="str">
            <v>Gas</v>
          </cell>
          <cell r="FW173" t="str">
            <v>871692192900437244</v>
          </cell>
          <cell r="FX173">
            <v>1</v>
          </cell>
          <cell r="FY173" t="str">
            <v>W/L-KEULEVAART</v>
          </cell>
        </row>
        <row r="174">
          <cell r="A174" t="str">
            <v>Werk07</v>
          </cell>
          <cell r="B174" t="str">
            <v>Keulevaart werkplaats</v>
          </cell>
          <cell r="E174" t="str">
            <v>nee</v>
          </cell>
          <cell r="P174" t="str">
            <v>Ch</v>
          </cell>
          <cell r="Q174" t="str">
            <v>Ch</v>
          </cell>
          <cell r="R174" t="str">
            <v>HDSR</v>
          </cell>
          <cell r="S174">
            <v>400</v>
          </cell>
          <cell r="W174" t="str">
            <v>ja 19xx</v>
          </cell>
          <cell r="X174" t="str">
            <v>EG</v>
          </cell>
          <cell r="Y174" t="str">
            <v>?</v>
          </cell>
          <cell r="Z174" t="e">
            <v>#N/A</v>
          </cell>
          <cell r="AA174" t="e">
            <v>#N/A</v>
          </cell>
          <cell r="AB174" t="str">
            <v>Provincialeweg oost 113</v>
          </cell>
          <cell r="AC174" t="str">
            <v>2851AD</v>
          </cell>
          <cell r="AD174" t="str">
            <v>Haastrecht</v>
          </cell>
          <cell r="AE174" t="str">
            <v>Krimpenerwaard</v>
          </cell>
          <cell r="AF174" t="str">
            <v>IJ</v>
          </cell>
          <cell r="AG174" t="str">
            <v>AB 03</v>
          </cell>
          <cell r="AH174" t="str">
            <v>n.v.t.</v>
          </cell>
          <cell r="AI174" t="str">
            <v>UV</v>
          </cell>
          <cell r="AJ174" t="str">
            <v>nee</v>
          </cell>
          <cell r="BC174">
            <v>0</v>
          </cell>
          <cell r="CW174">
            <v>0</v>
          </cell>
          <cell r="CX174">
            <v>0</v>
          </cell>
          <cell r="DA174">
            <v>318156</v>
          </cell>
          <cell r="DE174">
            <v>2015</v>
          </cell>
          <cell r="DG174">
            <v>2015</v>
          </cell>
          <cell r="DI174">
            <v>2020</v>
          </cell>
          <cell r="DO174" t="str">
            <v>geen</v>
          </cell>
          <cell r="FQ174" t="str">
            <v>Gas</v>
          </cell>
          <cell r="FR174" t="str">
            <v>Water</v>
          </cell>
          <cell r="FW174" t="str">
            <v>geen elektra??? of samen met ander object??</v>
          </cell>
          <cell r="FY174" t="e">
            <v>#N/A</v>
          </cell>
          <cell r="FZ174" t="str">
            <v>op woning ???</v>
          </cell>
        </row>
        <row r="175">
          <cell r="A175" t="str">
            <v>ST0712</v>
          </cell>
          <cell r="B175" t="str">
            <v>Klooster 't</v>
          </cell>
          <cell r="C175" t="str">
            <v xml:space="preserve">Vuylcop Klein </v>
          </cell>
          <cell r="D175" t="str">
            <v>j</v>
          </cell>
          <cell r="E175">
            <v>1015</v>
          </cell>
          <cell r="G175" t="str">
            <v>St</v>
          </cell>
          <cell r="O175" t="str">
            <v>Vp</v>
          </cell>
          <cell r="Q175" t="str">
            <v>StVp</v>
          </cell>
          <cell r="R175" t="str">
            <v>HDSR</v>
          </cell>
          <cell r="S175">
            <v>300</v>
          </cell>
          <cell r="X175" t="str">
            <v>G3zO</v>
          </cell>
          <cell r="Z175">
            <v>137276.06700000167</v>
          </cell>
          <cell r="AA175">
            <v>448530.96000000089</v>
          </cell>
          <cell r="AB175" t="str">
            <v>Vuylcopse kanaaldijk 3 bij / vuylcop 12</v>
          </cell>
          <cell r="AC175" t="str">
            <v>(3439LS)</v>
          </cell>
          <cell r="AD175" t="str">
            <v>Nieuwegein</v>
          </cell>
          <cell r="AE175" t="str">
            <v>Nieuwegein</v>
          </cell>
          <cell r="AF175" t="str">
            <v>KR</v>
          </cell>
          <cell r="AG175" t="str">
            <v>WK 10</v>
          </cell>
          <cell r="AH175" t="str">
            <v>autom.</v>
          </cell>
          <cell r="AI175" t="str">
            <v xml:space="preserve"> </v>
          </cell>
          <cell r="AJ175" t="str">
            <v>GOP</v>
          </cell>
          <cell r="AL175" t="str">
            <v>afvoer</v>
          </cell>
          <cell r="AP175">
            <v>-0.5</v>
          </cell>
          <cell r="AQ175">
            <v>-0.7</v>
          </cell>
          <cell r="AS175">
            <v>-0.8</v>
          </cell>
          <cell r="AT175">
            <v>-0.8</v>
          </cell>
          <cell r="BF175" t="str">
            <v>klepstuw</v>
          </cell>
          <cell r="BG175">
            <v>1</v>
          </cell>
          <cell r="BH175">
            <v>2</v>
          </cell>
          <cell r="BK175" t="str">
            <v>staal</v>
          </cell>
          <cell r="BL175" t="str">
            <v>RVS</v>
          </cell>
          <cell r="DD175">
            <v>2018</v>
          </cell>
          <cell r="DE175">
            <v>2011</v>
          </cell>
          <cell r="DG175">
            <v>2011</v>
          </cell>
          <cell r="DI175">
            <v>2016</v>
          </cell>
          <cell r="DO175" t="str">
            <v>geen</v>
          </cell>
          <cell r="DP175">
            <v>2011</v>
          </cell>
          <cell r="DQ175">
            <v>2011</v>
          </cell>
          <cell r="DR175">
            <v>2011</v>
          </cell>
          <cell r="DS175">
            <v>2011</v>
          </cell>
          <cell r="DT175">
            <v>2011</v>
          </cell>
          <cell r="DU175">
            <v>2011</v>
          </cell>
          <cell r="DZ175" t="str">
            <v>aangesloten via gemaal Vuylcop west</v>
          </cell>
          <cell r="EQ175">
            <v>39</v>
          </cell>
          <cell r="FA175" t="str">
            <v>x</v>
          </cell>
          <cell r="FW175" t="str">
            <v>geen elektra??? of samen met ander object??</v>
          </cell>
          <cell r="FY175" t="e">
            <v>#N/A</v>
          </cell>
        </row>
        <row r="176">
          <cell r="A176" t="str">
            <v>G1902</v>
          </cell>
          <cell r="B176" t="str">
            <v>Klop fort de</v>
          </cell>
          <cell r="D176" t="str">
            <v>j</v>
          </cell>
          <cell r="E176">
            <v>2136</v>
          </cell>
          <cell r="F176" t="str">
            <v>Gm</v>
          </cell>
          <cell r="Q176" t="str">
            <v>Gm</v>
          </cell>
          <cell r="R176" t="str">
            <v>HDSR</v>
          </cell>
          <cell r="S176">
            <v>300</v>
          </cell>
          <cell r="X176" t="str">
            <v>G3zO</v>
          </cell>
          <cell r="Z176">
            <v>134307.94299999997</v>
          </cell>
          <cell r="AA176">
            <v>459042.66000000015</v>
          </cell>
          <cell r="AB176" t="str">
            <v>Vechtdijk 166 to</v>
          </cell>
          <cell r="AC176" t="str">
            <v>3563 MA</v>
          </cell>
          <cell r="AD176" t="str">
            <v>Utrecht</v>
          </cell>
          <cell r="AE176" t="str">
            <v>Utrecht</v>
          </cell>
          <cell r="AF176" t="str">
            <v>LR</v>
          </cell>
          <cell r="AG176" t="str">
            <v>JS 13</v>
          </cell>
          <cell r="AH176" t="str">
            <v>autom.</v>
          </cell>
          <cell r="AI176" t="str">
            <v>persleiding van 20 m D1112</v>
          </cell>
          <cell r="AJ176" t="str">
            <v>GOP</v>
          </cell>
          <cell r="AL176" t="str">
            <v>afvoer</v>
          </cell>
          <cell r="AO176" t="str">
            <v>de Vecht</v>
          </cell>
          <cell r="AP176">
            <v>-0.35</v>
          </cell>
          <cell r="AR176" t="str">
            <v>industrieterrein Franciscusdreef</v>
          </cell>
          <cell r="AT176">
            <v>-0.8</v>
          </cell>
          <cell r="AU176">
            <v>0.45000000000000007</v>
          </cell>
          <cell r="AV176" t="str">
            <v>schroefpomp</v>
          </cell>
          <cell r="AW176">
            <v>7.5</v>
          </cell>
          <cell r="AX176">
            <v>7.5</v>
          </cell>
          <cell r="BA176">
            <v>15</v>
          </cell>
          <cell r="BC176">
            <v>2</v>
          </cell>
          <cell r="BD176">
            <v>1</v>
          </cell>
          <cell r="CR176" t="str">
            <v>put prefab beton</v>
          </cell>
          <cell r="CS176" t="str">
            <v>stalen straatkast</v>
          </cell>
          <cell r="CT176">
            <v>250000</v>
          </cell>
          <cell r="CU176">
            <v>50000</v>
          </cell>
          <cell r="CV176">
            <v>40000</v>
          </cell>
          <cell r="CW176">
            <v>475999.99999999994</v>
          </cell>
          <cell r="CX176">
            <v>222171.31078935726</v>
          </cell>
          <cell r="CY176">
            <v>186905</v>
          </cell>
          <cell r="DA176">
            <v>200920</v>
          </cell>
          <cell r="DE176">
            <v>2013</v>
          </cell>
          <cell r="DG176">
            <v>2013</v>
          </cell>
          <cell r="DI176">
            <v>2018</v>
          </cell>
          <cell r="DL176" t="str">
            <v>kl.kast</v>
          </cell>
          <cell r="DM176" t="str">
            <v>ja</v>
          </cell>
          <cell r="DO176" t="str">
            <v>geen</v>
          </cell>
          <cell r="DP176">
            <v>1965</v>
          </cell>
          <cell r="DQ176">
            <v>1965</v>
          </cell>
          <cell r="DR176">
            <v>1999</v>
          </cell>
          <cell r="DS176">
            <v>1999</v>
          </cell>
          <cell r="DT176">
            <v>1999</v>
          </cell>
          <cell r="DU176">
            <v>1999</v>
          </cell>
          <cell r="DZ176" t="str">
            <v>elektrisch</v>
          </cell>
          <cell r="EP176">
            <v>29</v>
          </cell>
          <cell r="FV176" t="str">
            <v>nn</v>
          </cell>
          <cell r="FW176" t="str">
            <v>871687400001691525</v>
          </cell>
          <cell r="FX176">
            <v>2</v>
          </cell>
          <cell r="FY176" t="str">
            <v>GM-KLOP-DE</v>
          </cell>
        </row>
        <row r="177">
          <cell r="A177" t="str">
            <v>ST1902</v>
          </cell>
          <cell r="B177" t="str">
            <v>Kochplein Robert</v>
          </cell>
          <cell r="D177" t="str">
            <v>j</v>
          </cell>
          <cell r="E177">
            <v>2135</v>
          </cell>
          <cell r="G177" t="str">
            <v>St</v>
          </cell>
          <cell r="I177" t="str">
            <v>Ui</v>
          </cell>
          <cell r="O177" t="str">
            <v>Vp</v>
          </cell>
          <cell r="Q177" t="str">
            <v>StUiVp</v>
          </cell>
          <cell r="R177" t="str">
            <v>HDSR</v>
          </cell>
          <cell r="S177">
            <v>300</v>
          </cell>
          <cell r="X177" t="str">
            <v>G3zO</v>
          </cell>
          <cell r="Z177">
            <v>137719.30200000107</v>
          </cell>
          <cell r="AA177">
            <v>458647.06500000134</v>
          </cell>
          <cell r="AB177" t="str">
            <v>Wolgadreef 1 to / Darwindreef</v>
          </cell>
          <cell r="AC177" t="str">
            <v>3561CR</v>
          </cell>
          <cell r="AD177" t="str">
            <v>Utrecht</v>
          </cell>
          <cell r="AE177" t="str">
            <v>Utrecht</v>
          </cell>
          <cell r="AF177" t="str">
            <v>LR</v>
          </cell>
          <cell r="AG177" t="str">
            <v>JS 13</v>
          </cell>
          <cell r="AH177" t="str">
            <v>autom.</v>
          </cell>
          <cell r="AJ177" t="str">
            <v>GOP</v>
          </cell>
          <cell r="BA177">
            <v>0</v>
          </cell>
          <cell r="BC177">
            <v>0</v>
          </cell>
          <cell r="BF177" t="str">
            <v>2*stuw</v>
          </cell>
          <cell r="BG177">
            <v>2</v>
          </cell>
          <cell r="BH177" t="str">
            <v>2*2,5</v>
          </cell>
          <cell r="BM177" t="str">
            <v>rechthoekig</v>
          </cell>
          <cell r="CW177">
            <v>0</v>
          </cell>
          <cell r="CX177">
            <v>238820.27010659347</v>
          </cell>
          <cell r="CY177">
            <v>200911.190673909</v>
          </cell>
          <cell r="DE177">
            <v>2015</v>
          </cell>
          <cell r="DG177">
            <v>2015</v>
          </cell>
          <cell r="DI177">
            <v>2020</v>
          </cell>
          <cell r="DO177" t="str">
            <v>geen</v>
          </cell>
          <cell r="DP177" t="str">
            <v>??</v>
          </cell>
          <cell r="DQ177" t="str">
            <v>1965?</v>
          </cell>
          <cell r="DR177" t="str">
            <v>1965?</v>
          </cell>
          <cell r="DS177">
            <v>1998</v>
          </cell>
          <cell r="DT177">
            <v>1998</v>
          </cell>
          <cell r="DU177">
            <v>1998</v>
          </cell>
          <cell r="DZ177" t="str">
            <v>Visp. 2014 a</v>
          </cell>
          <cell r="ER177" t="str">
            <v>X</v>
          </cell>
          <cell r="FW177" t="str">
            <v>871687400008501261</v>
          </cell>
          <cell r="FX177">
            <v>2</v>
          </cell>
          <cell r="FY177" t="str">
            <v>ST-KOCHPLEIN-ROBERT</v>
          </cell>
        </row>
        <row r="178">
          <cell r="A178" t="str">
            <v>G4041</v>
          </cell>
          <cell r="B178" t="str">
            <v>Kockengen</v>
          </cell>
          <cell r="D178" t="str">
            <v>j</v>
          </cell>
          <cell r="E178">
            <v>4315</v>
          </cell>
          <cell r="F178" t="str">
            <v>Gm</v>
          </cell>
          <cell r="Q178" t="str">
            <v>Gm</v>
          </cell>
          <cell r="R178" t="str">
            <v>HDSR</v>
          </cell>
          <cell r="S178">
            <v>300</v>
          </cell>
          <cell r="X178" t="str">
            <v>EG</v>
          </cell>
          <cell r="Z178">
            <v>124437.3049999997</v>
          </cell>
          <cell r="AA178">
            <v>462850.15900000185</v>
          </cell>
          <cell r="AB178" t="str">
            <v>Wagendijk 67 bij</v>
          </cell>
          <cell r="AC178" t="str">
            <v>3628ET</v>
          </cell>
          <cell r="AD178" t="str">
            <v>Kockengen</v>
          </cell>
          <cell r="AE178" t="str">
            <v>Stichtse Vecht</v>
          </cell>
          <cell r="AF178" t="str">
            <v>OR</v>
          </cell>
          <cell r="AG178" t="str">
            <v>MR 07</v>
          </cell>
          <cell r="AH178" t="str">
            <v>autom.</v>
          </cell>
          <cell r="AJ178" t="str">
            <v>GOP</v>
          </cell>
          <cell r="AL178" t="str">
            <v>afvoer</v>
          </cell>
          <cell r="AO178" t="str">
            <v>de Bijleveld</v>
          </cell>
          <cell r="AP178">
            <v>-0.4</v>
          </cell>
          <cell r="AR178" t="str">
            <v>polder Kockengen, Spengen en Teckop</v>
          </cell>
          <cell r="AT178">
            <v>-2.2000000000000002</v>
          </cell>
          <cell r="AU178">
            <v>1.8000000000000003</v>
          </cell>
          <cell r="AV178" t="str">
            <v>schroefpomp</v>
          </cell>
          <cell r="AW178">
            <v>45</v>
          </cell>
          <cell r="AX178">
            <v>70</v>
          </cell>
          <cell r="BA178">
            <v>115</v>
          </cell>
          <cell r="BC178">
            <v>2</v>
          </cell>
          <cell r="BD178">
            <v>0</v>
          </cell>
          <cell r="BE178" t="str">
            <v>Bosker portaal</v>
          </cell>
          <cell r="BF178" t="str">
            <v xml:space="preserve"> </v>
          </cell>
          <cell r="BH178" t="str">
            <v xml:space="preserve"> </v>
          </cell>
          <cell r="CR178" t="str">
            <v>stenen onderbouw</v>
          </cell>
          <cell r="CS178" t="str">
            <v>gebouw, steen</v>
          </cell>
          <cell r="CT178">
            <v>900000</v>
          </cell>
          <cell r="CU178">
            <v>500000</v>
          </cell>
          <cell r="CV178">
            <v>100000</v>
          </cell>
          <cell r="CW178">
            <v>2100000</v>
          </cell>
          <cell r="CX178">
            <v>1728035.2727946125</v>
          </cell>
          <cell r="CY178">
            <v>1453736</v>
          </cell>
          <cell r="DA178">
            <v>1013681</v>
          </cell>
          <cell r="DD178">
            <v>2017</v>
          </cell>
          <cell r="DE178">
            <v>2011</v>
          </cell>
          <cell r="DG178">
            <v>2011</v>
          </cell>
          <cell r="DI178">
            <v>2016</v>
          </cell>
          <cell r="DJ178" t="str">
            <v>hommema</v>
          </cell>
          <cell r="DK178" t="str">
            <v>R afl?</v>
          </cell>
          <cell r="DL178" t="str">
            <v>gebouw</v>
          </cell>
          <cell r="DM178" t="str">
            <v>ja</v>
          </cell>
          <cell r="DN178">
            <v>2018</v>
          </cell>
          <cell r="DO178" t="str">
            <v>geen</v>
          </cell>
          <cell r="DP178" t="str">
            <v>1961/94</v>
          </cell>
          <cell r="DQ178">
            <v>2007</v>
          </cell>
          <cell r="DR178">
            <v>2007</v>
          </cell>
          <cell r="DS178">
            <v>2007</v>
          </cell>
          <cell r="DT178">
            <v>2007</v>
          </cell>
          <cell r="DU178">
            <v>2007</v>
          </cell>
          <cell r="EA178" t="str">
            <v>visp.1</v>
          </cell>
          <cell r="EG178">
            <v>50</v>
          </cell>
          <cell r="EH178">
            <v>350</v>
          </cell>
          <cell r="EW178" t="str">
            <v>X</v>
          </cell>
          <cell r="FS178" t="str">
            <v>info zie DM814688</v>
          </cell>
          <cell r="FU178" t="str">
            <v>DEN HOLDER</v>
          </cell>
          <cell r="FV178" t="str">
            <v>EMV</v>
          </cell>
          <cell r="FW178" t="str">
            <v>871687400008440942</v>
          </cell>
          <cell r="FX178">
            <v>4</v>
          </cell>
          <cell r="FY178" t="str">
            <v>GM-KOCKENGEN</v>
          </cell>
        </row>
        <row r="179">
          <cell r="A179" t="str">
            <v>ST6011</v>
          </cell>
          <cell r="B179" t="str">
            <v>Kockengen</v>
          </cell>
          <cell r="C179" t="str">
            <v>Achterwetering</v>
          </cell>
          <cell r="D179" t="str">
            <v>j</v>
          </cell>
          <cell r="E179">
            <v>4315</v>
          </cell>
          <cell r="G179" t="str">
            <v>St</v>
          </cell>
          <cell r="Q179" t="str">
            <v>St</v>
          </cell>
          <cell r="R179" t="str">
            <v>HDSR</v>
          </cell>
          <cell r="S179">
            <v>300</v>
          </cell>
          <cell r="X179" t="str">
            <v>G3mO</v>
          </cell>
          <cell r="Z179">
            <v>124356.36400000006</v>
          </cell>
          <cell r="AA179">
            <v>462756.09499999881</v>
          </cell>
          <cell r="AB179" t="str">
            <v>Wagendijk 66 bij</v>
          </cell>
          <cell r="AC179" t="str">
            <v>3628ET</v>
          </cell>
          <cell r="AD179" t="str">
            <v>Kockengen</v>
          </cell>
          <cell r="AE179" t="str">
            <v>Stichtse Vecht</v>
          </cell>
          <cell r="AF179" t="str">
            <v>OR</v>
          </cell>
          <cell r="AG179" t="str">
            <v>MR 07</v>
          </cell>
          <cell r="AH179" t="str">
            <v>autom.</v>
          </cell>
          <cell r="AJ179" t="str">
            <v>GOP</v>
          </cell>
          <cell r="BA179">
            <v>0</v>
          </cell>
          <cell r="BF179" t="str">
            <v>klepstuw</v>
          </cell>
          <cell r="BG179">
            <v>1</v>
          </cell>
          <cell r="BH179">
            <v>3</v>
          </cell>
          <cell r="BK179" t="str">
            <v>beton</v>
          </cell>
          <cell r="BL179" t="str">
            <v>staal</v>
          </cell>
          <cell r="CW179">
            <v>0</v>
          </cell>
          <cell r="CX179">
            <v>170585.90721899533</v>
          </cell>
          <cell r="CY179">
            <v>143507.99333850644</v>
          </cell>
          <cell r="DD179">
            <v>2018</v>
          </cell>
          <cell r="DE179">
            <v>2013</v>
          </cell>
          <cell r="DG179">
            <v>2013</v>
          </cell>
          <cell r="DI179">
            <v>2018</v>
          </cell>
          <cell r="DO179" t="str">
            <v>geen</v>
          </cell>
          <cell r="DP179" t="str">
            <v>1980??</v>
          </cell>
          <cell r="DQ179">
            <v>2007</v>
          </cell>
          <cell r="DR179">
            <v>2007</v>
          </cell>
          <cell r="DS179">
            <v>2007</v>
          </cell>
          <cell r="DT179">
            <v>2007</v>
          </cell>
          <cell r="DU179">
            <v>2007</v>
          </cell>
          <cell r="EA179" t="str">
            <v>visp.1</v>
          </cell>
          <cell r="EG179" t="str">
            <v>incl</v>
          </cell>
          <cell r="EH179" t="str">
            <v>incl</v>
          </cell>
          <cell r="EW179" t="str">
            <v>X</v>
          </cell>
          <cell r="FW179" t="str">
            <v>geen elektra??? of samen met ander object??</v>
          </cell>
          <cell r="FY179" t="e">
            <v>#N/A</v>
          </cell>
        </row>
        <row r="180">
          <cell r="A180" t="str">
            <v>I0872</v>
          </cell>
          <cell r="B180" t="str">
            <v>Kockengen (en de Krom)</v>
          </cell>
          <cell r="D180" t="str">
            <v>j</v>
          </cell>
          <cell r="E180">
            <v>4372</v>
          </cell>
          <cell r="H180" t="str">
            <v>In</v>
          </cell>
          <cell r="Q180" t="str">
            <v>In</v>
          </cell>
          <cell r="R180" t="str">
            <v>HDSR</v>
          </cell>
          <cell r="S180">
            <v>300</v>
          </cell>
          <cell r="X180" t="str">
            <v>G3zO</v>
          </cell>
          <cell r="Z180" t="e">
            <v>#N/A</v>
          </cell>
          <cell r="AA180" t="e">
            <v>#N/A</v>
          </cell>
          <cell r="AB180" t="str">
            <v>Schutterskade 1 bij</v>
          </cell>
          <cell r="AC180" t="str">
            <v>3628GA</v>
          </cell>
          <cell r="AD180" t="str">
            <v>Kockengen</v>
          </cell>
          <cell r="AE180" t="str">
            <v>Stichtse Vecht</v>
          </cell>
          <cell r="AF180" t="str">
            <v>OR</v>
          </cell>
          <cell r="AG180" t="str">
            <v>MR 07</v>
          </cell>
          <cell r="AH180" t="str">
            <v>autom.</v>
          </cell>
          <cell r="AJ180" t="str">
            <v>GOP</v>
          </cell>
          <cell r="AL180" t="str">
            <v>aanvoer</v>
          </cell>
          <cell r="BA180">
            <v>0</v>
          </cell>
          <cell r="BC180">
            <v>0</v>
          </cell>
          <cell r="BF180" t="str">
            <v>inlaat</v>
          </cell>
          <cell r="BH180">
            <v>0.6</v>
          </cell>
          <cell r="BM180" t="str">
            <v>rond</v>
          </cell>
          <cell r="CW180">
            <v>0</v>
          </cell>
          <cell r="CX180">
            <v>119410.13505329673</v>
          </cell>
          <cell r="CY180">
            <v>100455.5953369545</v>
          </cell>
          <cell r="DA180">
            <v>126035</v>
          </cell>
          <cell r="DE180">
            <v>2011</v>
          </cell>
          <cell r="DG180">
            <v>2011</v>
          </cell>
          <cell r="DI180">
            <v>2016</v>
          </cell>
          <cell r="DO180" t="str">
            <v>geen</v>
          </cell>
          <cell r="DP180">
            <v>1980</v>
          </cell>
          <cell r="DQ180">
            <v>1980</v>
          </cell>
          <cell r="DR180">
            <v>2009</v>
          </cell>
          <cell r="DS180">
            <v>1997</v>
          </cell>
          <cell r="DT180">
            <v>1998</v>
          </cell>
          <cell r="DU180">
            <v>2009</v>
          </cell>
          <cell r="DZ180" t="str">
            <v>schuif en auma vernieuwd 2009</v>
          </cell>
          <cell r="EZ180" t="str">
            <v>x</v>
          </cell>
          <cell r="FW180" t="e">
            <v>#REF!</v>
          </cell>
          <cell r="FY180" t="e">
            <v>#REF!</v>
          </cell>
        </row>
        <row r="181">
          <cell r="A181" t="str">
            <v>ST6122</v>
          </cell>
          <cell r="B181" t="str">
            <v>Kockengen Hoogwater</v>
          </cell>
          <cell r="D181" t="str">
            <v>j</v>
          </cell>
          <cell r="E181">
            <v>2163</v>
          </cell>
          <cell r="G181" t="str">
            <v>St</v>
          </cell>
          <cell r="Q181" t="str">
            <v>St</v>
          </cell>
          <cell r="R181" t="str">
            <v>HDSR</v>
          </cell>
          <cell r="S181">
            <v>300</v>
          </cell>
          <cell r="X181" t="str">
            <v>G3zO</v>
          </cell>
          <cell r="Z181">
            <v>124580.77499999851</v>
          </cell>
          <cell r="AA181">
            <v>462885.87999999896</v>
          </cell>
          <cell r="AB181" t="str">
            <v>Wagendijk 67 bij (175m)</v>
          </cell>
          <cell r="AC181" t="str">
            <v>3628ET</v>
          </cell>
          <cell r="AD181" t="str">
            <v>Kockengen</v>
          </cell>
          <cell r="AE181" t="str">
            <v>Stichtse Vecht</v>
          </cell>
          <cell r="AF181" t="str">
            <v>LR</v>
          </cell>
          <cell r="AG181" t="str">
            <v>RN 14</v>
          </cell>
          <cell r="AH181" t="str">
            <v>autom.</v>
          </cell>
          <cell r="AI181" t="str">
            <v>WBK Reg.</v>
          </cell>
          <cell r="AJ181" t="str">
            <v>GOP</v>
          </cell>
          <cell r="BF181" t="str">
            <v>ecostuw</v>
          </cell>
          <cell r="BG181">
            <v>1</v>
          </cell>
          <cell r="DD181">
            <v>2018</v>
          </cell>
          <cell r="DE181">
            <v>2011</v>
          </cell>
          <cell r="DF181">
            <v>770683</v>
          </cell>
          <cell r="DG181">
            <v>2011</v>
          </cell>
          <cell r="DH181">
            <v>770682</v>
          </cell>
          <cell r="DI181">
            <v>2016</v>
          </cell>
          <cell r="DO181" t="str">
            <v>geen</v>
          </cell>
          <cell r="DP181">
            <v>2007</v>
          </cell>
          <cell r="DQ181">
            <v>2007</v>
          </cell>
          <cell r="DR181">
            <v>2007</v>
          </cell>
          <cell r="DS181">
            <v>2007</v>
          </cell>
          <cell r="DT181">
            <v>2007</v>
          </cell>
          <cell r="DU181">
            <v>2007</v>
          </cell>
          <cell r="FI181" t="str">
            <v>X</v>
          </cell>
          <cell r="FW181" t="str">
            <v>geen elektra??? of samen met ander object??</v>
          </cell>
          <cell r="FY181" t="e">
            <v>#N/A</v>
          </cell>
        </row>
        <row r="182">
          <cell r="A182" t="str">
            <v>G5002</v>
          </cell>
          <cell r="B182" t="str">
            <v>Koekoek de</v>
          </cell>
          <cell r="D182" t="str">
            <v>j</v>
          </cell>
          <cell r="E182">
            <v>3228</v>
          </cell>
          <cell r="F182" t="str">
            <v>Gm</v>
          </cell>
          <cell r="H182" t="str">
            <v>In</v>
          </cell>
          <cell r="Q182" t="str">
            <v>GmIn</v>
          </cell>
          <cell r="R182" t="str">
            <v>HDSR</v>
          </cell>
          <cell r="S182">
            <v>300</v>
          </cell>
          <cell r="W182" t="str">
            <v>ja 19xx</v>
          </cell>
          <cell r="X182" t="str">
            <v>EG</v>
          </cell>
          <cell r="Z182">
            <v>123555.27600000054</v>
          </cell>
          <cell r="AA182">
            <v>441450.7490000017</v>
          </cell>
          <cell r="AB182" t="str">
            <v>Lekdijk west 19b bij</v>
          </cell>
          <cell r="AC182" t="str">
            <v>3411MT</v>
          </cell>
          <cell r="AD182" t="str">
            <v>Lopik</v>
          </cell>
          <cell r="AE182" t="str">
            <v>Lopik</v>
          </cell>
          <cell r="AF182" t="str">
            <v>IJ</v>
          </cell>
          <cell r="AG182" t="str">
            <v>AB 03</v>
          </cell>
          <cell r="AH182" t="str">
            <v>autom.</v>
          </cell>
          <cell r="AI182" t="str">
            <v>t.b.v. KWA ?%(HDSR ?%)</v>
          </cell>
          <cell r="AJ182" t="str">
            <v>GOP</v>
          </cell>
          <cell r="AL182" t="str">
            <v>afvoer</v>
          </cell>
          <cell r="AO182" t="str">
            <v>de Lek</v>
          </cell>
          <cell r="AP182">
            <v>0</v>
          </cell>
          <cell r="AQ182">
            <v>4</v>
          </cell>
          <cell r="AR182" t="str">
            <v>maalpand de Koekoek</v>
          </cell>
          <cell r="AS182">
            <v>1.77</v>
          </cell>
          <cell r="AT182">
            <v>-1.87</v>
          </cell>
          <cell r="AU182">
            <v>1.87</v>
          </cell>
          <cell r="AV182" t="str">
            <v>schroefpomp</v>
          </cell>
          <cell r="AW182">
            <v>336</v>
          </cell>
          <cell r="AX182">
            <v>336</v>
          </cell>
          <cell r="BA182">
            <v>672</v>
          </cell>
          <cell r="BB182">
            <v>700</v>
          </cell>
          <cell r="BC182">
            <v>2</v>
          </cell>
          <cell r="BD182">
            <v>1</v>
          </cell>
          <cell r="BE182" t="str">
            <v>Bosker portaal</v>
          </cell>
          <cell r="BF182" t="str">
            <v xml:space="preserve"> </v>
          </cell>
          <cell r="BG182" t="str">
            <v xml:space="preserve"> </v>
          </cell>
          <cell r="BH182" t="str">
            <v xml:space="preserve"> </v>
          </cell>
          <cell r="BR182" t="str">
            <v>vierkant</v>
          </cell>
          <cell r="BS182" t="str">
            <v>beton</v>
          </cell>
          <cell r="BT182">
            <v>2</v>
          </cell>
          <cell r="CA182" t="str">
            <v>kleppen</v>
          </cell>
          <cell r="CB182" t="str">
            <v>ja</v>
          </cell>
          <cell r="CR182" t="str">
            <v>betonnen onderbouw</v>
          </cell>
          <cell r="CS182" t="str">
            <v>gebouw, steen</v>
          </cell>
          <cell r="CT182">
            <v>4200000</v>
          </cell>
          <cell r="CU182">
            <v>1500000</v>
          </cell>
          <cell r="CV182">
            <v>500000</v>
          </cell>
          <cell r="CW182">
            <v>8680000</v>
          </cell>
          <cell r="CX182">
            <v>9959250.246646896</v>
          </cell>
          <cell r="CY182">
            <v>8378371</v>
          </cell>
          <cell r="DA182">
            <v>10511784</v>
          </cell>
          <cell r="DD182">
            <v>2017</v>
          </cell>
          <cell r="DE182">
            <v>2013</v>
          </cell>
          <cell r="DF182">
            <v>794492</v>
          </cell>
          <cell r="DG182">
            <v>2014</v>
          </cell>
          <cell r="DH182" t="str">
            <v>nvt</v>
          </cell>
          <cell r="DI182">
            <v>2019</v>
          </cell>
          <cell r="DJ182" t="str">
            <v>hommema</v>
          </cell>
          <cell r="DK182" t="str">
            <v>R afl?</v>
          </cell>
          <cell r="DL182" t="str">
            <v>gebouw</v>
          </cell>
          <cell r="DM182" t="str">
            <v>ja</v>
          </cell>
          <cell r="DN182">
            <v>2018</v>
          </cell>
          <cell r="DO182" t="str">
            <v>geen</v>
          </cell>
          <cell r="DP182">
            <v>1986</v>
          </cell>
          <cell r="DQ182">
            <v>1986</v>
          </cell>
          <cell r="DR182">
            <v>2010</v>
          </cell>
          <cell r="DS182">
            <v>2010</v>
          </cell>
          <cell r="DT182">
            <v>2010</v>
          </cell>
          <cell r="DU182">
            <v>2010</v>
          </cell>
          <cell r="EA182" t="str">
            <v>visp.2</v>
          </cell>
          <cell r="EI182">
            <v>100</v>
          </cell>
          <cell r="EJ182">
            <v>900</v>
          </cell>
          <cell r="EK182">
            <v>100</v>
          </cell>
          <cell r="EZ182" t="str">
            <v>X</v>
          </cell>
          <cell r="FQ182" t="str">
            <v>Gas</v>
          </cell>
          <cell r="FR182" t="str">
            <v>Water</v>
          </cell>
          <cell r="FS182" t="str">
            <v>J</v>
          </cell>
          <cell r="FT182" t="str">
            <v>12cil. comminsdiesel 475 kva, 80.000 L</v>
          </cell>
          <cell r="FU182" t="str">
            <v>STORK FDO B.V.</v>
          </cell>
          <cell r="FV182" t="str">
            <v>Stork</v>
          </cell>
          <cell r="FW182" t="str">
            <v>871687400008459098</v>
          </cell>
          <cell r="FX182">
            <v>1</v>
          </cell>
          <cell r="FY182" t="str">
            <v>GM-KOEKOEK-DE</v>
          </cell>
        </row>
        <row r="183">
          <cell r="A183" t="str">
            <v>M03</v>
          </cell>
          <cell r="B183" t="str">
            <v>Koekoek de</v>
          </cell>
          <cell r="D183" t="str">
            <v>j</v>
          </cell>
          <cell r="E183">
            <v>3228</v>
          </cell>
          <cell r="N183" t="str">
            <v>Mp</v>
          </cell>
          <cell r="Q183" t="str">
            <v>Mp</v>
          </cell>
          <cell r="R183" t="str">
            <v>HDSR</v>
          </cell>
          <cell r="S183">
            <v>300</v>
          </cell>
          <cell r="X183" t="str">
            <v>M-code</v>
          </cell>
          <cell r="Z183" t="e">
            <v>#N/A</v>
          </cell>
          <cell r="AA183" t="e">
            <v>#N/A</v>
          </cell>
          <cell r="AB183" t="str">
            <v>Lekdijk west 19b bij</v>
          </cell>
          <cell r="AC183" t="str">
            <v>3411MT</v>
          </cell>
          <cell r="AD183" t="str">
            <v>Lopik</v>
          </cell>
          <cell r="AE183" t="str">
            <v>Lopik</v>
          </cell>
          <cell r="AF183" t="str">
            <v>IJ</v>
          </cell>
          <cell r="AG183" t="str">
            <v>AB 03</v>
          </cell>
          <cell r="AH183" t="str">
            <v>lok.autom.</v>
          </cell>
          <cell r="AJ183" t="str">
            <v>GOP</v>
          </cell>
          <cell r="AL183" t="str">
            <v>n.v.t.</v>
          </cell>
          <cell r="BA183">
            <v>0</v>
          </cell>
          <cell r="CO183" t="str">
            <v>EGV</v>
          </cell>
          <cell r="CW183">
            <v>0</v>
          </cell>
          <cell r="CX183">
            <v>0</v>
          </cell>
          <cell r="CY183">
            <v>0</v>
          </cell>
          <cell r="CZ183">
            <v>10000</v>
          </cell>
          <cell r="DB183">
            <v>10000</v>
          </cell>
          <cell r="DE183" t="str">
            <v>n.v.t.</v>
          </cell>
          <cell r="DO183" t="str">
            <v>geen</v>
          </cell>
          <cell r="DP183">
            <v>2006</v>
          </cell>
          <cell r="DR183" t="str">
            <v>n.v.t.</v>
          </cell>
          <cell r="DS183">
            <v>2010</v>
          </cell>
          <cell r="DT183" t="str">
            <v>zie KW</v>
          </cell>
          <cell r="DU183">
            <v>2010</v>
          </cell>
          <cell r="FW183" t="str">
            <v>geen elektra??? of samen met ander object??</v>
          </cell>
          <cell r="FY183" t="e">
            <v>#N/A</v>
          </cell>
          <cell r="FZ183" t="str">
            <v>misschien aangesloten op aansluiting Gemaal Koekoek???</v>
          </cell>
        </row>
        <row r="184">
          <cell r="A184" t="str">
            <v>Af?</v>
          </cell>
          <cell r="B184" t="str">
            <v>Koekoek de, Noodkering</v>
          </cell>
          <cell r="D184" t="str">
            <v>j</v>
          </cell>
          <cell r="E184">
            <v>2163</v>
          </cell>
          <cell r="K184" t="str">
            <v>Af</v>
          </cell>
          <cell r="Q184" t="str">
            <v>Af</v>
          </cell>
          <cell r="R184" t="str">
            <v>HDSR</v>
          </cell>
          <cell r="S184">
            <v>300</v>
          </cell>
          <cell r="X184" t="str">
            <v>Af-code</v>
          </cell>
          <cell r="Z184" t="e">
            <v>#N/A</v>
          </cell>
          <cell r="AA184" t="e">
            <v>#N/A</v>
          </cell>
          <cell r="AB184" t="str">
            <v>Lekdijk west 19b bij</v>
          </cell>
          <cell r="AC184" t="str">
            <v>3411MT</v>
          </cell>
          <cell r="AD184" t="str">
            <v>Lopik</v>
          </cell>
          <cell r="AE184" t="str">
            <v>Lopik</v>
          </cell>
          <cell r="AF184" t="str">
            <v>IJ</v>
          </cell>
          <cell r="AG184" t="str">
            <v>AB 03</v>
          </cell>
          <cell r="AH184" t="str">
            <v>lok.autom.</v>
          </cell>
          <cell r="AI184" t="str">
            <v>WBK Prim. Kwel ontlasting</v>
          </cell>
          <cell r="AJ184" t="str">
            <v>GOP</v>
          </cell>
          <cell r="AL184" t="str">
            <v>afvoer</v>
          </cell>
          <cell r="BA184">
            <v>0</v>
          </cell>
          <cell r="BF184" t="str">
            <v>geen stuw maar afsluiter voor nood</v>
          </cell>
          <cell r="CW184">
            <v>0</v>
          </cell>
          <cell r="CX184">
            <v>0</v>
          </cell>
          <cell r="DE184" t="str">
            <v>n.v.t.</v>
          </cell>
          <cell r="DO184" t="str">
            <v>geen</v>
          </cell>
          <cell r="DP184">
            <v>1986</v>
          </cell>
          <cell r="DQ184">
            <v>1986</v>
          </cell>
          <cell r="DR184">
            <v>1986</v>
          </cell>
          <cell r="DS184">
            <v>1986</v>
          </cell>
          <cell r="DT184">
            <v>1986</v>
          </cell>
          <cell r="DU184">
            <v>1986</v>
          </cell>
          <cell r="DY184" t="str">
            <v>insp</v>
          </cell>
          <cell r="EJ184" t="str">
            <v>inspectie</v>
          </cell>
          <cell r="EO184" t="str">
            <v>inspectie koker WKB</v>
          </cell>
          <cell r="FW184" t="str">
            <v>geen elektra??? of samen met ander object??</v>
          </cell>
          <cell r="FY184" t="e">
            <v>#N/A</v>
          </cell>
          <cell r="FZ184" t="str">
            <v>misschien aangesloten op aansluiting Gemaal Koekoek???</v>
          </cell>
        </row>
        <row r="185">
          <cell r="A185" t="str">
            <v>ST1026</v>
          </cell>
          <cell r="B185" t="str">
            <v>Koekoeksvaart (Zwarte water Oosterstroom)</v>
          </cell>
          <cell r="D185" t="str">
            <v>n</v>
          </cell>
          <cell r="E185" t="str">
            <v>nee</v>
          </cell>
          <cell r="G185" t="str">
            <v>St</v>
          </cell>
          <cell r="P185" t="str">
            <v>Ch</v>
          </cell>
          <cell r="Q185" t="str">
            <v>StCh</v>
          </cell>
          <cell r="R185" t="str">
            <v>HDSR</v>
          </cell>
          <cell r="S185">
            <v>300</v>
          </cell>
          <cell r="X185" t="str">
            <v>G3zO</v>
          </cell>
          <cell r="Z185">
            <v>136338.40940000117</v>
          </cell>
          <cell r="AA185">
            <v>456904.82330000028</v>
          </cell>
          <cell r="AB185" t="str">
            <v>hoek Keizersgracht /Gruttersdijk</v>
          </cell>
          <cell r="AD185" t="str">
            <v>Utrecht</v>
          </cell>
          <cell r="AE185" t="str">
            <v>Utrecht</v>
          </cell>
          <cell r="AF185" t="str">
            <v>LR</v>
          </cell>
          <cell r="AG185" t="str">
            <v>AH 15</v>
          </cell>
          <cell r="AH185" t="str">
            <v>handm.</v>
          </cell>
          <cell r="AJ185" t="str">
            <v>nee</v>
          </cell>
          <cell r="BA185">
            <v>0</v>
          </cell>
          <cell r="BC185">
            <v>0</v>
          </cell>
          <cell r="BF185" t="str">
            <v>afsluitbare schuif</v>
          </cell>
          <cell r="BG185">
            <v>1</v>
          </cell>
          <cell r="BH185" t="str">
            <v>? M.</v>
          </cell>
          <cell r="BK185" t="str">
            <v>hout</v>
          </cell>
          <cell r="BL185" t="str">
            <v>hout</v>
          </cell>
          <cell r="CW185">
            <v>0</v>
          </cell>
          <cell r="CX185">
            <v>0</v>
          </cell>
          <cell r="DE185">
            <v>2012</v>
          </cell>
          <cell r="DG185">
            <v>2012</v>
          </cell>
          <cell r="DI185">
            <v>2017</v>
          </cell>
          <cell r="DO185" t="str">
            <v>geen</v>
          </cell>
          <cell r="DP185" t="str">
            <v>??</v>
          </cell>
          <cell r="DQ185">
            <v>1980</v>
          </cell>
          <cell r="DU185">
            <v>1980</v>
          </cell>
          <cell r="DZ185" t="str">
            <v>bouwkundig meebetalen aan Gem Utrecht</v>
          </cell>
          <cell r="EO185">
            <v>50</v>
          </cell>
          <cell r="FI185" t="str">
            <v>X</v>
          </cell>
          <cell r="FW185" t="str">
            <v>geen elektra??? of samen met ander object??</v>
          </cell>
          <cell r="FY185" t="e">
            <v>#N/A</v>
          </cell>
        </row>
        <row r="186">
          <cell r="A186" t="str">
            <v>ST6067</v>
          </cell>
          <cell r="B186" t="str">
            <v>Kolland</v>
          </cell>
          <cell r="D186" t="str">
            <v>j</v>
          </cell>
          <cell r="E186">
            <v>1058</v>
          </cell>
          <cell r="G186" t="str">
            <v>St</v>
          </cell>
          <cell r="Q186" t="str">
            <v>St</v>
          </cell>
          <cell r="R186" t="str">
            <v>HDSR</v>
          </cell>
          <cell r="S186">
            <v>300</v>
          </cell>
          <cell r="X186" t="str">
            <v>G3mO/G3zO</v>
          </cell>
          <cell r="Z186">
            <v>156929.63599999994</v>
          </cell>
          <cell r="AA186">
            <v>445367.30799999833</v>
          </cell>
          <cell r="AB186" t="str">
            <v xml:space="preserve">Amerongerwetering 10 nst </v>
          </cell>
          <cell r="AC186" t="str">
            <v>3958MD</v>
          </cell>
          <cell r="AD186" t="str">
            <v>Amerongen</v>
          </cell>
          <cell r="AE186" t="str">
            <v>Utr.Heuvelrug</v>
          </cell>
          <cell r="AF186" t="str">
            <v>KR</v>
          </cell>
          <cell r="AG186" t="str">
            <v>MK 12</v>
          </cell>
          <cell r="AH186" t="str">
            <v>autom.</v>
          </cell>
          <cell r="AJ186" t="str">
            <v>GOP</v>
          </cell>
          <cell r="BA186">
            <v>0</v>
          </cell>
          <cell r="BC186">
            <v>0</v>
          </cell>
          <cell r="BF186" t="str">
            <v>stuw</v>
          </cell>
          <cell r="BH186">
            <v>2</v>
          </cell>
          <cell r="BM186" t="str">
            <v>rond</v>
          </cell>
          <cell r="CW186">
            <v>0</v>
          </cell>
          <cell r="CX186">
            <v>0</v>
          </cell>
          <cell r="DB186">
            <v>180050</v>
          </cell>
          <cell r="DE186">
            <v>2013</v>
          </cell>
          <cell r="DF186">
            <v>801365</v>
          </cell>
          <cell r="DG186">
            <v>2013</v>
          </cell>
          <cell r="DH186">
            <v>801364</v>
          </cell>
          <cell r="DI186">
            <v>2018</v>
          </cell>
          <cell r="DO186" t="str">
            <v>geen</v>
          </cell>
          <cell r="DP186">
            <v>2004</v>
          </cell>
          <cell r="DQ186">
            <v>2004</v>
          </cell>
          <cell r="DR186">
            <v>2004</v>
          </cell>
          <cell r="DS186">
            <v>2004</v>
          </cell>
          <cell r="DT186">
            <v>2004</v>
          </cell>
          <cell r="DU186">
            <v>2004</v>
          </cell>
          <cell r="EU186" t="str">
            <v>X</v>
          </cell>
          <cell r="FW186" t="str">
            <v>871687400008360769</v>
          </cell>
          <cell r="FX186">
            <v>3</v>
          </cell>
          <cell r="FY186" t="str">
            <v>ST-KOLLAND</v>
          </cell>
        </row>
        <row r="187">
          <cell r="A187" t="str">
            <v>ST1038</v>
          </cell>
          <cell r="B187" t="str">
            <v>Kometenweg</v>
          </cell>
          <cell r="D187" t="str">
            <v>j</v>
          </cell>
          <cell r="E187" t="str">
            <v>nee</v>
          </cell>
          <cell r="G187" t="str">
            <v>St</v>
          </cell>
          <cell r="Q187" t="str">
            <v>St</v>
          </cell>
          <cell r="R187" t="str">
            <v>HDSR</v>
          </cell>
          <cell r="S187">
            <v>300</v>
          </cell>
          <cell r="X187" t="str">
            <v>G3zO</v>
          </cell>
          <cell r="Z187">
            <v>130961.49500000104</v>
          </cell>
          <cell r="AA187">
            <v>460143.98099999875</v>
          </cell>
          <cell r="AB187" t="str">
            <v>Kometenweg 2 to</v>
          </cell>
          <cell r="AC187" t="str">
            <v>3606 BD</v>
          </cell>
          <cell r="AD187" t="str">
            <v>Maarssenbroek</v>
          </cell>
          <cell r="AE187" t="str">
            <v>Stichtse Vecht</v>
          </cell>
          <cell r="AF187" t="str">
            <v>LR</v>
          </cell>
          <cell r="AG187" t="str">
            <v>AH 15</v>
          </cell>
          <cell r="AH187" t="str">
            <v>lok.autom.</v>
          </cell>
          <cell r="AJ187" t="str">
            <v>GOP</v>
          </cell>
          <cell r="AQ187" t="str">
            <v xml:space="preserve"> </v>
          </cell>
          <cell r="BA187">
            <v>0</v>
          </cell>
          <cell r="BC187">
            <v>0</v>
          </cell>
          <cell r="BF187" t="str">
            <v>klepstuw</v>
          </cell>
          <cell r="BH187">
            <v>2.5</v>
          </cell>
          <cell r="CW187">
            <v>0</v>
          </cell>
          <cell r="CX187">
            <v>170585.90721899533</v>
          </cell>
          <cell r="CY187">
            <v>143507.99333850644</v>
          </cell>
          <cell r="CZ187">
            <v>200</v>
          </cell>
          <cell r="DA187">
            <v>180050</v>
          </cell>
          <cell r="DE187">
            <v>2009</v>
          </cell>
          <cell r="DG187">
            <v>2009</v>
          </cell>
          <cell r="DI187">
            <v>2017</v>
          </cell>
          <cell r="DO187" t="str">
            <v>geen</v>
          </cell>
          <cell r="DP187">
            <v>1975</v>
          </cell>
          <cell r="DR187">
            <v>2014</v>
          </cell>
          <cell r="DS187">
            <v>2014</v>
          </cell>
          <cell r="DT187" t="str">
            <v>n.v.t.</v>
          </cell>
          <cell r="DU187">
            <v>2014</v>
          </cell>
          <cell r="EN187">
            <v>20</v>
          </cell>
          <cell r="EO187">
            <v>15</v>
          </cell>
          <cell r="FJ187" t="str">
            <v>X</v>
          </cell>
          <cell r="FW187" t="str">
            <v>871687400004361432</v>
          </cell>
          <cell r="FX187">
            <v>2</v>
          </cell>
          <cell r="FY187" t="str">
            <v>ST-KOMETENWEG</v>
          </cell>
        </row>
        <row r="188">
          <cell r="A188" t="str">
            <v>G0007</v>
          </cell>
          <cell r="B188" t="str">
            <v>Koppeldijk</v>
          </cell>
          <cell r="D188" t="str">
            <v>j</v>
          </cell>
          <cell r="E188">
            <v>1004</v>
          </cell>
          <cell r="F188" t="str">
            <v>Gm</v>
          </cell>
          <cell r="G188" t="str">
            <v>St</v>
          </cell>
          <cell r="O188" t="str">
            <v>Vp</v>
          </cell>
          <cell r="Q188" t="str">
            <v>GmStVp</v>
          </cell>
          <cell r="R188" t="str">
            <v>HDSR</v>
          </cell>
          <cell r="S188">
            <v>300</v>
          </cell>
          <cell r="X188" t="str">
            <v>G3zO</v>
          </cell>
          <cell r="Z188">
            <v>137321.17799999937</v>
          </cell>
          <cell r="AA188">
            <v>451307.98800000176</v>
          </cell>
          <cell r="AB188" t="str">
            <v>Koppeldijk 3 to</v>
          </cell>
          <cell r="AC188" t="str">
            <v>3992LR</v>
          </cell>
          <cell r="AD188" t="str">
            <v>Houten</v>
          </cell>
          <cell r="AE188" t="str">
            <v>Houten</v>
          </cell>
          <cell r="AF188" t="str">
            <v>KR</v>
          </cell>
          <cell r="AG188" t="str">
            <v>WHa11</v>
          </cell>
          <cell r="AH188" t="str">
            <v>autom.</v>
          </cell>
          <cell r="AI188" t="str">
            <v>ST0014</v>
          </cell>
          <cell r="AJ188" t="str">
            <v>GOP</v>
          </cell>
          <cell r="AL188" t="str">
            <v>af- en aanvoer</v>
          </cell>
          <cell r="AO188" t="str">
            <v>Waaise wetering</v>
          </cell>
          <cell r="AP188">
            <v>0.3</v>
          </cell>
          <cell r="AR188" t="str">
            <v>Ravense wetering</v>
          </cell>
          <cell r="AT188">
            <v>-0.4</v>
          </cell>
          <cell r="AU188">
            <v>0.7</v>
          </cell>
          <cell r="AV188" t="str">
            <v>vijzel</v>
          </cell>
          <cell r="AW188">
            <v>45</v>
          </cell>
          <cell r="BA188">
            <v>45</v>
          </cell>
          <cell r="BC188">
            <v>1</v>
          </cell>
          <cell r="BD188">
            <v>0</v>
          </cell>
          <cell r="BF188" t="str">
            <v>klepstuw</v>
          </cell>
          <cell r="BH188">
            <v>3.23</v>
          </cell>
          <cell r="CR188" t="str">
            <v>damwand</v>
          </cell>
          <cell r="CS188" t="str">
            <v>prefab staal vijzel op damwand</v>
          </cell>
          <cell r="CT188">
            <v>250000</v>
          </cell>
          <cell r="CU188">
            <v>150000</v>
          </cell>
          <cell r="CV188">
            <v>70000</v>
          </cell>
          <cell r="CW188">
            <v>658000</v>
          </cell>
          <cell r="CX188">
            <v>530522.33080123737</v>
          </cell>
          <cell r="CY188">
            <v>446309.99333850644</v>
          </cell>
          <cell r="DA188">
            <v>671587</v>
          </cell>
          <cell r="DB188">
            <v>180050</v>
          </cell>
          <cell r="DE188">
            <v>2013</v>
          </cell>
          <cell r="DG188">
            <v>2013</v>
          </cell>
          <cell r="DI188">
            <v>2018</v>
          </cell>
          <cell r="DL188" t="str">
            <v>gr.kast</v>
          </cell>
          <cell r="DM188" t="str">
            <v>ja</v>
          </cell>
          <cell r="DO188" t="str">
            <v>geen</v>
          </cell>
          <cell r="DP188">
            <v>2012</v>
          </cell>
          <cell r="DU188">
            <v>2012</v>
          </cell>
          <cell r="EL188">
            <v>50</v>
          </cell>
          <cell r="EM188">
            <v>430</v>
          </cell>
          <cell r="EN188">
            <v>50</v>
          </cell>
          <cell r="FS188" t="str">
            <v>N</v>
          </cell>
          <cell r="FU188" t="str">
            <v>SPAANS BABCOCK B.V.</v>
          </cell>
          <cell r="FV188" t="str">
            <v>Heemaf</v>
          </cell>
          <cell r="FW188" t="str">
            <v>871687400010483180</v>
          </cell>
          <cell r="FX188">
            <v>3</v>
          </cell>
          <cell r="FY188" t="str">
            <v>GM-KOPPELDIJK</v>
          </cell>
        </row>
        <row r="189">
          <cell r="A189" t="str">
            <v>I0027</v>
          </cell>
          <cell r="B189" t="str">
            <v xml:space="preserve">Korte Kerkweg inlaat </v>
          </cell>
          <cell r="C189" t="str">
            <v>Inlaat Kockengen</v>
          </cell>
          <cell r="D189" t="str">
            <v>j</v>
          </cell>
          <cell r="E189">
            <v>2180</v>
          </cell>
          <cell r="H189" t="str">
            <v>In</v>
          </cell>
          <cell r="Q189" t="str">
            <v>In</v>
          </cell>
          <cell r="R189" t="str">
            <v>HDSR</v>
          </cell>
          <cell r="S189">
            <v>300</v>
          </cell>
          <cell r="X189" t="str">
            <v>G3zO</v>
          </cell>
          <cell r="Z189" t="e">
            <v>#N/A</v>
          </cell>
          <cell r="AA189" t="e">
            <v>#N/A</v>
          </cell>
          <cell r="AB189" t="str">
            <v>Korte Kerkweg 1 nst</v>
          </cell>
          <cell r="AC189" t="str">
            <v>3628AA</v>
          </cell>
          <cell r="AD189" t="str">
            <v>Kockengen</v>
          </cell>
          <cell r="AE189" t="str">
            <v>Stichtse Vecht</v>
          </cell>
          <cell r="AF189" t="str">
            <v>LR</v>
          </cell>
          <cell r="AH189" t="str">
            <v>autom.</v>
          </cell>
          <cell r="DE189">
            <v>2012</v>
          </cell>
          <cell r="DG189">
            <v>2012</v>
          </cell>
          <cell r="DI189">
            <v>2017</v>
          </cell>
          <cell r="FW189" t="str">
            <v>871687400009573205</v>
          </cell>
          <cell r="FX189">
            <v>2</v>
          </cell>
          <cell r="FY189" t="str">
            <v>I-JOOSTENDAMMERBRUG</v>
          </cell>
          <cell r="FZ189" t="str">
            <v>staat in dataoverz. EB op huisnr. 1 betreft Inlaat Joostdammerbrug</v>
          </cell>
        </row>
        <row r="190">
          <cell r="A190" t="str">
            <v>I1114</v>
          </cell>
          <cell r="B190" t="str">
            <v>Korte Waarder inlaat</v>
          </cell>
          <cell r="D190" t="str">
            <v>j</v>
          </cell>
          <cell r="E190" t="str">
            <v>volgt</v>
          </cell>
          <cell r="H190" t="str">
            <v>In</v>
          </cell>
          <cell r="Q190" t="str">
            <v>In</v>
          </cell>
          <cell r="R190" t="str">
            <v>HDSR</v>
          </cell>
          <cell r="S190">
            <v>300</v>
          </cell>
          <cell r="Z190" t="e">
            <v>#N/A</v>
          </cell>
          <cell r="AA190" t="e">
            <v>#N/A</v>
          </cell>
          <cell r="AB190" t="str">
            <v>Korte waarder 12 BIJ</v>
          </cell>
          <cell r="AC190" t="str">
            <v>2415AS</v>
          </cell>
          <cell r="AD190" t="str">
            <v>Nieuwerbrug</v>
          </cell>
          <cell r="AE190" t="str">
            <v>Bodegraven-Reeuwijk</v>
          </cell>
          <cell r="AF190" t="str">
            <v>OR</v>
          </cell>
          <cell r="AH190" t="str">
            <v>autom.</v>
          </cell>
          <cell r="DE190" t="str">
            <v>geen status bekend</v>
          </cell>
          <cell r="FW190" t="str">
            <v>geen elektra??? of samen met ander object??</v>
          </cell>
          <cell r="FY190" t="e">
            <v>#N/A</v>
          </cell>
        </row>
        <row r="191">
          <cell r="A191" t="str">
            <v>ST2037</v>
          </cell>
          <cell r="B191" t="str">
            <v>Kortrijk</v>
          </cell>
          <cell r="D191" t="str">
            <v>j</v>
          </cell>
          <cell r="E191">
            <v>2105</v>
          </cell>
          <cell r="G191" t="str">
            <v>St</v>
          </cell>
          <cell r="O191" t="str">
            <v>Vp</v>
          </cell>
          <cell r="Q191" t="str">
            <v>StVp</v>
          </cell>
          <cell r="R191" t="str">
            <v>HDSR</v>
          </cell>
          <cell r="S191">
            <v>300</v>
          </cell>
          <cell r="X191" t="str">
            <v>EG</v>
          </cell>
          <cell r="Z191">
            <v>126922.52899999917</v>
          </cell>
          <cell r="AA191">
            <v>464007.69399999827</v>
          </cell>
          <cell r="AB191" t="str">
            <v>Kortrijk 8 bij</v>
          </cell>
          <cell r="AC191" t="str">
            <v>3621LX</v>
          </cell>
          <cell r="AD191" t="str">
            <v>Breukelen</v>
          </cell>
          <cell r="AE191" t="str">
            <v>Stichtse Vecht</v>
          </cell>
          <cell r="AF191" t="str">
            <v>LR</v>
          </cell>
          <cell r="AG191" t="str">
            <v>RN 14</v>
          </cell>
          <cell r="AH191" t="str">
            <v>autom.</v>
          </cell>
          <cell r="AJ191" t="str">
            <v>GOP</v>
          </cell>
          <cell r="AL191" t="str">
            <v>afvoer</v>
          </cell>
          <cell r="BA191">
            <v>0</v>
          </cell>
          <cell r="BC191">
            <v>0</v>
          </cell>
          <cell r="BF191" t="str">
            <v>klepstuw</v>
          </cell>
          <cell r="BH191">
            <v>2.5099999999999998</v>
          </cell>
          <cell r="BM191" t="str">
            <v>rechthoekig</v>
          </cell>
          <cell r="CW191">
            <v>0</v>
          </cell>
          <cell r="CX191">
            <v>170585.90721899533</v>
          </cell>
          <cell r="CY191">
            <v>143507.99333850644</v>
          </cell>
          <cell r="DA191">
            <v>180050</v>
          </cell>
          <cell r="DE191">
            <v>2013</v>
          </cell>
          <cell r="DG191">
            <v>2013</v>
          </cell>
          <cell r="DI191">
            <v>2018</v>
          </cell>
          <cell r="DO191" t="str">
            <v>geen</v>
          </cell>
          <cell r="DP191">
            <v>1968</v>
          </cell>
          <cell r="DQ191">
            <v>1993</v>
          </cell>
          <cell r="DR191">
            <v>1993</v>
          </cell>
          <cell r="DS191">
            <v>1993</v>
          </cell>
          <cell r="DT191" t="str">
            <v>n.v.t.</v>
          </cell>
          <cell r="DU191">
            <v>1993</v>
          </cell>
          <cell r="DZ191" t="str">
            <v>mech-electr-vispassage uit KRW 86.400</v>
          </cell>
          <cell r="EN191">
            <v>20</v>
          </cell>
          <cell r="EO191">
            <v>122</v>
          </cell>
          <cell r="EP191">
            <v>20</v>
          </cell>
          <cell r="FD191" t="str">
            <v>X</v>
          </cell>
          <cell r="FW191" t="str">
            <v>871687400006943926</v>
          </cell>
          <cell r="FX191">
            <v>2</v>
          </cell>
          <cell r="FY191" t="str">
            <v>ST-KORTRIJK</v>
          </cell>
        </row>
        <row r="192">
          <cell r="A192" t="str">
            <v>G0052</v>
          </cell>
          <cell r="B192" t="str">
            <v>Kouwenhoven</v>
          </cell>
          <cell r="D192" t="str">
            <v>j</v>
          </cell>
          <cell r="E192">
            <v>1094</v>
          </cell>
          <cell r="F192" t="str">
            <v>Gm</v>
          </cell>
          <cell r="Q192" t="str">
            <v>Gm</v>
          </cell>
          <cell r="R192" t="str">
            <v>HDSR</v>
          </cell>
          <cell r="S192">
            <v>300</v>
          </cell>
          <cell r="X192" t="str">
            <v>G3mO</v>
          </cell>
          <cell r="Z192">
            <v>143023.94299999997</v>
          </cell>
          <cell r="AA192">
            <v>453136.15900000185</v>
          </cell>
          <cell r="AB192" t="str">
            <v>Sportlaan 2 bij</v>
          </cell>
          <cell r="AC192" t="str">
            <v>3981HP</v>
          </cell>
          <cell r="AD192" t="str">
            <v>Bunnik</v>
          </cell>
          <cell r="AE192" t="str">
            <v>Bunnik</v>
          </cell>
          <cell r="AF192" t="str">
            <v>KR</v>
          </cell>
          <cell r="AG192" t="str">
            <v>JW 09</v>
          </cell>
          <cell r="AH192" t="str">
            <v>autom.</v>
          </cell>
          <cell r="AJ192" t="str">
            <v>GOP</v>
          </cell>
          <cell r="AL192" t="str">
            <v>aanvoer</v>
          </cell>
          <cell r="AO192" t="str">
            <v>Kouwenhovense wetering</v>
          </cell>
          <cell r="AP192">
            <v>1.2</v>
          </cell>
          <cell r="AR192" t="str">
            <v>De Kromme Rijn</v>
          </cell>
          <cell r="AT192">
            <v>0.8</v>
          </cell>
          <cell r="AU192">
            <v>0.39999999999999991</v>
          </cell>
          <cell r="AV192" t="str">
            <v>vijzel</v>
          </cell>
          <cell r="AW192">
            <v>8</v>
          </cell>
          <cell r="BA192">
            <v>8</v>
          </cell>
          <cell r="BC192">
            <v>1</v>
          </cell>
          <cell r="BD192">
            <v>0</v>
          </cell>
          <cell r="CR192" t="str">
            <v>damwand</v>
          </cell>
          <cell r="CS192" t="str">
            <v>prefab staal vijzel op damwand</v>
          </cell>
          <cell r="CT192">
            <v>80000</v>
          </cell>
          <cell r="CU192">
            <v>40000</v>
          </cell>
          <cell r="CV192">
            <v>30000</v>
          </cell>
          <cell r="CW192">
            <v>210000</v>
          </cell>
          <cell r="CX192">
            <v>193785.49499176035</v>
          </cell>
          <cell r="CY192">
            <v>163025</v>
          </cell>
          <cell r="DA192">
            <v>282318</v>
          </cell>
          <cell r="DE192">
            <v>2013</v>
          </cell>
          <cell r="DG192">
            <v>2013</v>
          </cell>
          <cell r="DI192">
            <v>2018</v>
          </cell>
          <cell r="DL192" t="str">
            <v>kl.kast</v>
          </cell>
          <cell r="DM192" t="str">
            <v>ja</v>
          </cell>
          <cell r="DO192" t="str">
            <v>geen</v>
          </cell>
          <cell r="DP192">
            <v>2013</v>
          </cell>
          <cell r="DQ192">
            <v>2013</v>
          </cell>
          <cell r="DR192">
            <v>2013</v>
          </cell>
          <cell r="DS192">
            <v>2013</v>
          </cell>
          <cell r="DT192">
            <v>2013</v>
          </cell>
          <cell r="DU192">
            <v>2013</v>
          </cell>
          <cell r="EJ192">
            <v>5</v>
          </cell>
          <cell r="EK192">
            <v>5</v>
          </cell>
          <cell r="EM192">
            <v>25</v>
          </cell>
          <cell r="EN192">
            <v>150</v>
          </cell>
          <cell r="EO192">
            <v>20</v>
          </cell>
          <cell r="FA192" t="str">
            <v>X</v>
          </cell>
          <cell r="FC192" t="str">
            <v>X</v>
          </cell>
          <cell r="FS192" t="str">
            <v>N</v>
          </cell>
          <cell r="FU192" t="str">
            <v>SPAANS BABCOCK B.V.</v>
          </cell>
          <cell r="FV192" t="str">
            <v>nn</v>
          </cell>
          <cell r="FW192" t="str">
            <v>871687400008360745</v>
          </cell>
          <cell r="FX192">
            <v>3</v>
          </cell>
          <cell r="FY192" t="str">
            <v>GM-KOUWENHOVEN</v>
          </cell>
        </row>
        <row r="193">
          <cell r="A193" t="str">
            <v>I0029</v>
          </cell>
          <cell r="B193" t="str">
            <v>Krom de  (en Kockengen)</v>
          </cell>
          <cell r="C193" t="str">
            <v>Wagendijk</v>
          </cell>
          <cell r="D193" t="str">
            <v>j</v>
          </cell>
          <cell r="E193">
            <v>4372</v>
          </cell>
          <cell r="H193" t="str">
            <v>In</v>
          </cell>
          <cell r="Q193" t="str">
            <v>In</v>
          </cell>
          <cell r="R193" t="str">
            <v>HDSR</v>
          </cell>
          <cell r="S193">
            <v>300</v>
          </cell>
          <cell r="W193" t="str">
            <v>ANWB</v>
          </cell>
          <cell r="X193" t="str">
            <v>G3zO</v>
          </cell>
          <cell r="Z193" t="e">
            <v>#N/A</v>
          </cell>
          <cell r="AA193" t="e">
            <v>#N/A</v>
          </cell>
          <cell r="AB193" t="str">
            <v>Wagendijk 5 to</v>
          </cell>
          <cell r="AC193" t="str">
            <v>3628EP</v>
          </cell>
          <cell r="AD193" t="str">
            <v>Kockengen</v>
          </cell>
          <cell r="AE193" t="str">
            <v>Stichtse Vecht</v>
          </cell>
          <cell r="AF193" t="str">
            <v>OR</v>
          </cell>
          <cell r="AG193" t="str">
            <v>MR 07</v>
          </cell>
          <cell r="AH193" t="str">
            <v>autom.</v>
          </cell>
          <cell r="AJ193" t="str">
            <v>GOP</v>
          </cell>
          <cell r="AL193" t="str">
            <v>aanvoer</v>
          </cell>
          <cell r="BA193">
            <v>0</v>
          </cell>
          <cell r="BC193">
            <v>0</v>
          </cell>
          <cell r="BF193" t="str">
            <v>inlaat</v>
          </cell>
          <cell r="BH193">
            <v>1</v>
          </cell>
          <cell r="BM193" t="str">
            <v>rond</v>
          </cell>
          <cell r="CW193">
            <v>0</v>
          </cell>
          <cell r="CX193">
            <v>119410.13505329673</v>
          </cell>
          <cell r="CY193">
            <v>100455.5953369545</v>
          </cell>
          <cell r="DA193">
            <v>126035</v>
          </cell>
          <cell r="DE193">
            <v>2011</v>
          </cell>
          <cell r="DG193">
            <v>2011</v>
          </cell>
          <cell r="DI193">
            <v>2016</v>
          </cell>
          <cell r="DO193" t="str">
            <v>geen</v>
          </cell>
          <cell r="DP193">
            <v>1997</v>
          </cell>
          <cell r="DQ193">
            <v>1997</v>
          </cell>
          <cell r="DR193">
            <v>1997</v>
          </cell>
          <cell r="DS193">
            <v>1997</v>
          </cell>
          <cell r="DT193">
            <v>1998</v>
          </cell>
          <cell r="DU193">
            <v>1998</v>
          </cell>
          <cell r="DZ193" t="str">
            <v>electr renoveren wordt uitgevoerd door Uiv in 2010</v>
          </cell>
          <cell r="EZ193" t="str">
            <v>x</v>
          </cell>
          <cell r="FW193" t="str">
            <v>871687400002210039</v>
          </cell>
          <cell r="FX193">
            <v>4</v>
          </cell>
          <cell r="FY193" t="str">
            <v>I-KROM-DE-&amp;-KOCKENGEN</v>
          </cell>
          <cell r="FZ193" t="str">
            <v>kijk ook bij I0872</v>
          </cell>
        </row>
        <row r="194">
          <cell r="A194" t="str">
            <v>ST6059</v>
          </cell>
          <cell r="B194" t="str">
            <v>Krommesloot</v>
          </cell>
          <cell r="D194" t="str">
            <v>j</v>
          </cell>
          <cell r="E194">
            <v>1047</v>
          </cell>
          <cell r="G194" t="str">
            <v>St</v>
          </cell>
          <cell r="O194" t="str">
            <v>Vp</v>
          </cell>
          <cell r="Q194" t="str">
            <v>StVp</v>
          </cell>
          <cell r="R194" t="str">
            <v>HDSR</v>
          </cell>
          <cell r="S194">
            <v>300</v>
          </cell>
          <cell r="X194" t="str">
            <v>G3zO</v>
          </cell>
          <cell r="Z194">
            <v>142023.05900000036</v>
          </cell>
          <cell r="AA194">
            <v>447374.83700000122</v>
          </cell>
          <cell r="AB194" t="str">
            <v>Beusichemseweg 31 to</v>
          </cell>
          <cell r="AC194" t="str">
            <v>3997MH</v>
          </cell>
          <cell r="AD194" t="str">
            <v>Houten</v>
          </cell>
          <cell r="AE194" t="str">
            <v>Houten</v>
          </cell>
          <cell r="AF194" t="str">
            <v>KR</v>
          </cell>
          <cell r="AG194" t="str">
            <v>WHa11</v>
          </cell>
          <cell r="AH194" t="str">
            <v>autom.</v>
          </cell>
          <cell r="AJ194" t="str">
            <v>GOP</v>
          </cell>
          <cell r="BA194">
            <v>0</v>
          </cell>
          <cell r="BC194">
            <v>0</v>
          </cell>
          <cell r="BF194" t="str">
            <v>?stuw</v>
          </cell>
          <cell r="BH194">
            <v>2</v>
          </cell>
          <cell r="CW194">
            <v>0</v>
          </cell>
          <cell r="CX194">
            <v>0</v>
          </cell>
          <cell r="DE194">
            <v>2012</v>
          </cell>
          <cell r="DG194">
            <v>2012</v>
          </cell>
          <cell r="DI194">
            <v>2017</v>
          </cell>
          <cell r="DO194" t="str">
            <v>geen</v>
          </cell>
          <cell r="DP194" t="str">
            <v>??</v>
          </cell>
          <cell r="DQ194">
            <v>2000</v>
          </cell>
          <cell r="DR194">
            <v>2000</v>
          </cell>
          <cell r="DS194">
            <v>2000</v>
          </cell>
          <cell r="DT194">
            <v>2000</v>
          </cell>
          <cell r="DU194">
            <v>2000</v>
          </cell>
          <cell r="EK194">
            <v>35</v>
          </cell>
          <cell r="ES194">
            <v>35</v>
          </cell>
          <cell r="FW194" t="str">
            <v>871687400009070650</v>
          </cell>
          <cell r="FX194">
            <v>3</v>
          </cell>
          <cell r="FY194" t="str">
            <v>ST-KROMMESLOOT</v>
          </cell>
        </row>
        <row r="195">
          <cell r="A195" t="str">
            <v>G6037</v>
          </cell>
          <cell r="B195" t="str">
            <v>Kroosdepot Papekop</v>
          </cell>
          <cell r="D195" t="str">
            <v>j</v>
          </cell>
          <cell r="E195">
            <v>4393</v>
          </cell>
          <cell r="F195" t="str">
            <v>Gm</v>
          </cell>
          <cell r="Q195" t="str">
            <v>Gm</v>
          </cell>
          <cell r="R195" t="str">
            <v>HDSR</v>
          </cell>
          <cell r="S195">
            <v>300</v>
          </cell>
          <cell r="Z195">
            <v>119868</v>
          </cell>
          <cell r="AA195">
            <v>453529</v>
          </cell>
          <cell r="AB195" t="str">
            <v>Kromwijkerdijk (paralelweg A12 zuid)</v>
          </cell>
          <cell r="AD195" t="str">
            <v>Woerden</v>
          </cell>
          <cell r="AE195" t="str">
            <v>Woerden</v>
          </cell>
          <cell r="AF195" t="str">
            <v>OR</v>
          </cell>
          <cell r="AG195" t="str">
            <v>AV 06</v>
          </cell>
          <cell r="AH195" t="str">
            <v>lok.autom.</v>
          </cell>
          <cell r="AI195" t="str">
            <v>riool gemaal tbv afvoer kroosdepot</v>
          </cell>
          <cell r="AJ195" t="str">
            <v>GOP</v>
          </cell>
          <cell r="AL195" t="str">
            <v>afvoer</v>
          </cell>
          <cell r="AU195">
            <v>1.7</v>
          </cell>
          <cell r="AV195" t="str">
            <v>schroefpomp</v>
          </cell>
          <cell r="AW195">
            <v>1.5</v>
          </cell>
          <cell r="BA195">
            <v>1.5</v>
          </cell>
          <cell r="BC195">
            <v>1</v>
          </cell>
          <cell r="BD195">
            <v>0</v>
          </cell>
          <cell r="CR195" t="str">
            <v>put prefab beton</v>
          </cell>
          <cell r="CS195" t="str">
            <v>stalen straatkast</v>
          </cell>
          <cell r="CT195">
            <v>40000</v>
          </cell>
          <cell r="CU195">
            <v>10000</v>
          </cell>
          <cell r="CV195">
            <v>15000</v>
          </cell>
          <cell r="CW195">
            <v>91000</v>
          </cell>
          <cell r="CX195">
            <v>0</v>
          </cell>
          <cell r="CY195">
            <v>0</v>
          </cell>
          <cell r="DD195">
            <v>2018</v>
          </cell>
          <cell r="DE195">
            <v>2014</v>
          </cell>
          <cell r="DG195">
            <v>2014</v>
          </cell>
          <cell r="DI195">
            <v>2019</v>
          </cell>
          <cell r="DL195" t="str">
            <v>kl.kast</v>
          </cell>
          <cell r="DM195" t="str">
            <v>ja</v>
          </cell>
          <cell r="DO195" t="str">
            <v>geen</v>
          </cell>
          <cell r="DP195">
            <v>1998</v>
          </cell>
          <cell r="DT195" t="str">
            <v>n.v.t.</v>
          </cell>
          <cell r="DU195">
            <v>1998</v>
          </cell>
          <cell r="DZ195" t="str">
            <v>thermische storing Electr,  Ohd bij UV</v>
          </cell>
          <cell r="EL195">
            <v>40</v>
          </cell>
          <cell r="FA195" t="str">
            <v>X</v>
          </cell>
          <cell r="FV195" t="str">
            <v>ABS Dompelpomp AFP0831</v>
          </cell>
          <cell r="FW195" t="str">
            <v>geen elektra??? of samen met ander object??</v>
          </cell>
          <cell r="FY195" t="e">
            <v>#N/A</v>
          </cell>
        </row>
        <row r="196">
          <cell r="A196" t="str">
            <v>G1012</v>
          </cell>
          <cell r="B196" t="str">
            <v>Kruisvaart</v>
          </cell>
          <cell r="D196" t="str">
            <v>j</v>
          </cell>
          <cell r="E196">
            <v>2155</v>
          </cell>
          <cell r="F196" t="str">
            <v>Gm</v>
          </cell>
          <cell r="Q196" t="str">
            <v>Gm</v>
          </cell>
          <cell r="R196" t="str">
            <v>HDSR</v>
          </cell>
          <cell r="S196">
            <v>300</v>
          </cell>
          <cell r="X196" t="str">
            <v>G3mO</v>
          </cell>
          <cell r="Z196">
            <v>136053.34699999914</v>
          </cell>
          <cell r="AA196">
            <v>455334.93699999899</v>
          </cell>
          <cell r="AB196" t="str">
            <v>Mineurslaan 20</v>
          </cell>
          <cell r="AC196" t="str">
            <v>3521AG</v>
          </cell>
          <cell r="AD196" t="str">
            <v>Utrecht</v>
          </cell>
          <cell r="AE196" t="str">
            <v>Utrecht</v>
          </cell>
          <cell r="AF196" t="str">
            <v>LR</v>
          </cell>
          <cell r="AG196" t="str">
            <v>AH 15</v>
          </cell>
          <cell r="AH196" t="str">
            <v>autom.</v>
          </cell>
          <cell r="AI196" t="str">
            <v>incl.duiker,194m rond 1500mm</v>
          </cell>
          <cell r="AJ196" t="str">
            <v>GOP</v>
          </cell>
          <cell r="AL196" t="str">
            <v>afvoer</v>
          </cell>
          <cell r="AO196" t="str">
            <v xml:space="preserve">Stadspeil utrecht </v>
          </cell>
          <cell r="AP196">
            <v>0.57999999999999996</v>
          </cell>
          <cell r="AR196" t="str">
            <v xml:space="preserve">Stadspeil utrecht </v>
          </cell>
          <cell r="AT196">
            <v>0.57999999999999996</v>
          </cell>
          <cell r="AU196">
            <v>0</v>
          </cell>
          <cell r="AV196" t="str">
            <v>schroefpomp</v>
          </cell>
          <cell r="AW196">
            <v>10</v>
          </cell>
          <cell r="AX196">
            <v>10</v>
          </cell>
          <cell r="AY196">
            <v>10</v>
          </cell>
          <cell r="AZ196">
            <v>10</v>
          </cell>
          <cell r="BA196">
            <v>40</v>
          </cell>
          <cell r="BC196">
            <v>4</v>
          </cell>
          <cell r="BD196">
            <v>0</v>
          </cell>
          <cell r="CR196" t="str">
            <v>betonnen onderbouw</v>
          </cell>
          <cell r="CS196" t="str">
            <v>gebouw, beton</v>
          </cell>
          <cell r="CT196">
            <v>300000</v>
          </cell>
          <cell r="CU196">
            <v>135000</v>
          </cell>
          <cell r="CV196">
            <v>50000</v>
          </cell>
          <cell r="CW196">
            <v>679000</v>
          </cell>
          <cell r="CX196">
            <v>463993.97445835738</v>
          </cell>
          <cell r="CY196">
            <v>390342</v>
          </cell>
          <cell r="DA196">
            <v>489736</v>
          </cell>
          <cell r="DE196">
            <v>2009</v>
          </cell>
          <cell r="DG196">
            <v>2009</v>
          </cell>
          <cell r="DI196">
            <v>2017</v>
          </cell>
          <cell r="DL196" t="str">
            <v>gebouw</v>
          </cell>
          <cell r="DM196" t="str">
            <v>geen</v>
          </cell>
          <cell r="DN196">
            <v>2018</v>
          </cell>
          <cell r="DO196" t="str">
            <v>geen</v>
          </cell>
          <cell r="DP196" t="str">
            <v>??</v>
          </cell>
          <cell r="DQ196">
            <v>1980</v>
          </cell>
          <cell r="DR196">
            <v>2004</v>
          </cell>
          <cell r="DS196">
            <v>2004</v>
          </cell>
          <cell r="DT196">
            <v>2004</v>
          </cell>
          <cell r="DU196">
            <v>2004</v>
          </cell>
          <cell r="DZ196" t="str">
            <v>pompen uitsluitend nodig bij sporadische kwaliteitsproblemen</v>
          </cell>
          <cell r="ED196">
            <v>126</v>
          </cell>
          <cell r="EJ196">
            <v>10</v>
          </cell>
          <cell r="ES196" t="str">
            <v>X</v>
          </cell>
          <cell r="EU196" t="str">
            <v>X</v>
          </cell>
          <cell r="FV196" t="str">
            <v>nn</v>
          </cell>
          <cell r="FW196" t="str">
            <v>871687400001655961</v>
          </cell>
          <cell r="FX196">
            <v>2</v>
          </cell>
          <cell r="FY196" t="str">
            <v>GM-KRUISVAART</v>
          </cell>
        </row>
        <row r="197">
          <cell r="A197" t="str">
            <v>I6145</v>
          </cell>
          <cell r="B197" t="str">
            <v>Laageind A12 / Lange weide enk wiericke</v>
          </cell>
          <cell r="D197" t="str">
            <v>n</v>
          </cell>
          <cell r="E197" t="str">
            <v>nee</v>
          </cell>
          <cell r="H197" t="str">
            <v>In</v>
          </cell>
          <cell r="Q197" t="str">
            <v>In</v>
          </cell>
          <cell r="R197" t="str">
            <v>HDSR</v>
          </cell>
          <cell r="S197">
            <v>300</v>
          </cell>
          <cell r="X197" t="str">
            <v>EG</v>
          </cell>
          <cell r="Z197" t="e">
            <v>#N/A</v>
          </cell>
          <cell r="AA197" t="e">
            <v>#N/A</v>
          </cell>
          <cell r="AB197" t="str">
            <v>Laageind 63 /A12</v>
          </cell>
          <cell r="AC197" t="str">
            <v>3465KH</v>
          </cell>
          <cell r="AD197" t="str">
            <v>Driebruggen</v>
          </cell>
          <cell r="AE197" t="str">
            <v>Bodegraven-Reeuwijk</v>
          </cell>
          <cell r="AF197" t="str">
            <v>OR</v>
          </cell>
          <cell r="AG197" t="str">
            <v>WS 05</v>
          </cell>
          <cell r="AH197" t="str">
            <v>lok.autom.</v>
          </cell>
          <cell r="AI197" t="str">
            <v>afsluiter met vlotterinlaat</v>
          </cell>
          <cell r="AJ197" t="str">
            <v>KOP</v>
          </cell>
          <cell r="AO197" t="str">
            <v>Enkele Wiericke</v>
          </cell>
          <cell r="AR197" t="str">
            <v>HWVZ Lange Weide</v>
          </cell>
          <cell r="BA197">
            <v>0</v>
          </cell>
          <cell r="BC197">
            <v>0</v>
          </cell>
          <cell r="CW197">
            <v>0</v>
          </cell>
          <cell r="CX197">
            <v>0</v>
          </cell>
          <cell r="DE197" t="str">
            <v>n.v.t.</v>
          </cell>
          <cell r="DO197" t="str">
            <v>geen</v>
          </cell>
          <cell r="DP197">
            <v>1999</v>
          </cell>
          <cell r="DQ197">
            <v>1999</v>
          </cell>
          <cell r="DR197">
            <v>1999</v>
          </cell>
          <cell r="DS197" t="str">
            <v>n.v.t.</v>
          </cell>
          <cell r="DT197" t="str">
            <v>n.v.t.</v>
          </cell>
          <cell r="DU197">
            <v>1999</v>
          </cell>
          <cell r="DZ197" t="str">
            <v>Wordt tijden kade verbetering EW in 2014 opgekknapt (check of dit zo is)</v>
          </cell>
          <cell r="FW197" t="str">
            <v>geen elektra??? of samen met ander object??</v>
          </cell>
          <cell r="FY197" t="e">
            <v>#N/A</v>
          </cell>
        </row>
        <row r="198">
          <cell r="A198" t="str">
            <v>G8007</v>
          </cell>
          <cell r="B198" t="str">
            <v>Lageweide Plas</v>
          </cell>
          <cell r="C198" t="str">
            <v xml:space="preserve">was G6019 </v>
          </cell>
          <cell r="D198" t="str">
            <v>j</v>
          </cell>
          <cell r="E198">
            <v>2183</v>
          </cell>
          <cell r="F198" t="str">
            <v>Gm</v>
          </cell>
          <cell r="Q198" t="str">
            <v>Gm</v>
          </cell>
          <cell r="R198" t="str">
            <v>HDSR</v>
          </cell>
          <cell r="S198">
            <v>300</v>
          </cell>
          <cell r="X198" t="str">
            <v>G3zO</v>
          </cell>
          <cell r="Z198">
            <v>132254.03000000119</v>
          </cell>
          <cell r="AA198">
            <v>458601.48000000045</v>
          </cell>
          <cell r="AB198" t="str">
            <v>Atoomweg 63</v>
          </cell>
          <cell r="AC198" t="str">
            <v>3542AA </v>
          </cell>
          <cell r="AD198" t="str">
            <v>Utrecht</v>
          </cell>
          <cell r="AE198" t="str">
            <v>Utrecht</v>
          </cell>
          <cell r="AF198" t="str">
            <v>LR</v>
          </cell>
          <cell r="AG198" t="str">
            <v>AH 15</v>
          </cell>
          <cell r="AH198" t="str">
            <v>autom.</v>
          </cell>
          <cell r="AJ198" t="str">
            <v>GOP</v>
          </cell>
          <cell r="AL198" t="str">
            <v>afvoer</v>
          </cell>
          <cell r="AO198" t="str">
            <v>Amsterdam-Rijnkanaal</v>
          </cell>
          <cell r="AP198">
            <v>-0.4</v>
          </cell>
          <cell r="AR198" t="str">
            <v>plas Lage Weide</v>
          </cell>
          <cell r="AT198">
            <v>-0.95</v>
          </cell>
          <cell r="AU198">
            <v>0.54999999999999993</v>
          </cell>
          <cell r="AV198" t="str">
            <v>schroefpomp</v>
          </cell>
          <cell r="AW198">
            <v>4.8</v>
          </cell>
          <cell r="AX198" t="str">
            <v xml:space="preserve"> </v>
          </cell>
          <cell r="BA198">
            <v>4.8</v>
          </cell>
          <cell r="BC198">
            <v>1</v>
          </cell>
          <cell r="BD198">
            <v>0</v>
          </cell>
          <cell r="CR198" t="str">
            <v>put prefab beton</v>
          </cell>
          <cell r="CS198" t="str">
            <v>stalen straatkast</v>
          </cell>
          <cell r="CT198">
            <v>30000</v>
          </cell>
          <cell r="CU198">
            <v>10000</v>
          </cell>
          <cell r="CV198">
            <v>15000</v>
          </cell>
          <cell r="CW198">
            <v>77000</v>
          </cell>
          <cell r="CX198">
            <v>53564.557431796995</v>
          </cell>
          <cell r="CY198">
            <v>45062</v>
          </cell>
          <cell r="DA198">
            <v>56536</v>
          </cell>
          <cell r="DD198">
            <v>2017</v>
          </cell>
          <cell r="DE198">
            <v>2014</v>
          </cell>
          <cell r="DF198">
            <v>794442</v>
          </cell>
          <cell r="DG198">
            <v>2014</v>
          </cell>
          <cell r="DH198" t="str">
            <v>nvt</v>
          </cell>
          <cell r="DI198">
            <v>2019</v>
          </cell>
          <cell r="DL198" t="str">
            <v>kl.kast</v>
          </cell>
          <cell r="DM198" t="str">
            <v>ja</v>
          </cell>
          <cell r="DO198" t="str">
            <v>geen</v>
          </cell>
          <cell r="DP198">
            <v>1974</v>
          </cell>
          <cell r="DQ198">
            <v>2013</v>
          </cell>
          <cell r="DR198">
            <v>2013</v>
          </cell>
          <cell r="DS198">
            <v>2013</v>
          </cell>
          <cell r="DT198">
            <v>2013</v>
          </cell>
          <cell r="DU198">
            <v>2013</v>
          </cell>
          <cell r="DZ198" t="str">
            <v xml:space="preserve"> </v>
          </cell>
          <cell r="EL198">
            <v>20</v>
          </cell>
          <cell r="EM198">
            <v>110</v>
          </cell>
          <cell r="EN198">
            <v>67.5</v>
          </cell>
          <cell r="ES198" t="str">
            <v xml:space="preserve"> </v>
          </cell>
          <cell r="FM198" t="str">
            <v>X</v>
          </cell>
          <cell r="FV198" t="str">
            <v>Flygt</v>
          </cell>
          <cell r="FW198" t="str">
            <v>871687400001877769</v>
          </cell>
          <cell r="FX198">
            <v>2</v>
          </cell>
          <cell r="FY198" t="str">
            <v>GM-PLAS-LAGEWEIDE</v>
          </cell>
        </row>
        <row r="199">
          <cell r="A199" t="str">
            <v>ST0125</v>
          </cell>
          <cell r="B199" t="str">
            <v>Landt Scheydinge</v>
          </cell>
          <cell r="D199" t="str">
            <v>j</v>
          </cell>
          <cell r="E199">
            <v>4396</v>
          </cell>
          <cell r="G199" t="str">
            <v>St</v>
          </cell>
          <cell r="Q199" t="str">
            <v>St</v>
          </cell>
          <cell r="R199" t="str">
            <v>HDSR</v>
          </cell>
          <cell r="S199">
            <v>300</v>
          </cell>
          <cell r="X199" t="str">
            <v>EG</v>
          </cell>
          <cell r="Z199" t="e">
            <v>#N/A</v>
          </cell>
          <cell r="AA199" t="e">
            <v>#N/A</v>
          </cell>
          <cell r="AB199" t="str">
            <v>Ir Enschedeweg 3 naast</v>
          </cell>
          <cell r="AC199" t="str">
            <v>3471 HE</v>
          </cell>
          <cell r="AD199" t="str">
            <v>Kamerik</v>
          </cell>
          <cell r="AE199" t="str">
            <v>Woerden</v>
          </cell>
          <cell r="AF199" t="str">
            <v>OR</v>
          </cell>
          <cell r="AG199" t="str">
            <v>MR 07</v>
          </cell>
          <cell r="AH199" t="str">
            <v>autom.</v>
          </cell>
          <cell r="AJ199" t="str">
            <v>GOP</v>
          </cell>
          <cell r="BF199" t="str">
            <v>?</v>
          </cell>
          <cell r="BG199" t="str">
            <v>?</v>
          </cell>
          <cell r="BH199" t="str">
            <v>?</v>
          </cell>
          <cell r="DE199">
            <v>2011</v>
          </cell>
          <cell r="DG199">
            <v>2011</v>
          </cell>
          <cell r="DI199">
            <v>2016</v>
          </cell>
          <cell r="DO199" t="str">
            <v>geen</v>
          </cell>
          <cell r="DP199">
            <v>2013</v>
          </cell>
          <cell r="DQ199">
            <v>2013</v>
          </cell>
          <cell r="DR199">
            <v>2013</v>
          </cell>
          <cell r="DS199">
            <v>2013</v>
          </cell>
          <cell r="DT199">
            <v>2013</v>
          </cell>
          <cell r="DU199">
            <v>2013</v>
          </cell>
          <cell r="FC199" t="str">
            <v>x</v>
          </cell>
          <cell r="FW199" t="str">
            <v>871687400010309602</v>
          </cell>
          <cell r="FX199">
            <v>4</v>
          </cell>
          <cell r="FY199" t="str">
            <v>ST-LANDT SCHEYDINGE</v>
          </cell>
        </row>
        <row r="200">
          <cell r="A200" t="str">
            <v>ST2029</v>
          </cell>
          <cell r="B200" t="str">
            <v>Langbroekerwetering eindstuw</v>
          </cell>
          <cell r="D200" t="str">
            <v>j</v>
          </cell>
          <cell r="E200">
            <v>1025</v>
          </cell>
          <cell r="G200" t="str">
            <v>St</v>
          </cell>
          <cell r="O200" t="str">
            <v>Vp</v>
          </cell>
          <cell r="Q200" t="str">
            <v>StVp</v>
          </cell>
          <cell r="R200" t="str">
            <v>HDSR</v>
          </cell>
          <cell r="S200">
            <v>300</v>
          </cell>
          <cell r="W200">
            <v>2000</v>
          </cell>
          <cell r="X200" t="str">
            <v>EG</v>
          </cell>
          <cell r="Z200">
            <v>145214.86300000176</v>
          </cell>
          <cell r="AA200">
            <v>451439.12999999896</v>
          </cell>
          <cell r="AB200" t="str">
            <v>Rijnseweg 14 bij</v>
          </cell>
          <cell r="AC200" t="str">
            <v>3984NG</v>
          </cell>
          <cell r="AD200" t="str">
            <v>Odijk</v>
          </cell>
          <cell r="AE200" t="str">
            <v>Bunnik</v>
          </cell>
          <cell r="AF200" t="str">
            <v>KR</v>
          </cell>
          <cell r="AG200" t="str">
            <v>MK 12</v>
          </cell>
          <cell r="AH200" t="str">
            <v>autom.</v>
          </cell>
          <cell r="AJ200" t="str">
            <v>GOP</v>
          </cell>
          <cell r="AL200" t="str">
            <v>afvoer</v>
          </cell>
          <cell r="BA200">
            <v>0</v>
          </cell>
          <cell r="BC200">
            <v>0</v>
          </cell>
          <cell r="BF200" t="str">
            <v>klepstuw</v>
          </cell>
          <cell r="BH200">
            <v>4.6399999999999997</v>
          </cell>
          <cell r="CW200">
            <v>0</v>
          </cell>
          <cell r="CX200">
            <v>170585.90721899533</v>
          </cell>
          <cell r="CY200">
            <v>143507.99333850644</v>
          </cell>
          <cell r="DA200">
            <v>180050</v>
          </cell>
          <cell r="DE200">
            <v>2013</v>
          </cell>
          <cell r="DG200">
            <v>2013</v>
          </cell>
          <cell r="DI200">
            <v>2018</v>
          </cell>
          <cell r="DO200" t="str">
            <v>geen</v>
          </cell>
          <cell r="DP200" t="str">
            <v>??</v>
          </cell>
          <cell r="DQ200">
            <v>1971</v>
          </cell>
          <cell r="DR200">
            <v>2013</v>
          </cell>
          <cell r="DS200">
            <v>2013</v>
          </cell>
          <cell r="DT200">
            <v>2013</v>
          </cell>
          <cell r="DU200">
            <v>2013</v>
          </cell>
          <cell r="EM200">
            <v>10</v>
          </cell>
          <cell r="EN200">
            <v>90</v>
          </cell>
          <cell r="EO200">
            <v>5</v>
          </cell>
          <cell r="FC200" t="str">
            <v>X</v>
          </cell>
          <cell r="FW200" t="str">
            <v>871687400008360653</v>
          </cell>
          <cell r="FX200">
            <v>3</v>
          </cell>
          <cell r="FY200" t="str">
            <v>ST-LANGBROEKERWETERING-EINDSTUW</v>
          </cell>
        </row>
        <row r="201">
          <cell r="A201" t="str">
            <v>G5004</v>
          </cell>
          <cell r="B201" t="str">
            <v>Lange weide / Enkele wiericke</v>
          </cell>
          <cell r="D201" t="str">
            <v>j</v>
          </cell>
          <cell r="E201">
            <v>4370</v>
          </cell>
          <cell r="F201" t="str">
            <v>Gm</v>
          </cell>
          <cell r="H201" t="str">
            <v>In</v>
          </cell>
          <cell r="O201" t="str">
            <v>Vp</v>
          </cell>
          <cell r="Q201" t="str">
            <v>GmInVp</v>
          </cell>
          <cell r="R201" t="str">
            <v>HDSR</v>
          </cell>
          <cell r="S201">
            <v>300</v>
          </cell>
          <cell r="X201" t="str">
            <v>EG</v>
          </cell>
          <cell r="Z201">
            <v>113542.4849999994</v>
          </cell>
          <cell r="AA201">
            <v>450563.64999999851</v>
          </cell>
          <cell r="AB201" t="str">
            <v>Laageinde 1</v>
          </cell>
          <cell r="AC201" t="str">
            <v>3465KG</v>
          </cell>
          <cell r="AD201" t="str">
            <v>Driebruggen</v>
          </cell>
          <cell r="AE201" t="str">
            <v>Bodegraven-Reeuwijk</v>
          </cell>
          <cell r="AF201" t="str">
            <v>OR</v>
          </cell>
          <cell r="AG201" t="str">
            <v>WS 05</v>
          </cell>
          <cell r="AH201" t="str">
            <v>autom.</v>
          </cell>
          <cell r="AI201" t="str">
            <v>I6010</v>
          </cell>
          <cell r="AJ201" t="str">
            <v>GOP</v>
          </cell>
          <cell r="AL201" t="str">
            <v>afvoer</v>
          </cell>
          <cell r="AO201" t="str">
            <v>Enkele Wiericke</v>
          </cell>
          <cell r="AP201">
            <v>-0.47</v>
          </cell>
          <cell r="AQ201">
            <v>-0.47</v>
          </cell>
          <cell r="AR201" t="str">
            <v>Lange Weide</v>
          </cell>
          <cell r="AT201">
            <v>-2.35</v>
          </cell>
          <cell r="AU201">
            <v>1.88</v>
          </cell>
          <cell r="AV201" t="str">
            <v>schroefpomp</v>
          </cell>
          <cell r="AW201">
            <v>42</v>
          </cell>
          <cell r="AX201">
            <v>42</v>
          </cell>
          <cell r="BA201">
            <v>86</v>
          </cell>
          <cell r="BB201">
            <v>136</v>
          </cell>
          <cell r="BC201">
            <v>2</v>
          </cell>
          <cell r="BD201">
            <v>0</v>
          </cell>
          <cell r="BE201" t="str">
            <v>Bosker portaal</v>
          </cell>
          <cell r="BF201" t="str">
            <v>inlaat</v>
          </cell>
          <cell r="BH201">
            <v>0.4</v>
          </cell>
          <cell r="BM201" t="str">
            <v>rond</v>
          </cell>
          <cell r="CR201" t="str">
            <v>betonnen onderbouw</v>
          </cell>
          <cell r="CS201" t="str">
            <v>gebouw, beton</v>
          </cell>
          <cell r="CT201">
            <v>700000</v>
          </cell>
          <cell r="CU201">
            <v>400000</v>
          </cell>
          <cell r="CV201">
            <v>100000</v>
          </cell>
          <cell r="CW201">
            <v>1680000</v>
          </cell>
          <cell r="CX201">
            <v>1449980.2786680516</v>
          </cell>
          <cell r="CY201">
            <v>1219818</v>
          </cell>
          <cell r="DA201">
            <v>691392</v>
          </cell>
          <cell r="DD201">
            <v>2017</v>
          </cell>
          <cell r="DE201">
            <v>2013</v>
          </cell>
          <cell r="DF201">
            <v>794470</v>
          </cell>
          <cell r="DG201">
            <v>2014</v>
          </cell>
          <cell r="DH201" t="str">
            <v>nvt</v>
          </cell>
          <cell r="DI201">
            <v>2019</v>
          </cell>
          <cell r="DJ201" t="str">
            <v>hommema</v>
          </cell>
          <cell r="DK201" t="str">
            <v>R afl?</v>
          </cell>
          <cell r="DL201" t="str">
            <v>gebouw</v>
          </cell>
          <cell r="DM201" t="str">
            <v>ja</v>
          </cell>
          <cell r="DN201">
            <v>2024</v>
          </cell>
          <cell r="DO201" t="str">
            <v>geen</v>
          </cell>
          <cell r="DP201">
            <v>1997</v>
          </cell>
          <cell r="DQ201">
            <v>2016</v>
          </cell>
          <cell r="DR201">
            <v>2016</v>
          </cell>
          <cell r="DS201">
            <v>2016</v>
          </cell>
          <cell r="DT201">
            <v>2016</v>
          </cell>
          <cell r="DU201">
            <v>2016</v>
          </cell>
          <cell r="DY201" t="str">
            <v>insp</v>
          </cell>
          <cell r="DZ201" t="str">
            <v>mech + electr, vispassage €86,4  verschuiven?</v>
          </cell>
          <cell r="EP201">
            <v>920</v>
          </cell>
          <cell r="FS201" t="str">
            <v>info zie DM814688</v>
          </cell>
          <cell r="FU201" t="str">
            <v>STORK BOSMAN B.V.</v>
          </cell>
          <cell r="FV201" t="str">
            <v>BVOP</v>
          </cell>
          <cell r="FW201" t="str">
            <v>871692150000023903</v>
          </cell>
          <cell r="FX201">
            <v>4</v>
          </cell>
          <cell r="FY201" t="str">
            <v>GM-LANGE-WEIDE</v>
          </cell>
        </row>
        <row r="202">
          <cell r="A202" t="str">
            <v>ST6109</v>
          </cell>
          <cell r="B202" t="str">
            <v>Langeraksingel</v>
          </cell>
          <cell r="D202" t="str">
            <v>j</v>
          </cell>
          <cell r="E202">
            <v>2117</v>
          </cell>
          <cell r="G202" t="str">
            <v>St</v>
          </cell>
          <cell r="Q202" t="str">
            <v>St</v>
          </cell>
          <cell r="R202" t="str">
            <v>HDSR</v>
          </cell>
          <cell r="S202">
            <v>300</v>
          </cell>
          <cell r="X202" t="str">
            <v>G3zO</v>
          </cell>
          <cell r="Z202">
            <v>133045.1799999997</v>
          </cell>
          <cell r="AA202">
            <v>455310.93200000003</v>
          </cell>
          <cell r="AB202" t="str">
            <v>Akkrummerraklaan 156 nst</v>
          </cell>
          <cell r="AC202" t="str">
            <v>3544TV</v>
          </cell>
          <cell r="AD202" t="str">
            <v>Utrecht</v>
          </cell>
          <cell r="AE202" t="str">
            <v>Utrecht</v>
          </cell>
          <cell r="AF202" t="str">
            <v>LR</v>
          </cell>
          <cell r="AG202" t="str">
            <v>RN 14</v>
          </cell>
          <cell r="AH202" t="str">
            <v>autom.</v>
          </cell>
          <cell r="AJ202" t="str">
            <v>GOP</v>
          </cell>
          <cell r="BA202">
            <v>0</v>
          </cell>
          <cell r="BC202">
            <v>0</v>
          </cell>
          <cell r="BF202" t="str">
            <v>ecostuw</v>
          </cell>
          <cell r="BH202">
            <v>3</v>
          </cell>
          <cell r="BM202" t="str">
            <v>rond</v>
          </cell>
          <cell r="CT202">
            <v>50000</v>
          </cell>
          <cell r="CU202">
            <v>25000</v>
          </cell>
          <cell r="CV202">
            <v>25000</v>
          </cell>
          <cell r="CW202">
            <v>140000</v>
          </cell>
          <cell r="CX202">
            <v>0</v>
          </cell>
          <cell r="DD202">
            <v>2018</v>
          </cell>
          <cell r="DE202">
            <v>2013</v>
          </cell>
          <cell r="DG202">
            <v>2013</v>
          </cell>
          <cell r="DI202">
            <v>2018</v>
          </cell>
          <cell r="DO202" t="str">
            <v>geen</v>
          </cell>
          <cell r="DP202">
            <v>2003</v>
          </cell>
          <cell r="DQ202">
            <v>2003</v>
          </cell>
          <cell r="DR202">
            <v>2003</v>
          </cell>
          <cell r="DS202">
            <v>2003</v>
          </cell>
          <cell r="DT202">
            <v>2003</v>
          </cell>
          <cell r="DU202">
            <v>2003</v>
          </cell>
          <cell r="EX202" t="str">
            <v>X</v>
          </cell>
          <cell r="FW202" t="str">
            <v>geen elektra??? of samen met ander object??</v>
          </cell>
          <cell r="FY202" t="e">
            <v>#N/A</v>
          </cell>
        </row>
        <row r="203">
          <cell r="A203" t="str">
            <v>ST0138</v>
          </cell>
          <cell r="B203" t="str">
            <v>Langshaven</v>
          </cell>
          <cell r="C203" t="str">
            <v>Brievenbus</v>
          </cell>
          <cell r="D203" t="str">
            <v>j</v>
          </cell>
          <cell r="E203">
            <v>1082</v>
          </cell>
          <cell r="G203" t="str">
            <v>St</v>
          </cell>
          <cell r="Q203" t="str">
            <v>St</v>
          </cell>
          <cell r="R203" t="str">
            <v>HDSR</v>
          </cell>
          <cell r="S203">
            <v>300</v>
          </cell>
          <cell r="X203" t="str">
            <v>G3mO</v>
          </cell>
          <cell r="Z203" t="e">
            <v>#N/A</v>
          </cell>
          <cell r="AA203" t="e">
            <v>#N/A</v>
          </cell>
          <cell r="AB203" t="str">
            <v>hoek Kortland/Molenvliet</v>
          </cell>
          <cell r="AD203" t="str">
            <v>Wijk bij Duurstede</v>
          </cell>
          <cell r="AE203" t="str">
            <v>Wijk bij Duurstede</v>
          </cell>
          <cell r="AF203" t="str">
            <v>KR</v>
          </cell>
          <cell r="AG203" t="str">
            <v>ML 08</v>
          </cell>
          <cell r="AH203" t="str">
            <v>autom.</v>
          </cell>
          <cell r="AJ203" t="str">
            <v>GOP</v>
          </cell>
          <cell r="AL203" t="str">
            <v>afvoer</v>
          </cell>
          <cell r="AO203" t="str">
            <v>Bermsloot Romeinenbaan west</v>
          </cell>
          <cell r="AP203">
            <v>2.2000000000000002</v>
          </cell>
          <cell r="AQ203">
            <v>2.2000000000000002</v>
          </cell>
          <cell r="AS203">
            <v>2.1</v>
          </cell>
          <cell r="AT203">
            <v>1.9</v>
          </cell>
          <cell r="BY203" t="str">
            <v xml:space="preserve"> </v>
          </cell>
          <cell r="DE203">
            <v>2013</v>
          </cell>
          <cell r="DG203">
            <v>2013</v>
          </cell>
          <cell r="DI203">
            <v>2018</v>
          </cell>
          <cell r="DP203">
            <v>2012</v>
          </cell>
          <cell r="DQ203">
            <v>2012</v>
          </cell>
          <cell r="DR203">
            <v>2012</v>
          </cell>
          <cell r="DS203">
            <v>2012</v>
          </cell>
          <cell r="DT203">
            <v>2012</v>
          </cell>
          <cell r="DU203">
            <v>2012</v>
          </cell>
          <cell r="FB203" t="str">
            <v>X</v>
          </cell>
          <cell r="FW203" t="str">
            <v>871687400010349202</v>
          </cell>
          <cell r="FX203">
            <v>3</v>
          </cell>
          <cell r="FY203" t="str">
            <v xml:space="preserve">ST-LANGSHAVEN </v>
          </cell>
        </row>
        <row r="204">
          <cell r="A204" t="str">
            <v>M08</v>
          </cell>
          <cell r="B204" t="str">
            <v>Leersum overstort meetpunt</v>
          </cell>
          <cell r="D204" t="str">
            <v>j</v>
          </cell>
          <cell r="E204">
            <v>1056</v>
          </cell>
          <cell r="N204" t="str">
            <v>Mp</v>
          </cell>
          <cell r="Q204" t="str">
            <v>Mp</v>
          </cell>
          <cell r="R204" t="str">
            <v>HDSR</v>
          </cell>
          <cell r="S204">
            <v>300</v>
          </cell>
          <cell r="X204" t="str">
            <v>M-code</v>
          </cell>
          <cell r="Z204" t="e">
            <v>#N/A</v>
          </cell>
          <cell r="AA204" t="e">
            <v>#N/A</v>
          </cell>
          <cell r="AD204" t="str">
            <v>Leersum</v>
          </cell>
          <cell r="AE204" t="str">
            <v>Utr.Heuvelrug</v>
          </cell>
          <cell r="AF204" t="str">
            <v>KR</v>
          </cell>
          <cell r="AG204" t="str">
            <v>MK 12</v>
          </cell>
          <cell r="AH204" t="str">
            <v>niet</v>
          </cell>
          <cell r="AI204" t="str">
            <v>signaal overstort verklikking</v>
          </cell>
          <cell r="AJ204" t="str">
            <v>nee</v>
          </cell>
          <cell r="BA204">
            <v>0</v>
          </cell>
          <cell r="BC204">
            <v>0</v>
          </cell>
          <cell r="CW204">
            <v>0</v>
          </cell>
          <cell r="CX204">
            <v>0</v>
          </cell>
          <cell r="CZ204">
            <v>4000</v>
          </cell>
          <cell r="DA204" t="str">
            <v>X</v>
          </cell>
          <cell r="DB204" t="str">
            <v xml:space="preserve"> </v>
          </cell>
          <cell r="DE204" t="str">
            <v>n.v.t.</v>
          </cell>
          <cell r="DO204" t="str">
            <v>geen</v>
          </cell>
          <cell r="DP204">
            <v>2004</v>
          </cell>
          <cell r="DR204" t="str">
            <v>n.v.t.</v>
          </cell>
          <cell r="DT204">
            <v>2004</v>
          </cell>
          <cell r="DU204">
            <v>2004</v>
          </cell>
          <cell r="EU204" t="str">
            <v>X</v>
          </cell>
          <cell r="FW204" t="str">
            <v>geen elektra??? of samen met ander object??</v>
          </cell>
          <cell r="FY204" t="e">
            <v>#N/A</v>
          </cell>
        </row>
        <row r="205">
          <cell r="A205" t="str">
            <v>G4371</v>
          </cell>
          <cell r="B205" t="str">
            <v>Leesloot</v>
          </cell>
          <cell r="D205" t="str">
            <v>j</v>
          </cell>
          <cell r="E205">
            <v>1011</v>
          </cell>
          <cell r="F205" t="str">
            <v>Gm</v>
          </cell>
          <cell r="Q205" t="str">
            <v>Gm</v>
          </cell>
          <cell r="R205" t="str">
            <v>HDSR</v>
          </cell>
          <cell r="S205">
            <v>300</v>
          </cell>
          <cell r="X205" t="str">
            <v>G3zO</v>
          </cell>
          <cell r="Z205">
            <v>141947.06399999931</v>
          </cell>
          <cell r="AA205">
            <v>448283.64799999818</v>
          </cell>
          <cell r="AB205" t="str">
            <v>Beusichemseweg 12 ac Gletsjemeer 1 nst</v>
          </cell>
          <cell r="AC205" t="str">
            <v>3994HN</v>
          </cell>
          <cell r="AD205" t="str">
            <v>Houten</v>
          </cell>
          <cell r="AE205" t="str">
            <v>Houten</v>
          </cell>
          <cell r="AF205" t="str">
            <v>KR</v>
          </cell>
          <cell r="AG205" t="str">
            <v>WHa11</v>
          </cell>
          <cell r="AH205" t="str">
            <v>autom.</v>
          </cell>
          <cell r="AI205" t="str">
            <v>Verplaatsing was in 1999: Daarbij is door Spaans de coating bijgewerkt (kwastje), het onderlager vervangen en de vijzel uitgelijnd. Uiteraard is toen ook een nieuwe aardleiding gelegd (of geslagen).</v>
          </cell>
          <cell r="AJ205" t="str">
            <v>GOP</v>
          </cell>
          <cell r="AL205" t="str">
            <v>af- en aanvoer</v>
          </cell>
          <cell r="AO205" t="str">
            <v>Leesloot</v>
          </cell>
          <cell r="AP205">
            <v>1.4</v>
          </cell>
          <cell r="AR205" t="str">
            <v>Leesloot</v>
          </cell>
          <cell r="AT205">
            <v>0.6</v>
          </cell>
          <cell r="AU205">
            <v>0.79999999999999993</v>
          </cell>
          <cell r="AV205" t="str">
            <v>vijzel</v>
          </cell>
          <cell r="AW205">
            <v>30</v>
          </cell>
          <cell r="BA205">
            <v>30</v>
          </cell>
          <cell r="BC205">
            <v>1</v>
          </cell>
          <cell r="BD205">
            <v>0</v>
          </cell>
          <cell r="CR205" t="str">
            <v>damwand</v>
          </cell>
          <cell r="CS205" t="str">
            <v>prefab staal vijzel op damwand</v>
          </cell>
          <cell r="CT205">
            <v>150000</v>
          </cell>
          <cell r="CU205">
            <v>100000</v>
          </cell>
          <cell r="CV205">
            <v>50000</v>
          </cell>
          <cell r="CW205">
            <v>420000</v>
          </cell>
          <cell r="CX205">
            <v>283172.28629610257</v>
          </cell>
          <cell r="CY205">
            <v>238223</v>
          </cell>
          <cell r="DA205">
            <v>493337</v>
          </cell>
          <cell r="DD205">
            <v>2017</v>
          </cell>
          <cell r="DE205">
            <v>2013</v>
          </cell>
          <cell r="DG205">
            <v>2013</v>
          </cell>
          <cell r="DI205">
            <v>2018</v>
          </cell>
          <cell r="DL205" t="str">
            <v>kl.kast</v>
          </cell>
          <cell r="DM205" t="str">
            <v>ja</v>
          </cell>
          <cell r="DO205" t="str">
            <v>geen</v>
          </cell>
          <cell r="DP205">
            <v>1990</v>
          </cell>
          <cell r="DQ205">
            <v>1990</v>
          </cell>
          <cell r="DR205">
            <v>2014</v>
          </cell>
          <cell r="DS205">
            <v>2014</v>
          </cell>
          <cell r="DT205">
            <v>2014</v>
          </cell>
          <cell r="DU205">
            <v>2014</v>
          </cell>
          <cell r="EA205" t="str">
            <v>visp.2</v>
          </cell>
          <cell r="EN205">
            <v>10</v>
          </cell>
          <cell r="EO205">
            <v>200</v>
          </cell>
          <cell r="EP205">
            <v>20</v>
          </cell>
          <cell r="EZ205" t="str">
            <v>X</v>
          </cell>
          <cell r="FC205" t="str">
            <v>X</v>
          </cell>
          <cell r="FS205" t="str">
            <v>N</v>
          </cell>
          <cell r="FU205" t="str">
            <v>SPAANS BABCOCK B.V.</v>
          </cell>
          <cell r="FV205" t="str">
            <v>ABB</v>
          </cell>
          <cell r="FW205" t="str">
            <v>871687400008361049</v>
          </cell>
          <cell r="FX205">
            <v>3</v>
          </cell>
          <cell r="FY205" t="str">
            <v>GM-LEESLOOT</v>
          </cell>
        </row>
        <row r="206">
          <cell r="A206" t="str">
            <v>ST2026</v>
          </cell>
          <cell r="B206" t="str">
            <v>Leeuwenburg</v>
          </cell>
          <cell r="D206" t="str">
            <v>j</v>
          </cell>
          <cell r="E206">
            <v>1101</v>
          </cell>
          <cell r="G206" t="str">
            <v>St</v>
          </cell>
          <cell r="O206" t="str">
            <v>Vp</v>
          </cell>
          <cell r="Q206" t="str">
            <v>StVp</v>
          </cell>
          <cell r="R206" t="str">
            <v>HDSR</v>
          </cell>
          <cell r="S206">
            <v>300</v>
          </cell>
          <cell r="W206" t="str">
            <v>ja 19xx</v>
          </cell>
          <cell r="X206" t="str">
            <v>G3zO</v>
          </cell>
          <cell r="Z206">
            <v>149147.44700000063</v>
          </cell>
          <cell r="AA206">
            <v>447742.35799999908</v>
          </cell>
          <cell r="AB206" t="str">
            <v>Langbroekerdijk 43nst</v>
          </cell>
          <cell r="AC206" t="str">
            <v>3972NC</v>
          </cell>
          <cell r="AD206" t="str">
            <v>Driebergen</v>
          </cell>
          <cell r="AE206" t="str">
            <v>Utr.Heuvelrug</v>
          </cell>
          <cell r="AF206" t="str">
            <v>KR</v>
          </cell>
          <cell r="AG206" t="str">
            <v>MK 12</v>
          </cell>
          <cell r="AH206" t="str">
            <v>autom.</v>
          </cell>
          <cell r="AJ206" t="str">
            <v>GOP</v>
          </cell>
          <cell r="AL206" t="str">
            <v>afvoer</v>
          </cell>
          <cell r="BA206">
            <v>0</v>
          </cell>
          <cell r="BC206">
            <v>0</v>
          </cell>
          <cell r="BH206">
            <v>3.15</v>
          </cell>
          <cell r="CW206">
            <v>0</v>
          </cell>
          <cell r="CX206">
            <v>0</v>
          </cell>
          <cell r="DD206">
            <v>2018</v>
          </cell>
          <cell r="DE206" t="str">
            <v>geen status bekend</v>
          </cell>
          <cell r="DO206" t="str">
            <v>geen</v>
          </cell>
          <cell r="DP206" t="str">
            <v>??</v>
          </cell>
          <cell r="DQ206">
            <v>1991</v>
          </cell>
          <cell r="DT206" t="str">
            <v>n.v.t.</v>
          </cell>
          <cell r="DU206">
            <v>1991</v>
          </cell>
          <cell r="DZ206" t="str">
            <v>vervangen in 2015 voor automatische klepstuw</v>
          </cell>
          <cell r="EP206">
            <v>49</v>
          </cell>
          <cell r="FW206" t="str">
            <v>871687460009827234</v>
          </cell>
          <cell r="FX206">
            <v>3</v>
          </cell>
          <cell r="FY206" t="str">
            <v>ST-LEEUWENBURG</v>
          </cell>
        </row>
        <row r="207">
          <cell r="A207" t="str">
            <v>B4075</v>
          </cell>
          <cell r="B207" t="str">
            <v>Lignebrug</v>
          </cell>
          <cell r="D207" t="str">
            <v>j</v>
          </cell>
          <cell r="E207" t="str">
            <v>nee</v>
          </cell>
          <cell r="M207" t="str">
            <v>Br</v>
          </cell>
          <cell r="Q207" t="str">
            <v>Br</v>
          </cell>
          <cell r="R207" t="str">
            <v>HDSR</v>
          </cell>
          <cell r="S207">
            <v>300</v>
          </cell>
          <cell r="X207" t="str">
            <v>G3zO</v>
          </cell>
          <cell r="Z207" t="e">
            <v>#N/A</v>
          </cell>
          <cell r="AA207" t="e">
            <v>#N/A</v>
          </cell>
          <cell r="AB207" t="str">
            <v>Mijzijde</v>
          </cell>
          <cell r="AD207" t="str">
            <v>Kamerik</v>
          </cell>
          <cell r="AE207" t="str">
            <v>Woerden</v>
          </cell>
          <cell r="AF207" t="str">
            <v>OR</v>
          </cell>
          <cell r="AG207" t="str">
            <v>MR 07</v>
          </cell>
          <cell r="AH207" t="str">
            <v>niet</v>
          </cell>
          <cell r="AI207" t="str">
            <v>ligt klaar voor overdracht</v>
          </cell>
          <cell r="AJ207" t="str">
            <v>nee</v>
          </cell>
          <cell r="CC207" t="str">
            <v>tussenpunten</v>
          </cell>
          <cell r="CD207" t="str">
            <v>niet</v>
          </cell>
          <cell r="CE207">
            <v>9.5</v>
          </cell>
          <cell r="CF207">
            <v>4.2</v>
          </cell>
          <cell r="CH207" t="str">
            <v>hout</v>
          </cell>
          <cell r="CI207" t="str">
            <v>beton</v>
          </cell>
          <cell r="CJ207" t="str">
            <v>staal, houten liggers</v>
          </cell>
          <cell r="CK207" t="str">
            <v>hout</v>
          </cell>
          <cell r="CL207" t="str">
            <v>goed</v>
          </cell>
          <cell r="CU207">
            <v>0</v>
          </cell>
          <cell r="CV207">
            <v>0</v>
          </cell>
          <cell r="CW207">
            <v>0</v>
          </cell>
          <cell r="CX207">
            <v>0</v>
          </cell>
          <cell r="DE207" t="str">
            <v>n.v.t.</v>
          </cell>
          <cell r="DL207" t="str">
            <v>wordt overgedr</v>
          </cell>
          <cell r="DM207" t="str">
            <v>nvt</v>
          </cell>
          <cell r="DN207" t="str">
            <v>X</v>
          </cell>
          <cell r="DO207" t="str">
            <v>geen</v>
          </cell>
          <cell r="DP207">
            <v>1988</v>
          </cell>
          <cell r="DQ207">
            <v>2006</v>
          </cell>
          <cell r="DU207">
            <v>2006</v>
          </cell>
          <cell r="DZ207" t="str">
            <v>is opgeknapt ivm overdracht</v>
          </cell>
          <cell r="FW207" t="str">
            <v>geen elektra??? of samen met ander object??</v>
          </cell>
          <cell r="FY207" t="e">
            <v>#N/A</v>
          </cell>
        </row>
        <row r="208">
          <cell r="A208" t="str">
            <v>SY4914</v>
          </cell>
          <cell r="B208" t="str">
            <v>Linschoten onderleider</v>
          </cell>
          <cell r="D208" t="str">
            <v>n</v>
          </cell>
          <cell r="E208" t="str">
            <v>nee</v>
          </cell>
          <cell r="J208" t="str">
            <v>Sy</v>
          </cell>
          <cell r="Q208" t="str">
            <v>Sy</v>
          </cell>
          <cell r="R208" t="str">
            <v>HDSR</v>
          </cell>
          <cell r="S208">
            <v>300</v>
          </cell>
          <cell r="X208" t="str">
            <v>SY-code</v>
          </cell>
          <cell r="Z208" t="e">
            <v>#N/A</v>
          </cell>
          <cell r="AA208" t="e">
            <v>#N/A</v>
          </cell>
          <cell r="AB208" t="str">
            <v>Weidepad 1achter (Middenwetering-Montfoortsevaart)</v>
          </cell>
          <cell r="AC208" t="str">
            <v>3461GX</v>
          </cell>
          <cell r="AD208" t="str">
            <v>Linschoten</v>
          </cell>
          <cell r="AE208" t="str">
            <v>Montfoort</v>
          </cell>
          <cell r="AF208" t="str">
            <v>OR</v>
          </cell>
          <cell r="AG208" t="str">
            <v>AV 06</v>
          </cell>
          <cell r="AH208" t="str">
            <v>niet</v>
          </cell>
          <cell r="AJ208" t="str">
            <v>nee</v>
          </cell>
          <cell r="AO208" t="str">
            <v>Cattenbroek</v>
          </cell>
          <cell r="AP208">
            <v>-1.75</v>
          </cell>
          <cell r="AQ208">
            <v>-1.85</v>
          </cell>
          <cell r="AR208" t="str">
            <v>Cattenbroek</v>
          </cell>
          <cell r="AS208">
            <v>-1.75</v>
          </cell>
          <cell r="AT208">
            <v>-1.85</v>
          </cell>
          <cell r="AU208">
            <v>0.10000000000000009</v>
          </cell>
          <cell r="BC208">
            <v>0</v>
          </cell>
          <cell r="CR208" t="str">
            <v>leiding</v>
          </cell>
          <cell r="CT208">
            <v>0</v>
          </cell>
          <cell r="CU208">
            <v>0</v>
          </cell>
          <cell r="CV208">
            <v>0</v>
          </cell>
          <cell r="CW208">
            <v>0</v>
          </cell>
          <cell r="CX208">
            <v>0</v>
          </cell>
          <cell r="CY208">
            <v>0</v>
          </cell>
          <cell r="CZ208">
            <v>0</v>
          </cell>
          <cell r="DE208">
            <v>2014</v>
          </cell>
          <cell r="DG208">
            <v>2015</v>
          </cell>
          <cell r="DI208">
            <v>2020</v>
          </cell>
          <cell r="DO208" t="str">
            <v>geen</v>
          </cell>
          <cell r="DP208">
            <v>2000</v>
          </cell>
          <cell r="DQ208">
            <v>2000</v>
          </cell>
          <cell r="DT208" t="str">
            <v>n.v.t.</v>
          </cell>
          <cell r="DU208">
            <v>2000</v>
          </cell>
          <cell r="FJ208" t="str">
            <v>X</v>
          </cell>
          <cell r="FW208" t="str">
            <v>geen elektra??? of samen met ander object??</v>
          </cell>
          <cell r="FY208" t="e">
            <v>#N/A</v>
          </cell>
        </row>
        <row r="209">
          <cell r="A209" t="str">
            <v>Werk10</v>
          </cell>
          <cell r="B209" t="str">
            <v>Loods Kromme Rijn</v>
          </cell>
          <cell r="E209" t="str">
            <v>nee</v>
          </cell>
          <cell r="Q209" t="str">
            <v/>
          </cell>
          <cell r="R209" t="str">
            <v>HDSR</v>
          </cell>
          <cell r="S209">
            <v>300</v>
          </cell>
          <cell r="X209" t="str">
            <v>EG</v>
          </cell>
          <cell r="Y209" t="str">
            <v>Afz.bes.</v>
          </cell>
          <cell r="Z209" t="e">
            <v>#N/A</v>
          </cell>
          <cell r="AA209" t="e">
            <v>#N/A</v>
          </cell>
          <cell r="AB209" t="str">
            <v>Watermolenweg 2</v>
          </cell>
          <cell r="AC209" t="str">
            <v>3961 NG</v>
          </cell>
          <cell r="AD209" t="str">
            <v>Wijk bij Duurstede</v>
          </cell>
          <cell r="AE209" t="str">
            <v>Wijk bij Duurstede</v>
          </cell>
          <cell r="AF209" t="str">
            <v>KR</v>
          </cell>
          <cell r="AG209" t="str">
            <v>ML 08</v>
          </cell>
          <cell r="AH209" t="str">
            <v>n.v.t.</v>
          </cell>
          <cell r="AJ209" t="str">
            <v>nee</v>
          </cell>
          <cell r="FR209" t="str">
            <v>Water</v>
          </cell>
          <cell r="FW209" t="str">
            <v>871687400006173033</v>
          </cell>
          <cell r="FX209">
            <v>3</v>
          </cell>
          <cell r="FY209" t="str">
            <v>W/L-KROMME-RIJN</v>
          </cell>
        </row>
        <row r="210">
          <cell r="A210" t="str">
            <v>Werk11</v>
          </cell>
          <cell r="B210" t="str">
            <v>Loods Oude Rijn</v>
          </cell>
          <cell r="E210" t="str">
            <v>nee</v>
          </cell>
          <cell r="Q210" t="str">
            <v/>
          </cell>
          <cell r="R210" t="str">
            <v>HDSR</v>
          </cell>
          <cell r="S210">
            <v>300</v>
          </cell>
          <cell r="X210" t="str">
            <v>EG</v>
          </cell>
          <cell r="Y210" t="str">
            <v>Afz.bes.</v>
          </cell>
          <cell r="Z210" t="e">
            <v>#N/A</v>
          </cell>
          <cell r="AA210" t="e">
            <v>#N/A</v>
          </cell>
          <cell r="AB210" t="str">
            <v>Barwoutswaarder 158</v>
          </cell>
          <cell r="AD210" t="str">
            <v>Woerden</v>
          </cell>
          <cell r="AE210" t="str">
            <v>Woerden</v>
          </cell>
          <cell r="AF210" t="str">
            <v>OR</v>
          </cell>
          <cell r="AG210" t="str">
            <v>AV 06</v>
          </cell>
          <cell r="AH210" t="str">
            <v>n.v.t.</v>
          </cell>
          <cell r="AI210" t="str">
            <v>UV</v>
          </cell>
          <cell r="AJ210" t="str">
            <v>nee</v>
          </cell>
          <cell r="BC210">
            <v>0</v>
          </cell>
          <cell r="CW210">
            <v>0</v>
          </cell>
          <cell r="CX210">
            <v>0</v>
          </cell>
          <cell r="DA210">
            <v>190895</v>
          </cell>
          <cell r="DE210">
            <v>2011</v>
          </cell>
          <cell r="DG210">
            <v>2011</v>
          </cell>
          <cell r="DI210">
            <v>2016</v>
          </cell>
          <cell r="DO210" t="str">
            <v>geen</v>
          </cell>
          <cell r="DP210" t="str">
            <v>??</v>
          </cell>
          <cell r="FQ210" t="str">
            <v>Gas</v>
          </cell>
          <cell r="FR210" t="str">
            <v>Water</v>
          </cell>
          <cell r="FW210" t="str">
            <v>871687400005888525</v>
          </cell>
          <cell r="FX210">
            <v>4</v>
          </cell>
          <cell r="FY210" t="str">
            <v>W/L-OUDE-RIJN</v>
          </cell>
          <cell r="FZ210" t="str">
            <v>Barwoutswaarder 153</v>
          </cell>
        </row>
        <row r="211">
          <cell r="A211" t="str">
            <v>G6026</v>
          </cell>
          <cell r="B211" t="str">
            <v>Maarschalkerweerd</v>
          </cell>
          <cell r="C211" t="str">
            <v>was nr.2</v>
          </cell>
          <cell r="D211" t="str">
            <v>j</v>
          </cell>
          <cell r="E211">
            <v>2161</v>
          </cell>
          <cell r="F211" t="str">
            <v>Gm</v>
          </cell>
          <cell r="Q211" t="str">
            <v>Gm</v>
          </cell>
          <cell r="R211" t="str">
            <v>HDSR</v>
          </cell>
          <cell r="S211">
            <v>300</v>
          </cell>
          <cell r="X211" t="str">
            <v>G3zO</v>
          </cell>
          <cell r="Z211">
            <v>138703.67199999839</v>
          </cell>
          <cell r="AA211">
            <v>454417.34800000116</v>
          </cell>
          <cell r="AB211" t="str">
            <v>Laan van Maarschalkerweerd 2</v>
          </cell>
          <cell r="AC211" t="str">
            <v>3585LJ</v>
          </cell>
          <cell r="AD211" t="str">
            <v>Utrecht</v>
          </cell>
          <cell r="AE211" t="str">
            <v>Utrecht</v>
          </cell>
          <cell r="AF211" t="str">
            <v>LR</v>
          </cell>
          <cell r="AG211" t="str">
            <v>JS 13</v>
          </cell>
          <cell r="AH211" t="str">
            <v>autom.</v>
          </cell>
          <cell r="AI211" t="str">
            <v>MAALT BEIDE KANTEN OP</v>
          </cell>
          <cell r="AJ211" t="str">
            <v>GOP</v>
          </cell>
          <cell r="AL211" t="str">
            <v>af- en aanvoer</v>
          </cell>
          <cell r="AO211" t="str">
            <v>de Kromme Rijn</v>
          </cell>
          <cell r="AP211">
            <v>0.6</v>
          </cell>
          <cell r="AR211" t="str">
            <v>tuincomplex</v>
          </cell>
          <cell r="AT211">
            <v>0.4</v>
          </cell>
          <cell r="AU211">
            <v>0.19999999999999996</v>
          </cell>
          <cell r="AV211" t="str">
            <v>schroefpomp</v>
          </cell>
          <cell r="AW211">
            <v>8.4</v>
          </cell>
          <cell r="AX211">
            <v>5.4</v>
          </cell>
          <cell r="BA211">
            <v>13.8</v>
          </cell>
          <cell r="BC211">
            <v>2</v>
          </cell>
          <cell r="BD211">
            <v>1</v>
          </cell>
          <cell r="CR211" t="str">
            <v>put prefab beton</v>
          </cell>
          <cell r="CS211" t="str">
            <v>stalen straatkast</v>
          </cell>
          <cell r="CT211">
            <v>135000</v>
          </cell>
          <cell r="CU211">
            <v>25000</v>
          </cell>
          <cell r="CV211">
            <v>40000</v>
          </cell>
          <cell r="CW211">
            <v>280000</v>
          </cell>
          <cell r="CX211">
            <v>70144.346323961217</v>
          </cell>
          <cell r="CY211">
            <v>59010</v>
          </cell>
          <cell r="DA211">
            <v>66258</v>
          </cell>
          <cell r="DD211">
            <v>2017</v>
          </cell>
          <cell r="DE211">
            <v>2011</v>
          </cell>
          <cell r="DG211">
            <v>2011</v>
          </cell>
          <cell r="DI211">
            <v>2016</v>
          </cell>
          <cell r="DL211" t="str">
            <v>kl.kast</v>
          </cell>
          <cell r="DM211" t="str">
            <v>ja</v>
          </cell>
          <cell r="DO211" t="str">
            <v>geen</v>
          </cell>
          <cell r="DP211">
            <v>1979</v>
          </cell>
          <cell r="DQ211">
            <v>2005</v>
          </cell>
          <cell r="DR211">
            <v>2005</v>
          </cell>
          <cell r="DS211">
            <v>2005</v>
          </cell>
          <cell r="DT211">
            <v>2005</v>
          </cell>
          <cell r="DU211">
            <v>2005</v>
          </cell>
          <cell r="DZ211" t="str">
            <v>19/05/2014 Peilbesluit Utrecht instandhouden?</v>
          </cell>
          <cell r="EF211">
            <v>100</v>
          </cell>
          <cell r="EZ211" t="str">
            <v>X</v>
          </cell>
          <cell r="FV211" t="str">
            <v>nn</v>
          </cell>
          <cell r="FW211" t="str">
            <v>871687400001697350</v>
          </cell>
          <cell r="FX211">
            <v>2</v>
          </cell>
          <cell r="FY211" t="str">
            <v>GM-MAARSCHALKERWEERD</v>
          </cell>
        </row>
        <row r="212">
          <cell r="A212" t="str">
            <v>I6134</v>
          </cell>
          <cell r="B212" t="str">
            <v>Maarschalkerweerd</v>
          </cell>
          <cell r="C212" t="str">
            <v>was nr.1</v>
          </cell>
          <cell r="D212" t="str">
            <v>n</v>
          </cell>
          <cell r="E212" t="str">
            <v>nee</v>
          </cell>
          <cell r="H212" t="str">
            <v>In</v>
          </cell>
          <cell r="Q212" t="str">
            <v>In</v>
          </cell>
          <cell r="R212" t="str">
            <v>HDSR</v>
          </cell>
          <cell r="S212">
            <v>300</v>
          </cell>
          <cell r="X212" t="str">
            <v>G3zO</v>
          </cell>
          <cell r="Z212" t="e">
            <v>#N/A</v>
          </cell>
          <cell r="AA212" t="e">
            <v>#N/A</v>
          </cell>
          <cell r="AB212" t="str">
            <v>Mytylweg 17 ac</v>
          </cell>
          <cell r="AC212" t="str">
            <v>3585LM</v>
          </cell>
          <cell r="AD212" t="str">
            <v>Utrecht</v>
          </cell>
          <cell r="AE212" t="str">
            <v>Utrecht</v>
          </cell>
          <cell r="AF212" t="str">
            <v>LR</v>
          </cell>
          <cell r="AG212" t="str">
            <v>JS 13</v>
          </cell>
          <cell r="AH212" t="str">
            <v>handm.</v>
          </cell>
          <cell r="AI212" t="str">
            <v>6 m. kunststof duiker met metalen schuif Houten keerwand met gronddam</v>
          </cell>
          <cell r="AJ212" t="str">
            <v>GOP</v>
          </cell>
          <cell r="AO212" t="str">
            <v>??</v>
          </cell>
          <cell r="AP212">
            <v>0.6</v>
          </cell>
          <cell r="AR212" t="str">
            <v>sportpark</v>
          </cell>
          <cell r="AT212">
            <v>0.4</v>
          </cell>
          <cell r="AU212">
            <v>0.19999999999999996</v>
          </cell>
          <cell r="BA212">
            <v>0</v>
          </cell>
          <cell r="BC212">
            <v>0</v>
          </cell>
          <cell r="BD212">
            <v>0</v>
          </cell>
          <cell r="BR212" t="str">
            <v>rond</v>
          </cell>
          <cell r="BS212" t="str">
            <v>HDPE</v>
          </cell>
          <cell r="BT212">
            <v>1</v>
          </cell>
          <cell r="BW212">
            <v>0.4</v>
          </cell>
          <cell r="BX212">
            <v>0.4</v>
          </cell>
          <cell r="BY212">
            <v>5.4</v>
          </cell>
          <cell r="BZ212">
            <v>0.4</v>
          </cell>
          <cell r="CA212" t="str">
            <v>schuif</v>
          </cell>
          <cell r="CB212" t="str">
            <v>ja</v>
          </cell>
          <cell r="CR212" t="str">
            <v>put prefab beton</v>
          </cell>
          <cell r="CS212" t="str">
            <v>stalen straatkast</v>
          </cell>
          <cell r="CW212">
            <v>0</v>
          </cell>
          <cell r="CX212">
            <v>0</v>
          </cell>
          <cell r="DE212" t="str">
            <v>n.v.t.</v>
          </cell>
          <cell r="DO212" t="str">
            <v>geen</v>
          </cell>
          <cell r="DP212">
            <v>2005</v>
          </cell>
          <cell r="DQ212">
            <v>2005</v>
          </cell>
          <cell r="DR212">
            <v>2005</v>
          </cell>
          <cell r="DS212" t="str">
            <v>n.v.t.</v>
          </cell>
          <cell r="DT212" t="str">
            <v>n.v.t.</v>
          </cell>
          <cell r="DU212">
            <v>2005</v>
          </cell>
          <cell r="DZ212" t="str">
            <v>19/05/2014 Peilbesluit Utrecht instandhouden?</v>
          </cell>
          <cell r="EF212">
            <v>51</v>
          </cell>
          <cell r="EZ212" t="str">
            <v>X</v>
          </cell>
          <cell r="FW212" t="str">
            <v>geen elektra??? of samen met ander object??</v>
          </cell>
          <cell r="FY212" t="e">
            <v>#N/A</v>
          </cell>
        </row>
        <row r="213">
          <cell r="A213" t="str">
            <v>ST6110</v>
          </cell>
          <cell r="B213" t="str">
            <v>Maarschalkerweerd</v>
          </cell>
          <cell r="D213" t="str">
            <v>n</v>
          </cell>
          <cell r="E213" t="str">
            <v>nee</v>
          </cell>
          <cell r="G213" t="str">
            <v>St</v>
          </cell>
          <cell r="Q213" t="str">
            <v>St</v>
          </cell>
          <cell r="R213" t="str">
            <v>HDSR</v>
          </cell>
          <cell r="S213">
            <v>300</v>
          </cell>
          <cell r="X213" t="str">
            <v>G3zO</v>
          </cell>
          <cell r="Z213">
            <v>138911.92300000042</v>
          </cell>
          <cell r="AA213">
            <v>454619.80299999937</v>
          </cell>
          <cell r="AB213" t="str">
            <v>Blauwe-Vogelweg 11nst</v>
          </cell>
          <cell r="AC213" t="str">
            <v>3585LK</v>
          </cell>
          <cell r="AD213" t="str">
            <v>Utrecht</v>
          </cell>
          <cell r="AE213" t="str">
            <v>Utrecht</v>
          </cell>
          <cell r="AF213" t="str">
            <v>LR</v>
          </cell>
          <cell r="AG213" t="str">
            <v>JS 13</v>
          </cell>
          <cell r="AH213" t="str">
            <v>lok.autom.</v>
          </cell>
          <cell r="AJ213" t="str">
            <v>GOP</v>
          </cell>
          <cell r="AO213" t="str">
            <v>Sportpark</v>
          </cell>
          <cell r="AR213" t="str">
            <v>Kromme Rijn</v>
          </cell>
          <cell r="AT213">
            <v>0.6</v>
          </cell>
          <cell r="BA213">
            <v>0</v>
          </cell>
          <cell r="BF213" t="str">
            <v>Klep/Drijver</v>
          </cell>
          <cell r="BG213">
            <v>1</v>
          </cell>
          <cell r="BH213">
            <v>1.6</v>
          </cell>
          <cell r="CW213">
            <v>0</v>
          </cell>
          <cell r="CX213">
            <v>0</v>
          </cell>
          <cell r="DE213" t="str">
            <v>n.v.t.</v>
          </cell>
          <cell r="DO213" t="str">
            <v>geen</v>
          </cell>
          <cell r="DP213" t="str">
            <v>??</v>
          </cell>
          <cell r="DQ213">
            <v>2005</v>
          </cell>
          <cell r="DR213">
            <v>2005</v>
          </cell>
          <cell r="DS213" t="str">
            <v>n.v.t.</v>
          </cell>
          <cell r="DT213" t="str">
            <v>n.v.t.</v>
          </cell>
          <cell r="DU213">
            <v>2005</v>
          </cell>
          <cell r="DZ213" t="str">
            <v>19/05/2014 Peilbesluit Utrecht instandhouden?</v>
          </cell>
          <cell r="EF213">
            <v>52</v>
          </cell>
          <cell r="EZ213" t="str">
            <v>X</v>
          </cell>
          <cell r="FU213" t="str">
            <v>KWT stuw</v>
          </cell>
          <cell r="FW213" t="str">
            <v>geen elektra??? of samen met ander object??</v>
          </cell>
          <cell r="FY213" t="e">
            <v>#N/A</v>
          </cell>
        </row>
        <row r="214">
          <cell r="A214" t="str">
            <v>G1014</v>
          </cell>
          <cell r="B214" t="str">
            <v xml:space="preserve">Maarssenbroek </v>
          </cell>
          <cell r="C214" t="str">
            <v>Haarrijn</v>
          </cell>
          <cell r="D214" t="str">
            <v>j</v>
          </cell>
          <cell r="E214">
            <v>2131</v>
          </cell>
          <cell r="F214" t="str">
            <v>Gm</v>
          </cell>
          <cell r="Q214" t="str">
            <v>Gm</v>
          </cell>
          <cell r="R214" t="str">
            <v>HDSR</v>
          </cell>
          <cell r="S214">
            <v>300</v>
          </cell>
          <cell r="X214" t="str">
            <v>EG</v>
          </cell>
          <cell r="Z214">
            <v>129633.88199999928</v>
          </cell>
          <cell r="AA214">
            <v>461897.48600000143</v>
          </cell>
          <cell r="AB214" t="str">
            <v>Haarrijnweg 1</v>
          </cell>
          <cell r="AC214" t="str">
            <v>3605BD</v>
          </cell>
          <cell r="AD214" t="str">
            <v>Maarssenbroek</v>
          </cell>
          <cell r="AE214" t="str">
            <v>Stichtse Vecht</v>
          </cell>
          <cell r="AF214" t="str">
            <v>LR</v>
          </cell>
          <cell r="AG214" t="str">
            <v>AH 15</v>
          </cell>
          <cell r="AH214" t="str">
            <v>autom.</v>
          </cell>
          <cell r="AJ214" t="str">
            <v>GOP</v>
          </cell>
          <cell r="AL214" t="str">
            <v>afvoer</v>
          </cell>
          <cell r="AO214" t="str">
            <v>Amsterdam Rijnkanaal</v>
          </cell>
          <cell r="AP214">
            <v>-0.4</v>
          </cell>
          <cell r="AR214" t="str">
            <v>kern Maarssenbroek</v>
          </cell>
          <cell r="AT214">
            <v>-1.65</v>
          </cell>
          <cell r="AU214">
            <v>1.25</v>
          </cell>
          <cell r="AV214" t="str">
            <v>vijzel</v>
          </cell>
          <cell r="AW214">
            <v>100</v>
          </cell>
          <cell r="AX214">
            <v>100</v>
          </cell>
          <cell r="BA214">
            <v>200</v>
          </cell>
          <cell r="BC214">
            <v>2</v>
          </cell>
          <cell r="BD214">
            <v>1</v>
          </cell>
          <cell r="BE214" t="str">
            <v>Bosker portaal</v>
          </cell>
          <cell r="CR214" t="str">
            <v>betonnen onderbouw</v>
          </cell>
          <cell r="CS214" t="str">
            <v>gebouw, steen</v>
          </cell>
          <cell r="CT214">
            <v>2000000</v>
          </cell>
          <cell r="CU214">
            <v>700000</v>
          </cell>
          <cell r="CV214">
            <v>200000</v>
          </cell>
          <cell r="CW214">
            <v>4059999.9999999995</v>
          </cell>
          <cell r="CX214">
            <v>908258.14277732978</v>
          </cell>
          <cell r="CY214">
            <v>764086</v>
          </cell>
          <cell r="DA214">
            <v>3176849</v>
          </cell>
          <cell r="DD214">
            <v>2017</v>
          </cell>
          <cell r="DE214">
            <v>2015</v>
          </cell>
          <cell r="DG214">
            <v>2015</v>
          </cell>
          <cell r="DI214">
            <v>2020</v>
          </cell>
          <cell r="DJ214" t="str">
            <v>hommema</v>
          </cell>
          <cell r="DK214" t="str">
            <v>R afl?</v>
          </cell>
          <cell r="DL214" t="str">
            <v>gebouw</v>
          </cell>
          <cell r="DM214" t="str">
            <v>ja</v>
          </cell>
          <cell r="DN214">
            <v>2018</v>
          </cell>
          <cell r="DO214" t="str">
            <v>geen</v>
          </cell>
          <cell r="DP214">
            <v>1979</v>
          </cell>
          <cell r="DQ214">
            <v>1979</v>
          </cell>
          <cell r="DR214">
            <v>1997</v>
          </cell>
          <cell r="DS214">
            <v>1997</v>
          </cell>
          <cell r="DT214">
            <v>1997</v>
          </cell>
          <cell r="DU214">
            <v>1997</v>
          </cell>
          <cell r="DZ214" t="str">
            <v>(dak in 2006 opgeknapt) electrisch</v>
          </cell>
          <cell r="ER214">
            <v>250</v>
          </cell>
          <cell r="FR214" t="str">
            <v>Water</v>
          </cell>
          <cell r="FS214" t="str">
            <v>J</v>
          </cell>
          <cell r="FV214" t="str">
            <v>nn</v>
          </cell>
          <cell r="FW214" t="str">
            <v>871687400008436327</v>
          </cell>
          <cell r="FX214">
            <v>2</v>
          </cell>
          <cell r="FY214" t="str">
            <v>GM-MAARSSENBROEK</v>
          </cell>
        </row>
        <row r="215">
          <cell r="A215" t="str">
            <v>G1015</v>
          </cell>
          <cell r="B215" t="str">
            <v>Maarssenbroeksedijk</v>
          </cell>
          <cell r="D215" t="str">
            <v>j</v>
          </cell>
          <cell r="E215">
            <v>2171</v>
          </cell>
          <cell r="F215" t="str">
            <v>Gm</v>
          </cell>
          <cell r="Q215" t="str">
            <v>Gm</v>
          </cell>
          <cell r="R215" t="str">
            <v>HDSR</v>
          </cell>
          <cell r="S215">
            <v>300</v>
          </cell>
          <cell r="X215" t="str">
            <v>G3zO</v>
          </cell>
          <cell r="Z215">
            <v>131383.7490000017</v>
          </cell>
          <cell r="AA215">
            <v>459649.34299999848</v>
          </cell>
          <cell r="AB215" t="str">
            <v>Maarssenbroeksedijk 57 bij</v>
          </cell>
          <cell r="AC215" t="str">
            <v>3542DM</v>
          </cell>
          <cell r="AD215" t="str">
            <v>Utrecht</v>
          </cell>
          <cell r="AE215" t="str">
            <v>Utrecht</v>
          </cell>
          <cell r="AF215" t="str">
            <v>LR</v>
          </cell>
          <cell r="AG215" t="str">
            <v>AH 15</v>
          </cell>
          <cell r="AH215" t="str">
            <v>lok.autom.</v>
          </cell>
          <cell r="AJ215" t="str">
            <v>GOP</v>
          </cell>
          <cell r="AL215" t="str">
            <v>aanvoer</v>
          </cell>
          <cell r="AO215" t="str">
            <v>industrieterrein Maarssenbroeksedijk</v>
          </cell>
          <cell r="AP215">
            <v>-0.82</v>
          </cell>
          <cell r="AR215" t="str">
            <v>hoogwatersloot Maarssenbroek</v>
          </cell>
          <cell r="AT215">
            <v>-1.1000000000000001</v>
          </cell>
          <cell r="AU215">
            <v>0.28000000000000014</v>
          </cell>
          <cell r="AV215" t="str">
            <v>schroefpomp</v>
          </cell>
          <cell r="AW215">
            <v>4</v>
          </cell>
          <cell r="BA215">
            <v>4</v>
          </cell>
          <cell r="BC215">
            <v>1</v>
          </cell>
          <cell r="BD215">
            <v>0</v>
          </cell>
          <cell r="CR215" t="str">
            <v>put prefab beton</v>
          </cell>
          <cell r="CS215" t="str">
            <v>stalen straatkast</v>
          </cell>
          <cell r="CT215">
            <v>80000</v>
          </cell>
          <cell r="CU215">
            <v>20000</v>
          </cell>
          <cell r="CV215">
            <v>25000</v>
          </cell>
          <cell r="CW215">
            <v>175000</v>
          </cell>
          <cell r="CX215">
            <v>81199.123833075602</v>
          </cell>
          <cell r="CY215">
            <v>68310</v>
          </cell>
          <cell r="DA215">
            <v>66258</v>
          </cell>
          <cell r="DE215">
            <v>2013</v>
          </cell>
          <cell r="DG215">
            <v>2013</v>
          </cell>
          <cell r="DI215">
            <v>2018</v>
          </cell>
          <cell r="DL215" t="str">
            <v>kl.kast</v>
          </cell>
          <cell r="DM215" t="str">
            <v>ja</v>
          </cell>
          <cell r="DO215" t="str">
            <v>geen</v>
          </cell>
          <cell r="DP215" t="str">
            <v>??</v>
          </cell>
          <cell r="DQ215">
            <v>1972</v>
          </cell>
          <cell r="DR215">
            <v>2008</v>
          </cell>
          <cell r="DS215">
            <v>2008</v>
          </cell>
          <cell r="DT215">
            <v>2008</v>
          </cell>
          <cell r="DU215">
            <v>2008</v>
          </cell>
          <cell r="DZ215" t="str">
            <v>mech+electr</v>
          </cell>
          <cell r="EG215">
            <v>5</v>
          </cell>
          <cell r="EH215">
            <v>65</v>
          </cell>
          <cell r="EI215">
            <v>20</v>
          </cell>
          <cell r="EX215" t="str">
            <v>X</v>
          </cell>
          <cell r="FV215" t="str">
            <v>nn</v>
          </cell>
          <cell r="FW215" t="str">
            <v>geen elektra??? of samen met ander object??</v>
          </cell>
          <cell r="FY215" t="e">
            <v>#N/A</v>
          </cell>
          <cell r="FZ215" t="str">
            <v xml:space="preserve">wel stuw </v>
          </cell>
        </row>
        <row r="216">
          <cell r="A216" t="str">
            <v>G8001</v>
          </cell>
          <cell r="B216" t="str">
            <v>Maartensdijk</v>
          </cell>
          <cell r="D216" t="str">
            <v>j</v>
          </cell>
          <cell r="E216">
            <v>2150</v>
          </cell>
          <cell r="F216" t="str">
            <v>Gm</v>
          </cell>
          <cell r="G216" t="str">
            <v>St</v>
          </cell>
          <cell r="Q216" t="str">
            <v>GmSt</v>
          </cell>
          <cell r="R216" t="str">
            <v>HDSR</v>
          </cell>
          <cell r="S216">
            <v>300</v>
          </cell>
          <cell r="X216" t="str">
            <v>G3zO</v>
          </cell>
          <cell r="Z216">
            <v>140175.42500000075</v>
          </cell>
          <cell r="AA216">
            <v>463382.68200000003</v>
          </cell>
          <cell r="AB216" t="str">
            <v>Dorpsweg 27 bij</v>
          </cell>
          <cell r="AC216" t="str">
            <v>3738CA</v>
          </cell>
          <cell r="AD216" t="str">
            <v>Maartensdijk</v>
          </cell>
          <cell r="AE216" t="str">
            <v>De Bilt</v>
          </cell>
          <cell r="AF216" t="str">
            <v>LR</v>
          </cell>
          <cell r="AG216" t="str">
            <v>JS 13</v>
          </cell>
          <cell r="AH216" t="str">
            <v>autom.</v>
          </cell>
          <cell r="AI216" t="str">
            <v>ST0360</v>
          </cell>
          <cell r="AJ216" t="str">
            <v>GOP</v>
          </cell>
          <cell r="AL216" t="str">
            <v>af- en aanvoer</v>
          </cell>
          <cell r="AV216" t="str">
            <v>schroefpomp</v>
          </cell>
          <cell r="AW216">
            <v>3.1</v>
          </cell>
          <cell r="BA216">
            <v>3.1</v>
          </cell>
          <cell r="BC216">
            <v>1</v>
          </cell>
          <cell r="BD216" t="str">
            <v>??</v>
          </cell>
          <cell r="BF216" t="str">
            <v>ecostuw</v>
          </cell>
          <cell r="BH216" t="str">
            <v>??</v>
          </cell>
          <cell r="BK216" t="str">
            <v>beton</v>
          </cell>
          <cell r="BL216" t="str">
            <v>staal</v>
          </cell>
          <cell r="CR216" t="str">
            <v>prefab beton</v>
          </cell>
          <cell r="CS216" t="str">
            <v>stalen klep en straatkast</v>
          </cell>
          <cell r="CT216">
            <v>45000</v>
          </cell>
          <cell r="CU216">
            <v>20000</v>
          </cell>
          <cell r="CV216">
            <v>25000</v>
          </cell>
          <cell r="CW216">
            <v>125999.99999999999</v>
          </cell>
          <cell r="CX216">
            <v>0</v>
          </cell>
          <cell r="CY216">
            <v>0</v>
          </cell>
          <cell r="DE216">
            <v>2012</v>
          </cell>
          <cell r="DG216">
            <v>2012</v>
          </cell>
          <cell r="DI216">
            <v>2017</v>
          </cell>
          <cell r="DL216" t="str">
            <v>kl.kast</v>
          </cell>
          <cell r="DM216" t="str">
            <v>ja</v>
          </cell>
          <cell r="DO216" t="str">
            <v>geen</v>
          </cell>
          <cell r="DP216">
            <v>2003</v>
          </cell>
          <cell r="DQ216">
            <v>2003</v>
          </cell>
          <cell r="DR216">
            <v>2003</v>
          </cell>
          <cell r="DS216">
            <v>2003</v>
          </cell>
          <cell r="DT216">
            <v>2003</v>
          </cell>
          <cell r="DU216">
            <v>2003</v>
          </cell>
          <cell r="ED216">
            <v>110</v>
          </cell>
          <cell r="ES216" t="str">
            <v>X</v>
          </cell>
          <cell r="FW216" t="str">
            <v>871687400009143378</v>
          </cell>
          <cell r="FX216">
            <v>2</v>
          </cell>
          <cell r="FY216" t="str">
            <v>GM-MAARTENSDIJK</v>
          </cell>
        </row>
        <row r="217">
          <cell r="A217" t="str">
            <v>M15</v>
          </cell>
          <cell r="B217" t="str">
            <v>Maartensdijk meetpunt</v>
          </cell>
          <cell r="D217" t="str">
            <v>j</v>
          </cell>
          <cell r="E217">
            <v>2151</v>
          </cell>
          <cell r="N217" t="str">
            <v>Mp</v>
          </cell>
          <cell r="Q217" t="str">
            <v>Mp</v>
          </cell>
          <cell r="R217" t="str">
            <v>HDSR</v>
          </cell>
          <cell r="S217">
            <v>300</v>
          </cell>
          <cell r="X217" t="str">
            <v>M-code</v>
          </cell>
          <cell r="Z217" t="e">
            <v>#N/A</v>
          </cell>
          <cell r="AA217" t="e">
            <v>#N/A</v>
          </cell>
          <cell r="AB217" t="str">
            <v>Dorpsweg/ Kon.Julianaweg bij driesprong</v>
          </cell>
          <cell r="AD217" t="str">
            <v>Maartensdijk</v>
          </cell>
          <cell r="AE217" t="str">
            <v>De Bilt</v>
          </cell>
          <cell r="AF217" t="str">
            <v>LR</v>
          </cell>
          <cell r="AG217" t="str">
            <v>JS 13</v>
          </cell>
          <cell r="AH217" t="str">
            <v>niet</v>
          </cell>
          <cell r="AI217" t="str">
            <v>kast is eigendom Gem De Bilt</v>
          </cell>
          <cell r="AJ217" t="str">
            <v>nee</v>
          </cell>
          <cell r="AM217" t="str">
            <v>Riooloverstortkast van Maartensdijk die gekoppeld is met CAW en waarin zich dus een telemetriesysteem, TMX, van ons waterschap bevindt.Als deze riooloverstort bij een hevige regenbui zijn rioolwater overstort in de watergang dan moet de stuw bij gemaal Ma</v>
          </cell>
          <cell r="AO217" t="str">
            <v xml:space="preserve"> </v>
          </cell>
          <cell r="AW217">
            <v>5.3</v>
          </cell>
          <cell r="BA217">
            <v>5.3</v>
          </cell>
          <cell r="BC217">
            <v>1</v>
          </cell>
          <cell r="CW217">
            <v>0</v>
          </cell>
          <cell r="CX217">
            <v>0</v>
          </cell>
          <cell r="CZ217">
            <v>16000</v>
          </cell>
          <cell r="DA217" t="str">
            <v>X</v>
          </cell>
          <cell r="DB217" t="str">
            <v xml:space="preserve"> </v>
          </cell>
          <cell r="DE217" t="str">
            <v>n.v.t.</v>
          </cell>
          <cell r="DO217" t="str">
            <v>geen</v>
          </cell>
          <cell r="DP217">
            <v>2003</v>
          </cell>
          <cell r="DR217" t="str">
            <v>n.v.t.</v>
          </cell>
          <cell r="DT217" t="str">
            <v>zie KW</v>
          </cell>
          <cell r="DU217">
            <v>2003</v>
          </cell>
          <cell r="FW217" t="str">
            <v>geen elektra??? of samen met ander object??</v>
          </cell>
          <cell r="FY217" t="e">
            <v>#N/A</v>
          </cell>
        </row>
        <row r="218">
          <cell r="A218" t="str">
            <v>G6030</v>
          </cell>
          <cell r="B218" t="str">
            <v>Mandersloot (kwelgemaal)</v>
          </cell>
          <cell r="D218" t="str">
            <v>j</v>
          </cell>
          <cell r="E218" t="str">
            <v>nee</v>
          </cell>
          <cell r="F218" t="str">
            <v>Gm</v>
          </cell>
          <cell r="Q218" t="str">
            <v>Gm</v>
          </cell>
          <cell r="R218" t="str">
            <v>HDSR</v>
          </cell>
          <cell r="S218">
            <v>300</v>
          </cell>
          <cell r="X218" t="str">
            <v>G3zO</v>
          </cell>
          <cell r="Z218">
            <v>137680.69000000134</v>
          </cell>
          <cell r="AA218">
            <v>445668.69700000063</v>
          </cell>
          <cell r="AB218" t="str">
            <v>Lekdijk 84nst</v>
          </cell>
          <cell r="AC218" t="str">
            <v>3999NX</v>
          </cell>
          <cell r="AD218" t="str">
            <v>Tull en 't Waal</v>
          </cell>
          <cell r="AE218" t="str">
            <v>Houten</v>
          </cell>
          <cell r="AF218" t="str">
            <v>KR</v>
          </cell>
          <cell r="AG218" t="str">
            <v>WK 10</v>
          </cell>
          <cell r="AH218" t="str">
            <v>lok.autom.</v>
          </cell>
          <cell r="AJ218" t="str">
            <v>GOP</v>
          </cell>
          <cell r="AL218" t="str">
            <v>afvoer</v>
          </cell>
          <cell r="AO218" t="str">
            <v>onderbemaling boerderij</v>
          </cell>
          <cell r="AR218" t="str">
            <v>sloot naar Waalsewetering</v>
          </cell>
          <cell r="AU218">
            <v>0</v>
          </cell>
          <cell r="AV218" t="str">
            <v>schroefpomp</v>
          </cell>
          <cell r="AW218">
            <v>1</v>
          </cell>
          <cell r="BA218">
            <v>1</v>
          </cell>
          <cell r="BC218">
            <v>1</v>
          </cell>
          <cell r="BD218">
            <v>0</v>
          </cell>
          <cell r="CR218" t="str">
            <v>damwand</v>
          </cell>
          <cell r="CS218" t="str">
            <v>stalen straatkast</v>
          </cell>
          <cell r="CT218">
            <v>30000</v>
          </cell>
          <cell r="CU218">
            <v>10000</v>
          </cell>
          <cell r="CV218">
            <v>15000</v>
          </cell>
          <cell r="CW218">
            <v>77000</v>
          </cell>
          <cell r="CX218">
            <v>0</v>
          </cell>
          <cell r="DD218">
            <v>2017</v>
          </cell>
          <cell r="DE218">
            <v>2013</v>
          </cell>
          <cell r="DG218">
            <v>2013</v>
          </cell>
          <cell r="DI218">
            <v>2018</v>
          </cell>
          <cell r="DL218" t="str">
            <v>kl.kast</v>
          </cell>
          <cell r="DM218" t="str">
            <v>ja</v>
          </cell>
          <cell r="DO218" t="str">
            <v>geen</v>
          </cell>
          <cell r="DP218">
            <v>2010</v>
          </cell>
          <cell r="DT218" t="str">
            <v>n.v.t.</v>
          </cell>
          <cell r="DU218">
            <v>2010</v>
          </cell>
          <cell r="EJ218">
            <v>15</v>
          </cell>
          <cell r="EK218">
            <v>55</v>
          </cell>
          <cell r="EZ218" t="str">
            <v>X</v>
          </cell>
          <cell r="FV218" t="str">
            <v>nn</v>
          </cell>
          <cell r="FW218" t="str">
            <v>871687400010151737</v>
          </cell>
          <cell r="FX218">
            <v>3</v>
          </cell>
          <cell r="FY218" t="str">
            <v>GM-MANDERSLOOT</v>
          </cell>
        </row>
        <row r="219">
          <cell r="A219" t="str">
            <v>ST7220</v>
          </cell>
          <cell r="B219" t="str">
            <v xml:space="preserve">Marckenburgwetering </v>
          </cell>
          <cell r="C219" t="str">
            <v>de Groot</v>
          </cell>
          <cell r="D219" t="str">
            <v>j</v>
          </cell>
          <cell r="E219">
            <v>1076</v>
          </cell>
          <cell r="G219" t="str">
            <v>St</v>
          </cell>
          <cell r="Q219" t="str">
            <v>St</v>
          </cell>
          <cell r="R219" t="str">
            <v>HDSR</v>
          </cell>
          <cell r="S219">
            <v>300</v>
          </cell>
          <cell r="X219" t="str">
            <v>EG</v>
          </cell>
          <cell r="Z219">
            <v>142727.26000000164</v>
          </cell>
          <cell r="AA219">
            <v>445601.63699999824</v>
          </cell>
          <cell r="AB219" t="str">
            <v>Kanaaldijk Zuid</v>
          </cell>
          <cell r="AC219" t="str">
            <v>3998WK</v>
          </cell>
          <cell r="AD219" t="str">
            <v>Schalkwijk</v>
          </cell>
          <cell r="AE219" t="str">
            <v>Houten</v>
          </cell>
          <cell r="AF219" t="str">
            <v>KR</v>
          </cell>
          <cell r="AG219" t="str">
            <v>WK 10</v>
          </cell>
          <cell r="AH219" t="str">
            <v>autom.</v>
          </cell>
          <cell r="AJ219" t="str">
            <v>GOP</v>
          </cell>
          <cell r="BA219">
            <v>0</v>
          </cell>
          <cell r="BC219">
            <v>0</v>
          </cell>
          <cell r="BG219">
            <v>1</v>
          </cell>
          <cell r="BH219">
            <v>2.1</v>
          </cell>
          <cell r="DD219">
            <v>2018</v>
          </cell>
          <cell r="DE219" t="str">
            <v>n.v.t.</v>
          </cell>
          <cell r="DO219" t="str">
            <v>geen</v>
          </cell>
          <cell r="DP219">
            <v>2011</v>
          </cell>
          <cell r="DU219">
            <v>2011</v>
          </cell>
          <cell r="EY219" t="str">
            <v>vervalt</v>
          </cell>
          <cell r="FW219" t="str">
            <v>geen elektra??? of samen met ander object??</v>
          </cell>
          <cell r="FY219" t="e">
            <v>#N/A</v>
          </cell>
        </row>
        <row r="220">
          <cell r="A220" t="str">
            <v>G0005</v>
          </cell>
          <cell r="B220" t="str">
            <v>Mastwetering</v>
          </cell>
          <cell r="D220" t="str">
            <v>j</v>
          </cell>
          <cell r="E220">
            <v>1023</v>
          </cell>
          <cell r="F220" t="str">
            <v>Gm</v>
          </cell>
          <cell r="Q220" t="str">
            <v>Gm</v>
          </cell>
          <cell r="R220" t="str">
            <v>HDSR</v>
          </cell>
          <cell r="S220">
            <v>300</v>
          </cell>
          <cell r="X220" t="str">
            <v>EG/G3zO</v>
          </cell>
          <cell r="Z220">
            <v>140227.9459999986</v>
          </cell>
          <cell r="AA220">
            <v>451686.1790000014</v>
          </cell>
          <cell r="AB220" t="str">
            <v>Marsdijk 3 bij</v>
          </cell>
          <cell r="AC220" t="str">
            <v>3981HE</v>
          </cell>
          <cell r="AD220" t="str">
            <v>Bunnik</v>
          </cell>
          <cell r="AE220" t="str">
            <v>Bunnik</v>
          </cell>
          <cell r="AF220" t="str">
            <v>KR</v>
          </cell>
          <cell r="AG220" t="str">
            <v>WHa11</v>
          </cell>
          <cell r="AH220" t="str">
            <v>autom.</v>
          </cell>
          <cell r="AI220" t="str">
            <v xml:space="preserve"> </v>
          </cell>
          <cell r="AJ220" t="str">
            <v>GOP</v>
          </cell>
          <cell r="AL220" t="str">
            <v>aanvoer</v>
          </cell>
          <cell r="AO220" t="str">
            <v>Runnenburgersloot</v>
          </cell>
          <cell r="AP220">
            <v>1.2</v>
          </cell>
          <cell r="AR220" t="str">
            <v>Mast wetering</v>
          </cell>
          <cell r="AT220">
            <v>0.3</v>
          </cell>
          <cell r="AU220">
            <v>0.89999999999999991</v>
          </cell>
          <cell r="AV220" t="str">
            <v>vijzel</v>
          </cell>
          <cell r="AW220">
            <v>16</v>
          </cell>
          <cell r="BA220">
            <v>16</v>
          </cell>
          <cell r="BC220">
            <v>1</v>
          </cell>
          <cell r="BD220">
            <v>1</v>
          </cell>
          <cell r="CR220" t="str">
            <v>st damwand</v>
          </cell>
          <cell r="CS220" t="str">
            <v>prefab staal vijzel op damwand</v>
          </cell>
          <cell r="CT220">
            <v>180000</v>
          </cell>
          <cell r="CU220">
            <v>60000</v>
          </cell>
          <cell r="CV220">
            <v>40000</v>
          </cell>
          <cell r="CW220">
            <v>392000</v>
          </cell>
          <cell r="CX220">
            <v>122822.14418352173</v>
          </cell>
          <cell r="CY220">
            <v>103326</v>
          </cell>
          <cell r="DA220">
            <v>122434</v>
          </cell>
          <cell r="DE220">
            <v>2012</v>
          </cell>
          <cell r="DG220">
            <v>2012</v>
          </cell>
          <cell r="DI220">
            <v>2017</v>
          </cell>
          <cell r="DL220" t="str">
            <v>kl.kast</v>
          </cell>
          <cell r="DM220" t="str">
            <v>ja</v>
          </cell>
          <cell r="DO220" t="str">
            <v>geen</v>
          </cell>
          <cell r="DP220">
            <v>1975</v>
          </cell>
          <cell r="DQ220">
            <v>2003</v>
          </cell>
          <cell r="DR220">
            <v>2003</v>
          </cell>
          <cell r="DS220">
            <v>2003</v>
          </cell>
          <cell r="DT220">
            <v>2003</v>
          </cell>
          <cell r="DU220">
            <v>2003</v>
          </cell>
          <cell r="DV220" t="str">
            <v>Tebezo</v>
          </cell>
          <cell r="DW220" t="str">
            <v>Spaans</v>
          </cell>
          <cell r="EC220">
            <v>219</v>
          </cell>
          <cell r="EU220" t="str">
            <v>X</v>
          </cell>
          <cell r="FS220" t="str">
            <v>N</v>
          </cell>
          <cell r="FU220" t="str">
            <v>SPAANS BABCOCK B.V.</v>
          </cell>
          <cell r="FV220" t="str">
            <v>nn</v>
          </cell>
          <cell r="FW220" t="str">
            <v>871687400009163352</v>
          </cell>
          <cell r="FX220">
            <v>3</v>
          </cell>
          <cell r="FY220" t="str">
            <v>GM-MASTWETERING</v>
          </cell>
        </row>
        <row r="221">
          <cell r="A221" t="str">
            <v>M09</v>
          </cell>
          <cell r="B221" t="str">
            <v>Mastwetering regenmeter</v>
          </cell>
          <cell r="D221" t="str">
            <v>j</v>
          </cell>
          <cell r="E221">
            <v>1023</v>
          </cell>
          <cell r="N221" t="str">
            <v>Mp</v>
          </cell>
          <cell r="Q221" t="str">
            <v>Mp</v>
          </cell>
          <cell r="R221" t="str">
            <v>HDSR</v>
          </cell>
          <cell r="S221">
            <v>300</v>
          </cell>
          <cell r="X221" t="str">
            <v>M-code</v>
          </cell>
          <cell r="Z221" t="e">
            <v>#N/A</v>
          </cell>
          <cell r="AA221" t="e">
            <v>#N/A</v>
          </cell>
          <cell r="AB221" t="str">
            <v>Marsdijk 3 bij</v>
          </cell>
          <cell r="AC221" t="str">
            <v>3981HE</v>
          </cell>
          <cell r="AD221" t="str">
            <v>Bunnik</v>
          </cell>
          <cell r="AE221" t="str">
            <v>Bunnik</v>
          </cell>
          <cell r="AF221" t="str">
            <v>KR</v>
          </cell>
          <cell r="AG221" t="str">
            <v>WHa11</v>
          </cell>
          <cell r="AH221" t="str">
            <v>autom.</v>
          </cell>
          <cell r="AJ221" t="str">
            <v>GOP</v>
          </cell>
          <cell r="CM221" t="str">
            <v>Kantelbak</v>
          </cell>
          <cell r="CW221">
            <v>0</v>
          </cell>
          <cell r="CX221">
            <v>0</v>
          </cell>
          <cell r="CZ221">
            <v>4000</v>
          </cell>
          <cell r="DA221" t="str">
            <v>X</v>
          </cell>
          <cell r="DB221" t="str">
            <v xml:space="preserve"> </v>
          </cell>
          <cell r="DC221" t="str">
            <v/>
          </cell>
          <cell r="DD221" t="str">
            <v/>
          </cell>
          <cell r="DE221" t="str">
            <v>n.v.t.</v>
          </cell>
          <cell r="DO221" t="str">
            <v>geen</v>
          </cell>
          <cell r="DP221" t="str">
            <v>ca1998</v>
          </cell>
          <cell r="DR221" t="str">
            <v>n.v.t.</v>
          </cell>
          <cell r="DT221" t="str">
            <v>zie KW</v>
          </cell>
          <cell r="EY221" t="str">
            <v>n.v.t.</v>
          </cell>
          <cell r="FW221" t="str">
            <v>geen elektra??? of samen met ander object??</v>
          </cell>
          <cell r="FY221" t="e">
            <v>#N/A</v>
          </cell>
          <cell r="FZ221" t="str">
            <v>misschien aangesloten op aansluiting Gemaal Mastwetering</v>
          </cell>
        </row>
        <row r="222">
          <cell r="A222" t="str">
            <v>ST4071</v>
          </cell>
          <cell r="B222" t="str">
            <v>Meerndijk  (Restaurant AC)</v>
          </cell>
          <cell r="D222" t="str">
            <v>j</v>
          </cell>
          <cell r="E222">
            <v>2101</v>
          </cell>
          <cell r="G222" t="str">
            <v>St</v>
          </cell>
          <cell r="Q222" t="str">
            <v>St</v>
          </cell>
          <cell r="R222" t="str">
            <v>HDSR</v>
          </cell>
          <cell r="S222">
            <v>300</v>
          </cell>
          <cell r="X222" t="str">
            <v>G3zO</v>
          </cell>
          <cell r="Z222">
            <v>130398.61199999973</v>
          </cell>
          <cell r="AA222">
            <v>453647.03400000185</v>
          </cell>
          <cell r="AB222" t="str">
            <v>Meerndijk 59 to   of is het 61</v>
          </cell>
          <cell r="AC222" t="str">
            <v>3454HP</v>
          </cell>
          <cell r="AD222" t="str">
            <v>De Meern</v>
          </cell>
          <cell r="AE222" t="str">
            <v>Utrecht</v>
          </cell>
          <cell r="AF222" t="str">
            <v>LR</v>
          </cell>
          <cell r="AG222" t="str">
            <v>NB 16</v>
          </cell>
          <cell r="AH222" t="str">
            <v>autom.</v>
          </cell>
          <cell r="AI222" t="str">
            <v>vlotterput</v>
          </cell>
          <cell r="AJ222" t="str">
            <v>GOP</v>
          </cell>
          <cell r="AL222" t="str">
            <v>afvoer</v>
          </cell>
          <cell r="BA222">
            <v>0</v>
          </cell>
          <cell r="BC222">
            <v>0</v>
          </cell>
          <cell r="BD222">
            <v>0</v>
          </cell>
          <cell r="BF222" t="str">
            <v>klepstuw</v>
          </cell>
          <cell r="BH222">
            <v>2</v>
          </cell>
          <cell r="BM222" t="str">
            <v>rechthoekig</v>
          </cell>
          <cell r="CS222" t="str">
            <v>stalen straatkast</v>
          </cell>
          <cell r="CW222">
            <v>0</v>
          </cell>
          <cell r="CX222">
            <v>170585.90721899533</v>
          </cell>
          <cell r="CY222">
            <v>143507.99333850644</v>
          </cell>
          <cell r="DA222">
            <v>180050</v>
          </cell>
          <cell r="DE222">
            <v>2009</v>
          </cell>
          <cell r="DG222">
            <v>2009</v>
          </cell>
          <cell r="DI222">
            <v>2017</v>
          </cell>
          <cell r="DO222" t="str">
            <v>geen</v>
          </cell>
          <cell r="DP222" t="str">
            <v>??</v>
          </cell>
          <cell r="DQ222">
            <v>2002</v>
          </cell>
          <cell r="DR222">
            <v>2002</v>
          </cell>
          <cell r="DS222">
            <v>2002</v>
          </cell>
          <cell r="DT222">
            <v>2002</v>
          </cell>
          <cell r="DU222">
            <v>2002</v>
          </cell>
          <cell r="ER222">
            <v>29</v>
          </cell>
          <cell r="FW222" t="str">
            <v>871687400005641434</v>
          </cell>
          <cell r="FX222">
            <v>2</v>
          </cell>
          <cell r="FY222" t="str">
            <v>ST-MEERNDIJK(RESTAURANTAC)</v>
          </cell>
        </row>
        <row r="223">
          <cell r="A223" t="str">
            <v>ST4050</v>
          </cell>
          <cell r="B223" t="str">
            <v>Meerpaal de</v>
          </cell>
          <cell r="D223" t="str">
            <v>j</v>
          </cell>
          <cell r="E223">
            <v>1018</v>
          </cell>
          <cell r="G223" t="str">
            <v>St</v>
          </cell>
          <cell r="Q223" t="str">
            <v>St</v>
          </cell>
          <cell r="R223" t="str">
            <v>HDSR</v>
          </cell>
          <cell r="S223">
            <v>300</v>
          </cell>
          <cell r="X223" t="str">
            <v>EG</v>
          </cell>
          <cell r="Z223">
            <v>137999.51099999994</v>
          </cell>
          <cell r="AA223">
            <v>448409.74199999869</v>
          </cell>
          <cell r="AB223" t="str">
            <v>Heemsteedseweg 42 bij</v>
          </cell>
          <cell r="AC223" t="str">
            <v>3991 LS</v>
          </cell>
          <cell r="AD223" t="str">
            <v>Houten</v>
          </cell>
          <cell r="AE223" t="str">
            <v>Houten</v>
          </cell>
          <cell r="AF223" t="str">
            <v>KR</v>
          </cell>
          <cell r="AG223" t="str">
            <v>WHa11</v>
          </cell>
          <cell r="AH223" t="str">
            <v>autom.</v>
          </cell>
          <cell r="AI223" t="str">
            <v>HDSR zet hem nog op telemetrie</v>
          </cell>
          <cell r="AJ223" t="str">
            <v>GOP</v>
          </cell>
          <cell r="BF223" t="str">
            <v>Klepstuw</v>
          </cell>
          <cell r="BG223">
            <v>1</v>
          </cell>
          <cell r="BH223">
            <v>1.5</v>
          </cell>
          <cell r="BJ223">
            <v>0.5</v>
          </cell>
          <cell r="BK223" t="str">
            <v>beton</v>
          </cell>
          <cell r="CR223" t="str">
            <v>betonnen onderbouw</v>
          </cell>
          <cell r="CS223" t="str">
            <v>beton en staal</v>
          </cell>
          <cell r="DD223">
            <v>2017</v>
          </cell>
          <cell r="DI223">
            <v>2017</v>
          </cell>
          <cell r="DO223" t="str">
            <v>geen</v>
          </cell>
          <cell r="DP223">
            <v>1970</v>
          </cell>
          <cell r="DQ223">
            <v>2009</v>
          </cell>
          <cell r="DR223">
            <v>2009</v>
          </cell>
          <cell r="DS223">
            <v>2009</v>
          </cell>
          <cell r="DT223">
            <v>2010</v>
          </cell>
          <cell r="DU223">
            <v>2010</v>
          </cell>
          <cell r="DZ223" t="str">
            <v>Gem Houten, HDSR telemetrie</v>
          </cell>
          <cell r="EA223" t="str">
            <v>visp.2</v>
          </cell>
          <cell r="EJ223">
            <v>5</v>
          </cell>
          <cell r="EK223">
            <v>15</v>
          </cell>
          <cell r="EZ223" t="str">
            <v>X</v>
          </cell>
          <cell r="FW223" t="str">
            <v>geen elektra??? of samen met ander object??</v>
          </cell>
          <cell r="FY223" t="e">
            <v>#N/A</v>
          </cell>
        </row>
        <row r="224">
          <cell r="A224" t="str">
            <v>ST0008</v>
          </cell>
          <cell r="B224" t="str">
            <v>Meidoornkade AMT Stuw</v>
          </cell>
          <cell r="D224" t="str">
            <v>n</v>
          </cell>
          <cell r="E224" t="str">
            <v>nee</v>
          </cell>
          <cell r="G224" t="str">
            <v>St</v>
          </cell>
          <cell r="O224" t="str">
            <v>Vp</v>
          </cell>
          <cell r="Q224" t="str">
            <v>StVp</v>
          </cell>
          <cell r="R224" t="str">
            <v>HDSR</v>
          </cell>
          <cell r="S224">
            <v>300</v>
          </cell>
          <cell r="X224" t="str">
            <v>EG</v>
          </cell>
          <cell r="Z224">
            <v>138050.67599999905</v>
          </cell>
          <cell r="AA224">
            <v>449836.96200000122</v>
          </cell>
          <cell r="AB224" t="str">
            <v>Meidoornkade 24nst</v>
          </cell>
          <cell r="AC224" t="str">
            <v>3992AE</v>
          </cell>
          <cell r="AD224" t="str">
            <v>Houten</v>
          </cell>
          <cell r="AE224" t="str">
            <v>Houten</v>
          </cell>
          <cell r="AF224" t="str">
            <v>KR</v>
          </cell>
          <cell r="AG224" t="str">
            <v>WHa11</v>
          </cell>
          <cell r="AH224" t="str">
            <v>lok.autom.</v>
          </cell>
          <cell r="AJ224" t="str">
            <v>GOP</v>
          </cell>
          <cell r="BA224">
            <v>0</v>
          </cell>
          <cell r="BC224">
            <v>0</v>
          </cell>
          <cell r="BF224" t="str">
            <v>AMT</v>
          </cell>
          <cell r="BH224">
            <v>3.1</v>
          </cell>
          <cell r="CW224">
            <v>0</v>
          </cell>
          <cell r="CX224">
            <v>0</v>
          </cell>
          <cell r="DE224" t="str">
            <v>n.v.t.</v>
          </cell>
          <cell r="DO224" t="str">
            <v>geen</v>
          </cell>
          <cell r="DP224">
            <v>1990</v>
          </cell>
          <cell r="DQ224">
            <v>1990</v>
          </cell>
          <cell r="DR224">
            <v>1990</v>
          </cell>
          <cell r="DS224" t="str">
            <v>n.v.t.</v>
          </cell>
          <cell r="DT224" t="str">
            <v>n.v.t.</v>
          </cell>
          <cell r="DU224">
            <v>1990</v>
          </cell>
          <cell r="DZ224" t="str">
            <v>vispassage</v>
          </cell>
          <cell r="ET224">
            <v>119</v>
          </cell>
          <cell r="FW224" t="str">
            <v>geen elektra??? of samen met ander object??</v>
          </cell>
          <cell r="FY224" t="e">
            <v>#N/A</v>
          </cell>
        </row>
        <row r="225">
          <cell r="A225" t="str">
            <v>G8006</v>
          </cell>
          <cell r="B225" t="str">
            <v xml:space="preserve">Meije 159 HWVZ </v>
          </cell>
          <cell r="C225" t="str">
            <v>HWVZ Meije 159</v>
          </cell>
          <cell r="D225" t="str">
            <v>j</v>
          </cell>
          <cell r="E225" t="str">
            <v>nee</v>
          </cell>
          <cell r="F225" t="str">
            <v>Gm</v>
          </cell>
          <cell r="Q225" t="str">
            <v>Gm</v>
          </cell>
          <cell r="R225" t="str">
            <v>HDSR</v>
          </cell>
          <cell r="S225">
            <v>300</v>
          </cell>
          <cell r="X225" t="str">
            <v>G3zO</v>
          </cell>
          <cell r="Z225">
            <v>114803.88399999961</v>
          </cell>
          <cell r="AA225">
            <v>459778.87299999967</v>
          </cell>
          <cell r="AB225" t="str">
            <v>Meije 159</v>
          </cell>
          <cell r="AC225" t="str">
            <v>3474 MA</v>
          </cell>
          <cell r="AD225" t="str">
            <v>Zegveld</v>
          </cell>
          <cell r="AE225" t="str">
            <v>Woerden</v>
          </cell>
          <cell r="AF225" t="str">
            <v>OR</v>
          </cell>
          <cell r="AG225" t="str">
            <v>NG 04</v>
          </cell>
          <cell r="AH225" t="str">
            <v>lok.autom.</v>
          </cell>
          <cell r="AJ225" t="str">
            <v>GOP</v>
          </cell>
          <cell r="AL225" t="str">
            <v>aanvoer</v>
          </cell>
          <cell r="AV225" t="str">
            <v>vopo</v>
          </cell>
          <cell r="AW225" t="str">
            <v>?</v>
          </cell>
          <cell r="BA225">
            <v>0</v>
          </cell>
          <cell r="BC225">
            <v>1</v>
          </cell>
          <cell r="CT225">
            <v>30000</v>
          </cell>
          <cell r="DD225">
            <v>2018</v>
          </cell>
          <cell r="DE225">
            <v>2013</v>
          </cell>
          <cell r="DG225">
            <v>2013</v>
          </cell>
          <cell r="DI225">
            <v>2018</v>
          </cell>
          <cell r="DL225" t="str">
            <v>kl.kast</v>
          </cell>
          <cell r="DM225" t="str">
            <v>geen</v>
          </cell>
          <cell r="DO225" t="str">
            <v>geen</v>
          </cell>
          <cell r="DP225">
            <v>2011</v>
          </cell>
          <cell r="DU225">
            <v>2011</v>
          </cell>
          <cell r="FA225" t="str">
            <v>x</v>
          </cell>
          <cell r="FW225" t="str">
            <v>871687400010193126</v>
          </cell>
          <cell r="FX225">
            <v>4</v>
          </cell>
          <cell r="FY225" t="str">
            <v>GM-HWVZ OUDE MEIJE 159</v>
          </cell>
        </row>
        <row r="226">
          <cell r="A226" t="str">
            <v>G8003</v>
          </cell>
          <cell r="B226" t="str">
            <v>Meije 199 HWVZ</v>
          </cell>
          <cell r="C226" t="str">
            <v>HWVZ Meije 199</v>
          </cell>
          <cell r="D226" t="str">
            <v>j</v>
          </cell>
          <cell r="E226" t="str">
            <v>nee</v>
          </cell>
          <cell r="F226" t="str">
            <v>Gm</v>
          </cell>
          <cell r="Q226" t="str">
            <v>Gm</v>
          </cell>
          <cell r="R226" t="str">
            <v>HDSR</v>
          </cell>
          <cell r="S226">
            <v>300</v>
          </cell>
          <cell r="X226" t="str">
            <v>G3zO</v>
          </cell>
          <cell r="Z226">
            <v>116056.73099999875</v>
          </cell>
          <cell r="AA226">
            <v>461338.69900000095</v>
          </cell>
          <cell r="AB226" t="str">
            <v>Meije 199</v>
          </cell>
          <cell r="AC226" t="str">
            <v>3474 MB</v>
          </cell>
          <cell r="AD226" t="str">
            <v>Zegveld</v>
          </cell>
          <cell r="AE226" t="str">
            <v>Woerden</v>
          </cell>
          <cell r="AF226" t="str">
            <v>OR</v>
          </cell>
          <cell r="AG226" t="str">
            <v>NG 04</v>
          </cell>
          <cell r="AH226" t="str">
            <v>lok.autom.</v>
          </cell>
          <cell r="AJ226" t="str">
            <v>GOP</v>
          </cell>
          <cell r="AL226" t="str">
            <v>aanvoer</v>
          </cell>
          <cell r="AV226" t="str">
            <v>vopo</v>
          </cell>
          <cell r="AW226" t="str">
            <v>?</v>
          </cell>
          <cell r="BA226">
            <v>0</v>
          </cell>
          <cell r="BC226">
            <v>1</v>
          </cell>
          <cell r="CT226">
            <v>30000</v>
          </cell>
          <cell r="DD226">
            <v>2018</v>
          </cell>
          <cell r="DE226" t="str">
            <v>geen status bekend</v>
          </cell>
          <cell r="DL226" t="str">
            <v>kl.kast</v>
          </cell>
          <cell r="DM226" t="str">
            <v>geen</v>
          </cell>
          <cell r="DO226" t="str">
            <v>geen</v>
          </cell>
          <cell r="DP226">
            <v>2011</v>
          </cell>
          <cell r="DU226">
            <v>2011</v>
          </cell>
          <cell r="FA226" t="str">
            <v>x</v>
          </cell>
          <cell r="FW226" t="str">
            <v>871687400010193102</v>
          </cell>
          <cell r="FX226">
            <v>4</v>
          </cell>
          <cell r="FY226" t="str">
            <v>GM-HWVZ OUDE MEIJE 199</v>
          </cell>
        </row>
        <row r="227">
          <cell r="A227" t="str">
            <v>G0064</v>
          </cell>
          <cell r="B227" t="str">
            <v>Meije 203 HWVZ</v>
          </cell>
          <cell r="C227" t="str">
            <v>HWVZ Meije 203</v>
          </cell>
          <cell r="D227" t="str">
            <v>j</v>
          </cell>
          <cell r="E227" t="str">
            <v>nee</v>
          </cell>
          <cell r="F227" t="str">
            <v>Gm</v>
          </cell>
          <cell r="Q227" t="str">
            <v>Gm</v>
          </cell>
          <cell r="R227" t="str">
            <v>HDSR</v>
          </cell>
          <cell r="S227">
            <v>300</v>
          </cell>
          <cell r="X227" t="str">
            <v>G3zO</v>
          </cell>
          <cell r="Z227">
            <v>116191.59200000018</v>
          </cell>
          <cell r="AA227">
            <v>461674.46900000051</v>
          </cell>
          <cell r="AB227" t="str">
            <v>Meije 203</v>
          </cell>
          <cell r="AC227" t="str">
            <v>3474 MB</v>
          </cell>
          <cell r="AD227" t="str">
            <v>Zegveld</v>
          </cell>
          <cell r="AE227" t="str">
            <v>Woerden</v>
          </cell>
          <cell r="AF227" t="str">
            <v>OR</v>
          </cell>
          <cell r="AG227" t="str">
            <v>NG 04</v>
          </cell>
          <cell r="AH227" t="str">
            <v>lok.autom.</v>
          </cell>
          <cell r="AJ227" t="str">
            <v>GOP</v>
          </cell>
          <cell r="AL227" t="str">
            <v>aanvoer</v>
          </cell>
          <cell r="AV227" t="str">
            <v>vopo</v>
          </cell>
          <cell r="AW227" t="str">
            <v>?</v>
          </cell>
          <cell r="BA227">
            <v>0</v>
          </cell>
          <cell r="BC227">
            <v>1</v>
          </cell>
          <cell r="CT227">
            <v>30000</v>
          </cell>
          <cell r="DD227">
            <v>2018</v>
          </cell>
          <cell r="DE227" t="str">
            <v>geen status bekend</v>
          </cell>
          <cell r="DL227" t="str">
            <v>kl.kast</v>
          </cell>
          <cell r="DM227" t="str">
            <v>geen</v>
          </cell>
          <cell r="DO227" t="str">
            <v>geen</v>
          </cell>
          <cell r="DP227">
            <v>2011</v>
          </cell>
          <cell r="DU227">
            <v>2011</v>
          </cell>
          <cell r="FA227" t="str">
            <v>x</v>
          </cell>
          <cell r="FW227" t="str">
            <v>871687400010193096</v>
          </cell>
          <cell r="FX227">
            <v>4</v>
          </cell>
          <cell r="FY227" t="str">
            <v>GM-HWVZ OUDE MEIJE 203</v>
          </cell>
        </row>
        <row r="228">
          <cell r="A228" t="str">
            <v>G8005</v>
          </cell>
          <cell r="B228" t="str">
            <v>Meije 213 HWVZ</v>
          </cell>
          <cell r="C228" t="str">
            <v>HWVZ Meije 213</v>
          </cell>
          <cell r="D228" t="str">
            <v>j</v>
          </cell>
          <cell r="E228" t="str">
            <v>nee</v>
          </cell>
          <cell r="F228" t="str">
            <v>Gm</v>
          </cell>
          <cell r="Q228" t="str">
            <v>Gm</v>
          </cell>
          <cell r="R228" t="str">
            <v>HDSR</v>
          </cell>
          <cell r="S228">
            <v>300</v>
          </cell>
          <cell r="X228" t="str">
            <v>G3zO</v>
          </cell>
          <cell r="Z228">
            <v>116572.10000000149</v>
          </cell>
          <cell r="AA228">
            <v>461660.14200000092</v>
          </cell>
          <cell r="AB228" t="str">
            <v>Meije 213</v>
          </cell>
          <cell r="AC228" t="str">
            <v>3474 MB</v>
          </cell>
          <cell r="AD228" t="str">
            <v>Zegveld</v>
          </cell>
          <cell r="AE228" t="str">
            <v>Woerden</v>
          </cell>
          <cell r="AF228" t="str">
            <v>OR</v>
          </cell>
          <cell r="AG228" t="str">
            <v>NG 04</v>
          </cell>
          <cell r="AH228" t="str">
            <v>lok.autom.</v>
          </cell>
          <cell r="AJ228" t="str">
            <v>GOP</v>
          </cell>
          <cell r="AL228" t="str">
            <v>aanvoer</v>
          </cell>
          <cell r="AV228" t="str">
            <v>vopo</v>
          </cell>
          <cell r="AW228" t="str">
            <v>?</v>
          </cell>
          <cell r="BA228">
            <v>0</v>
          </cell>
          <cell r="BC228">
            <v>1</v>
          </cell>
          <cell r="CT228">
            <v>30000</v>
          </cell>
          <cell r="DD228">
            <v>2018</v>
          </cell>
          <cell r="DE228">
            <v>2013</v>
          </cell>
          <cell r="DG228">
            <v>2013</v>
          </cell>
          <cell r="DI228">
            <v>2018</v>
          </cell>
          <cell r="DL228" t="str">
            <v>kl.kast</v>
          </cell>
          <cell r="DM228" t="str">
            <v>geen</v>
          </cell>
          <cell r="DO228" t="str">
            <v>geen</v>
          </cell>
          <cell r="DP228">
            <v>2011</v>
          </cell>
          <cell r="DU228">
            <v>2011</v>
          </cell>
          <cell r="FA228" t="str">
            <v>x</v>
          </cell>
          <cell r="FW228" t="str">
            <v>871687400010193119</v>
          </cell>
          <cell r="FX228">
            <v>4</v>
          </cell>
          <cell r="FY228" t="str">
            <v>GM-HWVZ OUDE MEIJE 213</v>
          </cell>
        </row>
        <row r="229">
          <cell r="A229" t="str">
            <v>G4046</v>
          </cell>
          <cell r="B229" t="str">
            <v>Meijepolder</v>
          </cell>
          <cell r="D229" t="str">
            <v>j</v>
          </cell>
          <cell r="E229">
            <v>4331</v>
          </cell>
          <cell r="F229" t="str">
            <v>Gm</v>
          </cell>
          <cell r="H229" t="str">
            <v>In</v>
          </cell>
          <cell r="Q229" t="str">
            <v>GmIn</v>
          </cell>
          <cell r="R229" t="str">
            <v>HDSR</v>
          </cell>
          <cell r="S229">
            <v>300</v>
          </cell>
          <cell r="X229" t="str">
            <v>EG</v>
          </cell>
          <cell r="Z229">
            <v>113810.99500000104</v>
          </cell>
          <cell r="AA229">
            <v>455639.82999999821</v>
          </cell>
          <cell r="AB229" t="str">
            <v>Noordzijde 142</v>
          </cell>
          <cell r="AC229" t="str">
            <v>2411RG</v>
          </cell>
          <cell r="AD229" t="str">
            <v>Bodegraven</v>
          </cell>
          <cell r="AE229" t="str">
            <v>Bodegraven-Reeuwijk</v>
          </cell>
          <cell r="AF229" t="str">
            <v>OR</v>
          </cell>
          <cell r="AG229" t="str">
            <v>NG 04</v>
          </cell>
          <cell r="AH229" t="str">
            <v>autom.</v>
          </cell>
          <cell r="AI229" t="str">
            <v>I8012</v>
          </cell>
          <cell r="AJ229" t="str">
            <v>GOP</v>
          </cell>
          <cell r="AL229" t="str">
            <v>afvoer</v>
          </cell>
          <cell r="AO229" t="str">
            <v>voorboezem Oude Rijn</v>
          </cell>
          <cell r="AP229">
            <v>-0.47</v>
          </cell>
          <cell r="AR229" t="str">
            <v>Meijepolder</v>
          </cell>
          <cell r="AT229">
            <v>-2.83</v>
          </cell>
          <cell r="AU229">
            <v>2.3600000000000003</v>
          </cell>
          <cell r="AV229" t="str">
            <v>schroefpomp</v>
          </cell>
          <cell r="AW229">
            <v>70</v>
          </cell>
          <cell r="AX229">
            <v>70</v>
          </cell>
          <cell r="BA229">
            <v>140</v>
          </cell>
          <cell r="BB229">
            <v>68</v>
          </cell>
          <cell r="BC229">
            <v>2</v>
          </cell>
          <cell r="BD229">
            <v>0</v>
          </cell>
          <cell r="BE229" t="str">
            <v>Bosker portaal</v>
          </cell>
          <cell r="BF229" t="str">
            <v>?stuw</v>
          </cell>
          <cell r="BH229">
            <v>3</v>
          </cell>
          <cell r="CR229" t="str">
            <v>betonnen onderbouw</v>
          </cell>
          <cell r="CS229" t="str">
            <v>gebouw, beton</v>
          </cell>
          <cell r="CT229">
            <v>1200000</v>
          </cell>
          <cell r="CU229">
            <v>700000</v>
          </cell>
          <cell r="CV229">
            <v>150000</v>
          </cell>
          <cell r="CW229">
            <v>2870000</v>
          </cell>
          <cell r="CX229">
            <v>2009502.5027027577</v>
          </cell>
          <cell r="CY229">
            <v>1690524.5953369546</v>
          </cell>
          <cell r="DA229">
            <v>1130714</v>
          </cell>
          <cell r="DB229">
            <v>126035</v>
          </cell>
          <cell r="DD229">
            <v>2017</v>
          </cell>
          <cell r="DE229">
            <v>2014</v>
          </cell>
          <cell r="DG229">
            <v>2015</v>
          </cell>
          <cell r="DI229">
            <v>2019</v>
          </cell>
          <cell r="DJ229" t="str">
            <v>wens</v>
          </cell>
          <cell r="DK229" t="str">
            <v>R afl?</v>
          </cell>
          <cell r="DL229" t="str">
            <v>gebouw</v>
          </cell>
          <cell r="DM229" t="str">
            <v>ja</v>
          </cell>
          <cell r="DN229">
            <v>2024</v>
          </cell>
          <cell r="DO229" t="str">
            <v>geen</v>
          </cell>
          <cell r="DP229">
            <v>1995</v>
          </cell>
          <cell r="DQ229">
            <v>1995</v>
          </cell>
          <cell r="DR229">
            <v>1995</v>
          </cell>
          <cell r="DS229">
            <v>1995</v>
          </cell>
          <cell r="DT229">
            <v>2008</v>
          </cell>
          <cell r="DU229">
            <v>2008</v>
          </cell>
          <cell r="EA229" t="str">
            <v>visp.2</v>
          </cell>
          <cell r="ES229">
            <v>399</v>
          </cell>
          <cell r="FS229" t="str">
            <v>info zie DM814688</v>
          </cell>
          <cell r="FU229" t="str">
            <v>STORK BOSMAN B.V.</v>
          </cell>
          <cell r="FV229" t="str">
            <v>BVOP</v>
          </cell>
          <cell r="FW229" t="str">
            <v>871692100000000077</v>
          </cell>
          <cell r="FX229">
            <v>4</v>
          </cell>
          <cell r="FY229" t="str">
            <v>GM-WEIJLAND</v>
          </cell>
          <cell r="FZ229" t="str">
            <v>staat in EB data op stuw / andere namen in EB</v>
          </cell>
        </row>
        <row r="230">
          <cell r="A230" t="str">
            <v>G2007</v>
          </cell>
          <cell r="B230" t="str">
            <v xml:space="preserve">Melkweg </v>
          </cell>
          <cell r="D230" t="str">
            <v>j</v>
          </cell>
          <cell r="E230">
            <v>1031</v>
          </cell>
          <cell r="F230" t="str">
            <v>Gm</v>
          </cell>
          <cell r="Q230" t="str">
            <v>Gm</v>
          </cell>
          <cell r="R230" t="str">
            <v>HDSR</v>
          </cell>
          <cell r="S230">
            <v>300</v>
          </cell>
          <cell r="X230" t="str">
            <v>G3mO</v>
          </cell>
          <cell r="Z230">
            <v>151882</v>
          </cell>
          <cell r="AA230">
            <v>444223</v>
          </cell>
          <cell r="AB230" t="str">
            <v>Langbroekseweg 2 to</v>
          </cell>
          <cell r="AC230" t="str">
            <v>3962EH</v>
          </cell>
          <cell r="AD230" t="str">
            <v>Wijk bij Duurstede</v>
          </cell>
          <cell r="AE230" t="str">
            <v>Wijk bij Duurstede</v>
          </cell>
          <cell r="AF230" t="str">
            <v>KR</v>
          </cell>
          <cell r="AG230" t="str">
            <v>MK 12</v>
          </cell>
          <cell r="AH230" t="str">
            <v>autom.</v>
          </cell>
          <cell r="AJ230" t="str">
            <v>GOP</v>
          </cell>
          <cell r="AL230" t="str">
            <v>aanvoer</v>
          </cell>
          <cell r="AO230" t="str">
            <v>Schipsloot Landscheidingsweg</v>
          </cell>
          <cell r="AP230">
            <v>3.1</v>
          </cell>
          <cell r="AR230" t="str">
            <v>De Kromme Rijn</v>
          </cell>
          <cell r="AT230">
            <v>2.2000000000000002</v>
          </cell>
          <cell r="AU230">
            <v>0.89999999999999991</v>
          </cell>
          <cell r="AV230" t="str">
            <v>schroefpomp</v>
          </cell>
          <cell r="AW230">
            <v>7.5</v>
          </cell>
          <cell r="BA230">
            <v>7.5</v>
          </cell>
          <cell r="BC230">
            <v>1</v>
          </cell>
          <cell r="BD230">
            <v>1</v>
          </cell>
          <cell r="CR230" t="str">
            <v>betonnen onderbouw</v>
          </cell>
          <cell r="CS230" t="str">
            <v>stalen straatkast</v>
          </cell>
          <cell r="CT230">
            <v>80000</v>
          </cell>
          <cell r="CU230">
            <v>20000</v>
          </cell>
          <cell r="CV230">
            <v>30000</v>
          </cell>
          <cell r="CW230">
            <v>182000</v>
          </cell>
          <cell r="CX230">
            <v>113439.84752981852</v>
          </cell>
          <cell r="CY230">
            <v>95433</v>
          </cell>
          <cell r="DA230">
            <v>119733</v>
          </cell>
          <cell r="DD230">
            <v>2018</v>
          </cell>
          <cell r="DO230" t="str">
            <v>geen</v>
          </cell>
          <cell r="DP230">
            <v>2017</v>
          </cell>
          <cell r="DU230">
            <v>2017</v>
          </cell>
          <cell r="EQ230">
            <v>5</v>
          </cell>
          <cell r="ER230">
            <v>40</v>
          </cell>
          <cell r="FG230" t="str">
            <v>x</v>
          </cell>
          <cell r="FS230" t="str">
            <v>J</v>
          </cell>
          <cell r="FT230" t="str">
            <v>??????</v>
          </cell>
          <cell r="FU230" t="str">
            <v>STORK BOSMAN B.V.</v>
          </cell>
          <cell r="FV230" t="str">
            <v>BOSMAN / mez</v>
          </cell>
          <cell r="FW230" t="str">
            <v>871687400008360912</v>
          </cell>
          <cell r="FX230">
            <v>3</v>
          </cell>
          <cell r="FY230" t="str">
            <v>GM-MELKWEG</v>
          </cell>
        </row>
        <row r="231">
          <cell r="A231" t="str">
            <v>ST0742</v>
          </cell>
          <cell r="B231" t="str">
            <v>Melkwegwetering eindstuw</v>
          </cell>
          <cell r="D231" t="str">
            <v>j</v>
          </cell>
          <cell r="E231">
            <v>1016</v>
          </cell>
          <cell r="G231" t="str">
            <v>St</v>
          </cell>
          <cell r="Q231" t="str">
            <v>St</v>
          </cell>
          <cell r="R231" t="str">
            <v>HDSR</v>
          </cell>
          <cell r="S231">
            <v>300</v>
          </cell>
          <cell r="X231" t="str">
            <v>G3zO</v>
          </cell>
          <cell r="Z231">
            <v>152298.88599999994</v>
          </cell>
          <cell r="AA231">
            <v>444415.64200000092</v>
          </cell>
          <cell r="AB231" t="str">
            <v>Landscheidingsweg 3nb</v>
          </cell>
          <cell r="AC231" t="str">
            <v>3962RC</v>
          </cell>
          <cell r="AD231" t="str">
            <v>Wijk bij Duurstede</v>
          </cell>
          <cell r="AE231" t="str">
            <v>Wijk bij Duurstede</v>
          </cell>
          <cell r="AF231" t="str">
            <v>KR</v>
          </cell>
          <cell r="AG231" t="str">
            <v>MK 12</v>
          </cell>
          <cell r="AH231" t="str">
            <v>autom.</v>
          </cell>
          <cell r="AJ231" t="str">
            <v>GOP</v>
          </cell>
          <cell r="AL231" t="str">
            <v>afvoer</v>
          </cell>
          <cell r="AO231" t="str">
            <v>Melkwegwetering</v>
          </cell>
          <cell r="AP231">
            <v>2.5</v>
          </cell>
          <cell r="AQ231">
            <v>2.5</v>
          </cell>
          <cell r="AR231" t="str">
            <v>De Kromme Rijn</v>
          </cell>
          <cell r="AS231">
            <v>2.5</v>
          </cell>
          <cell r="AT231">
            <v>2.5</v>
          </cell>
          <cell r="BA231">
            <v>0</v>
          </cell>
          <cell r="BC231">
            <v>0</v>
          </cell>
          <cell r="DE231">
            <v>2012</v>
          </cell>
          <cell r="DG231">
            <v>2012</v>
          </cell>
          <cell r="DI231">
            <v>2017</v>
          </cell>
          <cell r="DO231" t="str">
            <v>geen</v>
          </cell>
          <cell r="DP231">
            <v>2013</v>
          </cell>
          <cell r="DQ231">
            <v>2013</v>
          </cell>
          <cell r="DR231">
            <v>2013</v>
          </cell>
          <cell r="DS231">
            <v>2013</v>
          </cell>
          <cell r="DT231">
            <v>2013</v>
          </cell>
          <cell r="DU231">
            <v>2013</v>
          </cell>
          <cell r="DZ231" t="str">
            <v>vernieuwd op nieuwe locatie in 2013</v>
          </cell>
          <cell r="FC231" t="str">
            <v>X</v>
          </cell>
          <cell r="FW231" t="str">
            <v>871687400010471071</v>
          </cell>
          <cell r="FX231">
            <v>3</v>
          </cell>
          <cell r="FY231" t="str">
            <v>ST-MELKWEGWETERING</v>
          </cell>
        </row>
        <row r="232">
          <cell r="A232" t="str">
            <v>ST1040</v>
          </cell>
          <cell r="B232" t="str">
            <v>Meteorenweg</v>
          </cell>
          <cell r="D232" t="str">
            <v>j</v>
          </cell>
          <cell r="E232" t="str">
            <v>nee</v>
          </cell>
          <cell r="G232" t="str">
            <v>St</v>
          </cell>
          <cell r="Q232" t="str">
            <v>St</v>
          </cell>
          <cell r="R232" t="str">
            <v>HDSR</v>
          </cell>
          <cell r="S232">
            <v>300</v>
          </cell>
          <cell r="X232" t="str">
            <v>G3zO</v>
          </cell>
          <cell r="Z232">
            <v>131285.14999999851</v>
          </cell>
          <cell r="AA232">
            <v>459727.91200000048</v>
          </cell>
          <cell r="AB232" t="str">
            <v xml:space="preserve">Meteorenweg </v>
          </cell>
          <cell r="AC232" t="str">
            <v>3542DM</v>
          </cell>
          <cell r="AD232" t="str">
            <v>Utrecht</v>
          </cell>
          <cell r="AE232" t="str">
            <v>Utrecht</v>
          </cell>
          <cell r="AF232" t="str">
            <v>LR</v>
          </cell>
          <cell r="AG232" t="str">
            <v>AH 15</v>
          </cell>
          <cell r="AH232" t="str">
            <v>lok.autom.</v>
          </cell>
          <cell r="AI232" t="str">
            <v>contr.nr. 4955243 verv.waarde 200.000</v>
          </cell>
          <cell r="AJ232" t="str">
            <v>GOP</v>
          </cell>
          <cell r="BA232">
            <v>0</v>
          </cell>
          <cell r="BC232">
            <v>0</v>
          </cell>
          <cell r="BF232" t="str">
            <v>klepstuw</v>
          </cell>
          <cell r="BH232">
            <v>2.5</v>
          </cell>
          <cell r="CW232">
            <v>0</v>
          </cell>
          <cell r="CX232">
            <v>170585.90721899533</v>
          </cell>
          <cell r="CY232">
            <v>143507.99333850644</v>
          </cell>
          <cell r="DA232">
            <v>180050</v>
          </cell>
          <cell r="DE232">
            <v>2013</v>
          </cell>
          <cell r="DG232">
            <v>2013</v>
          </cell>
          <cell r="DI232">
            <v>2018</v>
          </cell>
          <cell r="DO232" t="str">
            <v>geen</v>
          </cell>
          <cell r="DP232">
            <v>1975</v>
          </cell>
          <cell r="DR232">
            <v>2014</v>
          </cell>
          <cell r="DS232">
            <v>2014</v>
          </cell>
          <cell r="DT232" t="str">
            <v>n.v.t.</v>
          </cell>
          <cell r="DU232">
            <v>2014</v>
          </cell>
          <cell r="EN232">
            <v>20</v>
          </cell>
          <cell r="EO232">
            <v>15</v>
          </cell>
          <cell r="FJ232" t="str">
            <v>X</v>
          </cell>
          <cell r="FW232" t="str">
            <v>871687460009097477</v>
          </cell>
          <cell r="FX232">
            <v>2</v>
          </cell>
          <cell r="FY232" t="str">
            <v>ST-METEORENWEG</v>
          </cell>
        </row>
        <row r="233">
          <cell r="A233" t="str">
            <v>G4061</v>
          </cell>
          <cell r="B233" t="str">
            <v>Middelland</v>
          </cell>
          <cell r="D233" t="str">
            <v>j</v>
          </cell>
          <cell r="E233">
            <v>4367</v>
          </cell>
          <cell r="F233" t="str">
            <v>Gm</v>
          </cell>
          <cell r="Q233" t="str">
            <v>Gm</v>
          </cell>
          <cell r="R233" t="str">
            <v>HDSR</v>
          </cell>
          <cell r="S233">
            <v>300</v>
          </cell>
          <cell r="X233" t="str">
            <v>EG</v>
          </cell>
          <cell r="Z233">
            <v>121292.66699999943</v>
          </cell>
          <cell r="AA233">
            <v>454727.12099999934</v>
          </cell>
          <cell r="AB233" t="str">
            <v>Polanerbaan 15ac</v>
          </cell>
          <cell r="AC233" t="str">
            <v>3446GN</v>
          </cell>
          <cell r="AD233" t="str">
            <v>Woerden</v>
          </cell>
          <cell r="AE233" t="str">
            <v>Woerden</v>
          </cell>
          <cell r="AF233" t="str">
            <v>OR</v>
          </cell>
          <cell r="AG233" t="str">
            <v>AV 06</v>
          </cell>
          <cell r="AH233" t="str">
            <v>autom.</v>
          </cell>
          <cell r="AJ233" t="str">
            <v>GOP</v>
          </cell>
          <cell r="AL233" t="str">
            <v>afvoer</v>
          </cell>
          <cell r="AO233" t="str">
            <v>Jaap Bijzer wetering</v>
          </cell>
          <cell r="AP233">
            <v>-0.47</v>
          </cell>
          <cell r="AR233" t="str">
            <v>wijk Middelland</v>
          </cell>
          <cell r="AT233">
            <v>-1.6</v>
          </cell>
          <cell r="AU233">
            <v>1.1300000000000001</v>
          </cell>
          <cell r="AV233" t="str">
            <v>vijzel</v>
          </cell>
          <cell r="AW233">
            <v>9</v>
          </cell>
          <cell r="AX233">
            <v>9</v>
          </cell>
          <cell r="BA233">
            <v>18</v>
          </cell>
          <cell r="BC233">
            <v>2</v>
          </cell>
          <cell r="BD233">
            <v>0</v>
          </cell>
          <cell r="CR233" t="str">
            <v>damwand</v>
          </cell>
          <cell r="CS233" t="str">
            <v>prefab staal vijzel op damwand</v>
          </cell>
          <cell r="CT233">
            <v>180000</v>
          </cell>
          <cell r="CU233">
            <v>80000</v>
          </cell>
          <cell r="CV233">
            <v>40000</v>
          </cell>
          <cell r="CW233">
            <v>420000</v>
          </cell>
          <cell r="CX233">
            <v>222443.51982694727</v>
          </cell>
          <cell r="CY233">
            <v>187134</v>
          </cell>
          <cell r="DA233">
            <v>351457</v>
          </cell>
          <cell r="DE233">
            <v>2013</v>
          </cell>
          <cell r="DG233">
            <v>2013</v>
          </cell>
          <cell r="DI233">
            <v>2018</v>
          </cell>
          <cell r="DL233" t="str">
            <v>gr.kast</v>
          </cell>
          <cell r="DM233" t="str">
            <v>ja</v>
          </cell>
          <cell r="DO233" t="str">
            <v>geen</v>
          </cell>
          <cell r="DP233">
            <v>1984</v>
          </cell>
          <cell r="DQ233">
            <v>2010</v>
          </cell>
          <cell r="DR233">
            <v>2010</v>
          </cell>
          <cell r="DS233">
            <v>2010</v>
          </cell>
          <cell r="DT233">
            <v>2010</v>
          </cell>
          <cell r="DU233">
            <v>2010</v>
          </cell>
          <cell r="DZ233" t="str">
            <v>vijzel coaten/Freq/electr in 2010 renovatie en totaal vervanging electra en telemetrie</v>
          </cell>
          <cell r="EK233">
            <v>160</v>
          </cell>
          <cell r="EL233">
            <v>100</v>
          </cell>
          <cell r="FE233" t="str">
            <v>X</v>
          </cell>
          <cell r="FS233" t="str">
            <v>info zie DM814688</v>
          </cell>
          <cell r="FV233" t="str">
            <v>nn</v>
          </cell>
          <cell r="FW233" t="str">
            <v>871687400005152961</v>
          </cell>
          <cell r="FX233">
            <v>4</v>
          </cell>
          <cell r="FY233" t="str">
            <v>GM-MIDDELLAND</v>
          </cell>
        </row>
        <row r="234">
          <cell r="A234" t="str">
            <v>ST0745</v>
          </cell>
          <cell r="B234" t="str">
            <v>Middelwetering, stuw</v>
          </cell>
          <cell r="C234" t="str">
            <v>Mijzijde inlaat, stuw</v>
          </cell>
          <cell r="D234" t="str">
            <v>j</v>
          </cell>
          <cell r="E234">
            <v>4342</v>
          </cell>
          <cell r="G234" t="str">
            <v>St</v>
          </cell>
          <cell r="O234" t="str">
            <v>Vp</v>
          </cell>
          <cell r="Q234" t="str">
            <v>StVp</v>
          </cell>
          <cell r="R234" t="str">
            <v>HDSR</v>
          </cell>
          <cell r="S234">
            <v>300</v>
          </cell>
          <cell r="X234" t="str">
            <v>EG</v>
          </cell>
          <cell r="Z234">
            <v>119589.75200000033</v>
          </cell>
          <cell r="AA234">
            <v>457693.18600000069</v>
          </cell>
          <cell r="AB234" t="str">
            <v>Mijzijde 6, achter</v>
          </cell>
          <cell r="AC234" t="str">
            <v>3471 GM</v>
          </cell>
          <cell r="AD234" t="str">
            <v>Kamerik</v>
          </cell>
          <cell r="AE234" t="str">
            <v>Woerden</v>
          </cell>
          <cell r="AF234" t="str">
            <v>OR</v>
          </cell>
          <cell r="AG234" t="str">
            <v>MR 07</v>
          </cell>
          <cell r="AH234" t="str">
            <v>autom.</v>
          </cell>
          <cell r="AJ234" t="str">
            <v>GOP</v>
          </cell>
          <cell r="BF234" t="str">
            <v>?</v>
          </cell>
          <cell r="BG234" t="str">
            <v>?</v>
          </cell>
          <cell r="BH234" t="str">
            <v>?</v>
          </cell>
          <cell r="DD234">
            <v>2018</v>
          </cell>
          <cell r="DE234">
            <v>2012</v>
          </cell>
          <cell r="DG234">
            <v>2013</v>
          </cell>
          <cell r="DI234">
            <v>2018</v>
          </cell>
          <cell r="DO234" t="str">
            <v>geen</v>
          </cell>
          <cell r="DP234">
            <v>2012</v>
          </cell>
          <cell r="DQ234">
            <v>2012</v>
          </cell>
          <cell r="DR234">
            <v>2012</v>
          </cell>
          <cell r="DS234">
            <v>2012</v>
          </cell>
          <cell r="DT234">
            <v>2012</v>
          </cell>
          <cell r="DU234">
            <v>2012</v>
          </cell>
          <cell r="FA234" t="str">
            <v>x</v>
          </cell>
          <cell r="FW234" t="str">
            <v>geen elektra??? of samen met ander object??</v>
          </cell>
          <cell r="FY234" t="e">
            <v>#N/A</v>
          </cell>
        </row>
        <row r="235">
          <cell r="A235" t="str">
            <v>I6105</v>
          </cell>
          <cell r="B235" t="str">
            <v>Middenweg</v>
          </cell>
          <cell r="D235" t="str">
            <v>j</v>
          </cell>
          <cell r="E235">
            <v>4338</v>
          </cell>
          <cell r="H235" t="str">
            <v>In</v>
          </cell>
          <cell r="Q235" t="str">
            <v>In</v>
          </cell>
          <cell r="R235" t="str">
            <v>HDSR</v>
          </cell>
          <cell r="S235">
            <v>300</v>
          </cell>
          <cell r="U235" t="str">
            <v>vastgesteld</v>
          </cell>
          <cell r="X235" t="str">
            <v>G3zO</v>
          </cell>
          <cell r="Z235">
            <v>115359</v>
          </cell>
          <cell r="AA235">
            <v>460253</v>
          </cell>
          <cell r="AB235" t="str">
            <v>Meije 300to thv middenweg</v>
          </cell>
          <cell r="AC235" t="str">
            <v>3474MD</v>
          </cell>
          <cell r="AD235" t="str">
            <v>Zegveld</v>
          </cell>
          <cell r="AE235" t="str">
            <v>Woerden</v>
          </cell>
          <cell r="AF235" t="str">
            <v>OR</v>
          </cell>
          <cell r="AG235" t="str">
            <v>NG 04</v>
          </cell>
          <cell r="AH235" t="str">
            <v>autom.</v>
          </cell>
          <cell r="AJ235" t="str">
            <v>GOP</v>
          </cell>
          <cell r="AO235" t="str">
            <v>Meije</v>
          </cell>
          <cell r="AR235" t="str">
            <v>Middenweg????</v>
          </cell>
          <cell r="BA235">
            <v>0</v>
          </cell>
          <cell r="BC235">
            <v>0</v>
          </cell>
          <cell r="BR235" t="str">
            <v>rond ø315</v>
          </cell>
          <cell r="CA235" t="str">
            <v>schuif</v>
          </cell>
          <cell r="CB235" t="str">
            <v>ja</v>
          </cell>
          <cell r="CW235">
            <v>0</v>
          </cell>
          <cell r="CX235">
            <v>0</v>
          </cell>
          <cell r="DE235">
            <v>2013</v>
          </cell>
          <cell r="DG235">
            <v>2013</v>
          </cell>
          <cell r="DI235">
            <v>2018</v>
          </cell>
          <cell r="DO235" t="str">
            <v>geen</v>
          </cell>
          <cell r="DP235">
            <v>2007</v>
          </cell>
          <cell r="DQ235">
            <v>2007</v>
          </cell>
          <cell r="DR235">
            <v>2007</v>
          </cell>
          <cell r="DS235">
            <v>2007</v>
          </cell>
          <cell r="DT235">
            <v>2007</v>
          </cell>
          <cell r="DU235">
            <v>2007</v>
          </cell>
          <cell r="DZ235" t="str">
            <v>electrisch</v>
          </cell>
          <cell r="EW235" t="str">
            <v>X</v>
          </cell>
          <cell r="FW235" t="str">
            <v>871687400009703824</v>
          </cell>
          <cell r="FX235">
            <v>4</v>
          </cell>
          <cell r="FY235" t="str">
            <v>I-MIDDENWEG</v>
          </cell>
        </row>
        <row r="236">
          <cell r="A236" t="str">
            <v>ST4105</v>
          </cell>
          <cell r="B236" t="str">
            <v>Middenweg</v>
          </cell>
          <cell r="D236" t="str">
            <v>n</v>
          </cell>
          <cell r="E236" t="str">
            <v>nee</v>
          </cell>
          <cell r="G236" t="str">
            <v>St</v>
          </cell>
          <cell r="Q236" t="str">
            <v>St</v>
          </cell>
          <cell r="R236" t="str">
            <v>HDSR</v>
          </cell>
          <cell r="S236">
            <v>300</v>
          </cell>
          <cell r="U236" t="str">
            <v>vastgesteld</v>
          </cell>
          <cell r="X236" t="str">
            <v>EG</v>
          </cell>
          <cell r="Z236">
            <v>115811.52899999917</v>
          </cell>
          <cell r="AA236">
            <v>459908.76700000092</v>
          </cell>
          <cell r="AB236" t="str">
            <v>Middenweg</v>
          </cell>
          <cell r="AC236" t="str">
            <v>3474KC</v>
          </cell>
          <cell r="AD236" t="str">
            <v>Zegveld</v>
          </cell>
          <cell r="AE236" t="str">
            <v>Woerden</v>
          </cell>
          <cell r="AF236" t="str">
            <v>OR</v>
          </cell>
          <cell r="AG236" t="str">
            <v>NG 04</v>
          </cell>
          <cell r="AH236" t="str">
            <v>handm.</v>
          </cell>
          <cell r="AJ236" t="str">
            <v>KOP</v>
          </cell>
          <cell r="AO236" t="str">
            <v>Middenweg ??</v>
          </cell>
          <cell r="AR236" t="str">
            <v>Middenweg????</v>
          </cell>
          <cell r="BA236">
            <v>0</v>
          </cell>
          <cell r="BC236">
            <v>0</v>
          </cell>
          <cell r="BF236" t="str">
            <v>klepstuw</v>
          </cell>
          <cell r="BK236" t="str">
            <v>beton</v>
          </cell>
          <cell r="CW236">
            <v>0</v>
          </cell>
          <cell r="CX236">
            <v>0</v>
          </cell>
          <cell r="DE236" t="str">
            <v>n.v.t.</v>
          </cell>
          <cell r="DF236" t="str">
            <v>nvt</v>
          </cell>
          <cell r="DH236">
            <v>717756</v>
          </cell>
          <cell r="DO236" t="str">
            <v>geen</v>
          </cell>
          <cell r="DP236">
            <v>1964</v>
          </cell>
          <cell r="DU236">
            <v>1964</v>
          </cell>
          <cell r="DZ236" t="str">
            <v xml:space="preserve">RVK  handm </v>
          </cell>
          <cell r="EU236" t="str">
            <v>X</v>
          </cell>
          <cell r="FW236" t="str">
            <v>geen elektra??? of samen met ander object??</v>
          </cell>
          <cell r="FY236" t="e">
            <v>#N/A</v>
          </cell>
          <cell r="FZ236" t="str">
            <v>misschien aangesloten op aansluiting inlaat Middenweg ???</v>
          </cell>
        </row>
        <row r="237">
          <cell r="A237" t="str">
            <v>ST0130</v>
          </cell>
          <cell r="B237" t="str">
            <v>Mijzijde, stuw</v>
          </cell>
          <cell r="D237" t="str">
            <v>j</v>
          </cell>
          <cell r="E237">
            <v>4395</v>
          </cell>
          <cell r="G237" t="str">
            <v>St</v>
          </cell>
          <cell r="O237" t="str">
            <v>Vp</v>
          </cell>
          <cell r="Q237" t="str">
            <v>StVp</v>
          </cell>
          <cell r="R237" t="str">
            <v>HDSR</v>
          </cell>
          <cell r="S237">
            <v>300</v>
          </cell>
          <cell r="X237" t="str">
            <v>EG</v>
          </cell>
          <cell r="Z237">
            <v>119783.88399999961</v>
          </cell>
          <cell r="AA237">
            <v>460681.4459999986</v>
          </cell>
          <cell r="AB237" t="str">
            <v>Mijzijde 158, achter</v>
          </cell>
          <cell r="AC237" t="str">
            <v>3474 GV</v>
          </cell>
          <cell r="AD237" t="str">
            <v>Kamerik</v>
          </cell>
          <cell r="AE237" t="str">
            <v>Woerden</v>
          </cell>
          <cell r="AF237" t="str">
            <v>OR</v>
          </cell>
          <cell r="AG237" t="str">
            <v>MR 07</v>
          </cell>
          <cell r="AH237" t="str">
            <v>autom.</v>
          </cell>
          <cell r="AJ237" t="str">
            <v>GOP</v>
          </cell>
          <cell r="BF237" t="str">
            <v>?</v>
          </cell>
          <cell r="BG237" t="str">
            <v>?</v>
          </cell>
          <cell r="BH237" t="str">
            <v>?</v>
          </cell>
          <cell r="DD237">
            <v>2018</v>
          </cell>
          <cell r="DE237">
            <v>2011</v>
          </cell>
          <cell r="DG237">
            <v>2011</v>
          </cell>
          <cell r="DI237">
            <v>2016</v>
          </cell>
          <cell r="DO237" t="str">
            <v>geen</v>
          </cell>
          <cell r="DP237">
            <v>2011</v>
          </cell>
          <cell r="DQ237">
            <v>2011</v>
          </cell>
          <cell r="DR237">
            <v>2011</v>
          </cell>
          <cell r="DS237">
            <v>2011</v>
          </cell>
          <cell r="DT237">
            <v>2011</v>
          </cell>
          <cell r="DU237">
            <v>2011</v>
          </cell>
          <cell r="FA237" t="str">
            <v>x</v>
          </cell>
          <cell r="FW237" t="str">
            <v>geen elektra??? of samen met ander object??</v>
          </cell>
          <cell r="FY237" t="e">
            <v>#N/A</v>
          </cell>
        </row>
        <row r="238">
          <cell r="A238" t="str">
            <v>G0046</v>
          </cell>
          <cell r="B238" t="str">
            <v>Moersbergen</v>
          </cell>
          <cell r="D238" t="str">
            <v>j</v>
          </cell>
          <cell r="E238">
            <v>1088</v>
          </cell>
          <cell r="F238" t="str">
            <v>Gm</v>
          </cell>
          <cell r="Q238" t="str">
            <v>Gm</v>
          </cell>
          <cell r="R238" t="str">
            <v>HDSR</v>
          </cell>
          <cell r="S238">
            <v>300</v>
          </cell>
          <cell r="X238" t="str">
            <v>G3mO</v>
          </cell>
          <cell r="Z238">
            <v>149922.10500000045</v>
          </cell>
          <cell r="AA238">
            <v>448824.58900000155</v>
          </cell>
          <cell r="AB238" t="str">
            <v>Gooijerdijk 30 to</v>
          </cell>
          <cell r="AC238" t="str">
            <v>3972 MB</v>
          </cell>
          <cell r="AD238" t="str">
            <v>Driebergen-Rijssenburg</v>
          </cell>
          <cell r="AE238" t="str">
            <v>Utr.Heuvelrug</v>
          </cell>
          <cell r="AF238" t="str">
            <v>KR</v>
          </cell>
          <cell r="AG238" t="str">
            <v>MK 12</v>
          </cell>
          <cell r="AH238" t="str">
            <v>autom.</v>
          </cell>
          <cell r="AJ238" t="str">
            <v>nee</v>
          </cell>
          <cell r="AL238" t="str">
            <v>aanvoer</v>
          </cell>
          <cell r="AV238" t="str">
            <v>schroefpomp</v>
          </cell>
          <cell r="AW238">
            <v>5</v>
          </cell>
          <cell r="BA238">
            <v>5</v>
          </cell>
          <cell r="BC238">
            <v>1</v>
          </cell>
          <cell r="BD238">
            <v>1</v>
          </cell>
          <cell r="CR238" t="str">
            <v>put prefab beton</v>
          </cell>
          <cell r="CS238" t="str">
            <v>stalen straatkast</v>
          </cell>
          <cell r="DD238">
            <v>2017</v>
          </cell>
          <cell r="DE238" t="str">
            <v>n.v.t.</v>
          </cell>
          <cell r="DI238">
            <v>2018</v>
          </cell>
          <cell r="DL238" t="str">
            <v>kl.kast</v>
          </cell>
          <cell r="DM238" t="str">
            <v>ja</v>
          </cell>
          <cell r="DP238">
            <v>2012</v>
          </cell>
          <cell r="DQ238">
            <v>2012</v>
          </cell>
          <cell r="DR238">
            <v>2012</v>
          </cell>
          <cell r="DS238">
            <v>2012</v>
          </cell>
          <cell r="DT238">
            <v>2012</v>
          </cell>
          <cell r="DU238">
            <v>2012</v>
          </cell>
          <cell r="FB238" t="str">
            <v>X</v>
          </cell>
          <cell r="FW238" t="str">
            <v>871687460009069955</v>
          </cell>
          <cell r="FX238">
            <v>3</v>
          </cell>
          <cell r="FY238" t="str">
            <v>GM-MOERSBERGEN</v>
          </cell>
        </row>
        <row r="239">
          <cell r="A239" t="str">
            <v>G6029</v>
          </cell>
          <cell r="B239" t="str">
            <v>Molendijk</v>
          </cell>
          <cell r="C239" t="str">
            <v>Waarder</v>
          </cell>
          <cell r="D239" t="str">
            <v>j</v>
          </cell>
          <cell r="E239">
            <v>4379</v>
          </cell>
          <cell r="F239" t="str">
            <v>Gm</v>
          </cell>
          <cell r="G239" t="str">
            <v>St</v>
          </cell>
          <cell r="Q239" t="str">
            <v>GmSt</v>
          </cell>
          <cell r="R239" t="str">
            <v>HDSR</v>
          </cell>
          <cell r="S239">
            <v>300</v>
          </cell>
          <cell r="X239" t="str">
            <v>G3zO</v>
          </cell>
          <cell r="Z239">
            <v>116114.49500000104</v>
          </cell>
          <cell r="AA239">
            <v>453071.6409999989</v>
          </cell>
          <cell r="AB239" t="str">
            <v>Molendijk 32nst</v>
          </cell>
          <cell r="AC239" t="str">
            <v>3468NB</v>
          </cell>
          <cell r="AD239" t="str">
            <v>Waarder</v>
          </cell>
          <cell r="AE239" t="str">
            <v>Bodegraven-Reeuwijk</v>
          </cell>
          <cell r="AF239" t="str">
            <v>OR</v>
          </cell>
          <cell r="AG239" t="str">
            <v>WS 05</v>
          </cell>
          <cell r="AH239" t="str">
            <v>autom.</v>
          </cell>
          <cell r="AI239" t="str">
            <v>parallelweg A12</v>
          </cell>
          <cell r="AJ239" t="str">
            <v>GOP</v>
          </cell>
          <cell r="AV239" t="str">
            <v>schroefpomp</v>
          </cell>
          <cell r="AW239">
            <v>3.8</v>
          </cell>
          <cell r="BA239">
            <v>3.8</v>
          </cell>
          <cell r="BC239">
            <v>1</v>
          </cell>
          <cell r="BF239" t="str">
            <v>klepstuw</v>
          </cell>
          <cell r="CR239" t="str">
            <v>put prefab beton</v>
          </cell>
          <cell r="CS239" t="str">
            <v>stalen straatkast</v>
          </cell>
          <cell r="CT239">
            <v>75000</v>
          </cell>
          <cell r="CU239">
            <v>25000</v>
          </cell>
          <cell r="CV239">
            <v>50000</v>
          </cell>
          <cell r="CW239">
            <v>210000</v>
          </cell>
          <cell r="CX239">
            <v>0</v>
          </cell>
          <cell r="CY239">
            <v>0</v>
          </cell>
          <cell r="DE239">
            <v>2015</v>
          </cell>
          <cell r="DG239">
            <v>2015</v>
          </cell>
          <cell r="DI239">
            <v>2020</v>
          </cell>
          <cell r="DL239" t="str">
            <v>kl.kast</v>
          </cell>
          <cell r="DM239" t="str">
            <v>ja</v>
          </cell>
          <cell r="DO239" t="str">
            <v>geen</v>
          </cell>
          <cell r="DP239">
            <v>2005</v>
          </cell>
          <cell r="DQ239">
            <v>2005</v>
          </cell>
          <cell r="DR239">
            <v>2005</v>
          </cell>
          <cell r="DS239">
            <v>2005</v>
          </cell>
          <cell r="DT239">
            <v>2005</v>
          </cell>
          <cell r="DU239">
            <v>2005</v>
          </cell>
          <cell r="DZ239" t="str">
            <v>mech + electr</v>
          </cell>
          <cell r="EU239" t="str">
            <v>X</v>
          </cell>
          <cell r="FV239" t="str">
            <v>Hidrostal</v>
          </cell>
          <cell r="FW239" t="str">
            <v>871692192901927829</v>
          </cell>
          <cell r="FX239">
            <v>4</v>
          </cell>
          <cell r="FY239" t="str">
            <v>GM-MOLENDIJK</v>
          </cell>
        </row>
        <row r="240">
          <cell r="A240" t="str">
            <v>G4044</v>
          </cell>
          <cell r="B240" t="str">
            <v>Molenvliet</v>
          </cell>
          <cell r="D240" t="str">
            <v>j</v>
          </cell>
          <cell r="E240">
            <v>4368</v>
          </cell>
          <cell r="F240" t="str">
            <v>Gm</v>
          </cell>
          <cell r="Q240" t="str">
            <v>Gm</v>
          </cell>
          <cell r="R240" t="str">
            <v>HDSR</v>
          </cell>
          <cell r="S240">
            <v>300</v>
          </cell>
          <cell r="X240" t="str">
            <v>EG</v>
          </cell>
          <cell r="Z240">
            <v>119299.47399999946</v>
          </cell>
          <cell r="AA240">
            <v>455144.31500000134</v>
          </cell>
          <cell r="AB240" t="str">
            <v>Hoge Rijndijk 15 ac</v>
          </cell>
          <cell r="AC240" t="str">
            <v>3449HD</v>
          </cell>
          <cell r="AD240" t="str">
            <v>Woerden</v>
          </cell>
          <cell r="AE240" t="str">
            <v>Woerden</v>
          </cell>
          <cell r="AF240" t="str">
            <v>OR</v>
          </cell>
          <cell r="AG240" t="str">
            <v>NG 04</v>
          </cell>
          <cell r="AH240" t="str">
            <v>autom.</v>
          </cell>
          <cell r="AJ240" t="str">
            <v>GOP</v>
          </cell>
          <cell r="AL240" t="str">
            <v>afvoer</v>
          </cell>
          <cell r="AO240" t="str">
            <v>voorboezem Oude Rijn</v>
          </cell>
          <cell r="AP240">
            <v>-0.47</v>
          </cell>
          <cell r="AR240" t="str">
            <v>kern Woerden</v>
          </cell>
          <cell r="AT240">
            <v>-2.15</v>
          </cell>
          <cell r="AU240">
            <v>1.68</v>
          </cell>
          <cell r="AV240" t="str">
            <v>vijzel</v>
          </cell>
          <cell r="AW240">
            <v>25</v>
          </cell>
          <cell r="AX240">
            <v>25</v>
          </cell>
          <cell r="BA240">
            <v>50</v>
          </cell>
          <cell r="BC240">
            <v>2</v>
          </cell>
          <cell r="BD240">
            <v>1</v>
          </cell>
          <cell r="BE240" t="str">
            <v>Bosker portaal</v>
          </cell>
          <cell r="CR240" t="str">
            <v>betonnen onderbouw</v>
          </cell>
          <cell r="CS240" t="str">
            <v>gebouw, steen</v>
          </cell>
          <cell r="CT240">
            <v>350000</v>
          </cell>
          <cell r="CU240">
            <v>220000</v>
          </cell>
          <cell r="CV240">
            <v>60000</v>
          </cell>
          <cell r="CW240">
            <v>882000</v>
          </cell>
          <cell r="CX240">
            <v>387570.9899835207</v>
          </cell>
          <cell r="CY240">
            <v>326050</v>
          </cell>
          <cell r="DA240">
            <v>633776</v>
          </cell>
          <cell r="DE240">
            <v>2014</v>
          </cell>
          <cell r="DG240">
            <v>2014</v>
          </cell>
          <cell r="DI240">
            <v>2019</v>
          </cell>
          <cell r="DJ240" t="str">
            <v xml:space="preserve"> </v>
          </cell>
          <cell r="DK240" t="str">
            <v>R afl?</v>
          </cell>
          <cell r="DL240" t="str">
            <v>gebouw</v>
          </cell>
          <cell r="DM240" t="str">
            <v>ja</v>
          </cell>
          <cell r="DN240">
            <v>2018</v>
          </cell>
          <cell r="DO240" t="str">
            <v>geen</v>
          </cell>
          <cell r="DP240" t="str">
            <v>1975/1980</v>
          </cell>
          <cell r="DQ240">
            <v>2004</v>
          </cell>
          <cell r="DR240">
            <v>2004</v>
          </cell>
          <cell r="DS240">
            <v>2004</v>
          </cell>
          <cell r="DT240">
            <v>1997</v>
          </cell>
          <cell r="DU240">
            <v>2004</v>
          </cell>
          <cell r="DZ240" t="str">
            <v>electr</v>
          </cell>
          <cell r="EC240">
            <v>233</v>
          </cell>
          <cell r="ET240" t="str">
            <v>X</v>
          </cell>
          <cell r="FS240" t="str">
            <v>info zie DM814688</v>
          </cell>
          <cell r="FV240" t="str">
            <v>nn</v>
          </cell>
          <cell r="FW240" t="str">
            <v>871687400005969279</v>
          </cell>
          <cell r="FX240">
            <v>4</v>
          </cell>
          <cell r="FY240" t="str">
            <v>GM-MOLENVLIET</v>
          </cell>
        </row>
        <row r="241">
          <cell r="A241" t="str">
            <v>ST3015</v>
          </cell>
          <cell r="B241" t="str">
            <v>Molenvliet</v>
          </cell>
          <cell r="C241" t="str">
            <v>RWZI Broekweg</v>
          </cell>
          <cell r="D241" t="str">
            <v>j</v>
          </cell>
          <cell r="E241">
            <v>1051</v>
          </cell>
          <cell r="G241" t="str">
            <v>St</v>
          </cell>
          <cell r="Q241" t="str">
            <v>St</v>
          </cell>
          <cell r="R241" t="str">
            <v>HDSR</v>
          </cell>
          <cell r="S241">
            <v>300</v>
          </cell>
          <cell r="X241" t="str">
            <v>G3zO</v>
          </cell>
          <cell r="Z241">
            <v>149495.78700000048</v>
          </cell>
          <cell r="AA241">
            <v>442622.86100000143</v>
          </cell>
          <cell r="AB241" t="str">
            <v>Kanaaldijk Noord 4 bij</v>
          </cell>
          <cell r="AC241" t="str">
            <v>3961MZ</v>
          </cell>
          <cell r="AD241" t="str">
            <v>Wijk bij Duurstede</v>
          </cell>
          <cell r="AE241" t="str">
            <v>Wijk bij Duurstede</v>
          </cell>
          <cell r="AF241" t="str">
            <v>KR</v>
          </cell>
          <cell r="AG241" t="str">
            <v>ML 08</v>
          </cell>
          <cell r="AH241" t="str">
            <v>autom.</v>
          </cell>
          <cell r="AJ241" t="str">
            <v>GOP</v>
          </cell>
          <cell r="AL241" t="str">
            <v>afvoer</v>
          </cell>
          <cell r="BA241">
            <v>0</v>
          </cell>
          <cell r="BC241">
            <v>0</v>
          </cell>
          <cell r="BF241" t="str">
            <v>klepstuw</v>
          </cell>
          <cell r="BG241">
            <v>1</v>
          </cell>
          <cell r="BH241">
            <v>1.9</v>
          </cell>
          <cell r="BK241" t="str">
            <v>beton</v>
          </cell>
          <cell r="BL241" t="str">
            <v>staal</v>
          </cell>
          <cell r="CR241" t="str">
            <v>betonnen onderbouw</v>
          </cell>
          <cell r="CS241" t="str">
            <v>stalen klep</v>
          </cell>
          <cell r="CW241">
            <v>0</v>
          </cell>
          <cell r="CX241">
            <v>0</v>
          </cell>
          <cell r="DE241">
            <v>2014</v>
          </cell>
          <cell r="DG241">
            <v>2014</v>
          </cell>
          <cell r="DI241">
            <v>2019</v>
          </cell>
          <cell r="DO241" t="str">
            <v>geen</v>
          </cell>
          <cell r="DP241" t="str">
            <v>??</v>
          </cell>
          <cell r="DQ241">
            <v>2003</v>
          </cell>
          <cell r="DR241">
            <v>2003</v>
          </cell>
          <cell r="DS241">
            <v>2003</v>
          </cell>
          <cell r="DT241">
            <v>2003</v>
          </cell>
          <cell r="DU241">
            <v>2003</v>
          </cell>
          <cell r="ES241" t="str">
            <v>X</v>
          </cell>
          <cell r="FW241" t="str">
            <v>871687400009061320</v>
          </cell>
          <cell r="FX241">
            <v>3</v>
          </cell>
          <cell r="FY241" t="str">
            <v>ST-MOLENVLIET</v>
          </cell>
        </row>
        <row r="242">
          <cell r="A242" t="str">
            <v>ST4100</v>
          </cell>
          <cell r="B242" t="str">
            <v>Molenvliet Wijkpark</v>
          </cell>
          <cell r="C242" t="str">
            <v>Wijkpark Molenvliet</v>
          </cell>
          <cell r="D242" t="str">
            <v>j</v>
          </cell>
          <cell r="E242">
            <v>4391</v>
          </cell>
          <cell r="G242" t="str">
            <v>St</v>
          </cell>
          <cell r="Q242" t="str">
            <v>St</v>
          </cell>
          <cell r="R242" t="str">
            <v>HDSR</v>
          </cell>
          <cell r="S242">
            <v>300</v>
          </cell>
          <cell r="X242" t="str">
            <v>G3zO</v>
          </cell>
          <cell r="Z242">
            <v>119022.76999999955</v>
          </cell>
          <cell r="AA242">
            <v>454370.76999999955</v>
          </cell>
          <cell r="AB242" t="str">
            <v>Molenvlietbrink 307</v>
          </cell>
          <cell r="AC242" t="str">
            <v>3448 HT</v>
          </cell>
          <cell r="AD242" t="str">
            <v>Woerden</v>
          </cell>
          <cell r="AE242" t="str">
            <v>Woerden</v>
          </cell>
          <cell r="AF242" t="str">
            <v>OR</v>
          </cell>
          <cell r="AG242" t="str">
            <v>NG 04</v>
          </cell>
          <cell r="AH242" t="str">
            <v>autom.</v>
          </cell>
          <cell r="AJ242" t="str">
            <v>GOP</v>
          </cell>
          <cell r="DE242">
            <v>2014</v>
          </cell>
          <cell r="DG242">
            <v>2014</v>
          </cell>
          <cell r="DI242">
            <v>2019</v>
          </cell>
          <cell r="DO242" t="str">
            <v>geen</v>
          </cell>
          <cell r="DP242">
            <v>2010</v>
          </cell>
          <cell r="DQ242">
            <v>2010</v>
          </cell>
          <cell r="DR242">
            <v>2010</v>
          </cell>
          <cell r="DS242">
            <v>2010</v>
          </cell>
          <cell r="DT242">
            <v>2010</v>
          </cell>
          <cell r="DU242">
            <v>2010</v>
          </cell>
          <cell r="EZ242" t="str">
            <v>x</v>
          </cell>
          <cell r="FW242" t="str">
            <v>871687460009827142</v>
          </cell>
          <cell r="FX242">
            <v>4</v>
          </cell>
          <cell r="FY242" t="str">
            <v>GM-MOLENSTOMP</v>
          </cell>
        </row>
        <row r="243">
          <cell r="A243" t="str">
            <v>ST0414</v>
          </cell>
          <cell r="B243" t="str">
            <v>Molenweg</v>
          </cell>
          <cell r="D243" t="str">
            <v>j</v>
          </cell>
          <cell r="E243">
            <v>4339</v>
          </cell>
          <cell r="G243" t="str">
            <v>St</v>
          </cell>
          <cell r="Q243" t="str">
            <v>St</v>
          </cell>
          <cell r="R243" t="str">
            <v>HDSR</v>
          </cell>
          <cell r="S243">
            <v>300</v>
          </cell>
          <cell r="X243" t="str">
            <v>G3zO</v>
          </cell>
          <cell r="Z243">
            <v>116572.76000000164</v>
          </cell>
          <cell r="AA243">
            <v>457985.99799999967</v>
          </cell>
          <cell r="AB243" t="str">
            <v>Molenweg  57 achter</v>
          </cell>
          <cell r="AC243" t="str">
            <v>3474KX</v>
          </cell>
          <cell r="AD243" t="str">
            <v>Zegveld</v>
          </cell>
          <cell r="AE243" t="str">
            <v>Woerden</v>
          </cell>
          <cell r="AF243" t="str">
            <v>OR</v>
          </cell>
          <cell r="AG243" t="str">
            <v>NG 04</v>
          </cell>
          <cell r="AH243" t="str">
            <v>autom.</v>
          </cell>
          <cell r="AJ243" t="str">
            <v>GOP</v>
          </cell>
          <cell r="DE243">
            <v>2015</v>
          </cell>
          <cell r="DG243">
            <v>2015</v>
          </cell>
          <cell r="DI243">
            <v>2020</v>
          </cell>
          <cell r="DO243" t="str">
            <v>geen</v>
          </cell>
          <cell r="DP243">
            <v>2008</v>
          </cell>
          <cell r="DQ243">
            <v>2008</v>
          </cell>
          <cell r="DR243">
            <v>2008</v>
          </cell>
          <cell r="DS243">
            <v>2008</v>
          </cell>
          <cell r="DT243">
            <v>2008</v>
          </cell>
          <cell r="DU243">
            <v>2008</v>
          </cell>
          <cell r="EW243" t="str">
            <v>x</v>
          </cell>
          <cell r="EX243" t="str">
            <v>X</v>
          </cell>
          <cell r="FW243" t="str">
            <v>871687400009764344</v>
          </cell>
          <cell r="FX243">
            <v>4</v>
          </cell>
          <cell r="FY243" t="str">
            <v>ST-MOLENWEG</v>
          </cell>
        </row>
        <row r="244">
          <cell r="A244" t="str">
            <v>I6094</v>
          </cell>
          <cell r="B244" t="str">
            <v>Molenweg</v>
          </cell>
          <cell r="D244" t="str">
            <v>n</v>
          </cell>
          <cell r="E244" t="str">
            <v>nee</v>
          </cell>
          <cell r="H244" t="str">
            <v>In</v>
          </cell>
          <cell r="Q244" t="str">
            <v>In</v>
          </cell>
          <cell r="R244" t="str">
            <v>HDSR</v>
          </cell>
          <cell r="S244">
            <v>300</v>
          </cell>
          <cell r="X244" t="str">
            <v>G3zO</v>
          </cell>
          <cell r="Z244" t="e">
            <v>#N/A</v>
          </cell>
          <cell r="AA244" t="e">
            <v>#N/A</v>
          </cell>
          <cell r="AB244" t="str">
            <v>Molenweg 61nst</v>
          </cell>
          <cell r="AC244" t="str">
            <v>3474KX</v>
          </cell>
          <cell r="AD244" t="str">
            <v>Zegveld</v>
          </cell>
          <cell r="AE244" t="str">
            <v>Woerden</v>
          </cell>
          <cell r="AF244" t="str">
            <v>OR</v>
          </cell>
          <cell r="AG244" t="str">
            <v>NG 04</v>
          </cell>
          <cell r="AH244" t="str">
            <v>handm.</v>
          </cell>
          <cell r="AI244" t="str">
            <v>uit deze lijst</v>
          </cell>
          <cell r="AJ244" t="str">
            <v>KOP</v>
          </cell>
          <cell r="CW244">
            <v>0</v>
          </cell>
          <cell r="CX244">
            <v>0</v>
          </cell>
          <cell r="DE244">
            <v>2013</v>
          </cell>
          <cell r="DG244">
            <v>2013</v>
          </cell>
          <cell r="DI244">
            <v>2018</v>
          </cell>
          <cell r="DO244" t="str">
            <v>geen</v>
          </cell>
          <cell r="FW244" t="str">
            <v>geen elektra??? of samen met ander object??</v>
          </cell>
          <cell r="FY244" t="e">
            <v>#N/A</v>
          </cell>
          <cell r="FZ244" t="str">
            <v>misschien aangesloten op aansluiting inlaat stuw Molenweg</v>
          </cell>
        </row>
        <row r="245">
          <cell r="A245" t="str">
            <v>M25</v>
          </cell>
          <cell r="B245" t="str">
            <v>Molenweg Meetpunt</v>
          </cell>
          <cell r="D245" t="str">
            <v>j</v>
          </cell>
          <cell r="E245" t="str">
            <v>?511</v>
          </cell>
          <cell r="N245" t="str">
            <v>Mp</v>
          </cell>
          <cell r="Q245" t="str">
            <v>Mp</v>
          </cell>
          <cell r="R245" t="str">
            <v>HDSR</v>
          </cell>
          <cell r="S245">
            <v>300</v>
          </cell>
          <cell r="X245" t="str">
            <v>M-code</v>
          </cell>
          <cell r="Z245" t="e">
            <v>#N/A</v>
          </cell>
          <cell r="AA245" t="e">
            <v>#N/A</v>
          </cell>
          <cell r="AB245" t="str">
            <v>Molenweg  57 achter</v>
          </cell>
          <cell r="AC245" t="str">
            <v>3474KX</v>
          </cell>
          <cell r="AD245" t="str">
            <v>Zegveld</v>
          </cell>
          <cell r="AE245" t="str">
            <v>Woerden</v>
          </cell>
          <cell r="AF245" t="str">
            <v>OR</v>
          </cell>
          <cell r="AG245" t="str">
            <v>NG 04</v>
          </cell>
          <cell r="AH245" t="str">
            <v>autom.</v>
          </cell>
          <cell r="CM245" t="str">
            <v>Pluvio</v>
          </cell>
          <cell r="DE245" t="str">
            <v>n.v.t.</v>
          </cell>
          <cell r="DO245" t="str">
            <v>geen</v>
          </cell>
          <cell r="DT245">
            <v>2011</v>
          </cell>
          <cell r="DU245">
            <v>2011</v>
          </cell>
          <cell r="FW245" t="str">
            <v>geen elektra??? of samen met ander object??</v>
          </cell>
          <cell r="FY245" t="e">
            <v>#N/A</v>
          </cell>
          <cell r="FZ245" t="str">
            <v>misschien aangesloten op aansluiting inlaat stuw Molenweg</v>
          </cell>
        </row>
        <row r="246">
          <cell r="A246" t="str">
            <v>M26</v>
          </cell>
          <cell r="B246" t="str">
            <v>Montfoort Meetpunt(hdsr) bij Sluis(eigend.Gem)</v>
          </cell>
          <cell r="D246" t="str">
            <v>j</v>
          </cell>
          <cell r="E246">
            <v>4365</v>
          </cell>
          <cell r="N246" t="str">
            <v>Mp</v>
          </cell>
          <cell r="Q246" t="str">
            <v>Mp</v>
          </cell>
          <cell r="R246" t="str">
            <v>HDSR</v>
          </cell>
          <cell r="S246">
            <v>300</v>
          </cell>
          <cell r="X246" t="str">
            <v>M-code</v>
          </cell>
          <cell r="Z246" t="e">
            <v>#N/A</v>
          </cell>
          <cell r="AA246" t="e">
            <v>#N/A</v>
          </cell>
          <cell r="AB246" t="str">
            <v>Doeldijk 1 to</v>
          </cell>
          <cell r="AC246" t="str">
            <v>3417XD</v>
          </cell>
          <cell r="AD246" t="str">
            <v>Montfoort</v>
          </cell>
          <cell r="AE246" t="str">
            <v>Montfoort</v>
          </cell>
          <cell r="AF246" t="str">
            <v>OR</v>
          </cell>
          <cell r="AG246" t="str">
            <v>AV 06</v>
          </cell>
          <cell r="AH246" t="str">
            <v>autom.</v>
          </cell>
          <cell r="AJ246" t="str">
            <v>nee</v>
          </cell>
          <cell r="CW246">
            <v>0</v>
          </cell>
          <cell r="CX246">
            <v>70598.692194638148</v>
          </cell>
          <cell r="CY246">
            <v>57403.197335402569</v>
          </cell>
          <cell r="CZ246">
            <v>7000</v>
          </cell>
          <cell r="DA246">
            <v>72020</v>
          </cell>
          <cell r="DB246">
            <v>7000</v>
          </cell>
          <cell r="DE246">
            <v>2008</v>
          </cell>
          <cell r="DG246">
            <v>2008</v>
          </cell>
          <cell r="DI246">
            <v>2017</v>
          </cell>
          <cell r="DO246" t="str">
            <v>geen</v>
          </cell>
          <cell r="DP246">
            <v>1994</v>
          </cell>
          <cell r="DQ246">
            <v>1994</v>
          </cell>
          <cell r="DR246" t="str">
            <v>n.v.t.</v>
          </cell>
          <cell r="DS246">
            <v>1994</v>
          </cell>
          <cell r="DT246">
            <v>1994</v>
          </cell>
          <cell r="DU246">
            <v>1994</v>
          </cell>
          <cell r="DZ246" t="str">
            <v>renoveren Evt. verpl.Nw inl Ijsselveld</v>
          </cell>
          <cell r="ES246">
            <v>10</v>
          </cell>
          <cell r="FW246" t="str">
            <v>871687400007206761</v>
          </cell>
          <cell r="FX246">
            <v>4</v>
          </cell>
          <cell r="FY246" t="str">
            <v>MP-MEETPUNT MONTFOORT-SLUIS</v>
          </cell>
        </row>
        <row r="247">
          <cell r="A247" t="str">
            <v>SY4914</v>
          </cell>
          <cell r="B247" t="str">
            <v>Montfoortse vaart</v>
          </cell>
          <cell r="D247" t="str">
            <v>n</v>
          </cell>
          <cell r="E247" t="str">
            <v>nee</v>
          </cell>
          <cell r="J247" t="str">
            <v>Sy</v>
          </cell>
          <cell r="Q247" t="str">
            <v>Sy</v>
          </cell>
          <cell r="R247" t="str">
            <v>HDSR</v>
          </cell>
          <cell r="S247">
            <v>300</v>
          </cell>
          <cell r="X247" t="str">
            <v>SY-code</v>
          </cell>
          <cell r="Z247" t="e">
            <v>#N/A</v>
          </cell>
          <cell r="AA247" t="e">
            <v>#N/A</v>
          </cell>
          <cell r="AB247" t="str">
            <v>Weidepad 1 achter</v>
          </cell>
          <cell r="AC247" t="str">
            <v>3461GX</v>
          </cell>
          <cell r="AD247" t="str">
            <v>Linschoten</v>
          </cell>
          <cell r="AE247" t="str">
            <v>Montfoort</v>
          </cell>
          <cell r="AF247" t="str">
            <v>OR</v>
          </cell>
          <cell r="AG247" t="str">
            <v>AV 06</v>
          </cell>
          <cell r="AH247" t="str">
            <v>handm.</v>
          </cell>
          <cell r="AI247" t="str">
            <v>in 2000 van hout naar beton</v>
          </cell>
          <cell r="AJ247" t="str">
            <v>GOP</v>
          </cell>
          <cell r="CR247" t="str">
            <v>beton</v>
          </cell>
          <cell r="CS247" t="str">
            <v>schuif</v>
          </cell>
          <cell r="DE247" t="str">
            <v>n.v.t.</v>
          </cell>
          <cell r="DO247" t="str">
            <v>geen</v>
          </cell>
          <cell r="DP247" t="str">
            <v>??</v>
          </cell>
          <cell r="DQ247">
            <v>2000</v>
          </cell>
          <cell r="DR247">
            <v>2000</v>
          </cell>
          <cell r="DS247" t="str">
            <v>n.v.t.</v>
          </cell>
          <cell r="DT247" t="str">
            <v>n.v.t.</v>
          </cell>
          <cell r="DU247">
            <v>2000</v>
          </cell>
          <cell r="FW247" t="str">
            <v>geen elektra??? of samen met ander object??</v>
          </cell>
          <cell r="FY247" t="e">
            <v>#N/A</v>
          </cell>
        </row>
        <row r="248">
          <cell r="A248" t="str">
            <v>SL0007</v>
          </cell>
          <cell r="B248" t="str">
            <v>Montfoortsesluis Schuif  (eig GEM)</v>
          </cell>
          <cell r="D248" t="str">
            <v>j</v>
          </cell>
          <cell r="E248" t="str">
            <v>nee</v>
          </cell>
          <cell r="K248" t="str">
            <v>Af</v>
          </cell>
          <cell r="Q248" t="str">
            <v>Af</v>
          </cell>
          <cell r="R248" t="str">
            <v>Gem Montfoort</v>
          </cell>
          <cell r="S248">
            <v>300</v>
          </cell>
          <cell r="X248" t="str">
            <v>G3zO</v>
          </cell>
          <cell r="Z248" t="e">
            <v>#N/A</v>
          </cell>
          <cell r="AA248" t="e">
            <v>#N/A</v>
          </cell>
          <cell r="AB248" t="str">
            <v>Doeldijk 1 to</v>
          </cell>
          <cell r="AC248" t="str">
            <v>3417XD</v>
          </cell>
          <cell r="AD248" t="str">
            <v>Montfoort</v>
          </cell>
          <cell r="AE248" t="str">
            <v>Montfoort</v>
          </cell>
          <cell r="AF248" t="str">
            <v>OR</v>
          </cell>
          <cell r="AG248" t="str">
            <v>AV 06</v>
          </cell>
          <cell r="AH248" t="str">
            <v>handm.</v>
          </cell>
          <cell r="AJ248" t="str">
            <v>nee</v>
          </cell>
          <cell r="AL248" t="str">
            <v>n.v.t.</v>
          </cell>
          <cell r="BA248">
            <v>0</v>
          </cell>
          <cell r="BC248">
            <v>0</v>
          </cell>
          <cell r="BN248" t="str">
            <v>keersluis</v>
          </cell>
          <cell r="CT248">
            <v>0</v>
          </cell>
          <cell r="CU248">
            <v>0</v>
          </cell>
          <cell r="CV248">
            <v>0</v>
          </cell>
          <cell r="CW248">
            <v>0</v>
          </cell>
          <cell r="CX248">
            <v>0</v>
          </cell>
          <cell r="CY248">
            <v>0</v>
          </cell>
          <cell r="CZ248" t="str">
            <v xml:space="preserve"> </v>
          </cell>
          <cell r="DB248" t="str">
            <v xml:space="preserve"> </v>
          </cell>
          <cell r="DE248" t="str">
            <v>n.v.t.</v>
          </cell>
          <cell r="DO248" t="str">
            <v>geen</v>
          </cell>
          <cell r="DP248" t="str">
            <v>??</v>
          </cell>
          <cell r="EA248" t="str">
            <v>visp.2</v>
          </cell>
          <cell r="FW248" t="str">
            <v>geen elektra??? of samen met ander object??</v>
          </cell>
          <cell r="FY248" t="e">
            <v>#N/A</v>
          </cell>
        </row>
        <row r="249">
          <cell r="A249" t="str">
            <v>G4032</v>
          </cell>
          <cell r="B249" t="str">
            <v>Naamrijk (Roode Molen)</v>
          </cell>
          <cell r="C249" t="str">
            <v>Roode Molen / Hamoen</v>
          </cell>
          <cell r="D249" t="str">
            <v>j</v>
          </cell>
          <cell r="E249" t="str">
            <v>nee</v>
          </cell>
          <cell r="F249" t="str">
            <v>Gm</v>
          </cell>
          <cell r="Q249" t="str">
            <v>Gm</v>
          </cell>
          <cell r="R249" t="str">
            <v>HDSR</v>
          </cell>
          <cell r="S249">
            <v>300</v>
          </cell>
          <cell r="X249" t="str">
            <v>G3zO</v>
          </cell>
          <cell r="Z249">
            <v>131947.46999999881</v>
          </cell>
          <cell r="AA249">
            <v>454902.38100000098</v>
          </cell>
          <cell r="AB249" t="str">
            <v>Rijksstraatweg 60 nst</v>
          </cell>
          <cell r="AC249" t="str">
            <v>3454JD</v>
          </cell>
          <cell r="AD249" t="str">
            <v>De Meern</v>
          </cell>
          <cell r="AE249" t="str">
            <v>Utrecht</v>
          </cell>
          <cell r="AF249" t="str">
            <v>LR</v>
          </cell>
          <cell r="AG249" t="str">
            <v>NB 16</v>
          </cell>
          <cell r="AH249" t="str">
            <v>lok.autom.</v>
          </cell>
          <cell r="AJ249" t="str">
            <v>GOP</v>
          </cell>
          <cell r="AL249" t="str">
            <v>aanvoer</v>
          </cell>
          <cell r="AM249" t="str">
            <v>Hoogwatervz.</v>
          </cell>
          <cell r="AN249" t="str">
            <v>ca 10</v>
          </cell>
          <cell r="AO249" t="str">
            <v>hoogwatervoorz. Rheijngaarde</v>
          </cell>
          <cell r="AP249">
            <v>-0.15</v>
          </cell>
          <cell r="AQ249">
            <v>-0.5</v>
          </cell>
          <cell r="AR249" t="str">
            <v>Leidsche Rijn</v>
          </cell>
          <cell r="AT249">
            <v>-0.4</v>
          </cell>
          <cell r="AU249">
            <v>0.25</v>
          </cell>
          <cell r="AV249" t="str">
            <v>schroefpomp</v>
          </cell>
          <cell r="AW249">
            <v>2.25</v>
          </cell>
          <cell r="BA249">
            <v>2.25</v>
          </cell>
          <cell r="BC249">
            <v>1</v>
          </cell>
          <cell r="BD249">
            <v>0</v>
          </cell>
          <cell r="CB249" t="str">
            <v>ja</v>
          </cell>
          <cell r="CR249" t="str">
            <v xml:space="preserve">betonput achter kunststof damwand </v>
          </cell>
          <cell r="CS249" t="str">
            <v>stalen straatkast</v>
          </cell>
          <cell r="CT249">
            <v>35000</v>
          </cell>
          <cell r="CU249">
            <v>10000</v>
          </cell>
          <cell r="CV249">
            <v>20000</v>
          </cell>
          <cell r="CW249">
            <v>91000</v>
          </cell>
          <cell r="CX249">
            <v>49538.478784122759</v>
          </cell>
          <cell r="CY249">
            <v>41675</v>
          </cell>
          <cell r="DA249">
            <v>52286</v>
          </cell>
          <cell r="DE249">
            <v>2013</v>
          </cell>
          <cell r="DG249">
            <v>2013</v>
          </cell>
          <cell r="DI249">
            <v>2018</v>
          </cell>
          <cell r="DL249" t="str">
            <v>kl.kast</v>
          </cell>
          <cell r="DM249" t="str">
            <v>geen</v>
          </cell>
          <cell r="DO249" t="str">
            <v>geen</v>
          </cell>
          <cell r="DP249">
            <v>1982</v>
          </cell>
          <cell r="DQ249">
            <v>2011</v>
          </cell>
          <cell r="DR249">
            <v>2011</v>
          </cell>
          <cell r="DS249">
            <v>2011</v>
          </cell>
          <cell r="DT249" t="str">
            <v>n.v.t.</v>
          </cell>
          <cell r="DU249">
            <v>2011</v>
          </cell>
          <cell r="EK249">
            <v>60</v>
          </cell>
          <cell r="EL249">
            <v>35</v>
          </cell>
          <cell r="FF249" t="str">
            <v>X</v>
          </cell>
          <cell r="FU249" t="str">
            <v>Eekels</v>
          </cell>
          <cell r="FV249" t="str">
            <v>Hydrostall E08A</v>
          </cell>
          <cell r="FW249" t="str">
            <v>871687400005538888</v>
          </cell>
          <cell r="FX249">
            <v>2</v>
          </cell>
          <cell r="FY249" t="str">
            <v>GM-NAAMRIJK</v>
          </cell>
        </row>
        <row r="250">
          <cell r="A250" t="str">
            <v>ST0835</v>
          </cell>
          <cell r="B250" t="str">
            <v>Nachtdijk</v>
          </cell>
          <cell r="D250" t="str">
            <v>j</v>
          </cell>
          <cell r="E250">
            <v>1010</v>
          </cell>
          <cell r="G250" t="str">
            <v>St</v>
          </cell>
          <cell r="O250" t="str">
            <v>Vp</v>
          </cell>
          <cell r="Q250" t="str">
            <v>StVp</v>
          </cell>
          <cell r="R250" t="str">
            <v>HDSR</v>
          </cell>
          <cell r="S250">
            <v>300</v>
          </cell>
          <cell r="X250" t="str">
            <v>G3zO</v>
          </cell>
          <cell r="Z250">
            <v>145619.53500000015</v>
          </cell>
          <cell r="AA250">
            <v>445507.49399999902</v>
          </cell>
          <cell r="AB250" t="str">
            <v>Nachtdijk 1 bij</v>
          </cell>
          <cell r="AC250" t="str">
            <v>3945PK</v>
          </cell>
          <cell r="AD250" t="str">
            <v>Cothen</v>
          </cell>
          <cell r="AE250" t="str">
            <v>Wijk bij Duurstede</v>
          </cell>
          <cell r="AF250" t="str">
            <v>KR</v>
          </cell>
          <cell r="AG250" t="str">
            <v>WHa11</v>
          </cell>
          <cell r="AH250" t="str">
            <v>autom.</v>
          </cell>
          <cell r="AI250" t="str">
            <v>ST0835 (ipv ST0245?)</v>
          </cell>
          <cell r="AJ250" t="str">
            <v>GOP</v>
          </cell>
          <cell r="AL250" t="str">
            <v>aanvoer</v>
          </cell>
          <cell r="BA250">
            <v>0</v>
          </cell>
          <cell r="BC250">
            <v>0</v>
          </cell>
          <cell r="BF250" t="str">
            <v>klepstuw</v>
          </cell>
          <cell r="BG250">
            <v>1</v>
          </cell>
          <cell r="BH250">
            <v>2</v>
          </cell>
          <cell r="BK250" t="str">
            <v>beton</v>
          </cell>
          <cell r="BL250" t="str">
            <v>staal</v>
          </cell>
          <cell r="CR250" t="str">
            <v>betonnen damwand</v>
          </cell>
          <cell r="CS250" t="str">
            <v>stalen klep</v>
          </cell>
          <cell r="DD250">
            <v>2018</v>
          </cell>
          <cell r="DE250" t="str">
            <v>n.v.t.</v>
          </cell>
          <cell r="DO250" t="str">
            <v>geen</v>
          </cell>
          <cell r="DP250">
            <v>2011</v>
          </cell>
          <cell r="DU250">
            <v>2011</v>
          </cell>
          <cell r="EL250">
            <v>79</v>
          </cell>
          <cell r="FA250" t="str">
            <v>X</v>
          </cell>
          <cell r="FW250" t="str">
            <v>geen elektra??? of samen met ander object??</v>
          </cell>
          <cell r="FY250" t="e">
            <v>#N/A</v>
          </cell>
          <cell r="FZ250" t="str">
            <v>misschien aangesloten op aansluiting inlaat Nachtdijk??</v>
          </cell>
        </row>
        <row r="251">
          <cell r="A251" t="str">
            <v>G4251</v>
          </cell>
          <cell r="B251" t="str">
            <v>Nachtsloot</v>
          </cell>
          <cell r="D251" t="str">
            <v>j</v>
          </cell>
          <cell r="E251">
            <v>1002</v>
          </cell>
          <cell r="F251" t="str">
            <v>Gm</v>
          </cell>
          <cell r="Q251" t="str">
            <v>Gm</v>
          </cell>
          <cell r="R251" t="str">
            <v>HDSR</v>
          </cell>
          <cell r="S251">
            <v>300</v>
          </cell>
          <cell r="X251" t="str">
            <v>EG</v>
          </cell>
          <cell r="Z251">
            <v>146460.43600000069</v>
          </cell>
          <cell r="AA251">
            <v>445045.57400000095</v>
          </cell>
          <cell r="AB251" t="str">
            <v>Kapelleweg 4 ac</v>
          </cell>
          <cell r="AC251" t="str">
            <v>3945LA</v>
          </cell>
          <cell r="AD251" t="str">
            <v>Cothen</v>
          </cell>
          <cell r="AE251" t="str">
            <v>Wijk bij Duurstede</v>
          </cell>
          <cell r="AF251" t="str">
            <v>KR</v>
          </cell>
          <cell r="AG251" t="str">
            <v>WHa11</v>
          </cell>
          <cell r="AH251" t="str">
            <v>autom.</v>
          </cell>
          <cell r="AI251" t="str">
            <v>wordt opgetoerd en gekeken naar vuilprobleem (2013)</v>
          </cell>
          <cell r="AJ251" t="str">
            <v>GOP</v>
          </cell>
          <cell r="AL251" t="str">
            <v>aanvoer</v>
          </cell>
          <cell r="AO251" t="str">
            <v>Nachtsloot</v>
          </cell>
          <cell r="AP251">
            <v>2.5</v>
          </cell>
          <cell r="AR251" t="str">
            <v>De Kromme Rijn</v>
          </cell>
          <cell r="AT251">
            <v>1.9</v>
          </cell>
          <cell r="AU251">
            <v>0.60000000000000009</v>
          </cell>
          <cell r="AV251" t="str">
            <v>vijzel</v>
          </cell>
          <cell r="AW251">
            <v>90</v>
          </cell>
          <cell r="BA251">
            <v>90</v>
          </cell>
          <cell r="BC251">
            <v>1</v>
          </cell>
          <cell r="BD251">
            <v>1</v>
          </cell>
          <cell r="CR251" t="str">
            <v>damwand</v>
          </cell>
          <cell r="CS251" t="str">
            <v>prefab staal vijzel op damwand</v>
          </cell>
          <cell r="CT251">
            <v>250000</v>
          </cell>
          <cell r="CU251">
            <v>130000</v>
          </cell>
          <cell r="CV251">
            <v>70000</v>
          </cell>
          <cell r="CW251">
            <v>630000</v>
          </cell>
          <cell r="CX251">
            <v>594232.32905901514</v>
          </cell>
          <cell r="CY251">
            <v>499907</v>
          </cell>
          <cell r="DA251">
            <v>1210562</v>
          </cell>
          <cell r="DB251" t="str">
            <v>Te HOOG</v>
          </cell>
          <cell r="DE251">
            <v>2013</v>
          </cell>
          <cell r="DG251">
            <v>2013</v>
          </cell>
          <cell r="DI251">
            <v>2018</v>
          </cell>
          <cell r="DL251" t="str">
            <v>gr.kast</v>
          </cell>
          <cell r="DM251" t="str">
            <v>ja</v>
          </cell>
          <cell r="DO251" t="str">
            <v>geen</v>
          </cell>
          <cell r="DP251">
            <v>1978</v>
          </cell>
          <cell r="DQ251">
            <v>1996</v>
          </cell>
          <cell r="DR251">
            <v>1996</v>
          </cell>
          <cell r="DS251">
            <v>1996</v>
          </cell>
          <cell r="DT251">
            <v>1992</v>
          </cell>
          <cell r="DU251">
            <v>1996</v>
          </cell>
          <cell r="DZ251" t="str">
            <v>rond 1996 gerenov. niet WGP naar 2015? Vispassagewens kan vervallen ivm nieuwe route</v>
          </cell>
          <cell r="EA251" t="str">
            <v>visp.1</v>
          </cell>
          <cell r="EO251">
            <v>40</v>
          </cell>
          <cell r="FS251" t="str">
            <v>N</v>
          </cell>
          <cell r="FU251" t="str">
            <v>SPAANS BABCOCK B.V.</v>
          </cell>
          <cell r="FV251" t="str">
            <v>A.E.G.</v>
          </cell>
          <cell r="FW251" t="str">
            <v>871687400008360820</v>
          </cell>
          <cell r="FX251">
            <v>3</v>
          </cell>
          <cell r="FY251" t="str">
            <v>GM-NACHTSLOOT</v>
          </cell>
        </row>
        <row r="252">
          <cell r="A252" t="str">
            <v>I6005</v>
          </cell>
          <cell r="B252" t="str">
            <v>Nedereindsewet. Inlaat</v>
          </cell>
          <cell r="D252" t="str">
            <v>j</v>
          </cell>
          <cell r="E252">
            <v>2115</v>
          </cell>
          <cell r="H252" t="str">
            <v>In</v>
          </cell>
          <cell r="Q252" t="str">
            <v>In</v>
          </cell>
          <cell r="R252" t="str">
            <v>HDSR</v>
          </cell>
          <cell r="S252">
            <v>300</v>
          </cell>
          <cell r="X252" t="str">
            <v>G3zO</v>
          </cell>
          <cell r="Z252">
            <v>134973</v>
          </cell>
          <cell r="AA252">
            <v>449970</v>
          </cell>
          <cell r="AB252" t="str">
            <v>Nedereindseweg 10</v>
          </cell>
          <cell r="AC252" t="str">
            <v>3438AD</v>
          </cell>
          <cell r="AD252" t="str">
            <v>Nieuwegein</v>
          </cell>
          <cell r="AE252" t="str">
            <v>Nieuwegein</v>
          </cell>
          <cell r="AF252" t="str">
            <v>LR</v>
          </cell>
          <cell r="AG252" t="str">
            <v>NB 16</v>
          </cell>
          <cell r="AH252" t="str">
            <v>autom.</v>
          </cell>
          <cell r="AJ252" t="str">
            <v>GOP</v>
          </cell>
          <cell r="BA252">
            <v>0</v>
          </cell>
          <cell r="BC252">
            <v>0</v>
          </cell>
          <cell r="BF252" t="str">
            <v>inlaat</v>
          </cell>
          <cell r="BH252">
            <v>0.7</v>
          </cell>
          <cell r="BR252" t="str">
            <v>??rond</v>
          </cell>
          <cell r="BS252" t="str">
            <v>beton</v>
          </cell>
          <cell r="CA252" t="str">
            <v>schuif</v>
          </cell>
          <cell r="CB252" t="str">
            <v>ja</v>
          </cell>
          <cell r="CR252" t="str">
            <v>betonnen duiker</v>
          </cell>
          <cell r="CS252" t="str">
            <v>stalen sch. Met kast</v>
          </cell>
          <cell r="CU252">
            <v>10000</v>
          </cell>
          <cell r="CV252">
            <v>25000</v>
          </cell>
          <cell r="CW252">
            <v>49000</v>
          </cell>
          <cell r="CX252">
            <v>0</v>
          </cell>
          <cell r="DD252">
            <v>2018</v>
          </cell>
          <cell r="DE252">
            <v>2015</v>
          </cell>
          <cell r="DG252">
            <v>2015</v>
          </cell>
          <cell r="DI252">
            <v>2020</v>
          </cell>
          <cell r="DO252" t="str">
            <v>geen</v>
          </cell>
          <cell r="DP252">
            <v>2001</v>
          </cell>
          <cell r="DQ252">
            <v>2001</v>
          </cell>
          <cell r="DR252">
            <v>2001</v>
          </cell>
          <cell r="DS252">
            <v>2001</v>
          </cell>
          <cell r="DT252">
            <v>2001</v>
          </cell>
          <cell r="DU252">
            <v>2001</v>
          </cell>
          <cell r="EQ252">
            <v>50</v>
          </cell>
          <cell r="FW252" t="str">
            <v>871687400008986747</v>
          </cell>
          <cell r="FX252">
            <v>2</v>
          </cell>
          <cell r="FY252" t="str">
            <v>I-NEDEREINDSEWEG</v>
          </cell>
        </row>
        <row r="253">
          <cell r="A253" t="str">
            <v>M16</v>
          </cell>
          <cell r="B253" t="str">
            <v>Nedereindsewet. Meetpunt</v>
          </cell>
          <cell r="D253" t="str">
            <v>j</v>
          </cell>
          <cell r="E253">
            <v>2116</v>
          </cell>
          <cell r="N253" t="str">
            <v>Mp</v>
          </cell>
          <cell r="Q253" t="str">
            <v>Mp</v>
          </cell>
          <cell r="R253" t="str">
            <v>HDSR</v>
          </cell>
          <cell r="S253">
            <v>300</v>
          </cell>
          <cell r="X253" t="str">
            <v>M-code</v>
          </cell>
          <cell r="Z253">
            <v>133986.02299999818</v>
          </cell>
          <cell r="AA253">
            <v>450106.35200000182</v>
          </cell>
          <cell r="AB253" t="str">
            <v>Nedereindweg naast 2 / Duetlaan 1</v>
          </cell>
          <cell r="AC253" t="str">
            <v>3438 TA</v>
          </cell>
          <cell r="AD253" t="str">
            <v>Nieuwegein</v>
          </cell>
          <cell r="AE253" t="str">
            <v>Nieuwegein</v>
          </cell>
          <cell r="AF253" t="str">
            <v>LR</v>
          </cell>
          <cell r="AG253" t="str">
            <v>NB 16</v>
          </cell>
          <cell r="AH253" t="str">
            <v>autom.</v>
          </cell>
          <cell r="AJ253" t="str">
            <v>nee</v>
          </cell>
          <cell r="BA253">
            <v>0</v>
          </cell>
          <cell r="CW253">
            <v>0</v>
          </cell>
          <cell r="CX253">
            <v>0</v>
          </cell>
          <cell r="CZ253">
            <v>7000</v>
          </cell>
          <cell r="DA253" t="str">
            <v>X</v>
          </cell>
          <cell r="DD253">
            <v>2018</v>
          </cell>
          <cell r="DE253" t="str">
            <v>n.v.t.</v>
          </cell>
          <cell r="DO253" t="str">
            <v>geen</v>
          </cell>
          <cell r="DP253" t="str">
            <v>??</v>
          </cell>
          <cell r="DR253" t="str">
            <v>n.v.t.</v>
          </cell>
          <cell r="DT253" t="str">
            <v>zie KW</v>
          </cell>
          <cell r="FW253" t="str">
            <v>geen elektra??? of samen met ander object??</v>
          </cell>
          <cell r="FY253" t="e">
            <v>#N/A</v>
          </cell>
        </row>
        <row r="254">
          <cell r="A254" t="str">
            <v>ST3107</v>
          </cell>
          <cell r="B254" t="str">
            <v>Nedereindsewet. Stuw</v>
          </cell>
          <cell r="D254" t="str">
            <v>j</v>
          </cell>
          <cell r="E254">
            <v>2116</v>
          </cell>
          <cell r="G254" t="str">
            <v>St</v>
          </cell>
          <cell r="N254" t="str">
            <v xml:space="preserve"> </v>
          </cell>
          <cell r="Q254" t="str">
            <v xml:space="preserve">St </v>
          </cell>
          <cell r="R254" t="str">
            <v>HDSR</v>
          </cell>
          <cell r="S254">
            <v>300</v>
          </cell>
          <cell r="X254" t="str">
            <v>EG</v>
          </cell>
          <cell r="Z254">
            <v>133986.02299999818</v>
          </cell>
          <cell r="AA254">
            <v>450106.35200000182</v>
          </cell>
          <cell r="AB254" t="str">
            <v>Nedereindweg nst 2 / Duetlaan 1</v>
          </cell>
          <cell r="AC254" t="str">
            <v>3438 TA</v>
          </cell>
          <cell r="AD254" t="str">
            <v>Nieuwegein</v>
          </cell>
          <cell r="AE254" t="str">
            <v>Nieuwegein</v>
          </cell>
          <cell r="AF254" t="str">
            <v>LR</v>
          </cell>
          <cell r="AG254" t="str">
            <v>NB 16</v>
          </cell>
          <cell r="AH254" t="str">
            <v>autom.</v>
          </cell>
          <cell r="AJ254" t="str">
            <v>GOP</v>
          </cell>
          <cell r="BA254">
            <v>0</v>
          </cell>
          <cell r="BC254">
            <v>0</v>
          </cell>
          <cell r="BF254" t="str">
            <v>klep</v>
          </cell>
          <cell r="BG254">
            <v>1</v>
          </cell>
          <cell r="CW254">
            <v>0</v>
          </cell>
          <cell r="CX254">
            <v>0</v>
          </cell>
          <cell r="DD254">
            <v>2018</v>
          </cell>
          <cell r="DE254">
            <v>2015</v>
          </cell>
          <cell r="DG254">
            <v>2015</v>
          </cell>
          <cell r="DI254">
            <v>2020</v>
          </cell>
          <cell r="DO254" t="str">
            <v>geen</v>
          </cell>
          <cell r="DP254" t="str">
            <v>??</v>
          </cell>
          <cell r="EP254">
            <v>50</v>
          </cell>
          <cell r="FW254" t="str">
            <v>geen elektra??? of samen met ander object??</v>
          </cell>
          <cell r="FY254" t="e">
            <v>#N/A</v>
          </cell>
          <cell r="FZ254" t="str">
            <v>bekend onder inlaat 871687400008986747</v>
          </cell>
        </row>
        <row r="255">
          <cell r="A255" t="str">
            <v>ST1069</v>
          </cell>
          <cell r="B255" t="str">
            <v>Neefbrug</v>
          </cell>
          <cell r="D255" t="str">
            <v>j</v>
          </cell>
          <cell r="E255">
            <v>3231</v>
          </cell>
          <cell r="G255" t="str">
            <v>St</v>
          </cell>
          <cell r="Q255" t="str">
            <v>St</v>
          </cell>
          <cell r="R255" t="str">
            <v>HDSR</v>
          </cell>
          <cell r="S255">
            <v>300</v>
          </cell>
          <cell r="X255" t="str">
            <v>EG</v>
          </cell>
          <cell r="Z255">
            <v>128746.22100000083</v>
          </cell>
          <cell r="AA255">
            <v>447039.96000000089</v>
          </cell>
          <cell r="AB255" t="str">
            <v>Boveneind Noordzijde 88to</v>
          </cell>
          <cell r="AC255" t="str">
            <v>3405AK</v>
          </cell>
          <cell r="AD255" t="str">
            <v>Benschop</v>
          </cell>
          <cell r="AE255" t="str">
            <v>Lopik</v>
          </cell>
          <cell r="AF255" t="str">
            <v>IJ</v>
          </cell>
          <cell r="AG255" t="str">
            <v>NL 01</v>
          </cell>
          <cell r="AH255" t="str">
            <v>autom.</v>
          </cell>
          <cell r="AJ255" t="str">
            <v>GOP</v>
          </cell>
          <cell r="AL255" t="str">
            <v>afvoer</v>
          </cell>
          <cell r="AO255" t="str">
            <v xml:space="preserve">Benschopper wetering </v>
          </cell>
          <cell r="AP255">
            <v>-1.2</v>
          </cell>
          <cell r="AQ255">
            <v>-1.3</v>
          </cell>
          <cell r="AR255" t="str">
            <v xml:space="preserve">Benschopper wetering </v>
          </cell>
          <cell r="AS255">
            <v>-1.55</v>
          </cell>
          <cell r="AT255">
            <v>-1.55</v>
          </cell>
          <cell r="AU255">
            <v>0.35000000000000009</v>
          </cell>
          <cell r="BA255">
            <v>0</v>
          </cell>
          <cell r="BC255">
            <v>0</v>
          </cell>
          <cell r="BF255" t="str">
            <v>klepstuw</v>
          </cell>
          <cell r="BH255">
            <v>4</v>
          </cell>
          <cell r="BI255">
            <v>7</v>
          </cell>
          <cell r="BM255" t="str">
            <v>rechthoekig</v>
          </cell>
          <cell r="CR255" t="str">
            <v>beton</v>
          </cell>
          <cell r="CS255" t="str">
            <v>stalen straatkast</v>
          </cell>
          <cell r="CT255">
            <v>40000</v>
          </cell>
          <cell r="CU255">
            <v>25000</v>
          </cell>
          <cell r="CV255">
            <v>25000</v>
          </cell>
          <cell r="CW255">
            <v>125999.99999999999</v>
          </cell>
          <cell r="CX255">
            <v>170585.90721899533</v>
          </cell>
          <cell r="CY255">
            <v>143507.99333850644</v>
          </cell>
          <cell r="DA255">
            <v>180050</v>
          </cell>
          <cell r="DE255">
            <v>2015</v>
          </cell>
          <cell r="DG255">
            <v>2015</v>
          </cell>
          <cell r="DI255">
            <v>2020</v>
          </cell>
          <cell r="DO255" t="str">
            <v>geen</v>
          </cell>
          <cell r="DP255">
            <v>1984</v>
          </cell>
          <cell r="DQ255">
            <v>1984</v>
          </cell>
          <cell r="DR255">
            <v>1998</v>
          </cell>
          <cell r="DS255">
            <v>1998</v>
          </cell>
          <cell r="DT255">
            <v>1998</v>
          </cell>
          <cell r="DU255">
            <v>1998</v>
          </cell>
          <cell r="DZ255" t="str">
            <v>mech+electr? Bezien in 2013</v>
          </cell>
          <cell r="EA255" t="str">
            <v>visp.2</v>
          </cell>
          <cell r="EP255">
            <v>80</v>
          </cell>
          <cell r="EQ255">
            <v>5</v>
          </cell>
          <cell r="FW255" t="str">
            <v>871687400007255646</v>
          </cell>
          <cell r="FX255">
            <v>1</v>
          </cell>
          <cell r="FY255" t="str">
            <v>ST-NEEFBRUG</v>
          </cell>
        </row>
        <row r="256">
          <cell r="A256" t="str">
            <v>M21</v>
          </cell>
          <cell r="B256" t="str">
            <v>Neerslagmeter de Meern</v>
          </cell>
          <cell r="C256" t="str">
            <v>Zuivering De Meern</v>
          </cell>
          <cell r="D256" t="str">
            <v>j</v>
          </cell>
          <cell r="E256" t="str">
            <v>?512</v>
          </cell>
          <cell r="N256" t="str">
            <v>Mp</v>
          </cell>
          <cell r="Q256" t="str">
            <v>Mp</v>
          </cell>
          <cell r="R256" t="str">
            <v>HDSR</v>
          </cell>
          <cell r="S256">
            <v>300</v>
          </cell>
          <cell r="X256" t="str">
            <v>M-code</v>
          </cell>
          <cell r="Z256" t="e">
            <v>#N/A</v>
          </cell>
          <cell r="AA256" t="e">
            <v>#N/A</v>
          </cell>
          <cell r="AB256" t="str">
            <v>Zandweg 218</v>
          </cell>
          <cell r="AC256" t="str">
            <v>3453 HE</v>
          </cell>
          <cell r="AD256" t="str">
            <v>De Meern</v>
          </cell>
          <cell r="AE256" t="str">
            <v>Utrecht</v>
          </cell>
          <cell r="AF256" t="str">
            <v>LR</v>
          </cell>
          <cell r="AG256" t="str">
            <v>RN 14</v>
          </cell>
          <cell r="AH256" t="str">
            <v>autom.</v>
          </cell>
          <cell r="AJ256" t="str">
            <v>GOP</v>
          </cell>
          <cell r="CM256" t="str">
            <v>Pluvio</v>
          </cell>
          <cell r="DE256" t="str">
            <v>n.v.t.</v>
          </cell>
          <cell r="DO256" t="str">
            <v>geen</v>
          </cell>
          <cell r="DT256">
            <v>2011</v>
          </cell>
          <cell r="DU256">
            <v>2011</v>
          </cell>
          <cell r="FW256" t="str">
            <v>geen elektra??? of samen met ander object??</v>
          </cell>
          <cell r="FY256" t="e">
            <v>#N/A</v>
          </cell>
        </row>
        <row r="257">
          <cell r="A257" t="str">
            <v>M12</v>
          </cell>
          <cell r="B257" t="str">
            <v>Neerslagmeter Driebergen</v>
          </cell>
          <cell r="C257" t="str">
            <v>Zuivering Driebergen</v>
          </cell>
          <cell r="D257" t="str">
            <v>j</v>
          </cell>
          <cell r="E257" t="str">
            <v>?510</v>
          </cell>
          <cell r="N257" t="str">
            <v>Mp</v>
          </cell>
          <cell r="Q257" t="str">
            <v>Mp</v>
          </cell>
          <cell r="R257" t="str">
            <v>HDSR</v>
          </cell>
          <cell r="S257">
            <v>300</v>
          </cell>
          <cell r="X257" t="str">
            <v>M-code</v>
          </cell>
          <cell r="Z257" t="e">
            <v>#N/A</v>
          </cell>
          <cell r="AA257" t="e">
            <v>#N/A</v>
          </cell>
          <cell r="AB257" t="str">
            <v>Rijsenburgselaan 133</v>
          </cell>
          <cell r="AC257" t="str">
            <v>3972 EH</v>
          </cell>
          <cell r="AD257" t="str">
            <v>Driebergen</v>
          </cell>
          <cell r="AE257" t="str">
            <v>Utr.Heuvelrug</v>
          </cell>
          <cell r="AF257" t="str">
            <v>KR</v>
          </cell>
          <cell r="AG257" t="str">
            <v>MK 12</v>
          </cell>
          <cell r="AH257" t="str">
            <v>autom.</v>
          </cell>
          <cell r="AJ257" t="str">
            <v>GOP</v>
          </cell>
          <cell r="CM257" t="str">
            <v>Pluvio</v>
          </cell>
          <cell r="DE257" t="str">
            <v>n.v.t.</v>
          </cell>
          <cell r="DO257" t="str">
            <v>geen</v>
          </cell>
          <cell r="DT257">
            <v>2011</v>
          </cell>
          <cell r="DU257">
            <v>2011</v>
          </cell>
          <cell r="FW257" t="str">
            <v>geen elektra??? of samen met ander object??</v>
          </cell>
          <cell r="FY257" t="e">
            <v>#N/A</v>
          </cell>
        </row>
        <row r="258">
          <cell r="A258" t="str">
            <v>M06</v>
          </cell>
          <cell r="B258" t="str">
            <v>Neerslagmeter Jacobshoeve</v>
          </cell>
          <cell r="C258" t="str">
            <v>Jacobshoeve</v>
          </cell>
          <cell r="D258" t="str">
            <v>j</v>
          </cell>
          <cell r="E258" t="str">
            <v>?509</v>
          </cell>
          <cell r="N258" t="str">
            <v>Mp</v>
          </cell>
          <cell r="Q258" t="str">
            <v>Mp</v>
          </cell>
          <cell r="R258" t="str">
            <v>HDSR</v>
          </cell>
          <cell r="S258">
            <v>300</v>
          </cell>
          <cell r="X258" t="str">
            <v>M-code</v>
          </cell>
          <cell r="Z258" t="e">
            <v>#N/A</v>
          </cell>
          <cell r="AA258" t="e">
            <v>#N/A</v>
          </cell>
          <cell r="AB258" t="str">
            <v>Gooierdijk to 24</v>
          </cell>
          <cell r="AC258" t="str">
            <v>3947 NB</v>
          </cell>
          <cell r="AD258" t="str">
            <v>Leersum</v>
          </cell>
          <cell r="AE258" t="str">
            <v>Wijk bij Duurstede</v>
          </cell>
          <cell r="AF258" t="str">
            <v>KR</v>
          </cell>
          <cell r="AG258" t="str">
            <v>MK 12</v>
          </cell>
          <cell r="AH258" t="str">
            <v>autom.</v>
          </cell>
          <cell r="AJ258" t="str">
            <v>GOP</v>
          </cell>
          <cell r="CM258" t="str">
            <v>Pluvio</v>
          </cell>
          <cell r="DE258" t="str">
            <v>n.v.t.</v>
          </cell>
          <cell r="DO258" t="str">
            <v>geen</v>
          </cell>
          <cell r="DT258">
            <v>2011</v>
          </cell>
          <cell r="DU258">
            <v>2011</v>
          </cell>
          <cell r="FW258" t="str">
            <v>geen elektra??? of samen met ander object??</v>
          </cell>
          <cell r="FY258" t="e">
            <v>#N/A</v>
          </cell>
        </row>
        <row r="259">
          <cell r="A259" t="str">
            <v>G6027</v>
          </cell>
          <cell r="B259" t="str">
            <v>Nieuwe gracht en puntdeuren</v>
          </cell>
          <cell r="D259" t="str">
            <v>?</v>
          </cell>
          <cell r="E259">
            <v>2141</v>
          </cell>
          <cell r="F259" t="str">
            <v>Gm</v>
          </cell>
          <cell r="P259" t="str">
            <v>Ch</v>
          </cell>
          <cell r="Q259" t="str">
            <v>GmCh</v>
          </cell>
          <cell r="R259" t="str">
            <v>HDSR</v>
          </cell>
          <cell r="S259">
            <v>300</v>
          </cell>
          <cell r="Z259" t="e">
            <v>#N/A</v>
          </cell>
          <cell r="AA259" t="e">
            <v>#N/A</v>
          </cell>
          <cell r="AB259" t="str">
            <v>Agnietenstraat 13 bij</v>
          </cell>
          <cell r="AC259" t="str">
            <v>3512XA</v>
          </cell>
          <cell r="AD259" t="str">
            <v>Utrecht</v>
          </cell>
          <cell r="AE259" t="str">
            <v>Utrecht</v>
          </cell>
          <cell r="AF259" t="str">
            <v>LR</v>
          </cell>
          <cell r="AG259" t="str">
            <v>JS 13</v>
          </cell>
          <cell r="AH259" t="str">
            <v>autom.</v>
          </cell>
          <cell r="AJ259" t="str">
            <v>GOP</v>
          </cell>
          <cell r="AL259" t="str">
            <v>aanvoer</v>
          </cell>
          <cell r="AM259" t="str">
            <v>verversing stadswater Utrecht</v>
          </cell>
          <cell r="AO259" t="str">
            <v>Stadsbuitengracht</v>
          </cell>
          <cell r="AP259">
            <v>0.57999999999999996</v>
          </cell>
          <cell r="AR259" t="str">
            <v>Kromme Nieuwegracht</v>
          </cell>
          <cell r="AT259">
            <v>0.57999999999999996</v>
          </cell>
          <cell r="AU259">
            <v>0</v>
          </cell>
          <cell r="AV259" t="str">
            <v>schroefpomp</v>
          </cell>
          <cell r="AW259">
            <v>60</v>
          </cell>
          <cell r="BA259">
            <v>60</v>
          </cell>
          <cell r="BC259">
            <v>1</v>
          </cell>
          <cell r="BD259">
            <v>0</v>
          </cell>
          <cell r="CR259" t="str">
            <v>put prefab beton</v>
          </cell>
          <cell r="CS259" t="str">
            <v>stalen straatkast</v>
          </cell>
          <cell r="CT259" t="str">
            <v>???</v>
          </cell>
          <cell r="CW259">
            <v>0</v>
          </cell>
          <cell r="CX259">
            <v>363006.7988839671</v>
          </cell>
          <cell r="CY259">
            <v>305385</v>
          </cell>
          <cell r="DA259">
            <v>383146</v>
          </cell>
          <cell r="DE259">
            <v>2007</v>
          </cell>
          <cell r="DG259">
            <v>2007</v>
          </cell>
          <cell r="DI259">
            <v>2017</v>
          </cell>
          <cell r="DL259" t="str">
            <v>vervalt</v>
          </cell>
          <cell r="DM259" t="str">
            <v>nvt</v>
          </cell>
          <cell r="DN259" t="str">
            <v>X</v>
          </cell>
          <cell r="DO259" t="str">
            <v>geen</v>
          </cell>
          <cell r="DP259">
            <v>1972</v>
          </cell>
          <cell r="DQ259">
            <v>1972</v>
          </cell>
          <cell r="DR259">
            <v>2000</v>
          </cell>
          <cell r="DS259">
            <v>2000</v>
          </cell>
          <cell r="DT259">
            <v>1998</v>
          </cell>
          <cell r="DU259">
            <v>2000</v>
          </cell>
          <cell r="DZ259" t="str">
            <v>niet functioneel/slopen?  Strategische locatie?</v>
          </cell>
          <cell r="FV259" t="str">
            <v>nn</v>
          </cell>
          <cell r="FW259" t="str">
            <v>871687400000266540</v>
          </cell>
          <cell r="FX259">
            <v>2</v>
          </cell>
          <cell r="FY259" t="str">
            <v>GM-NIEUWEGRACHT-PUNTDEUREN</v>
          </cell>
        </row>
        <row r="260">
          <cell r="A260" t="str">
            <v>Af?</v>
          </cell>
          <cell r="B260" t="str">
            <v>Nieuwe gracht puntdeuren Servaasbrug</v>
          </cell>
          <cell r="D260" t="str">
            <v>n</v>
          </cell>
          <cell r="E260" t="str">
            <v>nee</v>
          </cell>
          <cell r="K260" t="str">
            <v>Af</v>
          </cell>
          <cell r="Q260" t="str">
            <v>Af</v>
          </cell>
          <cell r="R260" t="str">
            <v>HDSR</v>
          </cell>
          <cell r="S260">
            <v>300</v>
          </cell>
          <cell r="X260" t="str">
            <v>Af-code</v>
          </cell>
          <cell r="Z260" t="e">
            <v>#N/A</v>
          </cell>
          <cell r="AA260" t="e">
            <v>#N/A</v>
          </cell>
          <cell r="AB260" t="str">
            <v>Agnietenstraat 13 bij</v>
          </cell>
          <cell r="AC260" t="str">
            <v>3512XA</v>
          </cell>
          <cell r="AD260" t="str">
            <v>Utrecht</v>
          </cell>
          <cell r="AE260" t="str">
            <v>Utrecht</v>
          </cell>
          <cell r="AF260" t="str">
            <v>LR</v>
          </cell>
          <cell r="AG260" t="str">
            <v>JS 13</v>
          </cell>
          <cell r="AH260" t="str">
            <v>lok.autom.</v>
          </cell>
          <cell r="AJ260" t="str">
            <v>GOP</v>
          </cell>
          <cell r="AM260" t="str">
            <v>afsluiten stadswater van de singel</v>
          </cell>
          <cell r="AO260" t="str">
            <v>Stadsbuitengracht</v>
          </cell>
          <cell r="AP260">
            <v>0.57999999999999996</v>
          </cell>
          <cell r="AR260" t="str">
            <v>Kromme Nieuwegracht</v>
          </cell>
          <cell r="AT260">
            <v>0.57999999999999996</v>
          </cell>
          <cell r="AU260">
            <v>0</v>
          </cell>
          <cell r="BA260">
            <v>0</v>
          </cell>
          <cell r="CR260" t="str">
            <v>puntdeuren</v>
          </cell>
          <cell r="CS260" t="str">
            <v>bediening onder de brug</v>
          </cell>
          <cell r="DE260" t="str">
            <v>n.v.t.</v>
          </cell>
          <cell r="DO260" t="str">
            <v>geen</v>
          </cell>
          <cell r="DP260" t="str">
            <v>??</v>
          </cell>
          <cell r="DT260" t="str">
            <v>n.v.t.</v>
          </cell>
          <cell r="DZ260" t="str">
            <v>22/05/2014 elektra check, kan op termijn weg, € reserveren voor sloop</v>
          </cell>
          <cell r="FW260" t="str">
            <v>geen elektra??? of samen met ander object??</v>
          </cell>
          <cell r="FY260" t="e">
            <v>#N/A</v>
          </cell>
        </row>
        <row r="261">
          <cell r="A261" t="str">
            <v>D1055</v>
          </cell>
          <cell r="B261" t="str">
            <v>Nieuwe Keizersgracht</v>
          </cell>
          <cell r="D261" t="str">
            <v>n</v>
          </cell>
          <cell r="E261" t="str">
            <v>nee</v>
          </cell>
          <cell r="I261" t="str">
            <v>Ui</v>
          </cell>
          <cell r="P261" t="str">
            <v>Ch</v>
          </cell>
          <cell r="Q261" t="str">
            <v>UiCh</v>
          </cell>
          <cell r="R261" t="str">
            <v>HDSR</v>
          </cell>
          <cell r="S261">
            <v>300</v>
          </cell>
          <cell r="X261" t="str">
            <v>G3zO</v>
          </cell>
          <cell r="Z261" t="e">
            <v>#N/A</v>
          </cell>
          <cell r="AA261" t="e">
            <v>#N/A</v>
          </cell>
          <cell r="AB261" t="str">
            <v>Nieuwe Keizersgracht 27to</v>
          </cell>
          <cell r="AC261" t="str">
            <v>3514TX</v>
          </cell>
          <cell r="AD261" t="str">
            <v>Utrecht</v>
          </cell>
          <cell r="AE261" t="str">
            <v>Utrecht</v>
          </cell>
          <cell r="AF261" t="str">
            <v>LR</v>
          </cell>
          <cell r="AG261" t="str">
            <v>AH 15</v>
          </cell>
          <cell r="AH261" t="str">
            <v>handm.</v>
          </cell>
          <cell r="AJ261" t="str">
            <v>nee</v>
          </cell>
          <cell r="BA261">
            <v>0</v>
          </cell>
          <cell r="BC261">
            <v>0</v>
          </cell>
          <cell r="CW261">
            <v>0</v>
          </cell>
          <cell r="CX261">
            <v>0</v>
          </cell>
          <cell r="DE261">
            <v>2012</v>
          </cell>
          <cell r="DG261">
            <v>2012</v>
          </cell>
          <cell r="DI261">
            <v>2018</v>
          </cell>
          <cell r="DO261" t="str">
            <v>geen</v>
          </cell>
          <cell r="DP261" t="str">
            <v>??</v>
          </cell>
          <cell r="FW261" t="str">
            <v>geen elektra??? of samen met ander object??</v>
          </cell>
          <cell r="FY261" t="e">
            <v>#N/A</v>
          </cell>
        </row>
        <row r="262">
          <cell r="A262" t="str">
            <v>ST1037</v>
          </cell>
          <cell r="B262" t="str">
            <v>Nieuwe Stationsweg</v>
          </cell>
          <cell r="D262" t="str">
            <v>j</v>
          </cell>
          <cell r="E262" t="str">
            <v>nee</v>
          </cell>
          <cell r="G262" t="str">
            <v>St</v>
          </cell>
          <cell r="Q262" t="str">
            <v>St</v>
          </cell>
          <cell r="R262" t="str">
            <v>HDSR</v>
          </cell>
          <cell r="S262">
            <v>300</v>
          </cell>
          <cell r="X262" t="str">
            <v>G3zO</v>
          </cell>
          <cell r="Z262">
            <v>130749.09200000018</v>
          </cell>
          <cell r="AA262">
            <v>460778.53299999982</v>
          </cell>
          <cell r="AB262" t="str">
            <v>Nieuwe Stationsweg 2 Safariweg</v>
          </cell>
          <cell r="AC262" t="str">
            <v>3605BA</v>
          </cell>
          <cell r="AD262" t="str">
            <v>Maarssen</v>
          </cell>
          <cell r="AE262" t="str">
            <v>Stichtse Vecht</v>
          </cell>
          <cell r="AF262" t="str">
            <v>LR</v>
          </cell>
          <cell r="AG262" t="str">
            <v>AH 15</v>
          </cell>
          <cell r="AH262" t="str">
            <v>lok.autom.</v>
          </cell>
          <cell r="AJ262" t="str">
            <v>GOP</v>
          </cell>
          <cell r="BA262">
            <v>0</v>
          </cell>
          <cell r="BC262">
            <v>0</v>
          </cell>
          <cell r="BF262" t="str">
            <v>klepstuw</v>
          </cell>
          <cell r="BH262">
            <v>2.5299999999999998</v>
          </cell>
          <cell r="CW262">
            <v>0</v>
          </cell>
          <cell r="CX262">
            <v>170585.90721899533</v>
          </cell>
          <cell r="CY262">
            <v>143507.99333850644</v>
          </cell>
          <cell r="DA262">
            <v>180050</v>
          </cell>
          <cell r="DE262">
            <v>2015</v>
          </cell>
          <cell r="DG262">
            <v>2015</v>
          </cell>
          <cell r="DI262">
            <v>2020</v>
          </cell>
          <cell r="DO262" t="str">
            <v>geen</v>
          </cell>
          <cell r="DP262">
            <v>1975</v>
          </cell>
          <cell r="DR262">
            <v>2014</v>
          </cell>
          <cell r="DS262">
            <v>2014</v>
          </cell>
          <cell r="DT262" t="str">
            <v>n.v.t.</v>
          </cell>
          <cell r="DU262">
            <v>2014</v>
          </cell>
          <cell r="EN262">
            <v>20</v>
          </cell>
          <cell r="EO262">
            <v>15</v>
          </cell>
          <cell r="FW262" t="str">
            <v>871687400003309695</v>
          </cell>
          <cell r="FX262">
            <v>2</v>
          </cell>
          <cell r="FY262" t="str">
            <v>ST-NIEUWE-STATIONSWEG</v>
          </cell>
        </row>
        <row r="263">
          <cell r="A263" t="str">
            <v>I2237</v>
          </cell>
          <cell r="B263" t="str">
            <v xml:space="preserve">Nieuwerbrug  </v>
          </cell>
          <cell r="D263" t="str">
            <v>j</v>
          </cell>
          <cell r="E263">
            <v>4385</v>
          </cell>
          <cell r="H263" t="str">
            <v>In</v>
          </cell>
          <cell r="Q263" t="str">
            <v>In</v>
          </cell>
          <cell r="R263" t="str">
            <v>HDSR</v>
          </cell>
          <cell r="S263">
            <v>300</v>
          </cell>
          <cell r="X263" t="str">
            <v>G3zO</v>
          </cell>
          <cell r="Z263" t="e">
            <v>#N/A</v>
          </cell>
          <cell r="AA263" t="e">
            <v>#N/A</v>
          </cell>
          <cell r="AB263" t="str">
            <v>Hoge Rijndijk 33 bij</v>
          </cell>
          <cell r="AC263" t="str">
            <v>2415AC</v>
          </cell>
          <cell r="AD263" t="str">
            <v>Nieuwerbrug</v>
          </cell>
          <cell r="AE263" t="str">
            <v>Bodegraven-Reeuwijk</v>
          </cell>
          <cell r="AF263" t="str">
            <v>OR</v>
          </cell>
          <cell r="AG263" t="str">
            <v>WS 05</v>
          </cell>
          <cell r="AH263" t="str">
            <v>handm.</v>
          </cell>
          <cell r="AI263" t="str">
            <v>automatiseren meerder inlaten</v>
          </cell>
          <cell r="AJ263" t="str">
            <v>nee</v>
          </cell>
          <cell r="AL263" t="str">
            <v>aanvoer</v>
          </cell>
          <cell r="AO263" t="str">
            <v xml:space="preserve">Oude rijn </v>
          </cell>
          <cell r="AP263">
            <v>-0.47</v>
          </cell>
          <cell r="AR263" t="str">
            <v>Nieuwerbrug</v>
          </cell>
          <cell r="AS263">
            <v>-0.57999999999999996</v>
          </cell>
          <cell r="AT263">
            <v>-0.57999999999999996</v>
          </cell>
          <cell r="AU263">
            <v>0.10999999999999999</v>
          </cell>
          <cell r="BR263" t="str">
            <v>rond</v>
          </cell>
          <cell r="CB263" t="str">
            <v>ja</v>
          </cell>
          <cell r="CW263">
            <v>0</v>
          </cell>
          <cell r="CX263">
            <v>0</v>
          </cell>
          <cell r="DE263">
            <v>2013</v>
          </cell>
          <cell r="DG263">
            <v>2014</v>
          </cell>
          <cell r="DI263">
            <v>2019</v>
          </cell>
          <cell r="DO263" t="str">
            <v>geen</v>
          </cell>
          <cell r="DP263" t="str">
            <v>??</v>
          </cell>
          <cell r="DQ263">
            <v>2009</v>
          </cell>
          <cell r="DR263">
            <v>2009</v>
          </cell>
          <cell r="DS263">
            <v>2009</v>
          </cell>
          <cell r="DT263">
            <v>2009</v>
          </cell>
          <cell r="DU263">
            <v>2009</v>
          </cell>
          <cell r="DZ263" t="str">
            <v>waterkwaliteits spoor</v>
          </cell>
          <cell r="EH263">
            <v>10</v>
          </cell>
          <cell r="EI263">
            <v>10</v>
          </cell>
          <cell r="EJ263">
            <v>130</v>
          </cell>
          <cell r="EY263" t="str">
            <v>X</v>
          </cell>
          <cell r="FW263" t="str">
            <v>geen elektra??? of samen met ander object??</v>
          </cell>
          <cell r="FY263" t="e">
            <v>#N/A</v>
          </cell>
          <cell r="FZ263" t="str">
            <v>Wel bekend onder KORTER WAARDER 12 BIJ871692113000054179</v>
          </cell>
        </row>
        <row r="264">
          <cell r="A264" t="str">
            <v>M27</v>
          </cell>
          <cell r="B264" t="str">
            <v>Nieuwerbrug riooloverstort</v>
          </cell>
          <cell r="D264" t="str">
            <v>j</v>
          </cell>
          <cell r="E264">
            <v>4386</v>
          </cell>
          <cell r="N264" t="str">
            <v>Mp</v>
          </cell>
          <cell r="Q264" t="str">
            <v>Mp</v>
          </cell>
          <cell r="R264" t="str">
            <v>HDSR</v>
          </cell>
          <cell r="S264">
            <v>300</v>
          </cell>
          <cell r="X264" t="str">
            <v>M-code</v>
          </cell>
          <cell r="Z264" t="e">
            <v>#N/A</v>
          </cell>
          <cell r="AA264" t="e">
            <v>#N/A</v>
          </cell>
          <cell r="AD264" t="str">
            <v>Nieuwerbrug</v>
          </cell>
          <cell r="AF264" t="str">
            <v>OR</v>
          </cell>
          <cell r="CM264" t="str">
            <v>gemeente</v>
          </cell>
          <cell r="DE264" t="str">
            <v>n.v.t.</v>
          </cell>
          <cell r="FW264" t="str">
            <v>geen elektra??? of samen met ander object??</v>
          </cell>
          <cell r="FY264" t="e">
            <v>#N/A</v>
          </cell>
        </row>
        <row r="265">
          <cell r="A265" t="str">
            <v>ST1043</v>
          </cell>
          <cell r="B265" t="str">
            <v>Nieuwewetering</v>
          </cell>
          <cell r="D265" t="str">
            <v>j</v>
          </cell>
          <cell r="E265">
            <v>2149</v>
          </cell>
          <cell r="G265" t="str">
            <v>St</v>
          </cell>
          <cell r="Q265" t="str">
            <v>St</v>
          </cell>
          <cell r="R265" t="str">
            <v>HDSR</v>
          </cell>
          <cell r="S265">
            <v>300</v>
          </cell>
          <cell r="X265" t="str">
            <v>EG</v>
          </cell>
          <cell r="Z265">
            <v>139643.30900000036</v>
          </cell>
          <cell r="AA265">
            <v>461356.51999999955</v>
          </cell>
          <cell r="AB265" t="str">
            <v>Nieuwe weteringseweg 56 to</v>
          </cell>
          <cell r="AC265" t="str">
            <v>3737MD</v>
          </cell>
          <cell r="AD265" t="str">
            <v>Groenekan</v>
          </cell>
          <cell r="AE265" t="str">
            <v>De Bilt</v>
          </cell>
          <cell r="AF265" t="str">
            <v>LR</v>
          </cell>
          <cell r="AG265" t="str">
            <v>JS 13</v>
          </cell>
          <cell r="AH265" t="str">
            <v>autom.</v>
          </cell>
          <cell r="AJ265" t="str">
            <v>GOP</v>
          </cell>
          <cell r="BA265">
            <v>0</v>
          </cell>
          <cell r="BC265">
            <v>0</v>
          </cell>
          <cell r="BF265" t="str">
            <v>kantelstuw</v>
          </cell>
          <cell r="BH265">
            <v>2.7</v>
          </cell>
          <cell r="BM265" t="str">
            <v>rond</v>
          </cell>
          <cell r="CR265" t="str">
            <v>beton</v>
          </cell>
          <cell r="CS265" t="str">
            <v>stalen straatkast</v>
          </cell>
          <cell r="CW265">
            <v>0</v>
          </cell>
          <cell r="CX265">
            <v>0</v>
          </cell>
          <cell r="DE265">
            <v>2012</v>
          </cell>
          <cell r="DG265">
            <v>2012</v>
          </cell>
          <cell r="DI265">
            <v>2017</v>
          </cell>
          <cell r="DO265" t="str">
            <v>geen</v>
          </cell>
          <cell r="DP265" t="str">
            <v>??</v>
          </cell>
          <cell r="DQ265">
            <v>2003</v>
          </cell>
          <cell r="DR265">
            <v>2003</v>
          </cell>
          <cell r="DS265">
            <v>2003</v>
          </cell>
          <cell r="DT265">
            <v>2003</v>
          </cell>
          <cell r="DU265">
            <v>2014</v>
          </cell>
          <cell r="FI265" t="str">
            <v>X</v>
          </cell>
          <cell r="FW265" t="str">
            <v>871687400009051536</v>
          </cell>
          <cell r="FX265">
            <v>2</v>
          </cell>
          <cell r="FY265" t="str">
            <v>ST-NIEUWEWETERING</v>
          </cell>
        </row>
        <row r="266">
          <cell r="A266" t="str">
            <v>G0060</v>
          </cell>
          <cell r="B266" t="str">
            <v>NOODpomp van Teylingenweg</v>
          </cell>
          <cell r="D266" t="str">
            <v>j</v>
          </cell>
          <cell r="E266">
            <v>4397</v>
          </cell>
          <cell r="F266" t="str">
            <v>Gm</v>
          </cell>
          <cell r="Q266" t="str">
            <v>Gm</v>
          </cell>
          <cell r="R266" t="str">
            <v>HDSR</v>
          </cell>
          <cell r="S266">
            <v>300</v>
          </cell>
          <cell r="X266" t="str">
            <v>G3zO</v>
          </cell>
          <cell r="Z266">
            <v>121167.75299999863</v>
          </cell>
          <cell r="AA266">
            <v>463664.27400000021</v>
          </cell>
          <cell r="AB266" t="str">
            <v>van Teylingeweg 200</v>
          </cell>
          <cell r="AC266" t="str">
            <v>3471 GL</v>
          </cell>
          <cell r="AD266" t="str">
            <v>Kamerik</v>
          </cell>
          <cell r="AE266" t="str">
            <v>Woerden</v>
          </cell>
          <cell r="AF266" t="str">
            <v>OR</v>
          </cell>
          <cell r="AG266" t="str">
            <v>MR 07</v>
          </cell>
          <cell r="AH266" t="str">
            <v>autom.</v>
          </cell>
          <cell r="AI266" t="str">
            <v>tijdelijk tot circa 2018 -2020</v>
          </cell>
          <cell r="AJ266" t="str">
            <v>GOP</v>
          </cell>
          <cell r="AL266" t="str">
            <v>aanvoer</v>
          </cell>
          <cell r="AV266" t="str">
            <v>vopo</v>
          </cell>
          <cell r="AW266">
            <v>3.17</v>
          </cell>
          <cell r="BA266">
            <v>3.17</v>
          </cell>
          <cell r="BC266">
            <v>1</v>
          </cell>
          <cell r="CT266">
            <v>30000</v>
          </cell>
          <cell r="DE266" t="str">
            <v>n.v.t.</v>
          </cell>
          <cell r="DL266" t="str">
            <v>nvt</v>
          </cell>
          <cell r="DM266" t="str">
            <v>geen</v>
          </cell>
          <cell r="FW266" t="str">
            <v>geen elektra??? of samen met ander object??</v>
          </cell>
          <cell r="FY266" t="e">
            <v>#N/A</v>
          </cell>
          <cell r="FZ266" t="str">
            <v>Wel stuw Teylingenweg 871687460009323606</v>
          </cell>
        </row>
        <row r="267">
          <cell r="A267" t="str">
            <v>I6136</v>
          </cell>
          <cell r="B267" t="str">
            <v>Nooitgedacht</v>
          </cell>
          <cell r="D267" t="str">
            <v>j</v>
          </cell>
          <cell r="E267">
            <v>1059</v>
          </cell>
          <cell r="H267" t="str">
            <v>In</v>
          </cell>
          <cell r="Q267" t="str">
            <v>In</v>
          </cell>
          <cell r="R267" t="str">
            <v>HDSR</v>
          </cell>
          <cell r="S267">
            <v>300</v>
          </cell>
          <cell r="X267" t="str">
            <v>G3zO</v>
          </cell>
          <cell r="Z267" t="e">
            <v>#N/A</v>
          </cell>
          <cell r="AA267" t="e">
            <v>#N/A</v>
          </cell>
          <cell r="AB267" t="str">
            <v>Amerongerwetering t.o. 15</v>
          </cell>
          <cell r="AC267" t="str">
            <v>3947NL</v>
          </cell>
          <cell r="AD267" t="str">
            <v>Langbroek</v>
          </cell>
          <cell r="AE267" t="str">
            <v>Wijk bij Duurstede</v>
          </cell>
          <cell r="AF267" t="str">
            <v>KR</v>
          </cell>
          <cell r="AG267" t="str">
            <v>MK 12</v>
          </cell>
          <cell r="AH267" t="str">
            <v>autom.</v>
          </cell>
          <cell r="AJ267" t="str">
            <v>GOP</v>
          </cell>
          <cell r="BA267">
            <v>0</v>
          </cell>
          <cell r="BR267" t="str">
            <v>rond</v>
          </cell>
          <cell r="BS267" t="str">
            <v>pvc</v>
          </cell>
          <cell r="BT267">
            <v>1</v>
          </cell>
          <cell r="BX267">
            <v>0.315</v>
          </cell>
          <cell r="CA267" t="str">
            <v>schuif</v>
          </cell>
          <cell r="CB267" t="str">
            <v>ja</v>
          </cell>
          <cell r="CR267" t="str">
            <v>pvc duiker</v>
          </cell>
          <cell r="CU267">
            <v>10000</v>
          </cell>
          <cell r="CV267">
            <v>25000</v>
          </cell>
          <cell r="CW267">
            <v>49000</v>
          </cell>
          <cell r="CX267">
            <v>0</v>
          </cell>
          <cell r="DE267">
            <v>2013</v>
          </cell>
          <cell r="DG267">
            <v>2013</v>
          </cell>
          <cell r="DI267">
            <v>2018</v>
          </cell>
          <cell r="DO267" t="str">
            <v>geen</v>
          </cell>
          <cell r="DP267" t="str">
            <v>1960?</v>
          </cell>
          <cell r="DQ267">
            <v>2004</v>
          </cell>
          <cell r="DR267">
            <v>2004</v>
          </cell>
          <cell r="DS267">
            <v>2004</v>
          </cell>
          <cell r="DT267">
            <v>2004</v>
          </cell>
          <cell r="DU267">
            <v>2004</v>
          </cell>
          <cell r="EU267" t="str">
            <v>X</v>
          </cell>
          <cell r="FW267" t="str">
            <v>871687400009308005</v>
          </cell>
          <cell r="FX267">
            <v>3</v>
          </cell>
          <cell r="FY267" t="str">
            <v>I-NOOITGEDACHT</v>
          </cell>
          <cell r="FZ267" t="str">
            <v>op 1 aansluiting</v>
          </cell>
        </row>
        <row r="268">
          <cell r="A268" t="str">
            <v>ST3010</v>
          </cell>
          <cell r="B268" t="str">
            <v>Nooitgedacht</v>
          </cell>
          <cell r="D268" t="str">
            <v>j</v>
          </cell>
          <cell r="E268">
            <v>1059</v>
          </cell>
          <cell r="G268" t="str">
            <v>St</v>
          </cell>
          <cell r="Q268" t="str">
            <v>St</v>
          </cell>
          <cell r="R268" t="str">
            <v>HDSR</v>
          </cell>
          <cell r="S268">
            <v>300</v>
          </cell>
          <cell r="X268" t="str">
            <v>G3zO</v>
          </cell>
          <cell r="Z268">
            <v>156022.55799999833</v>
          </cell>
          <cell r="AA268">
            <v>444553.38899999857</v>
          </cell>
          <cell r="AB268" t="str">
            <v>Amerongerwetering t.o. 15</v>
          </cell>
          <cell r="AC268" t="str">
            <v>3947NL</v>
          </cell>
          <cell r="AD268" t="str">
            <v>Langbroek</v>
          </cell>
          <cell r="AE268" t="str">
            <v>Wijk bij Duurstede</v>
          </cell>
          <cell r="AF268" t="str">
            <v>KR</v>
          </cell>
          <cell r="AG268" t="str">
            <v>MK 12</v>
          </cell>
          <cell r="AH268" t="str">
            <v>autom.</v>
          </cell>
          <cell r="AJ268" t="str">
            <v>GOP</v>
          </cell>
          <cell r="BA268">
            <v>0</v>
          </cell>
          <cell r="BC268">
            <v>0</v>
          </cell>
          <cell r="BF268" t="str">
            <v>stuw</v>
          </cell>
          <cell r="BH268">
            <v>1.45</v>
          </cell>
          <cell r="CW268">
            <v>0</v>
          </cell>
          <cell r="CX268">
            <v>0</v>
          </cell>
          <cell r="DE268">
            <v>2013</v>
          </cell>
          <cell r="DG268">
            <v>2013</v>
          </cell>
          <cell r="DI268">
            <v>2018</v>
          </cell>
          <cell r="DO268" t="str">
            <v>geen</v>
          </cell>
          <cell r="DP268" t="str">
            <v>1960?</v>
          </cell>
          <cell r="DQ268">
            <v>2004</v>
          </cell>
          <cell r="DR268">
            <v>2004</v>
          </cell>
          <cell r="DS268">
            <v>2004</v>
          </cell>
          <cell r="DT268">
            <v>2004</v>
          </cell>
          <cell r="DU268">
            <v>2004</v>
          </cell>
          <cell r="EA268" t="str">
            <v>visp.2</v>
          </cell>
          <cell r="EQ268">
            <v>100</v>
          </cell>
          <cell r="FW268" t="str">
            <v>871687400008360776</v>
          </cell>
          <cell r="FX268">
            <v>3</v>
          </cell>
          <cell r="FY268" t="str">
            <v>ST- EN I-NOOITGEDACHT</v>
          </cell>
          <cell r="FZ268" t="str">
            <v>op 1 aansluiting</v>
          </cell>
        </row>
        <row r="269">
          <cell r="A269" t="str">
            <v>G5005</v>
          </cell>
          <cell r="B269" t="str">
            <v>Noord Linschoten</v>
          </cell>
          <cell r="D269" t="str">
            <v>j</v>
          </cell>
          <cell r="E269">
            <v>4353</v>
          </cell>
          <cell r="F269" t="str">
            <v>Gm</v>
          </cell>
          <cell r="O269" t="str">
            <v>Vp</v>
          </cell>
          <cell r="Q269" t="str">
            <v>GmVp</v>
          </cell>
          <cell r="R269" t="str">
            <v>HDSR</v>
          </cell>
          <cell r="S269">
            <v>300</v>
          </cell>
          <cell r="X269" t="str">
            <v>EG</v>
          </cell>
          <cell r="Z269">
            <v>120580.37700000033</v>
          </cell>
          <cell r="AA269">
            <v>449648.95300000161</v>
          </cell>
          <cell r="AB269" t="str">
            <v>Noord linschoterzandweg 40 bij</v>
          </cell>
          <cell r="AC269" t="str">
            <v>3425EL</v>
          </cell>
          <cell r="AD269" t="str">
            <v>Snelrewaard</v>
          </cell>
          <cell r="AE269" t="str">
            <v>Oudewater</v>
          </cell>
          <cell r="AF269" t="str">
            <v>OR</v>
          </cell>
          <cell r="AG269" t="str">
            <v>WS 05</v>
          </cell>
          <cell r="AH269" t="str">
            <v>autom.</v>
          </cell>
          <cell r="AJ269" t="str">
            <v>GOP</v>
          </cell>
          <cell r="AL269" t="str">
            <v>af- en aanvoer</v>
          </cell>
          <cell r="AM269" t="str">
            <v>polder en kern van Oudewater op het juiste peil houden</v>
          </cell>
          <cell r="AN269">
            <v>460</v>
          </cell>
          <cell r="AO269" t="str">
            <v>Lange Linschoten</v>
          </cell>
          <cell r="AP269">
            <v>-0.47</v>
          </cell>
          <cell r="AR269" t="str">
            <v>Noord Linschoten + kern Oudewater</v>
          </cell>
          <cell r="AT269">
            <v>-1.98</v>
          </cell>
          <cell r="AU269">
            <v>1.51</v>
          </cell>
          <cell r="AV269" t="str">
            <v>vijzel</v>
          </cell>
          <cell r="AW269">
            <v>50</v>
          </cell>
          <cell r="BA269">
            <v>50</v>
          </cell>
          <cell r="BC269">
            <v>1</v>
          </cell>
          <cell r="BD269">
            <v>0</v>
          </cell>
          <cell r="BE269" t="str">
            <v>Spaans Babcock</v>
          </cell>
          <cell r="CR269" t="str">
            <v>put prefab beton</v>
          </cell>
          <cell r="CS269" t="str">
            <v>stalen straatkast</v>
          </cell>
          <cell r="CT269">
            <v>250000</v>
          </cell>
          <cell r="CU269">
            <v>200000</v>
          </cell>
          <cell r="CV269">
            <v>70000</v>
          </cell>
          <cell r="CW269">
            <v>728000</v>
          </cell>
          <cell r="CX269">
            <v>419641.73161748907</v>
          </cell>
          <cell r="CY269">
            <v>353030</v>
          </cell>
          <cell r="DA269">
            <v>457327</v>
          </cell>
          <cell r="DE269">
            <v>2013</v>
          </cell>
          <cell r="DG269">
            <v>2013</v>
          </cell>
          <cell r="DI269">
            <v>2018</v>
          </cell>
          <cell r="DK269" t="str">
            <v>R afl?</v>
          </cell>
          <cell r="DL269" t="str">
            <v>gebouw</v>
          </cell>
          <cell r="DM269" t="str">
            <v>ja</v>
          </cell>
          <cell r="DN269">
            <v>2024</v>
          </cell>
          <cell r="DO269" t="str">
            <v>geen</v>
          </cell>
          <cell r="DP269">
            <v>1967</v>
          </cell>
          <cell r="DQ269">
            <v>1967</v>
          </cell>
          <cell r="DR269">
            <v>1998</v>
          </cell>
          <cell r="DS269">
            <v>1967</v>
          </cell>
          <cell r="DT269">
            <v>1991</v>
          </cell>
          <cell r="DU269">
            <v>1998</v>
          </cell>
          <cell r="DZ269" t="str">
            <v>geheel renovatie  visp2</v>
          </cell>
          <cell r="EK269">
            <v>30</v>
          </cell>
          <cell r="EL269">
            <v>60</v>
          </cell>
          <cell r="EP269">
            <v>100</v>
          </cell>
          <cell r="EQ269">
            <v>600</v>
          </cell>
          <cell r="ER269">
            <v>200</v>
          </cell>
          <cell r="FR269" t="str">
            <v>per 2018</v>
          </cell>
          <cell r="FU269" t="str">
            <v>SPAANS BABCOCK B.V.</v>
          </cell>
          <cell r="FV269" t="str">
            <v>nn</v>
          </cell>
          <cell r="FW269" t="str">
            <v>871687400006760479</v>
          </cell>
          <cell r="FX269">
            <v>4</v>
          </cell>
          <cell r="FY269" t="str">
            <v>GM-NOORD-LINSCHOTEN</v>
          </cell>
        </row>
        <row r="270">
          <cell r="A270" t="str">
            <v>B9519</v>
          </cell>
          <cell r="B270" t="str">
            <v>Noord Linschoten voorboezem</v>
          </cell>
          <cell r="D270" t="str">
            <v>n</v>
          </cell>
          <cell r="E270" t="str">
            <v>nee</v>
          </cell>
          <cell r="M270" t="str">
            <v>Br</v>
          </cell>
          <cell r="Q270" t="str">
            <v>Br</v>
          </cell>
          <cell r="R270" t="str">
            <v>HDSR</v>
          </cell>
          <cell r="S270">
            <v>300</v>
          </cell>
          <cell r="X270" t="str">
            <v>EG</v>
          </cell>
          <cell r="Z270" t="e">
            <v>#N/A</v>
          </cell>
          <cell r="AA270" t="e">
            <v>#N/A</v>
          </cell>
          <cell r="AB270" t="str">
            <v>Noord linschoterzandweg 40 bij</v>
          </cell>
          <cell r="AC270" t="str">
            <v>3425EL</v>
          </cell>
          <cell r="AD270" t="str">
            <v>Snelrewaard</v>
          </cell>
          <cell r="AE270" t="str">
            <v>Oudewater</v>
          </cell>
          <cell r="AF270" t="str">
            <v>OR</v>
          </cell>
          <cell r="AG270" t="str">
            <v>WS 05</v>
          </cell>
          <cell r="AH270" t="str">
            <v>niet</v>
          </cell>
          <cell r="AI270" t="str">
            <v>wordt gesloopt met gemaal</v>
          </cell>
          <cell r="AJ270" t="str">
            <v>GOP</v>
          </cell>
          <cell r="AL270" t="str">
            <v>n.v.t.</v>
          </cell>
          <cell r="AM270" t="str">
            <v>doorgang geven voor verkeer</v>
          </cell>
          <cell r="AN270" t="str">
            <v>n.v.t.</v>
          </cell>
          <cell r="BA270">
            <v>0</v>
          </cell>
          <cell r="CC270" t="str">
            <v>vrije oversp</v>
          </cell>
          <cell r="CD270" t="str">
            <v>niet</v>
          </cell>
          <cell r="CE270">
            <v>2.35</v>
          </cell>
          <cell r="CF270">
            <v>3.9</v>
          </cell>
          <cell r="CG270">
            <v>0.9</v>
          </cell>
          <cell r="CH270" t="str">
            <v>n.v.t.</v>
          </cell>
          <cell r="CI270" t="str">
            <v>beton</v>
          </cell>
          <cell r="CJ270" t="str">
            <v>beton</v>
          </cell>
          <cell r="CK270" t="str">
            <v>staal</v>
          </cell>
          <cell r="CL270" t="str">
            <v>slecht</v>
          </cell>
          <cell r="CU270">
            <v>0</v>
          </cell>
          <cell r="CV270">
            <v>0</v>
          </cell>
          <cell r="CW270">
            <v>0</v>
          </cell>
          <cell r="CX270">
            <v>0</v>
          </cell>
          <cell r="DE270" t="str">
            <v>n.v.t.</v>
          </cell>
          <cell r="DL270" t="str">
            <v>wordt gesloopt</v>
          </cell>
          <cell r="DM270" t="str">
            <v>nvt</v>
          </cell>
          <cell r="DN270" t="str">
            <v>X</v>
          </cell>
          <cell r="DO270" t="str">
            <v>geen</v>
          </cell>
          <cell r="DP270">
            <v>1967</v>
          </cell>
          <cell r="DQ270" t="str">
            <v>?</v>
          </cell>
          <cell r="DU270">
            <v>1967</v>
          </cell>
          <cell r="DZ270" t="str">
            <v>renovatie</v>
          </cell>
          <cell r="EK270" t="str">
            <v>incl</v>
          </cell>
          <cell r="EP270" t="str">
            <v>incl brug</v>
          </cell>
          <cell r="EQ270" t="str">
            <v>incl brug</v>
          </cell>
          <cell r="ER270" t="str">
            <v>incl brug</v>
          </cell>
          <cell r="FW270" t="str">
            <v>geen elektra??? of samen met ander object??</v>
          </cell>
          <cell r="FY270" t="e">
            <v>#N/A</v>
          </cell>
        </row>
        <row r="271">
          <cell r="A271" t="str">
            <v>G6007</v>
          </cell>
          <cell r="B271" t="str">
            <v>Noordergemaal</v>
          </cell>
          <cell r="D271" t="str">
            <v>j</v>
          </cell>
          <cell r="E271">
            <v>2146</v>
          </cell>
          <cell r="F271" t="str">
            <v>Gm</v>
          </cell>
          <cell r="J271" t="str">
            <v>Sy</v>
          </cell>
          <cell r="N271" t="str">
            <v>Mp</v>
          </cell>
          <cell r="Q271" t="str">
            <v>GmSyMp</v>
          </cell>
          <cell r="R271" t="str">
            <v>HDSR</v>
          </cell>
          <cell r="S271">
            <v>300</v>
          </cell>
          <cell r="X271" t="str">
            <v>G3zO</v>
          </cell>
          <cell r="Z271">
            <v>135733.70399999991</v>
          </cell>
          <cell r="AA271">
            <v>451466.26999999955</v>
          </cell>
          <cell r="AB271" t="str">
            <v>Noordersluis 32</v>
          </cell>
          <cell r="AC271" t="str">
            <v>3526KX</v>
          </cell>
          <cell r="AD271" t="str">
            <v>Utrecht</v>
          </cell>
          <cell r="AE271" t="str">
            <v>Utrecht</v>
          </cell>
          <cell r="AF271" t="str">
            <v>LR</v>
          </cell>
          <cell r="AG271" t="str">
            <v>AH 15</v>
          </cell>
          <cell r="AH271" t="str">
            <v>autom.</v>
          </cell>
          <cell r="AI271" t="str">
            <v>KWA</v>
          </cell>
          <cell r="AJ271" t="str">
            <v>GOP</v>
          </cell>
          <cell r="AO271" t="str">
            <v>Merwedekanaal</v>
          </cell>
          <cell r="AP271">
            <v>0.57999999999999996</v>
          </cell>
          <cell r="AR271" t="str">
            <v>Amsterdam-Rijnkanaal</v>
          </cell>
          <cell r="AT271">
            <v>-0.4</v>
          </cell>
          <cell r="AU271">
            <v>0.98</v>
          </cell>
          <cell r="AV271" t="str">
            <v>vijzel</v>
          </cell>
          <cell r="AW271">
            <v>360</v>
          </cell>
          <cell r="AX271">
            <v>360</v>
          </cell>
          <cell r="BA271">
            <v>720</v>
          </cell>
          <cell r="BC271">
            <v>2</v>
          </cell>
          <cell r="BD271">
            <v>2</v>
          </cell>
          <cell r="CN271" t="str">
            <v>ADCP</v>
          </cell>
          <cell r="CR271" t="str">
            <v>Beton en syphon</v>
          </cell>
          <cell r="CU271">
            <v>0</v>
          </cell>
          <cell r="CV271">
            <v>0</v>
          </cell>
          <cell r="CW271">
            <v>0</v>
          </cell>
          <cell r="CX271">
            <v>0</v>
          </cell>
          <cell r="CY271">
            <v>0</v>
          </cell>
          <cell r="DA271" t="str">
            <v>X</v>
          </cell>
          <cell r="DD271">
            <v>2018</v>
          </cell>
          <cell r="DE271">
            <v>2015</v>
          </cell>
          <cell r="DG271">
            <v>2015</v>
          </cell>
          <cell r="DI271">
            <v>2020</v>
          </cell>
          <cell r="DL271" t="str">
            <v>gebouw</v>
          </cell>
          <cell r="DM271" t="str">
            <v>ja</v>
          </cell>
          <cell r="DN271">
            <v>2024</v>
          </cell>
          <cell r="DO271" t="str">
            <v>geen</v>
          </cell>
          <cell r="DP271" t="str">
            <v>??</v>
          </cell>
          <cell r="DQ271">
            <v>2017</v>
          </cell>
          <cell r="DR271">
            <v>2017</v>
          </cell>
          <cell r="DS271">
            <v>2017</v>
          </cell>
          <cell r="DT271">
            <v>2017</v>
          </cell>
          <cell r="DU271">
            <v>2005</v>
          </cell>
          <cell r="DZ271" t="str">
            <v>is telemetrie uit 2005 ?</v>
          </cell>
          <cell r="EH271">
            <v>50</v>
          </cell>
          <cell r="FR271" t="str">
            <v>Water</v>
          </cell>
          <cell r="FW271" t="str">
            <v>871687400009787121</v>
          </cell>
          <cell r="FX271">
            <v>2</v>
          </cell>
          <cell r="FY271" t="str">
            <v>GM-NOORDERGEMAAL</v>
          </cell>
        </row>
        <row r="272">
          <cell r="A272" t="str">
            <v>G4047</v>
          </cell>
          <cell r="B272" t="str">
            <v>Noordzijderpolder</v>
          </cell>
          <cell r="D272" t="str">
            <v>j</v>
          </cell>
          <cell r="E272">
            <v>4312</v>
          </cell>
          <cell r="F272" t="str">
            <v>Gm</v>
          </cell>
          <cell r="G272" t="str">
            <v>St</v>
          </cell>
          <cell r="Q272" t="str">
            <v>GmSt</v>
          </cell>
          <cell r="R272" t="str">
            <v>HDSR</v>
          </cell>
          <cell r="S272">
            <v>300</v>
          </cell>
          <cell r="X272" t="str">
            <v>EG</v>
          </cell>
          <cell r="Z272">
            <v>113093.89600000158</v>
          </cell>
          <cell r="AA272">
            <v>455097.16200000048</v>
          </cell>
          <cell r="AB272" t="str">
            <v>Noordzijde 126 bij</v>
          </cell>
          <cell r="AC272" t="str">
            <v>2411RG</v>
          </cell>
          <cell r="AD272" t="str">
            <v>Bodegraven</v>
          </cell>
          <cell r="AE272" t="str">
            <v>Bodegraven-Reeuwijk</v>
          </cell>
          <cell r="AF272" t="str">
            <v>OR</v>
          </cell>
          <cell r="AG272" t="str">
            <v>NG 04</v>
          </cell>
          <cell r="AH272" t="str">
            <v>autom.</v>
          </cell>
          <cell r="AJ272" t="str">
            <v>GOP</v>
          </cell>
          <cell r="AL272" t="str">
            <v>afvoer</v>
          </cell>
          <cell r="AO272" t="str">
            <v>Oude Rijn</v>
          </cell>
          <cell r="AP272">
            <v>-0.47</v>
          </cell>
          <cell r="AR272" t="str">
            <v>Noordzijdepolder</v>
          </cell>
          <cell r="AT272">
            <v>-2.34</v>
          </cell>
          <cell r="AU272">
            <v>1.8699999999999999</v>
          </cell>
          <cell r="AV272" t="str">
            <v>schroefpomp</v>
          </cell>
          <cell r="AW272">
            <v>35</v>
          </cell>
          <cell r="AX272">
            <v>35</v>
          </cell>
          <cell r="BA272">
            <v>70</v>
          </cell>
          <cell r="BB272">
            <v>162</v>
          </cell>
          <cell r="BC272">
            <v>2</v>
          </cell>
          <cell r="BD272">
            <v>0</v>
          </cell>
          <cell r="BE272" t="str">
            <v>bosman lopende band</v>
          </cell>
          <cell r="BF272" t="str">
            <v>?stuw</v>
          </cell>
          <cell r="BH272">
            <v>1.25</v>
          </cell>
          <cell r="CR272" t="str">
            <v>betonnen onderbouw</v>
          </cell>
          <cell r="CS272" t="str">
            <v>gebouw, staal</v>
          </cell>
          <cell r="CT272">
            <v>300000</v>
          </cell>
          <cell r="CU272">
            <v>150000</v>
          </cell>
          <cell r="CV272">
            <v>50000</v>
          </cell>
          <cell r="CW272">
            <v>700000</v>
          </cell>
          <cell r="CX272">
            <v>716461.3190514564</v>
          </cell>
          <cell r="CY272">
            <v>602734</v>
          </cell>
          <cell r="DA272">
            <v>756210</v>
          </cell>
          <cell r="DE272">
            <v>2015</v>
          </cell>
          <cell r="DG272">
            <v>2015</v>
          </cell>
          <cell r="DI272">
            <v>2020</v>
          </cell>
          <cell r="DJ272" t="str">
            <v>hommema</v>
          </cell>
          <cell r="DK272" t="str">
            <v>R afl?</v>
          </cell>
          <cell r="DL272" t="str">
            <v>gr.kast</v>
          </cell>
          <cell r="DM272" t="str">
            <v>ja</v>
          </cell>
          <cell r="DO272" t="str">
            <v>geen</v>
          </cell>
          <cell r="DP272">
            <v>1977</v>
          </cell>
          <cell r="DQ272">
            <v>2008</v>
          </cell>
          <cell r="DR272">
            <v>2008</v>
          </cell>
          <cell r="DS272">
            <v>2008</v>
          </cell>
          <cell r="DT272">
            <v>2008</v>
          </cell>
          <cell r="DU272">
            <v>2008</v>
          </cell>
          <cell r="EA272" t="str">
            <v>visp.2</v>
          </cell>
          <cell r="EH272">
            <v>50</v>
          </cell>
          <cell r="EI272">
            <v>380</v>
          </cell>
          <cell r="EX272" t="str">
            <v>X</v>
          </cell>
          <cell r="FS272" t="str">
            <v>info zie DM814688</v>
          </cell>
          <cell r="FU272" t="str">
            <v>STORK BOSMAN B.V.</v>
          </cell>
          <cell r="FV272" t="str">
            <v>nn</v>
          </cell>
          <cell r="FW272" t="str">
            <v>871692150000023576</v>
          </cell>
          <cell r="FX272">
            <v>4</v>
          </cell>
          <cell r="FY272" t="str">
            <v>GM-NOORDZIJDERPOLDER</v>
          </cell>
        </row>
        <row r="273">
          <cell r="A273" t="str">
            <v>I0819</v>
          </cell>
          <cell r="B273" t="str">
            <v>Noordzijderpolder</v>
          </cell>
          <cell r="D273" t="str">
            <v>j</v>
          </cell>
          <cell r="E273">
            <v>4331</v>
          </cell>
          <cell r="H273" t="str">
            <v>In</v>
          </cell>
          <cell r="Q273" t="str">
            <v>In</v>
          </cell>
          <cell r="R273" t="str">
            <v>HDSR</v>
          </cell>
          <cell r="S273">
            <v>300</v>
          </cell>
          <cell r="X273" t="str">
            <v>G3zO</v>
          </cell>
          <cell r="Z273" t="e">
            <v>#N/A</v>
          </cell>
          <cell r="AA273" t="e">
            <v>#N/A</v>
          </cell>
          <cell r="AB273" t="str">
            <v>Noordzijde 142</v>
          </cell>
          <cell r="AC273" t="str">
            <v>2411RG</v>
          </cell>
          <cell r="AD273" t="str">
            <v>Bodegraven</v>
          </cell>
          <cell r="AE273" t="str">
            <v>Bodegraven-Reeuwijk</v>
          </cell>
          <cell r="AF273" t="str">
            <v>OR</v>
          </cell>
          <cell r="AG273" t="str">
            <v>NG 04</v>
          </cell>
          <cell r="AH273" t="str">
            <v>autom.</v>
          </cell>
          <cell r="AI273" t="str">
            <v>via tel.Gm Meijepolder</v>
          </cell>
          <cell r="AJ273" t="str">
            <v>GOP</v>
          </cell>
          <cell r="BR273" t="str">
            <v>rond</v>
          </cell>
          <cell r="CA273" t="str">
            <v>schuif</v>
          </cell>
          <cell r="CB273" t="str">
            <v>ja</v>
          </cell>
          <cell r="DE273">
            <v>2008</v>
          </cell>
          <cell r="DG273">
            <v>2008</v>
          </cell>
          <cell r="DI273">
            <v>2017</v>
          </cell>
          <cell r="DO273" t="str">
            <v>geen</v>
          </cell>
          <cell r="DP273">
            <v>2008</v>
          </cell>
          <cell r="DQ273">
            <v>2008</v>
          </cell>
          <cell r="DR273">
            <v>2008</v>
          </cell>
          <cell r="DS273">
            <v>2008</v>
          </cell>
          <cell r="DT273">
            <v>2008</v>
          </cell>
          <cell r="DU273">
            <v>2008</v>
          </cell>
          <cell r="EX273" t="str">
            <v>X</v>
          </cell>
          <cell r="FW273" t="str">
            <v>geen elektra??? of samen met ander object??</v>
          </cell>
          <cell r="FY273" t="e">
            <v>#N/A</v>
          </cell>
          <cell r="FZ273" t="str">
            <v>welgemaal bekend</v>
          </cell>
        </row>
        <row r="274">
          <cell r="A274" t="str">
            <v>G4451</v>
          </cell>
          <cell r="B274" t="str">
            <v>Odijk</v>
          </cell>
          <cell r="D274" t="str">
            <v>j</v>
          </cell>
          <cell r="E274">
            <v>1007</v>
          </cell>
          <cell r="F274" t="str">
            <v>Gm</v>
          </cell>
          <cell r="G274" t="str">
            <v>St</v>
          </cell>
          <cell r="Q274" t="str">
            <v>GmSt</v>
          </cell>
          <cell r="R274" t="str">
            <v>HDSR</v>
          </cell>
          <cell r="S274">
            <v>300</v>
          </cell>
          <cell r="X274" t="str">
            <v>EG</v>
          </cell>
          <cell r="Z274">
            <v>144178.32800000161</v>
          </cell>
          <cell r="AA274">
            <v>450976.23600000143</v>
          </cell>
          <cell r="AB274" t="str">
            <v>Werkhovenseweg 2 to (Prov. Weg)</v>
          </cell>
          <cell r="AC274" t="str">
            <v>3984LG</v>
          </cell>
          <cell r="AD274" t="str">
            <v>Odijk</v>
          </cell>
          <cell r="AE274" t="str">
            <v>Bunnik</v>
          </cell>
          <cell r="AF274" t="str">
            <v>KR</v>
          </cell>
          <cell r="AG274" t="str">
            <v>WHa11</v>
          </cell>
          <cell r="AH274" t="str">
            <v>autom.</v>
          </cell>
          <cell r="AI274" t="str">
            <v>ST6053</v>
          </cell>
          <cell r="AJ274" t="str">
            <v>GOP</v>
          </cell>
          <cell r="AL274" t="str">
            <v>af- en aanvoer</v>
          </cell>
          <cell r="AO274" t="str">
            <v>Vlowijkerwetering</v>
          </cell>
          <cell r="AP274">
            <v>1.4</v>
          </cell>
          <cell r="AR274" t="str">
            <v>de Kromme Rijn</v>
          </cell>
          <cell r="AT274">
            <v>1</v>
          </cell>
          <cell r="AU274">
            <v>0.39999999999999991</v>
          </cell>
          <cell r="AV274" t="str">
            <v>vijzel</v>
          </cell>
          <cell r="AW274">
            <v>40</v>
          </cell>
          <cell r="BA274">
            <v>40</v>
          </cell>
          <cell r="BC274">
            <v>1</v>
          </cell>
          <cell r="BD274">
            <v>1</v>
          </cell>
          <cell r="BF274" t="str">
            <v>klepstuw</v>
          </cell>
          <cell r="BH274">
            <v>2.5</v>
          </cell>
          <cell r="BM274" t="str">
            <v>rechthoekig</v>
          </cell>
          <cell r="CR274" t="str">
            <v>damwand</v>
          </cell>
          <cell r="CS274" t="str">
            <v>prefab staal vijzel op damwand</v>
          </cell>
          <cell r="CT274">
            <v>250000</v>
          </cell>
          <cell r="CU274">
            <v>150000</v>
          </cell>
          <cell r="CV274">
            <v>80000</v>
          </cell>
          <cell r="CW274">
            <v>672000</v>
          </cell>
          <cell r="CX274">
            <v>334348.77404878015</v>
          </cell>
          <cell r="CY274">
            <v>281276</v>
          </cell>
          <cell r="DA274">
            <v>612170</v>
          </cell>
          <cell r="DE274">
            <v>2012</v>
          </cell>
          <cell r="DG274">
            <v>2012</v>
          </cell>
          <cell r="DI274">
            <v>2017</v>
          </cell>
          <cell r="DL274" t="str">
            <v>kl.kast</v>
          </cell>
          <cell r="DM274" t="str">
            <v>ja</v>
          </cell>
          <cell r="DO274" t="str">
            <v>geen</v>
          </cell>
          <cell r="DP274">
            <v>1978</v>
          </cell>
          <cell r="DQ274">
            <v>2000</v>
          </cell>
          <cell r="DR274">
            <v>2000</v>
          </cell>
          <cell r="DS274">
            <v>2000</v>
          </cell>
          <cell r="DT274">
            <v>2000</v>
          </cell>
          <cell r="DU274">
            <v>2000</v>
          </cell>
          <cell r="DZ274" t="str">
            <v>Hoeft niet meer vispasseerbaar te worden. Is via Stuw Goiren route gerealiseed</v>
          </cell>
          <cell r="EA274" t="str">
            <v xml:space="preserve">visp.1. </v>
          </cell>
          <cell r="ER274">
            <v>199</v>
          </cell>
          <cell r="FS274" t="str">
            <v>N</v>
          </cell>
          <cell r="FU274" t="str">
            <v>SPAANS BABCOCK B.V.</v>
          </cell>
          <cell r="FV274" t="str">
            <v>A.E.G.</v>
          </cell>
          <cell r="FW274" t="str">
            <v>871687400008860177</v>
          </cell>
          <cell r="FX274">
            <v>3</v>
          </cell>
          <cell r="FY274" t="str">
            <v>GM-ODIJK</v>
          </cell>
        </row>
        <row r="275">
          <cell r="A275" t="str">
            <v>I6135</v>
          </cell>
          <cell r="B275" t="str">
            <v>Oog in al</v>
          </cell>
          <cell r="C275" t="str">
            <v>Uitlaat Muntsluis SL0015</v>
          </cell>
          <cell r="D275" t="str">
            <v>j</v>
          </cell>
          <cell r="E275">
            <v>2128</v>
          </cell>
          <cell r="H275" t="str">
            <v>In</v>
          </cell>
          <cell r="I275" t="str">
            <v>Ui</v>
          </cell>
          <cell r="L275" t="str">
            <v>Sl</v>
          </cell>
          <cell r="N275" t="str">
            <v>Mp</v>
          </cell>
          <cell r="Q275" t="str">
            <v>InUiSlMp</v>
          </cell>
          <cell r="R275" t="str">
            <v>HDSR</v>
          </cell>
          <cell r="S275">
            <v>300</v>
          </cell>
          <cell r="Z275" t="e">
            <v>#N/A</v>
          </cell>
          <cell r="AA275" t="e">
            <v>#N/A</v>
          </cell>
          <cell r="AB275" t="str">
            <v>Kanaalweg 2a</v>
          </cell>
          <cell r="AC275" t="str">
            <v>3533HG</v>
          </cell>
          <cell r="AD275" t="str">
            <v>Utrecht</v>
          </cell>
          <cell r="AE275" t="str">
            <v>Utrecht</v>
          </cell>
          <cell r="AF275" t="str">
            <v>LR</v>
          </cell>
          <cell r="AG275" t="str">
            <v>AH 15</v>
          </cell>
          <cell r="AH275" t="str">
            <v>autom.</v>
          </cell>
          <cell r="AJ275" t="str">
            <v>GOP</v>
          </cell>
          <cell r="BA275">
            <v>0</v>
          </cell>
          <cell r="BC275">
            <v>0</v>
          </cell>
          <cell r="BF275" t="str">
            <v>4 vert.schuiven</v>
          </cell>
          <cell r="BH275">
            <v>1.98</v>
          </cell>
          <cell r="CN275" t="str">
            <v>ADCP</v>
          </cell>
          <cell r="CR275" t="str">
            <v>betonnen onderbouw</v>
          </cell>
          <cell r="CS275" t="str">
            <v>gietijzeren schuiven</v>
          </cell>
          <cell r="CT275">
            <v>300000</v>
          </cell>
          <cell r="CU275">
            <v>200000</v>
          </cell>
          <cell r="CV275">
            <v>50000</v>
          </cell>
          <cell r="CW275">
            <v>770000</v>
          </cell>
          <cell r="CX275">
            <v>0</v>
          </cell>
          <cell r="DE275">
            <v>2015</v>
          </cell>
          <cell r="DG275">
            <v>2015</v>
          </cell>
          <cell r="DI275">
            <v>2020</v>
          </cell>
          <cell r="DL275" t="str">
            <v>sluis</v>
          </cell>
          <cell r="DM275" t="str">
            <v>ja</v>
          </cell>
          <cell r="DN275">
            <v>2018</v>
          </cell>
          <cell r="DO275" t="str">
            <v>geen</v>
          </cell>
          <cell r="DP275">
            <v>1969</v>
          </cell>
          <cell r="DQ275">
            <v>1969</v>
          </cell>
          <cell r="DR275">
            <v>2013</v>
          </cell>
          <cell r="DS275">
            <v>2013</v>
          </cell>
          <cell r="DT275">
            <v>1995</v>
          </cell>
          <cell r="DU275">
            <v>2013</v>
          </cell>
          <cell r="EM275">
            <v>20</v>
          </cell>
          <cell r="EN275">
            <v>207</v>
          </cell>
          <cell r="EO275">
            <v>5</v>
          </cell>
          <cell r="FW275" t="str">
            <v>871687400000698266</v>
          </cell>
          <cell r="FX275">
            <v>2</v>
          </cell>
          <cell r="FY275" t="str">
            <v>U-OOG-IN-AL-UITLAAT_SCHUIF(SL1003)</v>
          </cell>
        </row>
        <row r="276">
          <cell r="A276" t="str">
            <v>G6001</v>
          </cell>
          <cell r="B276" t="str">
            <v>Oostbroekselaan</v>
          </cell>
          <cell r="D276" t="str">
            <v>j</v>
          </cell>
          <cell r="E276">
            <v>2160</v>
          </cell>
          <cell r="F276" t="str">
            <v>Gm</v>
          </cell>
          <cell r="H276" t="str">
            <v>In</v>
          </cell>
          <cell r="Q276" t="str">
            <v>GmIn</v>
          </cell>
          <cell r="R276" t="str">
            <v>HDSR</v>
          </cell>
          <cell r="S276">
            <v>300</v>
          </cell>
          <cell r="X276" t="str">
            <v>G3zO</v>
          </cell>
          <cell r="Z276">
            <v>139018.06599999964</v>
          </cell>
          <cell r="AA276">
            <v>456513.06599999964</v>
          </cell>
          <cell r="AB276" t="str">
            <v>Oostbroekselaan 51 ac /Archimedeslaan</v>
          </cell>
          <cell r="AC276" t="str">
            <v>3584BD</v>
          </cell>
          <cell r="AD276" t="str">
            <v>Utrecht</v>
          </cell>
          <cell r="AE276" t="str">
            <v>Utrecht</v>
          </cell>
          <cell r="AF276" t="str">
            <v>LR</v>
          </cell>
          <cell r="AG276" t="str">
            <v>JS 13</v>
          </cell>
          <cell r="AH276" t="str">
            <v>autom.</v>
          </cell>
          <cell r="AJ276" t="str">
            <v>GOP</v>
          </cell>
          <cell r="AL276" t="str">
            <v>afvoer</v>
          </cell>
          <cell r="AO276" t="str">
            <v>Biltse Grift</v>
          </cell>
          <cell r="AP276">
            <v>0.57999999999999996</v>
          </cell>
          <cell r="AR276" t="str">
            <v>volkstuinen</v>
          </cell>
          <cell r="AT276">
            <v>0.4</v>
          </cell>
          <cell r="AU276">
            <v>0.17999999999999994</v>
          </cell>
          <cell r="AV276" t="str">
            <v>schroefpomp</v>
          </cell>
          <cell r="AW276">
            <v>3.6</v>
          </cell>
          <cell r="BA276">
            <v>3.6</v>
          </cell>
          <cell r="BB276">
            <v>1.5</v>
          </cell>
          <cell r="BC276">
            <v>1</v>
          </cell>
          <cell r="BD276">
            <v>1</v>
          </cell>
          <cell r="CR276" t="str">
            <v>put prefab beton</v>
          </cell>
          <cell r="CS276" t="str">
            <v>stalen straatkast</v>
          </cell>
          <cell r="CT276">
            <v>60000</v>
          </cell>
          <cell r="CU276">
            <v>20000</v>
          </cell>
          <cell r="CV276">
            <v>25000</v>
          </cell>
          <cell r="CW276">
            <v>147000</v>
          </cell>
          <cell r="CX276">
            <v>53564.557431796995</v>
          </cell>
          <cell r="CY276">
            <v>45062</v>
          </cell>
          <cell r="DA276">
            <v>56536</v>
          </cell>
          <cell r="DE276">
            <v>2012</v>
          </cell>
          <cell r="DG276">
            <v>2012</v>
          </cell>
          <cell r="DI276">
            <v>2017</v>
          </cell>
          <cell r="DL276" t="str">
            <v>kl.kast</v>
          </cell>
          <cell r="DM276" t="str">
            <v>ja</v>
          </cell>
          <cell r="DO276" t="str">
            <v>geen</v>
          </cell>
          <cell r="DP276">
            <v>1975</v>
          </cell>
          <cell r="DQ276">
            <v>1975</v>
          </cell>
          <cell r="DR276">
            <v>2013</v>
          </cell>
          <cell r="DS276">
            <v>2005</v>
          </cell>
          <cell r="DT276">
            <v>2005</v>
          </cell>
          <cell r="DU276">
            <v>2013</v>
          </cell>
          <cell r="DZ276" t="str">
            <v>elektrisch</v>
          </cell>
          <cell r="EG276">
            <v>85</v>
          </cell>
          <cell r="EM276">
            <v>42</v>
          </cell>
          <cell r="EU276" t="str">
            <v>X</v>
          </cell>
          <cell r="FV276" t="str">
            <v>Hydrostal</v>
          </cell>
          <cell r="FW276" t="str">
            <v>871687400001811268</v>
          </cell>
          <cell r="FX276">
            <v>2</v>
          </cell>
          <cell r="FY276" t="str">
            <v>GM-OOSTBROEKSELAAN</v>
          </cell>
        </row>
        <row r="277">
          <cell r="A277" t="str">
            <v>G6024</v>
          </cell>
          <cell r="B277" t="str">
            <v>Oosteinde van Waarder Oost</v>
          </cell>
          <cell r="D277" t="str">
            <v>j</v>
          </cell>
          <cell r="E277">
            <v>4378</v>
          </cell>
          <cell r="F277" t="str">
            <v>Gm</v>
          </cell>
          <cell r="G277" t="str">
            <v>St</v>
          </cell>
          <cell r="Q277" t="str">
            <v>GmSt</v>
          </cell>
          <cell r="R277" t="str">
            <v>HDSR</v>
          </cell>
          <cell r="S277">
            <v>300</v>
          </cell>
          <cell r="X277" t="str">
            <v>EG</v>
          </cell>
          <cell r="Z277">
            <v>117702.82499999925</v>
          </cell>
          <cell r="AA277">
            <v>453184.58900000155</v>
          </cell>
          <cell r="AB277" t="str">
            <v>Oosteinde 58 tegenover</v>
          </cell>
          <cell r="AC277" t="str">
            <v>3466LB</v>
          </cell>
          <cell r="AD277" t="str">
            <v>Waarder</v>
          </cell>
          <cell r="AE277" t="str">
            <v>Bodegraven-Reeuwijk</v>
          </cell>
          <cell r="AF277" t="str">
            <v>OR</v>
          </cell>
          <cell r="AG277" t="str">
            <v>WS 05</v>
          </cell>
          <cell r="AH277" t="str">
            <v>autom.</v>
          </cell>
          <cell r="AI277" t="str">
            <v>ST6101</v>
          </cell>
          <cell r="AJ277" t="str">
            <v>GOP</v>
          </cell>
          <cell r="AO277" t="str">
            <v>Barwoutswaarder-oosteinde oost</v>
          </cell>
          <cell r="AP277">
            <v>-2</v>
          </cell>
          <cell r="AQ277">
            <v>-2</v>
          </cell>
          <cell r="AR277" t="str">
            <v>Barwoutswaarder</v>
          </cell>
          <cell r="AV277" t="str">
            <v>pomp</v>
          </cell>
          <cell r="AW277">
            <v>1</v>
          </cell>
          <cell r="BA277">
            <v>1</v>
          </cell>
          <cell r="BC277">
            <v>1</v>
          </cell>
          <cell r="BF277" t="str">
            <v>klepstuw</v>
          </cell>
          <cell r="BH277">
            <v>1.5</v>
          </cell>
          <cell r="CR277" t="str">
            <v>put prefab beton</v>
          </cell>
          <cell r="CS277" t="str">
            <v>stalen straatkast</v>
          </cell>
          <cell r="CT277">
            <v>60000</v>
          </cell>
          <cell r="CU277">
            <v>35000</v>
          </cell>
          <cell r="CV277">
            <v>25000</v>
          </cell>
          <cell r="CW277">
            <v>168000</v>
          </cell>
          <cell r="CX277">
            <v>0</v>
          </cell>
          <cell r="CY277">
            <v>0</v>
          </cell>
          <cell r="DE277">
            <v>2013</v>
          </cell>
          <cell r="DG277">
            <v>2013</v>
          </cell>
          <cell r="DI277">
            <v>2018</v>
          </cell>
          <cell r="DL277" t="str">
            <v>kl.kast</v>
          </cell>
          <cell r="DM277" t="str">
            <v>ja</v>
          </cell>
          <cell r="DO277" t="str">
            <v>geen</v>
          </cell>
          <cell r="DP277">
            <v>2004</v>
          </cell>
          <cell r="DQ277">
            <v>2004</v>
          </cell>
          <cell r="DR277">
            <v>2004</v>
          </cell>
          <cell r="DS277">
            <v>2004</v>
          </cell>
          <cell r="DT277">
            <v>2004</v>
          </cell>
          <cell r="DU277">
            <v>2004</v>
          </cell>
          <cell r="ET277" t="str">
            <v>X</v>
          </cell>
          <cell r="FV277" t="str">
            <v>Vopo</v>
          </cell>
          <cell r="FW277" t="str">
            <v>871692192901908217</v>
          </cell>
          <cell r="FX277">
            <v>4</v>
          </cell>
          <cell r="FY277" t="str">
            <v>GM-ST OOSTEINDE-VAN-WAARDER OOST EN WEST</v>
          </cell>
          <cell r="FZ277" t="str">
            <v>op 1 aansluiting</v>
          </cell>
        </row>
        <row r="278">
          <cell r="A278" t="str">
            <v>G6023</v>
          </cell>
          <cell r="B278" t="str">
            <v>Oosteinde van Waarder West</v>
          </cell>
          <cell r="D278" t="str">
            <v>j</v>
          </cell>
          <cell r="E278">
            <v>4378</v>
          </cell>
          <cell r="F278" t="str">
            <v>Gm</v>
          </cell>
          <cell r="G278" t="str">
            <v>St</v>
          </cell>
          <cell r="Q278" t="str">
            <v>GmSt</v>
          </cell>
          <cell r="R278" t="str">
            <v>HDSR</v>
          </cell>
          <cell r="S278">
            <v>300</v>
          </cell>
          <cell r="X278" t="str">
            <v>EG</v>
          </cell>
          <cell r="Z278">
            <v>117661.07400000095</v>
          </cell>
          <cell r="AA278">
            <v>453165.5390000008</v>
          </cell>
          <cell r="AB278" t="str">
            <v>Oosteinde 58 tegenover</v>
          </cell>
          <cell r="AC278" t="str">
            <v>3466LB</v>
          </cell>
          <cell r="AD278" t="str">
            <v>Waarder</v>
          </cell>
          <cell r="AE278" t="str">
            <v>Bodegraven-Reeuwijk</v>
          </cell>
          <cell r="AF278" t="str">
            <v>OR</v>
          </cell>
          <cell r="AG278" t="str">
            <v>WS 05</v>
          </cell>
          <cell r="AH278" t="str">
            <v>autom.</v>
          </cell>
          <cell r="AI278" t="str">
            <v>ST6102</v>
          </cell>
          <cell r="AJ278" t="str">
            <v>GOP</v>
          </cell>
          <cell r="AO278" t="str">
            <v>Barwoutswaarder-oosteinde west</v>
          </cell>
          <cell r="AP278">
            <v>-2</v>
          </cell>
          <cell r="AQ278">
            <v>-2</v>
          </cell>
          <cell r="AR278" t="str">
            <v>Barwoutswaarder</v>
          </cell>
          <cell r="AV278" t="str">
            <v>pomp</v>
          </cell>
          <cell r="AW278">
            <v>1.5</v>
          </cell>
          <cell r="AX278">
            <v>1.5</v>
          </cell>
          <cell r="BA278">
            <v>3</v>
          </cell>
          <cell r="BC278">
            <v>2</v>
          </cell>
          <cell r="BF278" t="str">
            <v>klepstuw</v>
          </cell>
          <cell r="BH278">
            <v>3.55</v>
          </cell>
          <cell r="BM278" t="str">
            <v>rechthoekig</v>
          </cell>
          <cell r="CR278" t="str">
            <v>ht damwand</v>
          </cell>
          <cell r="CS278" t="str">
            <v>looprooster en klepstuw</v>
          </cell>
          <cell r="CT278">
            <v>60000</v>
          </cell>
          <cell r="CU278">
            <v>35000</v>
          </cell>
          <cell r="CV278">
            <v>25000</v>
          </cell>
          <cell r="CW278">
            <v>168000</v>
          </cell>
          <cell r="CX278">
            <v>0</v>
          </cell>
          <cell r="CY278">
            <v>0</v>
          </cell>
          <cell r="DE278">
            <v>2013</v>
          </cell>
          <cell r="DG278">
            <v>2013</v>
          </cell>
          <cell r="DI278">
            <v>2018</v>
          </cell>
          <cell r="DL278" t="str">
            <v>kl.kast</v>
          </cell>
          <cell r="DM278" t="str">
            <v>geen</v>
          </cell>
          <cell r="DO278" t="str">
            <v>geen</v>
          </cell>
          <cell r="DP278">
            <v>2004</v>
          </cell>
          <cell r="DQ278">
            <v>2004</v>
          </cell>
          <cell r="DR278">
            <v>2004</v>
          </cell>
          <cell r="DS278">
            <v>2004</v>
          </cell>
          <cell r="DT278">
            <v>2004</v>
          </cell>
          <cell r="DU278">
            <v>2004</v>
          </cell>
          <cell r="ET278" t="str">
            <v>X</v>
          </cell>
          <cell r="FV278" t="str">
            <v>Vopo</v>
          </cell>
          <cell r="FW278" t="str">
            <v>871692192901908217</v>
          </cell>
          <cell r="FX278">
            <v>4</v>
          </cell>
          <cell r="FY278" t="str">
            <v>GM-ST OOSTEINDE-VAN-WAARDER OOST EN WEST</v>
          </cell>
          <cell r="FZ278" t="str">
            <v>op 1 aansluiting</v>
          </cell>
        </row>
        <row r="279">
          <cell r="A279" t="str">
            <v>ST5291</v>
          </cell>
          <cell r="B279" t="str">
            <v>Oosterlaak</v>
          </cell>
          <cell r="C279" t="str">
            <v>Enghsloot Oosterlaak</v>
          </cell>
          <cell r="D279" t="str">
            <v>j</v>
          </cell>
          <cell r="E279">
            <v>1045</v>
          </cell>
          <cell r="G279" t="str">
            <v>St</v>
          </cell>
          <cell r="Q279" t="str">
            <v>St</v>
          </cell>
          <cell r="R279" t="str">
            <v>HDSR</v>
          </cell>
          <cell r="S279">
            <v>300</v>
          </cell>
          <cell r="X279" t="str">
            <v>G3zO</v>
          </cell>
          <cell r="Z279">
            <v>144378.02800000086</v>
          </cell>
          <cell r="AA279">
            <v>446639.21000000089</v>
          </cell>
          <cell r="AB279" t="str">
            <v>Tuurdijk 10 bij</v>
          </cell>
          <cell r="AC279" t="str">
            <v>3997MS</v>
          </cell>
          <cell r="AD279" t="str">
            <v>t Goy</v>
          </cell>
          <cell r="AE279" t="str">
            <v>Houten</v>
          </cell>
          <cell r="AF279" t="str">
            <v>KR</v>
          </cell>
          <cell r="AG279" t="str">
            <v>WHa11</v>
          </cell>
          <cell r="AH279" t="str">
            <v>autom.</v>
          </cell>
          <cell r="AJ279" t="str">
            <v>GOP</v>
          </cell>
          <cell r="BF279" t="str">
            <v>ecostuw</v>
          </cell>
          <cell r="BG279">
            <v>1</v>
          </cell>
          <cell r="BH279">
            <v>2.4</v>
          </cell>
          <cell r="BK279" t="str">
            <v>hout/beton</v>
          </cell>
          <cell r="BL279" t="str">
            <v>staal</v>
          </cell>
          <cell r="BM279" t="str">
            <v>rond</v>
          </cell>
          <cell r="CR279" t="str">
            <v>hout/beton</v>
          </cell>
          <cell r="CS279" t="str">
            <v>stalen klep</v>
          </cell>
          <cell r="DE279">
            <v>2015</v>
          </cell>
          <cell r="DG279">
            <v>2015</v>
          </cell>
          <cell r="DI279">
            <v>2020</v>
          </cell>
          <cell r="DO279" t="str">
            <v>geen</v>
          </cell>
          <cell r="DP279">
            <v>2002</v>
          </cell>
          <cell r="DQ279">
            <v>2002</v>
          </cell>
          <cell r="DR279">
            <v>2002</v>
          </cell>
          <cell r="DS279">
            <v>2002</v>
          </cell>
          <cell r="DT279">
            <v>2002</v>
          </cell>
          <cell r="DU279">
            <v>2002</v>
          </cell>
          <cell r="EA279" t="str">
            <v>visp.2</v>
          </cell>
          <cell r="ER279">
            <v>49</v>
          </cell>
          <cell r="FW279" t="str">
            <v>871687400008978049</v>
          </cell>
          <cell r="FX279">
            <v>3</v>
          </cell>
          <cell r="FY279" t="str">
            <v>ST-ENGHSLOOT EN ST-OOSTERLAAK</v>
          </cell>
          <cell r="FZ279" t="str">
            <v>op 1 aansluiting</v>
          </cell>
        </row>
        <row r="280">
          <cell r="A280" t="str">
            <v>ST6115</v>
          </cell>
          <cell r="B280" t="str">
            <v>Oosterparklaan Eerste T01/ Parkwijk</v>
          </cell>
          <cell r="D280" t="str">
            <v>j</v>
          </cell>
          <cell r="E280">
            <v>2158</v>
          </cell>
          <cell r="G280" t="str">
            <v>St</v>
          </cell>
          <cell r="Q280" t="str">
            <v>St</v>
          </cell>
          <cell r="R280" t="str">
            <v>HDSR</v>
          </cell>
          <cell r="S280">
            <v>300</v>
          </cell>
          <cell r="X280" t="str">
            <v>G3zO</v>
          </cell>
          <cell r="Z280">
            <v>131918.88899999857</v>
          </cell>
          <cell r="AA280">
            <v>455543.47300000116</v>
          </cell>
          <cell r="AB280" t="str">
            <v>Ouderijnseweg / Vlindersingel</v>
          </cell>
          <cell r="AD280" t="str">
            <v>Leidsche Rijn</v>
          </cell>
          <cell r="AE280" t="str">
            <v>Utrecht</v>
          </cell>
          <cell r="AF280" t="str">
            <v>LR</v>
          </cell>
          <cell r="AG280" t="str">
            <v>RN 14</v>
          </cell>
          <cell r="AH280" t="str">
            <v>autom.</v>
          </cell>
          <cell r="AJ280" t="str">
            <v>GOP</v>
          </cell>
          <cell r="AP280">
            <v>0.5</v>
          </cell>
          <cell r="AS280">
            <v>0.45</v>
          </cell>
          <cell r="BA280">
            <v>0</v>
          </cell>
          <cell r="BC280">
            <v>0</v>
          </cell>
          <cell r="BF280" t="str">
            <v>ecostuw</v>
          </cell>
          <cell r="BG280">
            <v>1</v>
          </cell>
          <cell r="BH280">
            <v>2</v>
          </cell>
          <cell r="CW280">
            <v>0</v>
          </cell>
          <cell r="CX280">
            <v>0</v>
          </cell>
          <cell r="DE280">
            <v>2009</v>
          </cell>
          <cell r="DG280">
            <v>2009</v>
          </cell>
          <cell r="DI280">
            <v>2017</v>
          </cell>
          <cell r="DO280" t="str">
            <v>geen</v>
          </cell>
          <cell r="DP280">
            <v>2007</v>
          </cell>
          <cell r="DQ280">
            <v>2007</v>
          </cell>
          <cell r="DR280">
            <v>2007</v>
          </cell>
          <cell r="DS280">
            <v>2007</v>
          </cell>
          <cell r="DT280">
            <v>2007</v>
          </cell>
          <cell r="DU280">
            <v>2007</v>
          </cell>
          <cell r="EH280">
            <v>13</v>
          </cell>
          <cell r="FB280" t="str">
            <v>X</v>
          </cell>
          <cell r="FW280" t="str">
            <v>871687460009102379</v>
          </cell>
          <cell r="FX280">
            <v>2</v>
          </cell>
          <cell r="FY280" t="str">
            <v>ST-OOSTERPARKLAAN-EERSTE</v>
          </cell>
        </row>
        <row r="281">
          <cell r="A281" t="str">
            <v>ST1028</v>
          </cell>
          <cell r="B281" t="str">
            <v>Oosterstroom (Koekoeksvaart Zwarte Water)</v>
          </cell>
          <cell r="D281" t="str">
            <v>n</v>
          </cell>
          <cell r="E281" t="str">
            <v>nee</v>
          </cell>
          <cell r="G281" t="str">
            <v>St</v>
          </cell>
          <cell r="P281" t="str">
            <v>Ch</v>
          </cell>
          <cell r="Q281" t="str">
            <v>StCh</v>
          </cell>
          <cell r="R281" t="str">
            <v>HDSR</v>
          </cell>
          <cell r="S281">
            <v>300</v>
          </cell>
          <cell r="X281" t="str">
            <v>G3zO</v>
          </cell>
          <cell r="Z281">
            <v>136327.92430000007</v>
          </cell>
          <cell r="AA281">
            <v>456884.75039999932</v>
          </cell>
          <cell r="AB281" t="str">
            <v>hoek Keizersgracht /Gruttersdijk 62to</v>
          </cell>
          <cell r="AC281" t="str">
            <v>3514BK</v>
          </cell>
          <cell r="AD281" t="str">
            <v>Utrecht</v>
          </cell>
          <cell r="AE281" t="str">
            <v>Utrecht</v>
          </cell>
          <cell r="AF281" t="str">
            <v>LR</v>
          </cell>
          <cell r="AG281" t="str">
            <v>AH 15</v>
          </cell>
          <cell r="AH281" t="str">
            <v>handm.</v>
          </cell>
          <cell r="AJ281" t="str">
            <v>nee</v>
          </cell>
          <cell r="BA281">
            <v>0</v>
          </cell>
          <cell r="BC281">
            <v>0</v>
          </cell>
          <cell r="BF281" t="str">
            <v>afsluitbare schuif</v>
          </cell>
          <cell r="BG281">
            <v>1</v>
          </cell>
          <cell r="BH281" t="str">
            <v>? M.</v>
          </cell>
          <cell r="BK281" t="str">
            <v>staal</v>
          </cell>
          <cell r="BL281" t="str">
            <v>hout</v>
          </cell>
          <cell r="CW281">
            <v>0</v>
          </cell>
          <cell r="CX281">
            <v>0</v>
          </cell>
          <cell r="DE281">
            <v>2013</v>
          </cell>
          <cell r="DG281">
            <v>2013</v>
          </cell>
          <cell r="DI281">
            <v>2018</v>
          </cell>
          <cell r="DO281" t="str">
            <v>geen</v>
          </cell>
          <cell r="DP281" t="str">
            <v>??</v>
          </cell>
          <cell r="DQ281">
            <v>1980</v>
          </cell>
          <cell r="DU281">
            <v>1980</v>
          </cell>
          <cell r="EA281" t="str">
            <v>visp.1</v>
          </cell>
          <cell r="EO281">
            <v>50</v>
          </cell>
          <cell r="FI281" t="str">
            <v>X</v>
          </cell>
          <cell r="FW281" t="str">
            <v>geen elektra??? of samen met ander object??</v>
          </cell>
          <cell r="FY281" t="e">
            <v>#N/A</v>
          </cell>
        </row>
        <row r="282">
          <cell r="A282" t="str">
            <v>ST3127</v>
          </cell>
          <cell r="B282" t="str">
            <v>Oostzijde vlist</v>
          </cell>
          <cell r="D282" t="str">
            <v>j</v>
          </cell>
          <cell r="E282">
            <v>3244</v>
          </cell>
          <cell r="G282" t="str">
            <v>St</v>
          </cell>
          <cell r="Q282" t="str">
            <v>St</v>
          </cell>
          <cell r="R282" t="str">
            <v>HDSR</v>
          </cell>
          <cell r="S282">
            <v>300</v>
          </cell>
          <cell r="X282" t="str">
            <v>EG</v>
          </cell>
          <cell r="Z282">
            <v>115608.88300000131</v>
          </cell>
          <cell r="AA282">
            <v>445098</v>
          </cell>
          <cell r="AB282" t="str">
            <v>Oost-Vlisterdijk 1(800m ac)</v>
          </cell>
          <cell r="AC282" t="str">
            <v>2855AC</v>
          </cell>
          <cell r="AD282" t="str">
            <v>Vlist</v>
          </cell>
          <cell r="AE282" t="str">
            <v>Krimpenerwaard</v>
          </cell>
          <cell r="AF282" t="str">
            <v>IJ</v>
          </cell>
          <cell r="AG282" t="str">
            <v>AB 03</v>
          </cell>
          <cell r="AH282" t="str">
            <v>autom.</v>
          </cell>
          <cell r="AI282" t="str">
            <v>wind- en zonneenergie</v>
          </cell>
          <cell r="AJ282" t="str">
            <v>GOP</v>
          </cell>
          <cell r="AL282" t="str">
            <v>afvoer</v>
          </cell>
          <cell r="AO282" t="str">
            <v>polder Vlist</v>
          </cell>
          <cell r="AP282">
            <v>-2.1</v>
          </cell>
          <cell r="AQ282">
            <v>-2.2000000000000002</v>
          </cell>
          <cell r="AR282" t="str">
            <v>maalpand gemaal De Keulevaart</v>
          </cell>
          <cell r="AS282">
            <v>-2.2000000000000002</v>
          </cell>
          <cell r="AT282">
            <v>-2.2999999999999998</v>
          </cell>
          <cell r="BA282">
            <v>0</v>
          </cell>
          <cell r="BC282">
            <v>0</v>
          </cell>
          <cell r="BF282" t="str">
            <v>klepstuw</v>
          </cell>
          <cell r="BH282">
            <v>1.5</v>
          </cell>
          <cell r="CW282">
            <v>0</v>
          </cell>
          <cell r="CX282">
            <v>0</v>
          </cell>
          <cell r="DD282">
            <v>2018</v>
          </cell>
          <cell r="DE282">
            <v>2012</v>
          </cell>
          <cell r="DG282">
            <v>2012</v>
          </cell>
          <cell r="DI282">
            <v>2018</v>
          </cell>
          <cell r="DO282" t="str">
            <v>geen</v>
          </cell>
          <cell r="DP282">
            <v>1982</v>
          </cell>
          <cell r="DQ282">
            <v>1982</v>
          </cell>
          <cell r="DR282">
            <v>2002</v>
          </cell>
          <cell r="DS282">
            <v>2002</v>
          </cell>
          <cell r="DT282">
            <v>2002</v>
          </cell>
          <cell r="DU282">
            <v>2002</v>
          </cell>
          <cell r="ER282">
            <v>79</v>
          </cell>
          <cell r="FW282" t="str">
            <v>geen elektra??? of samen met ander object??</v>
          </cell>
          <cell r="FY282" t="e">
            <v>#N/A</v>
          </cell>
        </row>
        <row r="283">
          <cell r="A283" t="str">
            <v>G3001</v>
          </cell>
          <cell r="B283" t="str">
            <v>Ossenwaard</v>
          </cell>
          <cell r="D283" t="str">
            <v>j</v>
          </cell>
          <cell r="E283">
            <v>1008</v>
          </cell>
          <cell r="F283" t="str">
            <v>Gm</v>
          </cell>
          <cell r="Q283" t="str">
            <v>Gm</v>
          </cell>
          <cell r="R283" t="str">
            <v>HDSR</v>
          </cell>
          <cell r="S283">
            <v>300</v>
          </cell>
          <cell r="X283" t="str">
            <v>G3zO</v>
          </cell>
          <cell r="Z283">
            <v>148693.98099999875</v>
          </cell>
          <cell r="AA283">
            <v>445451.27499999851</v>
          </cell>
          <cell r="AB283" t="str">
            <v>Ossenwaard 8</v>
          </cell>
          <cell r="AC283" t="str">
            <v>3945PG</v>
          </cell>
          <cell r="AD283" t="str">
            <v>Cothen</v>
          </cell>
          <cell r="AE283" t="str">
            <v>Wijk bij Duurstede</v>
          </cell>
          <cell r="AF283" t="str">
            <v>KR</v>
          </cell>
          <cell r="AG283" t="str">
            <v>ML 08</v>
          </cell>
          <cell r="AH283" t="str">
            <v>autom.</v>
          </cell>
          <cell r="AI283" t="str">
            <v>bekijken of het gemaal in de toekomst handhaven.</v>
          </cell>
          <cell r="AJ283" t="str">
            <v>GOP</v>
          </cell>
          <cell r="AL283" t="str">
            <v>aanvoer</v>
          </cell>
          <cell r="AO283" t="str">
            <v>Rijnsloot</v>
          </cell>
          <cell r="AP283">
            <v>2.7</v>
          </cell>
          <cell r="AR283" t="str">
            <v>De Kromme Rijn</v>
          </cell>
          <cell r="AT283">
            <v>1.9</v>
          </cell>
          <cell r="AU283">
            <v>0.80000000000000027</v>
          </cell>
          <cell r="AV283" t="str">
            <v>vijzel</v>
          </cell>
          <cell r="AW283">
            <v>20</v>
          </cell>
          <cell r="BA283">
            <v>20</v>
          </cell>
          <cell r="BC283">
            <v>1</v>
          </cell>
          <cell r="BD283">
            <v>1</v>
          </cell>
          <cell r="CR283" t="str">
            <v>damwand</v>
          </cell>
          <cell r="CS283" t="str">
            <v>prefab staal vijzel op damwand</v>
          </cell>
          <cell r="CT283">
            <v>150000</v>
          </cell>
          <cell r="CU283">
            <v>75000</v>
          </cell>
          <cell r="CV283">
            <v>40000</v>
          </cell>
          <cell r="CW283">
            <v>371000</v>
          </cell>
          <cell r="CX283">
            <v>233198.74852613726</v>
          </cell>
          <cell r="CY283">
            <v>196182</v>
          </cell>
          <cell r="DE283">
            <v>2012</v>
          </cell>
          <cell r="DG283">
            <v>2012</v>
          </cell>
          <cell r="DI283">
            <v>2018</v>
          </cell>
          <cell r="DL283" t="str">
            <v>kl.kast</v>
          </cell>
          <cell r="DM283" t="str">
            <v>ja</v>
          </cell>
          <cell r="DO283" t="str">
            <v>geen</v>
          </cell>
          <cell r="DP283">
            <v>1977</v>
          </cell>
          <cell r="DQ283">
            <v>1992</v>
          </cell>
          <cell r="DR283">
            <v>1977</v>
          </cell>
          <cell r="DS283">
            <v>2000</v>
          </cell>
          <cell r="DT283">
            <v>1993</v>
          </cell>
          <cell r="DU283">
            <v>2000</v>
          </cell>
          <cell r="DZ283" t="str">
            <v>Vervalt ivm wgp KR</v>
          </cell>
          <cell r="EQ283">
            <v>20</v>
          </cell>
          <cell r="EY283" t="str">
            <v>vervalt</v>
          </cell>
          <cell r="FS283" t="str">
            <v>N</v>
          </cell>
          <cell r="FU283" t="str">
            <v>SPAANS BABCOCK B.V.</v>
          </cell>
          <cell r="FV283" t="str">
            <v>A.E.G.</v>
          </cell>
          <cell r="FW283" t="str">
            <v>871687400008360806</v>
          </cell>
          <cell r="FX283">
            <v>3</v>
          </cell>
          <cell r="FY283" t="str">
            <v>GM-OSSENWAARD</v>
          </cell>
        </row>
        <row r="284">
          <cell r="A284" t="str">
            <v>ST8015</v>
          </cell>
          <cell r="B284" t="str">
            <v>Otterspoorbroek</v>
          </cell>
          <cell r="D284" t="str">
            <v xml:space="preserve"> </v>
          </cell>
          <cell r="E284" t="str">
            <v>volgt</v>
          </cell>
          <cell r="G284" t="str">
            <v>St</v>
          </cell>
          <cell r="Q284" t="str">
            <v>St</v>
          </cell>
          <cell r="R284" t="str">
            <v>HDSR</v>
          </cell>
          <cell r="S284">
            <v>100</v>
          </cell>
          <cell r="X284" t="str">
            <v>EG</v>
          </cell>
          <cell r="Z284">
            <v>128561.9840000011</v>
          </cell>
          <cell r="AA284">
            <v>462879.58399999887</v>
          </cell>
          <cell r="AF284" t="str">
            <v>LR</v>
          </cell>
          <cell r="AH284" t="str">
            <v>volgt</v>
          </cell>
          <cell r="AK284">
            <v>2017</v>
          </cell>
          <cell r="DZ284" t="str">
            <v>nieuw te bowuen in LR</v>
          </cell>
          <cell r="ES284">
            <v>35</v>
          </cell>
          <cell r="ET284">
            <v>115</v>
          </cell>
          <cell r="FW284" t="str">
            <v>geen elektra??? of samen met ander object??</v>
          </cell>
          <cell r="FY284" t="e">
            <v>#N/A</v>
          </cell>
        </row>
        <row r="285">
          <cell r="A285" t="str">
            <v>G0019</v>
          </cell>
          <cell r="B285" t="str">
            <v>Oud Kamerik gemaal</v>
          </cell>
          <cell r="C285" t="str">
            <v>Houtkade (voorheen was het)</v>
          </cell>
          <cell r="D285" t="str">
            <v>j</v>
          </cell>
          <cell r="E285" t="str">
            <v>4394a</v>
          </cell>
          <cell r="F285" t="str">
            <v>Gm</v>
          </cell>
          <cell r="O285" t="str">
            <v>Vp</v>
          </cell>
          <cell r="Q285" t="str">
            <v>GmVp</v>
          </cell>
          <cell r="R285" t="str">
            <v>HDSR</v>
          </cell>
          <cell r="S285">
            <v>300</v>
          </cell>
          <cell r="W285" t="str">
            <v>ja 2012</v>
          </cell>
          <cell r="X285" t="str">
            <v>EG</v>
          </cell>
          <cell r="Z285">
            <v>119715.9990000017</v>
          </cell>
          <cell r="AA285">
            <v>461548.33100000024</v>
          </cell>
          <cell r="AB285" t="str">
            <v>van Teylingenweg 153, achter</v>
          </cell>
          <cell r="AC285" t="str">
            <v>3471 GJ</v>
          </cell>
          <cell r="AD285" t="str">
            <v>Kamerik</v>
          </cell>
          <cell r="AE285" t="str">
            <v>Woerden</v>
          </cell>
          <cell r="AF285" t="str">
            <v>OR</v>
          </cell>
          <cell r="AG285" t="str">
            <v>MR 07</v>
          </cell>
          <cell r="AH285" t="str">
            <v>autom.</v>
          </cell>
          <cell r="AI285" t="str">
            <v>ontsluitingsweg tussen van Teylingenweg 151 en 153 te Kamerik</v>
          </cell>
          <cell r="AJ285" t="str">
            <v>GOP</v>
          </cell>
          <cell r="AV285" t="str">
            <v>schroefpomp</v>
          </cell>
          <cell r="AW285" t="str">
            <v>?</v>
          </cell>
          <cell r="BA285">
            <v>0</v>
          </cell>
          <cell r="BE285" t="str">
            <v>Bosker portaal</v>
          </cell>
          <cell r="CR285" t="str">
            <v>betonnen onderbouw</v>
          </cell>
          <cell r="CS285" t="str">
            <v>gebouw steen</v>
          </cell>
          <cell r="DD285">
            <v>2017</v>
          </cell>
          <cell r="DE285">
            <v>2014</v>
          </cell>
          <cell r="DG285">
            <v>2014</v>
          </cell>
          <cell r="DI285">
            <v>2019</v>
          </cell>
          <cell r="DK285" t="str">
            <v>R afl?</v>
          </cell>
          <cell r="DL285" t="str">
            <v>gebouw</v>
          </cell>
          <cell r="DM285" t="str">
            <v>ja</v>
          </cell>
          <cell r="DN285">
            <v>2018</v>
          </cell>
          <cell r="DO285" t="str">
            <v>geen</v>
          </cell>
          <cell r="DP285">
            <v>2010</v>
          </cell>
          <cell r="DU285">
            <v>2010</v>
          </cell>
          <cell r="DZ285" t="str">
            <v>Nw GM 0 mln uit GOP+wel 0,05mln voor sloop, 2,22mln dus 1,62 uit WGP  0,6mln extra invest geld in 2012</v>
          </cell>
          <cell r="EK285">
            <v>130</v>
          </cell>
          <cell r="EL285">
            <v>800</v>
          </cell>
          <cell r="EM285">
            <v>1270</v>
          </cell>
          <cell r="EN285">
            <v>50</v>
          </cell>
          <cell r="FR285" t="str">
            <v>Water</v>
          </cell>
          <cell r="FS285" t="str">
            <v>info zie DM814688</v>
          </cell>
          <cell r="FU285" t="str">
            <v>STORK BOSMAN B.V.</v>
          </cell>
          <cell r="FV285" t="str">
            <v>BVOP</v>
          </cell>
          <cell r="FW285" t="str">
            <v>871687460008200106</v>
          </cell>
          <cell r="FX285">
            <v>4</v>
          </cell>
          <cell r="FY285" t="str">
            <v>GM-OUD-KAMERIK</v>
          </cell>
        </row>
        <row r="286">
          <cell r="A286" t="str">
            <v>I6101</v>
          </cell>
          <cell r="B286" t="str">
            <v>Oud Kamerik inlaat</v>
          </cell>
          <cell r="C286" t="str">
            <v>Oud Kamerik inlaat</v>
          </cell>
          <cell r="D286" t="str">
            <v>j</v>
          </cell>
          <cell r="E286" t="str">
            <v>4394b</v>
          </cell>
          <cell r="H286" t="str">
            <v>In</v>
          </cell>
          <cell r="Q286" t="str">
            <v>In</v>
          </cell>
          <cell r="R286" t="str">
            <v>HDSR</v>
          </cell>
          <cell r="S286">
            <v>300</v>
          </cell>
          <cell r="X286" t="str">
            <v>EG</v>
          </cell>
          <cell r="Z286" t="e">
            <v>#N/A</v>
          </cell>
          <cell r="AA286" t="e">
            <v>#N/A</v>
          </cell>
          <cell r="AB286" t="str">
            <v>Houtkade / Grecht</v>
          </cell>
          <cell r="AC286" t="str">
            <v>3471GH</v>
          </cell>
          <cell r="AD286" t="str">
            <v>Kamerik</v>
          </cell>
          <cell r="AE286" t="str">
            <v>Woerden</v>
          </cell>
          <cell r="AF286" t="str">
            <v>OR</v>
          </cell>
          <cell r="AG286" t="str">
            <v>MR 07</v>
          </cell>
          <cell r="AH286" t="str">
            <v>handm.</v>
          </cell>
          <cell r="AJ286" t="str">
            <v>nee</v>
          </cell>
          <cell r="AO286" t="str">
            <v>grecht</v>
          </cell>
          <cell r="AR286" t="str">
            <v>houtkade</v>
          </cell>
          <cell r="BC286">
            <v>0</v>
          </cell>
          <cell r="CR286" t="str">
            <v>stalen damwand</v>
          </cell>
          <cell r="CW286">
            <v>0</v>
          </cell>
          <cell r="CX286">
            <v>0</v>
          </cell>
          <cell r="DE286">
            <v>2012</v>
          </cell>
          <cell r="DG286">
            <v>2012</v>
          </cell>
          <cell r="DI286">
            <v>2018</v>
          </cell>
          <cell r="DO286" t="str">
            <v>geen</v>
          </cell>
          <cell r="DP286">
            <v>1996</v>
          </cell>
          <cell r="DQ286">
            <v>1996</v>
          </cell>
          <cell r="DR286">
            <v>1996</v>
          </cell>
          <cell r="DT286" t="str">
            <v>n.v.t.</v>
          </cell>
          <cell r="DU286">
            <v>1996</v>
          </cell>
          <cell r="DZ286" t="str">
            <v>wordt in WGP geautomatiseerd</v>
          </cell>
          <cell r="EK286">
            <v>30</v>
          </cell>
          <cell r="EL286">
            <v>70</v>
          </cell>
          <cell r="EZ286" t="str">
            <v>X</v>
          </cell>
          <cell r="FW286" t="str">
            <v>geen elektra??? of samen met ander object??</v>
          </cell>
          <cell r="FY286" t="e">
            <v>#N/A</v>
          </cell>
        </row>
        <row r="287">
          <cell r="A287" t="str">
            <v>ST1250</v>
          </cell>
          <cell r="B287" t="str">
            <v>Oud Kamerik stuw</v>
          </cell>
          <cell r="C287" t="str">
            <v>Oud-Kamerik-west</v>
          </cell>
          <cell r="D287" t="str">
            <v>j</v>
          </cell>
          <cell r="E287" t="str">
            <v>4394c</v>
          </cell>
          <cell r="G287" t="str">
            <v>St</v>
          </cell>
          <cell r="Q287" t="str">
            <v>St</v>
          </cell>
          <cell r="R287" t="str">
            <v>HDSR</v>
          </cell>
          <cell r="S287">
            <v>300</v>
          </cell>
          <cell r="X287" t="str">
            <v>EG</v>
          </cell>
          <cell r="Z287">
            <v>119897.11120000109</v>
          </cell>
          <cell r="AA287">
            <v>461609.86549999937</v>
          </cell>
          <cell r="AB287" t="str">
            <v>van Teylingenweg 153, achter</v>
          </cell>
          <cell r="AC287" t="str">
            <v>3471 GJ</v>
          </cell>
          <cell r="AD287" t="str">
            <v>Kamerik</v>
          </cell>
          <cell r="AE287" t="str">
            <v>Woerden</v>
          </cell>
          <cell r="AF287" t="str">
            <v>OR</v>
          </cell>
          <cell r="AG287" t="str">
            <v>MR 07</v>
          </cell>
          <cell r="AH287" t="str">
            <v>autom.</v>
          </cell>
          <cell r="AJ287" t="str">
            <v>GOP</v>
          </cell>
          <cell r="BF287" t="str">
            <v>?</v>
          </cell>
          <cell r="BG287" t="str">
            <v>?</v>
          </cell>
          <cell r="BH287" t="str">
            <v>?</v>
          </cell>
          <cell r="DD287">
            <v>2018</v>
          </cell>
          <cell r="DE287">
            <v>2014</v>
          </cell>
          <cell r="DG287">
            <v>2014</v>
          </cell>
          <cell r="DI287">
            <v>2019</v>
          </cell>
          <cell r="DO287" t="str">
            <v>geen</v>
          </cell>
          <cell r="DP287">
            <v>2014</v>
          </cell>
          <cell r="DQ287">
            <v>2014</v>
          </cell>
          <cell r="DR287">
            <v>2014</v>
          </cell>
          <cell r="DS287">
            <v>2014</v>
          </cell>
          <cell r="DT287">
            <v>2014</v>
          </cell>
          <cell r="DU287">
            <v>2014</v>
          </cell>
          <cell r="FD287" t="str">
            <v>x</v>
          </cell>
          <cell r="FW287" t="str">
            <v>geen elektra??? of samen met ander object??</v>
          </cell>
          <cell r="FY287" t="e">
            <v>#N/A</v>
          </cell>
        </row>
        <row r="288">
          <cell r="A288" t="str">
            <v>ST1249</v>
          </cell>
          <cell r="B288" t="str">
            <v>Oud Kamerik-oost</v>
          </cell>
          <cell r="D288" t="str">
            <v>j</v>
          </cell>
          <cell r="E288">
            <v>4398</v>
          </cell>
          <cell r="G288" t="str">
            <v>St</v>
          </cell>
          <cell r="O288" t="str">
            <v>Vp</v>
          </cell>
          <cell r="Q288" t="str">
            <v>StVp</v>
          </cell>
          <cell r="R288" t="str">
            <v>HDSR</v>
          </cell>
          <cell r="S288">
            <v>300</v>
          </cell>
          <cell r="X288" t="str">
            <v>EG</v>
          </cell>
          <cell r="Z288">
            <v>122421.96700000018</v>
          </cell>
          <cell r="AA288">
            <v>461660.19200000167</v>
          </cell>
          <cell r="AB288" t="str">
            <v>Ir. Enschedeweg 1</v>
          </cell>
          <cell r="AC288" t="str">
            <v>3471 HE</v>
          </cell>
          <cell r="AD288" t="str">
            <v>Kamerik</v>
          </cell>
          <cell r="AE288" t="str">
            <v>Woerden</v>
          </cell>
          <cell r="AF288" t="str">
            <v>OR</v>
          </cell>
          <cell r="AG288" t="str">
            <v>MR 07</v>
          </cell>
          <cell r="AH288" t="str">
            <v>autom.</v>
          </cell>
          <cell r="AJ288" t="str">
            <v>GOP</v>
          </cell>
          <cell r="BF288" t="str">
            <v>?</v>
          </cell>
          <cell r="BG288" t="str">
            <v>?</v>
          </cell>
          <cell r="BH288" t="str">
            <v>?</v>
          </cell>
          <cell r="DD288">
            <v>2018</v>
          </cell>
          <cell r="DE288" t="str">
            <v>geen status bekend</v>
          </cell>
          <cell r="DI288">
            <v>2017</v>
          </cell>
          <cell r="DO288" t="str">
            <v>geen</v>
          </cell>
          <cell r="DP288">
            <v>2010</v>
          </cell>
          <cell r="DQ288">
            <v>2010</v>
          </cell>
          <cell r="DR288">
            <v>2010</v>
          </cell>
          <cell r="DS288">
            <v>2010</v>
          </cell>
          <cell r="DT288">
            <v>2010</v>
          </cell>
          <cell r="DU288">
            <v>2010</v>
          </cell>
          <cell r="EZ288" t="str">
            <v>x</v>
          </cell>
          <cell r="FW288" t="str">
            <v>871687460009443533</v>
          </cell>
          <cell r="FX288">
            <v>4</v>
          </cell>
          <cell r="FY288" t="str">
            <v>ST-OUD-KAMERIK-OOST</v>
          </cell>
        </row>
        <row r="289">
          <cell r="A289" t="str">
            <v>B2019</v>
          </cell>
          <cell r="B289" t="str">
            <v>Oude Kromme Rijn</v>
          </cell>
          <cell r="D289" t="str">
            <v>j</v>
          </cell>
          <cell r="E289" t="str">
            <v>nee</v>
          </cell>
          <cell r="M289" t="str">
            <v>Br</v>
          </cell>
          <cell r="Q289" t="str">
            <v>Br</v>
          </cell>
          <cell r="R289" t="str">
            <v>HDSR</v>
          </cell>
          <cell r="S289">
            <v>300</v>
          </cell>
          <cell r="Z289" t="e">
            <v>#N/A</v>
          </cell>
          <cell r="AA289" t="e">
            <v>#N/A</v>
          </cell>
          <cell r="AB289" t="str">
            <v>Molenspoor  (splitsing Kromme Rijn)</v>
          </cell>
          <cell r="AD289" t="str">
            <v>Cothen</v>
          </cell>
          <cell r="AE289" t="str">
            <v>Wijk bij Duurstede</v>
          </cell>
          <cell r="AF289" t="str">
            <v>KR</v>
          </cell>
          <cell r="AG289" t="str">
            <v>ML 08</v>
          </cell>
          <cell r="AH289" t="str">
            <v>niet</v>
          </cell>
          <cell r="AJ289" t="str">
            <v>GOP</v>
          </cell>
          <cell r="BA289">
            <v>0</v>
          </cell>
          <cell r="CC289" t="str">
            <v>vrije oversp</v>
          </cell>
          <cell r="CD289" t="str">
            <v>niet</v>
          </cell>
          <cell r="CE289">
            <v>15</v>
          </cell>
          <cell r="CF289">
            <v>1.7</v>
          </cell>
          <cell r="CG289" t="str">
            <v>"(1,9)</v>
          </cell>
          <cell r="CH289" t="str">
            <v>n.v.t.</v>
          </cell>
          <cell r="CI289" t="str">
            <v>beton</v>
          </cell>
          <cell r="CJ289" t="str">
            <v>staal, houten liggers</v>
          </cell>
          <cell r="CK289" t="str">
            <v>staal</v>
          </cell>
          <cell r="CL289" t="str">
            <v>goed</v>
          </cell>
          <cell r="CU289">
            <v>0</v>
          </cell>
          <cell r="CV289">
            <v>0</v>
          </cell>
          <cell r="CW289">
            <v>0</v>
          </cell>
          <cell r="CX289">
            <v>0</v>
          </cell>
          <cell r="DE289">
            <v>2014</v>
          </cell>
          <cell r="DG289">
            <v>2014</v>
          </cell>
          <cell r="DI289">
            <v>2019</v>
          </cell>
          <cell r="DL289" t="str">
            <v>brug</v>
          </cell>
          <cell r="DM289" t="str">
            <v>ja</v>
          </cell>
          <cell r="DN289">
            <v>2018</v>
          </cell>
          <cell r="DO289" t="str">
            <v>geen</v>
          </cell>
          <cell r="DP289">
            <v>1965</v>
          </cell>
          <cell r="DQ289">
            <v>2003</v>
          </cell>
          <cell r="DU289">
            <v>2003</v>
          </cell>
          <cell r="EP289">
            <v>5</v>
          </cell>
          <cell r="EQ289" t="str">
            <v>bouwk inplannen</v>
          </cell>
          <cell r="FW289" t="str">
            <v>geen elektra??? of samen met ander object??</v>
          </cell>
          <cell r="FY289" t="e">
            <v>#N/A</v>
          </cell>
        </row>
        <row r="290">
          <cell r="A290" t="str">
            <v>G4050</v>
          </cell>
          <cell r="B290" t="str">
            <v>Oude Meije gemaal</v>
          </cell>
          <cell r="D290" t="str">
            <v>j</v>
          </cell>
          <cell r="E290">
            <v>4325</v>
          </cell>
          <cell r="F290" t="str">
            <v>Gm</v>
          </cell>
          <cell r="H290" t="str">
            <v>In</v>
          </cell>
          <cell r="Q290" t="str">
            <v>GmIn</v>
          </cell>
          <cell r="R290" t="str">
            <v>HDSR</v>
          </cell>
          <cell r="S290">
            <v>300</v>
          </cell>
          <cell r="X290" t="str">
            <v>EG</v>
          </cell>
          <cell r="Z290">
            <v>117181.17300000042</v>
          </cell>
          <cell r="AA290">
            <v>461229.47800000012</v>
          </cell>
          <cell r="AB290" t="str">
            <v>Oude meije 26 bij</v>
          </cell>
          <cell r="AC290" t="str">
            <v>3474KM</v>
          </cell>
          <cell r="AD290" t="str">
            <v>Zegveld</v>
          </cell>
          <cell r="AE290" t="str">
            <v>Woerden</v>
          </cell>
          <cell r="AF290" t="str">
            <v>OR</v>
          </cell>
          <cell r="AG290" t="str">
            <v>NG 04</v>
          </cell>
          <cell r="AH290" t="str">
            <v>autom.</v>
          </cell>
          <cell r="AI290" t="str">
            <v>handmatige inlaat</v>
          </cell>
          <cell r="AJ290" t="str">
            <v>GOP</v>
          </cell>
          <cell r="AL290" t="str">
            <v>afvoer</v>
          </cell>
          <cell r="AO290" t="str">
            <v>Polder Zegveld</v>
          </cell>
          <cell r="AP290">
            <v>-2.4700000000000002</v>
          </cell>
          <cell r="AR290" t="str">
            <v>polder Achttienhoven</v>
          </cell>
          <cell r="AT290">
            <v>-2.95</v>
          </cell>
          <cell r="AU290">
            <v>0.48</v>
          </cell>
          <cell r="AV290" t="str">
            <v>vijzel</v>
          </cell>
          <cell r="AW290">
            <v>20</v>
          </cell>
          <cell r="BA290">
            <v>20</v>
          </cell>
          <cell r="BC290">
            <v>1</v>
          </cell>
          <cell r="BD290">
            <v>1</v>
          </cell>
          <cell r="BE290" t="str">
            <v>Spaans Babcock</v>
          </cell>
          <cell r="CR290" t="str">
            <v>damwand</v>
          </cell>
          <cell r="CS290" t="str">
            <v>prefab staal vijzel op damwand</v>
          </cell>
          <cell r="CT290">
            <v>180000</v>
          </cell>
          <cell r="CU290">
            <v>100000</v>
          </cell>
          <cell r="CV290">
            <v>50000</v>
          </cell>
          <cell r="CW290">
            <v>461999.99999999994</v>
          </cell>
          <cell r="CX290">
            <v>231996.98722917869</v>
          </cell>
          <cell r="CY290">
            <v>195171</v>
          </cell>
          <cell r="DA290">
            <v>36010</v>
          </cell>
          <cell r="DD290">
            <v>2017</v>
          </cell>
          <cell r="DE290">
            <v>2011</v>
          </cell>
          <cell r="DG290">
            <v>2011</v>
          </cell>
          <cell r="DI290">
            <v>2016</v>
          </cell>
          <cell r="DK290" t="str">
            <v>R afl?</v>
          </cell>
          <cell r="DL290" t="str">
            <v>gebouw</v>
          </cell>
          <cell r="DM290" t="str">
            <v>ja</v>
          </cell>
          <cell r="DN290">
            <v>2018</v>
          </cell>
          <cell r="DO290" t="str">
            <v>geen</v>
          </cell>
          <cell r="DP290">
            <v>2010</v>
          </cell>
          <cell r="DQ290">
            <v>2010</v>
          </cell>
          <cell r="DR290">
            <v>2010</v>
          </cell>
          <cell r="DS290">
            <v>2010</v>
          </cell>
          <cell r="DT290">
            <v>2010</v>
          </cell>
          <cell r="DU290">
            <v>2010</v>
          </cell>
          <cell r="DZ290" t="str">
            <v>in 2010 nieuwbouw plaatsgevonden</v>
          </cell>
          <cell r="EK290">
            <v>50</v>
          </cell>
          <cell r="EL290">
            <v>400</v>
          </cell>
          <cell r="EM290">
            <v>75</v>
          </cell>
          <cell r="FB290" t="str">
            <v>x</v>
          </cell>
          <cell r="FS290" t="str">
            <v>info zie DM814688</v>
          </cell>
          <cell r="FU290" t="str">
            <v>STORK BOSMAN B.V.</v>
          </cell>
          <cell r="FV290" t="str">
            <v>nn</v>
          </cell>
          <cell r="FW290" t="str">
            <v>871687400005834409</v>
          </cell>
          <cell r="FX290">
            <v>4</v>
          </cell>
          <cell r="FY290" t="str">
            <v>GM-OUDEMEIJE</v>
          </cell>
        </row>
        <row r="291">
          <cell r="A291" t="str">
            <v>I6161</v>
          </cell>
          <cell r="B291" t="str">
            <v>Oude meije, inlaat</v>
          </cell>
          <cell r="D291" t="str">
            <v>j</v>
          </cell>
          <cell r="E291">
            <v>4337</v>
          </cell>
          <cell r="H291" t="str">
            <v>In</v>
          </cell>
          <cell r="Q291" t="str">
            <v>In</v>
          </cell>
          <cell r="R291" t="str">
            <v>HDSR</v>
          </cell>
          <cell r="S291">
            <v>300</v>
          </cell>
          <cell r="X291" t="str">
            <v>EG</v>
          </cell>
          <cell r="Z291" t="e">
            <v>#N/A</v>
          </cell>
          <cell r="AA291" t="e">
            <v>#N/A</v>
          </cell>
          <cell r="AB291" t="str">
            <v>Oude meije 6 to</v>
          </cell>
          <cell r="AC291" t="str">
            <v>3651LW</v>
          </cell>
          <cell r="AD291" t="str">
            <v>Woerdense Verlaat</v>
          </cell>
          <cell r="AE291" t="str">
            <v>Nieuwkoop</v>
          </cell>
          <cell r="AF291" t="str">
            <v>OR</v>
          </cell>
          <cell r="AG291" t="str">
            <v>NG 04</v>
          </cell>
          <cell r="AH291" t="str">
            <v>autom.</v>
          </cell>
          <cell r="AJ291" t="str">
            <v>GOP</v>
          </cell>
          <cell r="DE291">
            <v>2015</v>
          </cell>
          <cell r="DG291">
            <v>2015</v>
          </cell>
          <cell r="DI291">
            <v>2020</v>
          </cell>
          <cell r="DO291" t="str">
            <v>geen</v>
          </cell>
          <cell r="DP291">
            <v>2007</v>
          </cell>
          <cell r="DQ291">
            <v>2007</v>
          </cell>
          <cell r="DR291">
            <v>2007</v>
          </cell>
          <cell r="DS291">
            <v>2007</v>
          </cell>
          <cell r="DT291">
            <v>2007</v>
          </cell>
          <cell r="DU291">
            <v>2007</v>
          </cell>
          <cell r="EW291" t="str">
            <v>X</v>
          </cell>
          <cell r="FW291" t="str">
            <v>871687400009610900</v>
          </cell>
          <cell r="FX291">
            <v>4</v>
          </cell>
          <cell r="FY291" t="str">
            <v>I-OUDE-MEIJE</v>
          </cell>
        </row>
        <row r="292">
          <cell r="A292" t="str">
            <v>ST6500</v>
          </cell>
          <cell r="B292" t="str">
            <v>Oude meije, stuw</v>
          </cell>
          <cell r="D292" t="str">
            <v>j</v>
          </cell>
          <cell r="E292">
            <v>4336</v>
          </cell>
          <cell r="G292" t="str">
            <v>St</v>
          </cell>
          <cell r="Q292" t="str">
            <v>St</v>
          </cell>
          <cell r="R292" t="str">
            <v>HDSR</v>
          </cell>
          <cell r="S292">
            <v>300</v>
          </cell>
          <cell r="X292" t="str">
            <v>EG</v>
          </cell>
          <cell r="Z292">
            <v>117382.4290000014</v>
          </cell>
          <cell r="AA292">
            <v>461490.70899999887</v>
          </cell>
          <cell r="AB292" t="str">
            <v>Oude meije 22 naast</v>
          </cell>
          <cell r="AC292" t="str">
            <v>3474KM</v>
          </cell>
          <cell r="AD292" t="str">
            <v>Zegveld</v>
          </cell>
          <cell r="AE292" t="str">
            <v>Woerden</v>
          </cell>
          <cell r="AF292" t="str">
            <v>OR</v>
          </cell>
          <cell r="AG292" t="str">
            <v>NG 04</v>
          </cell>
          <cell r="AH292" t="str">
            <v>autom.</v>
          </cell>
          <cell r="AJ292" t="str">
            <v>GOP</v>
          </cell>
          <cell r="DE292">
            <v>2015</v>
          </cell>
          <cell r="DG292">
            <v>2015</v>
          </cell>
          <cell r="DI292">
            <v>2020</v>
          </cell>
          <cell r="DO292" t="str">
            <v>geen</v>
          </cell>
          <cell r="DP292">
            <v>2007</v>
          </cell>
          <cell r="DQ292">
            <v>2007</v>
          </cell>
          <cell r="DR292">
            <v>2007</v>
          </cell>
          <cell r="DS292">
            <v>2007</v>
          </cell>
          <cell r="DT292">
            <v>2007</v>
          </cell>
          <cell r="DU292">
            <v>2007</v>
          </cell>
          <cell r="EW292" t="str">
            <v>X</v>
          </cell>
          <cell r="FW292" t="str">
            <v>871687400009611051</v>
          </cell>
          <cell r="FX292">
            <v>4</v>
          </cell>
          <cell r="FY292" t="str">
            <v>ST-OUDE-MEIJE</v>
          </cell>
        </row>
        <row r="293">
          <cell r="A293" t="str">
            <v>ST3108</v>
          </cell>
          <cell r="B293" t="str">
            <v>Oudegein / Doorslag</v>
          </cell>
          <cell r="D293" t="str">
            <v>n</v>
          </cell>
          <cell r="E293" t="str">
            <v>nee</v>
          </cell>
          <cell r="G293" t="str">
            <v>St</v>
          </cell>
          <cell r="Q293" t="str">
            <v>St</v>
          </cell>
          <cell r="R293" t="str">
            <v>HDSR</v>
          </cell>
          <cell r="S293">
            <v>300</v>
          </cell>
          <cell r="X293" t="str">
            <v>G3zO</v>
          </cell>
          <cell r="Z293">
            <v>134122.74199999869</v>
          </cell>
          <cell r="AA293">
            <v>448321.61600000039</v>
          </cell>
          <cell r="AB293" t="str">
            <v>Geinoord</v>
          </cell>
          <cell r="AC293" t="str">
            <v>3432NC</v>
          </cell>
          <cell r="AD293" t="str">
            <v>Nieuwegein</v>
          </cell>
          <cell r="AE293" t="str">
            <v>Nieuwegein</v>
          </cell>
          <cell r="AF293" t="str">
            <v>LR</v>
          </cell>
          <cell r="AG293" t="str">
            <v>WHo 17</v>
          </cell>
          <cell r="AH293" t="str">
            <v>lok.autom.</v>
          </cell>
          <cell r="AI293" t="str">
            <v>WBK Reg.</v>
          </cell>
          <cell r="AJ293" t="str">
            <v>GOP</v>
          </cell>
          <cell r="AL293" t="str">
            <v>kerende (boezem)functie</v>
          </cell>
          <cell r="BA293">
            <v>0</v>
          </cell>
          <cell r="BC293">
            <v>0</v>
          </cell>
          <cell r="BF293" t="str">
            <v>klepstuw</v>
          </cell>
          <cell r="BG293">
            <v>1</v>
          </cell>
          <cell r="BH293">
            <v>3</v>
          </cell>
          <cell r="CT293">
            <v>50000</v>
          </cell>
          <cell r="CU293">
            <v>30000</v>
          </cell>
          <cell r="CV293">
            <v>0</v>
          </cell>
          <cell r="CW293">
            <v>112000</v>
          </cell>
          <cell r="CX293">
            <v>0</v>
          </cell>
          <cell r="DE293">
            <v>2009</v>
          </cell>
          <cell r="DG293">
            <v>2009</v>
          </cell>
          <cell r="DI293">
            <v>2017</v>
          </cell>
          <cell r="DO293" t="str">
            <v>geen</v>
          </cell>
          <cell r="DP293">
            <v>2003</v>
          </cell>
          <cell r="DQ293">
            <v>2003</v>
          </cell>
          <cell r="DR293">
            <v>2003</v>
          </cell>
          <cell r="DU293">
            <v>2003</v>
          </cell>
          <cell r="EU293" t="str">
            <v>X</v>
          </cell>
          <cell r="FW293" t="str">
            <v>geen elektra??? of samen met ander object??</v>
          </cell>
          <cell r="FY293" t="e">
            <v>#N/A</v>
          </cell>
        </row>
        <row r="294">
          <cell r="A294" t="str">
            <v>G6000</v>
          </cell>
          <cell r="B294" t="str">
            <v>Oudegein Landgoed</v>
          </cell>
          <cell r="D294" t="str">
            <v>j</v>
          </cell>
          <cell r="E294">
            <v>2122</v>
          </cell>
          <cell r="F294" t="str">
            <v>Gm</v>
          </cell>
          <cell r="Q294" t="str">
            <v>Gm</v>
          </cell>
          <cell r="R294" t="str">
            <v>HDSR</v>
          </cell>
          <cell r="S294">
            <v>300</v>
          </cell>
          <cell r="X294" t="str">
            <v>G3mO</v>
          </cell>
          <cell r="Z294">
            <v>134543.86199999973</v>
          </cell>
          <cell r="AA294">
            <v>448125.36100000143</v>
          </cell>
          <cell r="AB294" t="str">
            <v>Oudegein 1 bij</v>
          </cell>
          <cell r="AC294" t="str">
            <v>3432NC</v>
          </cell>
          <cell r="AD294" t="str">
            <v>Nieuwegein</v>
          </cell>
          <cell r="AE294" t="str">
            <v>Nieuwegein</v>
          </cell>
          <cell r="AF294" t="str">
            <v>LR</v>
          </cell>
          <cell r="AG294" t="str">
            <v>WHo 17</v>
          </cell>
          <cell r="AH294" t="str">
            <v>autom.</v>
          </cell>
          <cell r="AJ294" t="str">
            <v>GOP</v>
          </cell>
          <cell r="AL294" t="str">
            <v>afvoer</v>
          </cell>
          <cell r="AM294" t="str">
            <v>1. Afvoer</v>
          </cell>
          <cell r="AN294">
            <v>75</v>
          </cell>
          <cell r="AO294" t="str">
            <v>Merwedekanaal</v>
          </cell>
          <cell r="AP294">
            <v>0.57999999999999996</v>
          </cell>
          <cell r="AR294" t="str">
            <v>Oudegein</v>
          </cell>
          <cell r="AT294">
            <v>-0.5</v>
          </cell>
          <cell r="AU294">
            <v>1.08</v>
          </cell>
          <cell r="AV294" t="str">
            <v>schroefpomp</v>
          </cell>
          <cell r="AW294">
            <v>16.5</v>
          </cell>
          <cell r="AX294">
            <v>16.5</v>
          </cell>
          <cell r="BA294">
            <v>33</v>
          </cell>
          <cell r="BC294">
            <v>2</v>
          </cell>
          <cell r="BD294">
            <v>0</v>
          </cell>
          <cell r="CR294" t="str">
            <v>betonnen onderbouw</v>
          </cell>
          <cell r="CS294" t="str">
            <v>gebouw, steen</v>
          </cell>
          <cell r="CT294">
            <v>200000</v>
          </cell>
          <cell r="CU294">
            <v>50000</v>
          </cell>
          <cell r="CV294">
            <v>50000</v>
          </cell>
          <cell r="CW294">
            <v>420000</v>
          </cell>
          <cell r="CX294">
            <v>601145.24438515224</v>
          </cell>
          <cell r="CY294">
            <v>505722.59533695452</v>
          </cell>
          <cell r="DA294">
            <v>508461</v>
          </cell>
          <cell r="DD294">
            <v>2017</v>
          </cell>
          <cell r="DE294">
            <v>2011</v>
          </cell>
          <cell r="DG294">
            <v>2011</v>
          </cell>
          <cell r="DI294">
            <v>2016</v>
          </cell>
          <cell r="DL294" t="str">
            <v>vervalt</v>
          </cell>
          <cell r="DM294" t="str">
            <v>nvt</v>
          </cell>
          <cell r="DN294" t="str">
            <v>X</v>
          </cell>
          <cell r="DO294" t="str">
            <v>geen</v>
          </cell>
          <cell r="DP294">
            <v>1961</v>
          </cell>
          <cell r="DQ294">
            <v>1961</v>
          </cell>
          <cell r="DR294">
            <v>1961</v>
          </cell>
          <cell r="DS294">
            <v>2008</v>
          </cell>
          <cell r="DT294">
            <v>2008</v>
          </cell>
          <cell r="DU294">
            <v>2008</v>
          </cell>
          <cell r="DZ294" t="str">
            <v>gedeeltelijk renoveren</v>
          </cell>
          <cell r="EI294">
            <v>75</v>
          </cell>
          <cell r="EX294" t="str">
            <v>X</v>
          </cell>
          <cell r="FV294" t="str">
            <v>nn</v>
          </cell>
          <cell r="FW294" t="str">
            <v>871687400007116886</v>
          </cell>
          <cell r="FX294">
            <v>2</v>
          </cell>
          <cell r="FY294" t="str">
            <v>GM-OUDEGEIN-LANDGOED</v>
          </cell>
        </row>
        <row r="295">
          <cell r="A295" t="str">
            <v>G4040</v>
          </cell>
          <cell r="B295" t="str">
            <v>Oudeland en Indijk</v>
          </cell>
          <cell r="D295" t="str">
            <v>j</v>
          </cell>
          <cell r="E295">
            <v>4317</v>
          </cell>
          <cell r="F295" t="str">
            <v>Gm</v>
          </cell>
          <cell r="H295" t="str">
            <v>In</v>
          </cell>
          <cell r="P295" t="str">
            <v>Ch</v>
          </cell>
          <cell r="Q295" t="str">
            <v>GmInCh</v>
          </cell>
          <cell r="R295" t="str">
            <v>HDSR</v>
          </cell>
          <cell r="S295">
            <v>300</v>
          </cell>
          <cell r="W295" t="str">
            <v>ja 19xx</v>
          </cell>
          <cell r="X295" t="str">
            <v>EG</v>
          </cell>
          <cell r="Z295">
            <v>125186.1950000003</v>
          </cell>
          <cell r="AA295">
            <v>456055.90599999949</v>
          </cell>
          <cell r="AB295" t="str">
            <v>Leidschestraatweg 1 bij</v>
          </cell>
          <cell r="AC295" t="str">
            <v>3481EV</v>
          </cell>
          <cell r="AD295" t="str">
            <v>Harmelen</v>
          </cell>
          <cell r="AE295" t="str">
            <v>Woerden</v>
          </cell>
          <cell r="AF295" t="str">
            <v>OR</v>
          </cell>
          <cell r="AG295" t="str">
            <v>MR 07</v>
          </cell>
          <cell r="AH295" t="str">
            <v>autom.</v>
          </cell>
          <cell r="AJ295" t="str">
            <v>GOP</v>
          </cell>
          <cell r="AL295" t="str">
            <v>afvoer</v>
          </cell>
          <cell r="AM295" t="str">
            <v>1. Waterkering, 2. Wateraan en Waterafvoer, 3.Cultuurhistorisch</v>
          </cell>
          <cell r="AO295" t="str">
            <v>Oude Rijn</v>
          </cell>
          <cell r="AP295">
            <v>-0.47</v>
          </cell>
          <cell r="AR295" t="str">
            <v>Oudeland en Indijk</v>
          </cell>
          <cell r="AT295">
            <v>-0.8</v>
          </cell>
          <cell r="AU295">
            <v>0.33000000000000007</v>
          </cell>
          <cell r="AV295" t="str">
            <v>schroefpomp</v>
          </cell>
          <cell r="AW295">
            <v>35</v>
          </cell>
          <cell r="BA295">
            <v>35</v>
          </cell>
          <cell r="BC295">
            <v>1</v>
          </cell>
          <cell r="BD295">
            <v>1</v>
          </cell>
          <cell r="BF295" t="str">
            <v>inlaat</v>
          </cell>
          <cell r="BH295">
            <v>0.4</v>
          </cell>
          <cell r="CR295" t="str">
            <v>betonnen onderbouw</v>
          </cell>
          <cell r="CS295" t="str">
            <v>gebouw, steen</v>
          </cell>
          <cell r="CT295">
            <v>300000</v>
          </cell>
          <cell r="CU295">
            <v>60000</v>
          </cell>
          <cell r="CV295">
            <v>50000</v>
          </cell>
          <cell r="CW295">
            <v>574000</v>
          </cell>
          <cell r="CX295">
            <v>598755.98602027912</v>
          </cell>
          <cell r="CY295">
            <v>503712.59533695452</v>
          </cell>
          <cell r="DA295">
            <v>505941</v>
          </cell>
          <cell r="DB295">
            <v>126035</v>
          </cell>
          <cell r="DE295">
            <v>2015</v>
          </cell>
          <cell r="DG295">
            <v>2015</v>
          </cell>
          <cell r="DI295">
            <v>2020</v>
          </cell>
          <cell r="DL295" t="str">
            <v>gebouw</v>
          </cell>
          <cell r="DM295" t="str">
            <v>ja</v>
          </cell>
          <cell r="DN295">
            <v>2018</v>
          </cell>
          <cell r="DO295" t="str">
            <v>geen</v>
          </cell>
          <cell r="DP295">
            <v>2005</v>
          </cell>
          <cell r="DQ295">
            <v>2005</v>
          </cell>
          <cell r="DR295">
            <v>2005</v>
          </cell>
          <cell r="DS295">
            <v>2005</v>
          </cell>
          <cell r="DT295">
            <v>2005</v>
          </cell>
          <cell r="DU295">
            <v>2005</v>
          </cell>
          <cell r="EE295">
            <v>355</v>
          </cell>
          <cell r="EU295" t="str">
            <v>X</v>
          </cell>
          <cell r="FS295" t="str">
            <v>info zie DM814688</v>
          </cell>
          <cell r="FV295" t="str">
            <v>nn</v>
          </cell>
          <cell r="FW295" t="str">
            <v>871687400006291836</v>
          </cell>
          <cell r="FX295">
            <v>4</v>
          </cell>
          <cell r="FY295" t="str">
            <v>GM-OUDELAND-EN-INDIJK</v>
          </cell>
        </row>
        <row r="296">
          <cell r="A296" t="str">
            <v>G6008</v>
          </cell>
          <cell r="B296" t="str">
            <v>Oudendam</v>
          </cell>
          <cell r="D296" t="str">
            <v>j</v>
          </cell>
          <cell r="E296">
            <v>4316</v>
          </cell>
          <cell r="F296" t="str">
            <v>Gm</v>
          </cell>
          <cell r="Q296" t="str">
            <v>Gm</v>
          </cell>
          <cell r="R296" t="str">
            <v>HDSR</v>
          </cell>
          <cell r="S296">
            <v>300</v>
          </cell>
          <cell r="X296" t="str">
            <v>G3zO</v>
          </cell>
          <cell r="Z296">
            <v>120902.8900000006</v>
          </cell>
          <cell r="AA296">
            <v>463975.28200000152</v>
          </cell>
          <cell r="AB296" t="str">
            <v>Lange meentweg 4 bij</v>
          </cell>
          <cell r="AC296" t="str">
            <v>3652LB</v>
          </cell>
          <cell r="AD296" t="str">
            <v>Woerdense Verlaat</v>
          </cell>
          <cell r="AE296" t="str">
            <v>Nieuwkoop</v>
          </cell>
          <cell r="AF296" t="str">
            <v>OR</v>
          </cell>
          <cell r="AG296" t="str">
            <v>MR 07</v>
          </cell>
          <cell r="AH296" t="str">
            <v>autom.</v>
          </cell>
          <cell r="AJ296" t="str">
            <v>GOP</v>
          </cell>
          <cell r="AL296" t="str">
            <v>afvoer</v>
          </cell>
          <cell r="AO296" t="str">
            <v>Heinoomsvaart</v>
          </cell>
          <cell r="AP296">
            <v>-0.47</v>
          </cell>
          <cell r="AR296" t="str">
            <v>polder Oudendam</v>
          </cell>
          <cell r="AT296">
            <v>-2.6</v>
          </cell>
          <cell r="AU296">
            <v>2.13</v>
          </cell>
          <cell r="AV296" t="str">
            <v>schroefpomp</v>
          </cell>
          <cell r="AW296">
            <v>15</v>
          </cell>
          <cell r="BA296">
            <v>15</v>
          </cell>
          <cell r="BC296">
            <v>1</v>
          </cell>
          <cell r="BD296">
            <v>0</v>
          </cell>
          <cell r="CR296" t="str">
            <v>damwand</v>
          </cell>
          <cell r="CS296" t="str">
            <v>prefab staal vijzel op damwand</v>
          </cell>
          <cell r="CT296">
            <v>360000</v>
          </cell>
          <cell r="CU296">
            <v>50000</v>
          </cell>
          <cell r="CV296">
            <v>50000</v>
          </cell>
          <cell r="CW296">
            <v>644000</v>
          </cell>
          <cell r="CX296">
            <v>102351.78681960143</v>
          </cell>
          <cell r="CY296">
            <v>86105</v>
          </cell>
          <cell r="DA296">
            <v>100828</v>
          </cell>
          <cell r="DE296">
            <v>2011</v>
          </cell>
          <cell r="DG296">
            <v>2011</v>
          </cell>
          <cell r="DI296">
            <v>2016</v>
          </cell>
          <cell r="DL296" t="str">
            <v>gr.kast</v>
          </cell>
          <cell r="DM296" t="str">
            <v>ja</v>
          </cell>
          <cell r="DO296" t="str">
            <v>geen</v>
          </cell>
          <cell r="DP296">
            <v>2005</v>
          </cell>
          <cell r="DQ296">
            <v>2005</v>
          </cell>
          <cell r="DR296">
            <v>2005</v>
          </cell>
          <cell r="DS296">
            <v>2005</v>
          </cell>
          <cell r="DT296">
            <v>2005</v>
          </cell>
          <cell r="DU296">
            <v>2005</v>
          </cell>
          <cell r="EE296">
            <v>450</v>
          </cell>
          <cell r="EU296" t="str">
            <v>X</v>
          </cell>
          <cell r="FS296" t="str">
            <v>info zie DM814688</v>
          </cell>
          <cell r="FU296" t="str">
            <v>SPAANS BABCOCK B.V.</v>
          </cell>
          <cell r="FV296" t="str">
            <v>nn</v>
          </cell>
          <cell r="FW296" t="str">
            <v>871687400009375540</v>
          </cell>
          <cell r="FX296">
            <v>4</v>
          </cell>
          <cell r="FY296" t="str">
            <v>GM-OUDENDAM</v>
          </cell>
        </row>
        <row r="297">
          <cell r="A297" t="str">
            <v>I6159</v>
          </cell>
          <cell r="B297" t="str">
            <v>Oudewater</v>
          </cell>
          <cell r="C297" t="str">
            <v xml:space="preserve">Vinkenbuurt </v>
          </cell>
          <cell r="D297" t="str">
            <v>j</v>
          </cell>
          <cell r="E297">
            <v>4355</v>
          </cell>
          <cell r="H297" t="str">
            <v>In</v>
          </cell>
          <cell r="O297" t="str">
            <v>Vp</v>
          </cell>
          <cell r="Q297" t="str">
            <v>InVp</v>
          </cell>
          <cell r="R297" t="str">
            <v>HDSR</v>
          </cell>
          <cell r="S297">
            <v>300</v>
          </cell>
          <cell r="Z297" t="e">
            <v>#N/A</v>
          </cell>
          <cell r="AA297" t="e">
            <v>#N/A</v>
          </cell>
          <cell r="AB297" t="str">
            <v>Vinkenbuurt 1 bij</v>
          </cell>
          <cell r="AC297" t="str">
            <v>3421SW</v>
          </cell>
          <cell r="AD297" t="str">
            <v>Oudewater</v>
          </cell>
          <cell r="AE297" t="str">
            <v>Oudewater</v>
          </cell>
          <cell r="AF297" t="str">
            <v>OR</v>
          </cell>
          <cell r="AG297" t="str">
            <v>WS 05</v>
          </cell>
          <cell r="AH297" t="str">
            <v>autom.</v>
          </cell>
          <cell r="AJ297" t="str">
            <v>GOP</v>
          </cell>
          <cell r="AL297" t="str">
            <v>aanvoer</v>
          </cell>
          <cell r="AM297" t="str">
            <v>1. Wateraan en Waterafvoer,</v>
          </cell>
          <cell r="AO297" t="str">
            <v>Hollandsche Ijssel</v>
          </cell>
          <cell r="AR297" t="str">
            <v>Lange Linschoten</v>
          </cell>
          <cell r="BA297">
            <v>0</v>
          </cell>
          <cell r="BC297">
            <v>0</v>
          </cell>
          <cell r="CW297">
            <v>0</v>
          </cell>
          <cell r="CX297">
            <v>0</v>
          </cell>
          <cell r="DE297">
            <v>2015</v>
          </cell>
          <cell r="DG297">
            <v>2015</v>
          </cell>
          <cell r="DI297">
            <v>2020</v>
          </cell>
          <cell r="DO297" t="str">
            <v>geen</v>
          </cell>
          <cell r="DP297">
            <v>1767</v>
          </cell>
          <cell r="DS297">
            <v>1993</v>
          </cell>
          <cell r="DT297">
            <v>1993</v>
          </cell>
          <cell r="DU297">
            <v>1993</v>
          </cell>
          <cell r="DZ297" t="str">
            <v>auma in 09 vern. Nog renovatie elec</v>
          </cell>
          <cell r="EM297">
            <v>5</v>
          </cell>
          <cell r="EN297">
            <v>15</v>
          </cell>
          <cell r="EO297">
            <v>40</v>
          </cell>
          <cell r="EP297">
            <v>350</v>
          </cell>
          <cell r="EQ297">
            <v>10</v>
          </cell>
          <cell r="FW297" t="str">
            <v>geen elektra??? of samen met ander object??</v>
          </cell>
          <cell r="FY297" t="e">
            <v>#N/A</v>
          </cell>
        </row>
        <row r="298">
          <cell r="A298" t="str">
            <v>SL0008</v>
          </cell>
          <cell r="B298" t="str">
            <v>Oudewater</v>
          </cell>
          <cell r="C298" t="str">
            <v xml:space="preserve">Vinkenbuurt </v>
          </cell>
          <cell r="D298" t="str">
            <v>j</v>
          </cell>
          <cell r="E298">
            <v>4355</v>
          </cell>
          <cell r="L298" t="str">
            <v>Sl</v>
          </cell>
          <cell r="P298" t="str">
            <v>Rijksm.32107</v>
          </cell>
          <cell r="Q298" t="str">
            <v>SlRijksm.32107</v>
          </cell>
          <cell r="R298" t="str">
            <v>HDSR</v>
          </cell>
          <cell r="S298">
            <v>300</v>
          </cell>
          <cell r="X298" t="str">
            <v>EG</v>
          </cell>
          <cell r="Z298" t="e">
            <v>#N/A</v>
          </cell>
          <cell r="AA298" t="e">
            <v>#N/A</v>
          </cell>
          <cell r="AB298" t="str">
            <v>Vinkenbuurt 1 bij</v>
          </cell>
          <cell r="AC298" t="str">
            <v>3421SW</v>
          </cell>
          <cell r="AD298" t="str">
            <v>Oudewater</v>
          </cell>
          <cell r="AE298" t="str">
            <v>Oudewater</v>
          </cell>
          <cell r="AF298" t="str">
            <v>OR</v>
          </cell>
          <cell r="AG298" t="str">
            <v>WS 05</v>
          </cell>
          <cell r="AH298" t="str">
            <v>handm.</v>
          </cell>
          <cell r="AJ298" t="str">
            <v>GOP</v>
          </cell>
          <cell r="AM298" t="str">
            <v>1. Waterkering, 2.Vaarweg 3. Cultuurhistorisch</v>
          </cell>
          <cell r="AO298" t="str">
            <v>Hollandsche Ijssel</v>
          </cell>
          <cell r="AR298" t="str">
            <v>Lange Linschoten</v>
          </cell>
          <cell r="BA298">
            <v>0</v>
          </cell>
          <cell r="BC298">
            <v>0</v>
          </cell>
          <cell r="BF298" t="str">
            <v>inlaat</v>
          </cell>
          <cell r="BH298">
            <v>0.49</v>
          </cell>
          <cell r="BN298" t="str">
            <v>schutsluis</v>
          </cell>
          <cell r="BP298">
            <v>4</v>
          </cell>
          <cell r="BQ298" t="str">
            <v>15 open / 27,1 totaal</v>
          </cell>
          <cell r="CW298">
            <v>0</v>
          </cell>
          <cell r="CX298">
            <v>0</v>
          </cell>
          <cell r="DE298" t="str">
            <v>n.v.t.</v>
          </cell>
          <cell r="DL298" t="str">
            <v>sluis</v>
          </cell>
          <cell r="DM298" t="str">
            <v>ja</v>
          </cell>
          <cell r="DN298">
            <v>2018</v>
          </cell>
          <cell r="DO298" t="str">
            <v>geen</v>
          </cell>
          <cell r="DP298">
            <v>1767</v>
          </cell>
          <cell r="DQ298">
            <v>2001</v>
          </cell>
          <cell r="DR298">
            <v>2015</v>
          </cell>
          <cell r="DS298">
            <v>2015</v>
          </cell>
          <cell r="DT298">
            <v>2015</v>
          </cell>
          <cell r="DU298">
            <v>2015</v>
          </cell>
          <cell r="EA298" t="str">
            <v>visp.1</v>
          </cell>
          <cell r="EV298" t="str">
            <v>X</v>
          </cell>
          <cell r="FW298" t="str">
            <v>871692192900355838</v>
          </cell>
          <cell r="FX298">
            <v>4</v>
          </cell>
          <cell r="FY298" t="str">
            <v>SL-OUDEWATER</v>
          </cell>
        </row>
        <row r="299">
          <cell r="A299" t="str">
            <v>I6049</v>
          </cell>
          <cell r="B299" t="str">
            <v>Oudewater /PapekopDiemerbroek</v>
          </cell>
          <cell r="C299" t="str">
            <v>Arminiusplein</v>
          </cell>
          <cell r="D299" t="str">
            <v>n</v>
          </cell>
          <cell r="E299" t="str">
            <v>nee</v>
          </cell>
          <cell r="H299" t="str">
            <v>In</v>
          </cell>
          <cell r="Q299" t="str">
            <v>In</v>
          </cell>
          <cell r="R299" t="str">
            <v>HDSR</v>
          </cell>
          <cell r="S299">
            <v>300</v>
          </cell>
          <cell r="X299" t="str">
            <v>G3zO</v>
          </cell>
          <cell r="Z299" t="e">
            <v>#N/A</v>
          </cell>
          <cell r="AA299" t="e">
            <v>#N/A</v>
          </cell>
          <cell r="AB299" t="str">
            <v>Arminiusplein 13 nst</v>
          </cell>
          <cell r="AC299" t="str">
            <v>3421BC</v>
          </cell>
          <cell r="AD299" t="str">
            <v>Oudewater</v>
          </cell>
          <cell r="AE299" t="str">
            <v>Oudewater</v>
          </cell>
          <cell r="AF299" t="str">
            <v>OR</v>
          </cell>
          <cell r="AG299" t="str">
            <v>WS 05</v>
          </cell>
          <cell r="AH299" t="str">
            <v>handm.</v>
          </cell>
          <cell r="AJ299" t="str">
            <v>KOP</v>
          </cell>
          <cell r="AL299" t="str">
            <v>aanvoer</v>
          </cell>
          <cell r="AO299" t="str">
            <v>gek.Hol Ijssel</v>
          </cell>
          <cell r="AP299">
            <v>0.4</v>
          </cell>
          <cell r="AQ299">
            <v>0.8</v>
          </cell>
          <cell r="AR299" t="str">
            <v>Oudewater</v>
          </cell>
          <cell r="BC299">
            <v>0</v>
          </cell>
          <cell r="BR299" t="str">
            <v>rond</v>
          </cell>
          <cell r="CA299" t="str">
            <v>schuif</v>
          </cell>
          <cell r="CB299" t="str">
            <v>ja</v>
          </cell>
          <cell r="CW299">
            <v>0</v>
          </cell>
          <cell r="CX299">
            <v>0</v>
          </cell>
          <cell r="DA299">
            <v>126035</v>
          </cell>
          <cell r="DE299">
            <v>2013</v>
          </cell>
          <cell r="DG299">
            <v>2013</v>
          </cell>
          <cell r="DI299">
            <v>2018</v>
          </cell>
          <cell r="DO299" t="str">
            <v>geen</v>
          </cell>
          <cell r="DP299" t="str">
            <v>??</v>
          </cell>
          <cell r="DQ299" t="str">
            <v>oud</v>
          </cell>
          <cell r="DR299" t="str">
            <v>oud</v>
          </cell>
          <cell r="DT299" t="str">
            <v>n.v.t.</v>
          </cell>
          <cell r="DZ299" t="str">
            <v>vernieuwen en automatiseren</v>
          </cell>
          <cell r="EO299">
            <v>35</v>
          </cell>
          <cell r="EP299">
            <v>40</v>
          </cell>
          <cell r="FW299" t="str">
            <v>geen elektra??? of samen met ander object??</v>
          </cell>
          <cell r="FY299" t="e">
            <v>#N/A</v>
          </cell>
        </row>
        <row r="300">
          <cell r="A300" t="str">
            <v>B4201</v>
          </cell>
          <cell r="B300" t="str">
            <v>Oudewater sluisbrug</v>
          </cell>
          <cell r="C300" t="str">
            <v xml:space="preserve">Vinkenbuurt </v>
          </cell>
          <cell r="D300" t="str">
            <v>j</v>
          </cell>
          <cell r="E300" t="str">
            <v>nee</v>
          </cell>
          <cell r="M300" t="str">
            <v>Br</v>
          </cell>
          <cell r="P300" t="str">
            <v>Rijksm.32107</v>
          </cell>
          <cell r="Q300" t="str">
            <v>BrRijksm.32107</v>
          </cell>
          <cell r="R300" t="str">
            <v>HDSR</v>
          </cell>
          <cell r="S300">
            <v>300</v>
          </cell>
          <cell r="X300" t="str">
            <v>EG</v>
          </cell>
          <cell r="Z300" t="e">
            <v>#N/A</v>
          </cell>
          <cell r="AA300" t="e">
            <v>#N/A</v>
          </cell>
          <cell r="AB300" t="str">
            <v>Vinkenbuurt 1 bij  Kromme Haven13</v>
          </cell>
          <cell r="AC300" t="str">
            <v>3421SW</v>
          </cell>
          <cell r="AD300" t="str">
            <v>Oudewater</v>
          </cell>
          <cell r="AE300" t="str">
            <v>Oudewater</v>
          </cell>
          <cell r="AF300" t="str">
            <v>OR</v>
          </cell>
          <cell r="AG300" t="str">
            <v>WS 05</v>
          </cell>
          <cell r="AH300" t="str">
            <v>niet</v>
          </cell>
          <cell r="AJ300" t="str">
            <v>GOP</v>
          </cell>
          <cell r="BA300">
            <v>0</v>
          </cell>
          <cell r="CC300" t="str">
            <v>vrije</v>
          </cell>
          <cell r="CD300" t="str">
            <v>niet</v>
          </cell>
          <cell r="CE300">
            <v>3.77</v>
          </cell>
          <cell r="CF300">
            <v>12.1</v>
          </cell>
          <cell r="CG300">
            <v>1.3</v>
          </cell>
          <cell r="CH300" t="str">
            <v>n.v.t.</v>
          </cell>
          <cell r="CI300" t="str">
            <v>steen</v>
          </cell>
          <cell r="CJ300" t="str">
            <v>?beton of steen</v>
          </cell>
          <cell r="CK300" t="str">
            <v>hout</v>
          </cell>
          <cell r="CL300" t="str">
            <v>goed</v>
          </cell>
          <cell r="CU300">
            <v>0</v>
          </cell>
          <cell r="CV300">
            <v>0</v>
          </cell>
          <cell r="CW300">
            <v>0</v>
          </cell>
          <cell r="CX300">
            <v>0</v>
          </cell>
          <cell r="DE300" t="str">
            <v>n.v.t.</v>
          </cell>
          <cell r="DL300" t="str">
            <v>brug</v>
          </cell>
          <cell r="DM300" t="str">
            <v>ja</v>
          </cell>
          <cell r="DN300">
            <v>2018</v>
          </cell>
          <cell r="DO300" t="str">
            <v>geen</v>
          </cell>
          <cell r="DP300">
            <v>1767</v>
          </cell>
          <cell r="DQ300">
            <v>2001</v>
          </cell>
          <cell r="DU300">
            <v>2001</v>
          </cell>
          <cell r="FJ300" t="str">
            <v>X</v>
          </cell>
          <cell r="FW300" t="str">
            <v>geen elektra??? of samen met ander object??</v>
          </cell>
          <cell r="FY300" t="e">
            <v>#N/A</v>
          </cell>
        </row>
        <row r="301">
          <cell r="A301" t="str">
            <v>Woon08</v>
          </cell>
          <cell r="B301" t="str">
            <v>Oudewater sluiswoning</v>
          </cell>
          <cell r="C301" t="str">
            <v xml:space="preserve">Vinkenbuurt </v>
          </cell>
          <cell r="E301" t="str">
            <v>nee</v>
          </cell>
          <cell r="P301" t="str">
            <v>Ch</v>
          </cell>
          <cell r="Q301" t="str">
            <v>Ch</v>
          </cell>
          <cell r="R301" t="str">
            <v>HDSR</v>
          </cell>
          <cell r="S301">
            <v>300</v>
          </cell>
          <cell r="X301" t="str">
            <v>EG</v>
          </cell>
          <cell r="Y301" t="str">
            <v>Afz.bes.</v>
          </cell>
          <cell r="Z301" t="e">
            <v>#N/A</v>
          </cell>
          <cell r="AA301" t="e">
            <v>#N/A</v>
          </cell>
          <cell r="AB301" t="str">
            <v>Vinkenbuurt 1</v>
          </cell>
          <cell r="AC301" t="str">
            <v>3421SW</v>
          </cell>
          <cell r="AD301" t="str">
            <v>Oudewater</v>
          </cell>
          <cell r="AE301" t="str">
            <v>Oudewater</v>
          </cell>
          <cell r="AF301" t="str">
            <v>OR</v>
          </cell>
          <cell r="AG301" t="str">
            <v>WS 05</v>
          </cell>
          <cell r="AH301" t="str">
            <v>n.v.t.</v>
          </cell>
          <cell r="AI301" t="str">
            <v>verpacht aan Cees Burger</v>
          </cell>
          <cell r="AJ301" t="str">
            <v>nee</v>
          </cell>
          <cell r="DA301">
            <v>222710</v>
          </cell>
          <cell r="DE301">
            <v>2015</v>
          </cell>
          <cell r="DG301">
            <v>2015</v>
          </cell>
          <cell r="DI301">
            <v>2020</v>
          </cell>
          <cell r="DO301" t="str">
            <v>geen</v>
          </cell>
          <cell r="FW301" t="str">
            <v>geen elektra??? of samen met ander object??</v>
          </cell>
          <cell r="FY301" t="e">
            <v>#N/A</v>
          </cell>
        </row>
        <row r="302">
          <cell r="A302" t="str">
            <v>ST0496</v>
          </cell>
          <cell r="B302" t="str">
            <v>Ouwenaar</v>
          </cell>
          <cell r="D302" t="str">
            <v>j</v>
          </cell>
          <cell r="E302">
            <v>2175</v>
          </cell>
          <cell r="G302" t="str">
            <v>St</v>
          </cell>
          <cell r="O302" t="str">
            <v>Vp</v>
          </cell>
          <cell r="Q302" t="str">
            <v>StVp</v>
          </cell>
          <cell r="R302" t="str">
            <v>HDSR</v>
          </cell>
          <cell r="S302">
            <v>301</v>
          </cell>
          <cell r="X302" t="str">
            <v>EG</v>
          </cell>
          <cell r="Z302">
            <v>129124.41899999976</v>
          </cell>
          <cell r="AA302">
            <v>460177.21499999985</v>
          </cell>
          <cell r="AE302" t="str">
            <v>Utrecht</v>
          </cell>
          <cell r="AF302" t="str">
            <v>LR</v>
          </cell>
          <cell r="AG302" t="str">
            <v>RN 14</v>
          </cell>
          <cell r="DE302" t="str">
            <v>geen status bekend</v>
          </cell>
          <cell r="FW302" t="str">
            <v>geen elektra??? of samen met ander object??</v>
          </cell>
          <cell r="FY302" t="e">
            <v>#N/A</v>
          </cell>
        </row>
        <row r="303">
          <cell r="A303" t="str">
            <v>G4015</v>
          </cell>
          <cell r="B303" t="str">
            <v>Overeind</v>
          </cell>
          <cell r="D303" t="str">
            <v>j</v>
          </cell>
          <cell r="E303">
            <v>1032</v>
          </cell>
          <cell r="F303" t="str">
            <v>Gm</v>
          </cell>
          <cell r="G303" t="str">
            <v>St</v>
          </cell>
          <cell r="Q303" t="str">
            <v>GmSt</v>
          </cell>
          <cell r="R303" t="str">
            <v>HDSR</v>
          </cell>
          <cell r="S303">
            <v>300</v>
          </cell>
          <cell r="X303" t="str">
            <v>EG</v>
          </cell>
          <cell r="Z303">
            <v>143304.15100000054</v>
          </cell>
          <cell r="AA303">
            <v>444016.16600000113</v>
          </cell>
          <cell r="AB303" t="str">
            <v>Overeind 57 bij , prov.weg 70 to</v>
          </cell>
          <cell r="AC303" t="str">
            <v>3998JB</v>
          </cell>
          <cell r="AD303" t="str">
            <v>Schalkwijk</v>
          </cell>
          <cell r="AE303" t="str">
            <v>Houten</v>
          </cell>
          <cell r="AF303" t="str">
            <v>KR</v>
          </cell>
          <cell r="AG303" t="str">
            <v>WK 10</v>
          </cell>
          <cell r="AH303" t="str">
            <v>autom.</v>
          </cell>
          <cell r="AI303" t="str">
            <v>ST4007</v>
          </cell>
          <cell r="AJ303" t="str">
            <v>GOP</v>
          </cell>
          <cell r="AL303" t="str">
            <v>aanvoer</v>
          </cell>
          <cell r="AO303" t="str">
            <v>Schalkwijkse wetering</v>
          </cell>
          <cell r="AP303">
            <v>0.8</v>
          </cell>
          <cell r="AR303" t="str">
            <v>Schalkwijkse wetering</v>
          </cell>
          <cell r="AT303">
            <v>0.5</v>
          </cell>
          <cell r="AU303">
            <v>0.30000000000000004</v>
          </cell>
          <cell r="AV303" t="str">
            <v>schroefpomp</v>
          </cell>
          <cell r="AW303">
            <v>15</v>
          </cell>
          <cell r="BA303">
            <v>15</v>
          </cell>
          <cell r="BC303">
            <v>1</v>
          </cell>
          <cell r="BD303">
            <v>0</v>
          </cell>
          <cell r="BF303" t="str">
            <v>klepstuw</v>
          </cell>
          <cell r="BG303">
            <v>1</v>
          </cell>
          <cell r="BH303">
            <v>2.7</v>
          </cell>
          <cell r="CR303" t="str">
            <v>put prefab beton</v>
          </cell>
          <cell r="CS303" t="str">
            <v>stalen straatkast</v>
          </cell>
          <cell r="CT303">
            <v>100000</v>
          </cell>
          <cell r="CU303">
            <v>60000</v>
          </cell>
          <cell r="CV303">
            <v>40000</v>
          </cell>
          <cell r="CW303">
            <v>280000</v>
          </cell>
          <cell r="CX303">
            <v>203338.96239399177</v>
          </cell>
          <cell r="CY303">
            <v>171062</v>
          </cell>
          <cell r="DA303">
            <v>229024</v>
          </cell>
          <cell r="DE303">
            <v>2011</v>
          </cell>
          <cell r="DG303">
            <v>2011</v>
          </cell>
          <cell r="DI303">
            <v>2016</v>
          </cell>
          <cell r="DL303" t="str">
            <v>kl.kast</v>
          </cell>
          <cell r="DM303" t="str">
            <v>ja</v>
          </cell>
          <cell r="DO303" t="str">
            <v>geen</v>
          </cell>
          <cell r="DP303">
            <v>1988</v>
          </cell>
          <cell r="DQ303">
            <v>1988</v>
          </cell>
          <cell r="DR303">
            <v>1988</v>
          </cell>
          <cell r="DS303">
            <v>1988</v>
          </cell>
          <cell r="DT303">
            <v>1998</v>
          </cell>
          <cell r="DU303">
            <v>1998</v>
          </cell>
          <cell r="EU303" t="str">
            <v>X</v>
          </cell>
          <cell r="FS303" t="str">
            <v>N</v>
          </cell>
          <cell r="FU303" t="str">
            <v>EEKELS SAMSON V.O.F.</v>
          </cell>
          <cell r="FV303" t="str">
            <v>HIDROSTAL</v>
          </cell>
          <cell r="FW303" t="str">
            <v>871687400008360400</v>
          </cell>
          <cell r="FX303">
            <v>3</v>
          </cell>
          <cell r="FY303" t="str">
            <v>GM- EN ST-OVEREIND</v>
          </cell>
        </row>
        <row r="304">
          <cell r="A304" t="str">
            <v>G4028</v>
          </cell>
          <cell r="B304" t="str">
            <v>Overeind Fort</v>
          </cell>
          <cell r="D304" t="str">
            <v>j</v>
          </cell>
          <cell r="E304" t="str">
            <v>nee</v>
          </cell>
          <cell r="F304" t="str">
            <v>Gm</v>
          </cell>
          <cell r="Q304" t="str">
            <v>Gm</v>
          </cell>
          <cell r="R304" t="str">
            <v>HDSR</v>
          </cell>
          <cell r="S304">
            <v>300</v>
          </cell>
          <cell r="X304" t="str">
            <v>G3mO</v>
          </cell>
          <cell r="Z304">
            <v>136485.1259999983</v>
          </cell>
          <cell r="AA304">
            <v>450189.79500000179</v>
          </cell>
          <cell r="AB304" t="str">
            <v>Overeindseweg 25 bij</v>
          </cell>
          <cell r="AC304" t="str">
            <v>3439LP</v>
          </cell>
          <cell r="AD304" t="str">
            <v>Nieuwegein</v>
          </cell>
          <cell r="AE304" t="str">
            <v>Nieuwegein</v>
          </cell>
          <cell r="AF304" t="str">
            <v>KR</v>
          </cell>
          <cell r="AG304" t="str">
            <v>Wha11</v>
          </cell>
          <cell r="AH304" t="str">
            <v>lok.autom.</v>
          </cell>
          <cell r="AJ304" t="str">
            <v>nee</v>
          </cell>
          <cell r="AL304" t="str">
            <v>aanvoer</v>
          </cell>
          <cell r="AO304" t="str">
            <v>Overeindse wetering</v>
          </cell>
          <cell r="AP304">
            <v>0.4</v>
          </cell>
          <cell r="AR304" t="str">
            <v>Amsterdam-Rijnkanaal</v>
          </cell>
          <cell r="AT304">
            <v>-0.4</v>
          </cell>
          <cell r="AU304">
            <v>0.8</v>
          </cell>
          <cell r="AV304" t="str">
            <v>vijzel</v>
          </cell>
          <cell r="AW304">
            <v>15</v>
          </cell>
          <cell r="BA304">
            <v>15</v>
          </cell>
          <cell r="BC304">
            <v>1</v>
          </cell>
          <cell r="BD304">
            <v>1</v>
          </cell>
          <cell r="CR304" t="str">
            <v>damwand</v>
          </cell>
          <cell r="CS304" t="str">
            <v>prefab staal vijzel op damwand</v>
          </cell>
          <cell r="CT304">
            <v>0</v>
          </cell>
          <cell r="CU304">
            <v>0</v>
          </cell>
          <cell r="CV304">
            <v>0</v>
          </cell>
          <cell r="CW304">
            <v>0</v>
          </cell>
          <cell r="CX304">
            <v>274151.3501115145</v>
          </cell>
          <cell r="CY304">
            <v>230634</v>
          </cell>
          <cell r="DA304" t="str">
            <v>X</v>
          </cell>
          <cell r="DB304" t="str">
            <v>X</v>
          </cell>
          <cell r="DD304">
            <v>2018</v>
          </cell>
          <cell r="DE304">
            <v>2014</v>
          </cell>
          <cell r="DG304">
            <v>2014</v>
          </cell>
          <cell r="DI304">
            <v>2019</v>
          </cell>
          <cell r="DL304" t="str">
            <v>kl.kast</v>
          </cell>
          <cell r="DM304" t="str">
            <v>ja</v>
          </cell>
          <cell r="DO304" t="str">
            <v>geen</v>
          </cell>
          <cell r="DP304">
            <v>1979</v>
          </cell>
          <cell r="DQ304">
            <v>1979</v>
          </cell>
          <cell r="DR304">
            <v>1979</v>
          </cell>
          <cell r="DS304">
            <v>2007</v>
          </cell>
          <cell r="DT304" t="str">
            <v>n.v.t.</v>
          </cell>
          <cell r="DU304">
            <v>2007</v>
          </cell>
          <cell r="DZ304" t="str">
            <v>wordt bekeken of functie (na waterhuishoudkundige aanpassingen) overgenomen kan worden door Koppeldijk, financiering uit overdracht Hollandse Ijssel</v>
          </cell>
          <cell r="EP304">
            <v>5</v>
          </cell>
          <cell r="EQ304">
            <v>299</v>
          </cell>
          <cell r="FS304" t="str">
            <v>N</v>
          </cell>
          <cell r="FU304" t="str">
            <v>SPAANS BABCOCK B.V.</v>
          </cell>
          <cell r="FV304" t="str">
            <v>A.E.G.</v>
          </cell>
          <cell r="FW304" t="str">
            <v>871687400010359720</v>
          </cell>
          <cell r="FX304">
            <v>3</v>
          </cell>
          <cell r="FY304" t="str">
            <v>GM-FORT OVEREIND</v>
          </cell>
        </row>
        <row r="305">
          <cell r="A305" t="str">
            <v>G1017</v>
          </cell>
          <cell r="B305" t="str">
            <v>Overvecht Zuid</v>
          </cell>
          <cell r="D305" t="str">
            <v>j</v>
          </cell>
          <cell r="E305">
            <v>2126</v>
          </cell>
          <cell r="F305" t="str">
            <v>Gm</v>
          </cell>
          <cell r="O305" t="str">
            <v>Vp</v>
          </cell>
          <cell r="Q305" t="str">
            <v>GmVp</v>
          </cell>
          <cell r="R305" t="str">
            <v>HDSR</v>
          </cell>
          <cell r="S305">
            <v>300</v>
          </cell>
          <cell r="X305" t="str">
            <v>EG</v>
          </cell>
          <cell r="Z305">
            <v>137278.13100000098</v>
          </cell>
          <cell r="AA305">
            <v>458874.39900000021</v>
          </cell>
          <cell r="AB305" t="str">
            <v>Albert Schweitzerdreef 2</v>
          </cell>
          <cell r="AC305" t="str">
            <v>3562MA</v>
          </cell>
          <cell r="AD305" t="str">
            <v>Utrecht</v>
          </cell>
          <cell r="AE305" t="str">
            <v>Utrecht</v>
          </cell>
          <cell r="AF305" t="str">
            <v>LR</v>
          </cell>
          <cell r="AG305" t="str">
            <v>JS 13</v>
          </cell>
          <cell r="AH305" t="str">
            <v>autom.</v>
          </cell>
          <cell r="AI305" t="str">
            <v xml:space="preserve"> </v>
          </cell>
          <cell r="AJ305" t="str">
            <v>GOP</v>
          </cell>
          <cell r="AL305" t="str">
            <v>afvoer</v>
          </cell>
          <cell r="AO305" t="str">
            <v>indirect op de Vecht</v>
          </cell>
          <cell r="AP305">
            <v>-0.35</v>
          </cell>
          <cell r="AR305" t="str">
            <v>Overvecht Noord</v>
          </cell>
          <cell r="AT305">
            <v>-0.4</v>
          </cell>
          <cell r="AU305">
            <v>5.0000000000000044E-2</v>
          </cell>
          <cell r="AV305" t="str">
            <v>vijzel</v>
          </cell>
          <cell r="AW305">
            <v>25</v>
          </cell>
          <cell r="AX305">
            <v>25</v>
          </cell>
          <cell r="BA305">
            <v>50</v>
          </cell>
          <cell r="BC305">
            <v>2</v>
          </cell>
          <cell r="BD305">
            <v>0</v>
          </cell>
          <cell r="BE305" t="str">
            <v>van der Spek portaal</v>
          </cell>
          <cell r="CR305" t="str">
            <v>betonnen onderbouw</v>
          </cell>
          <cell r="CS305" t="str">
            <v>gebouw, steen</v>
          </cell>
          <cell r="CT305">
            <v>250000</v>
          </cell>
          <cell r="CU305">
            <v>200000</v>
          </cell>
          <cell r="CV305">
            <v>70000</v>
          </cell>
          <cell r="CW305">
            <v>728000</v>
          </cell>
          <cell r="CX305">
            <v>347994.88650089124</v>
          </cell>
          <cell r="CY305">
            <v>292756</v>
          </cell>
          <cell r="DA305">
            <v>597766</v>
          </cell>
          <cell r="DE305">
            <v>2013</v>
          </cell>
          <cell r="DG305">
            <v>2013</v>
          </cell>
          <cell r="DI305">
            <v>2018</v>
          </cell>
          <cell r="DK305" t="str">
            <v>R afl?</v>
          </cell>
          <cell r="DL305" t="str">
            <v>gebouw</v>
          </cell>
          <cell r="DM305" t="str">
            <v>ja</v>
          </cell>
          <cell r="DN305">
            <v>2024</v>
          </cell>
          <cell r="DO305" t="str">
            <v>geen</v>
          </cell>
          <cell r="DP305">
            <v>1960</v>
          </cell>
          <cell r="DQ305">
            <v>2016</v>
          </cell>
          <cell r="DR305">
            <v>2016</v>
          </cell>
          <cell r="DS305">
            <v>2016</v>
          </cell>
          <cell r="DT305">
            <v>2016</v>
          </cell>
          <cell r="DU305">
            <v>2016</v>
          </cell>
          <cell r="DZ305" t="str">
            <v>12/05/2014 krooshekreiniger heeft last met vorst</v>
          </cell>
          <cell r="EU305">
            <v>29</v>
          </cell>
          <cell r="EW305">
            <v>149</v>
          </cell>
          <cell r="FR305" t="str">
            <v>Water</v>
          </cell>
          <cell r="FU305" t="str">
            <v>SPAANS BABCOCK B.V.</v>
          </cell>
          <cell r="FV305" t="str">
            <v>nn</v>
          </cell>
          <cell r="FW305" t="str">
            <v>871687400001704553</v>
          </cell>
          <cell r="FX305">
            <v>2</v>
          </cell>
          <cell r="FY305" t="str">
            <v>GM-OVERVECHT-ZUID</v>
          </cell>
        </row>
        <row r="306">
          <cell r="A306" t="str">
            <v>M17</v>
          </cell>
          <cell r="B306" t="str">
            <v>Overvecht Zuid regenmeter</v>
          </cell>
          <cell r="D306" t="str">
            <v>j</v>
          </cell>
          <cell r="E306">
            <v>2126</v>
          </cell>
          <cell r="N306" t="str">
            <v>Mp</v>
          </cell>
          <cell r="Q306" t="str">
            <v>Mp</v>
          </cell>
          <cell r="R306" t="str">
            <v>HDSR</v>
          </cell>
          <cell r="S306">
            <v>300</v>
          </cell>
          <cell r="X306" t="str">
            <v>M-code</v>
          </cell>
          <cell r="Z306" t="e">
            <v>#N/A</v>
          </cell>
          <cell r="AA306" t="e">
            <v>#N/A</v>
          </cell>
          <cell r="AB306" t="str">
            <v>Albert Schweitzerdreef 2</v>
          </cell>
          <cell r="AC306" t="str">
            <v>3562MA</v>
          </cell>
          <cell r="AD306" t="str">
            <v>Utrecht</v>
          </cell>
          <cell r="AE306" t="str">
            <v>Utrecht</v>
          </cell>
          <cell r="AF306" t="str">
            <v>LR</v>
          </cell>
          <cell r="AG306" t="str">
            <v>JS 13</v>
          </cell>
          <cell r="AH306" t="str">
            <v>autom.</v>
          </cell>
          <cell r="AJ306" t="str">
            <v>GOP</v>
          </cell>
          <cell r="CM306" t="str">
            <v>Kantelbak</v>
          </cell>
          <cell r="CW306">
            <v>0</v>
          </cell>
          <cell r="CX306">
            <v>0</v>
          </cell>
          <cell r="CZ306">
            <v>4000</v>
          </cell>
          <cell r="DA306" t="str">
            <v>X</v>
          </cell>
          <cell r="DC306" t="str">
            <v/>
          </cell>
          <cell r="DD306" t="str">
            <v/>
          </cell>
          <cell r="DE306" t="str">
            <v>n.v.t.</v>
          </cell>
          <cell r="DO306" t="str">
            <v>geen</v>
          </cell>
          <cell r="DP306" t="str">
            <v>ca1998</v>
          </cell>
          <cell r="DR306" t="str">
            <v>n.v.t.</v>
          </cell>
          <cell r="DT306" t="str">
            <v>zie KW</v>
          </cell>
          <cell r="FW306" t="str">
            <v>geen elektra??? of samen met ander object??</v>
          </cell>
          <cell r="FY306" t="e">
            <v>#N/A</v>
          </cell>
        </row>
        <row r="307">
          <cell r="A307" t="str">
            <v>G4057</v>
          </cell>
          <cell r="B307" t="str">
            <v>Overvliet</v>
          </cell>
          <cell r="D307" t="str">
            <v>j</v>
          </cell>
          <cell r="E307">
            <v>4366</v>
          </cell>
          <cell r="F307" t="str">
            <v>Gm</v>
          </cell>
          <cell r="Q307" t="str">
            <v>Gm</v>
          </cell>
          <cell r="R307" t="str">
            <v>HDSR</v>
          </cell>
          <cell r="S307">
            <v>300</v>
          </cell>
          <cell r="X307" t="str">
            <v>G3zO</v>
          </cell>
          <cell r="Z307">
            <v>122742.42700000107</v>
          </cell>
          <cell r="AA307">
            <v>452972.00699999928</v>
          </cell>
          <cell r="AB307" t="str">
            <v>Laan van overvliet 7 to</v>
          </cell>
          <cell r="AC307" t="str">
            <v>3461HE</v>
          </cell>
          <cell r="AD307" t="str">
            <v>Linschoten</v>
          </cell>
          <cell r="AE307" t="str">
            <v>Montfoort</v>
          </cell>
          <cell r="AF307" t="str">
            <v>OR</v>
          </cell>
          <cell r="AG307" t="str">
            <v>AV 06</v>
          </cell>
          <cell r="AH307" t="str">
            <v>autom.</v>
          </cell>
          <cell r="AI307" t="str">
            <v>van gemeente overgedragen gekregen</v>
          </cell>
          <cell r="AJ307" t="str">
            <v>GOP</v>
          </cell>
          <cell r="AL307" t="str">
            <v>afvoer</v>
          </cell>
          <cell r="AO307" t="str">
            <v>voorboezem Lange Linschoten</v>
          </cell>
          <cell r="AP307">
            <v>-0.47</v>
          </cell>
          <cell r="AR307" t="str">
            <v>Wijk Overvliet en kern Linschoten</v>
          </cell>
          <cell r="AT307">
            <v>-1.95</v>
          </cell>
          <cell r="AU307">
            <v>1.48</v>
          </cell>
          <cell r="AV307" t="str">
            <v>schroefpomp</v>
          </cell>
          <cell r="AW307">
            <v>4.5</v>
          </cell>
          <cell r="AX307">
            <v>4.5</v>
          </cell>
          <cell r="BA307">
            <v>9</v>
          </cell>
          <cell r="BC307">
            <v>2</v>
          </cell>
          <cell r="BD307">
            <v>0</v>
          </cell>
          <cell r="CR307" t="str">
            <v>put prefab beton</v>
          </cell>
          <cell r="CS307" t="str">
            <v>stalen straatkast</v>
          </cell>
          <cell r="CT307">
            <v>100000</v>
          </cell>
          <cell r="CU307">
            <v>20000</v>
          </cell>
          <cell r="CV307">
            <v>30000</v>
          </cell>
          <cell r="CW307">
            <v>210000</v>
          </cell>
          <cell r="CX307">
            <v>127257.13073045782</v>
          </cell>
          <cell r="CY307">
            <v>107057</v>
          </cell>
          <cell r="DA307">
            <v>134318</v>
          </cell>
          <cell r="DE307">
            <v>2012</v>
          </cell>
          <cell r="DG307">
            <v>2012</v>
          </cell>
          <cell r="DI307">
            <v>2018</v>
          </cell>
          <cell r="DL307" t="str">
            <v>kl.kast</v>
          </cell>
          <cell r="DM307" t="str">
            <v>ja</v>
          </cell>
          <cell r="DO307" t="str">
            <v>geen</v>
          </cell>
          <cell r="DP307" t="str">
            <v>in1997overgedragen gekregen</v>
          </cell>
          <cell r="DS307" t="str">
            <v>??</v>
          </cell>
          <cell r="DT307">
            <v>1997</v>
          </cell>
          <cell r="DU307">
            <v>1997</v>
          </cell>
          <cell r="DZ307" t="str">
            <v>Renoveren Mech Electr    afh.van Kering renovatie</v>
          </cell>
          <cell r="EO307">
            <v>20</v>
          </cell>
          <cell r="EP307">
            <v>100</v>
          </cell>
          <cell r="FU307" t="str">
            <v>Flygt</v>
          </cell>
          <cell r="FV307" t="str">
            <v>nn</v>
          </cell>
          <cell r="FW307" t="str">
            <v>871687400006784147</v>
          </cell>
          <cell r="FX307">
            <v>4</v>
          </cell>
          <cell r="FY307" t="str">
            <v>GM-OVERVLIET</v>
          </cell>
        </row>
        <row r="308">
          <cell r="A308" t="str">
            <v>G4063</v>
          </cell>
          <cell r="B308" t="str">
            <v>Papekop Diemerbroek</v>
          </cell>
          <cell r="D308" t="str">
            <v>j</v>
          </cell>
          <cell r="E308">
            <v>4364</v>
          </cell>
          <cell r="F308" t="str">
            <v>Gm</v>
          </cell>
          <cell r="H308" t="str">
            <v>In</v>
          </cell>
          <cell r="O308" t="str">
            <v>Vp</v>
          </cell>
          <cell r="P308" t="str">
            <v xml:space="preserve">Ch </v>
          </cell>
          <cell r="Q308" t="str">
            <v xml:space="preserve">GmInVpCh </v>
          </cell>
          <cell r="R308" t="str">
            <v>HDSR</v>
          </cell>
          <cell r="S308">
            <v>300</v>
          </cell>
          <cell r="W308" t="str">
            <v>ja 19xx</v>
          </cell>
          <cell r="X308" t="str">
            <v>EG</v>
          </cell>
          <cell r="Z308">
            <v>120074.03500000015</v>
          </cell>
          <cell r="AA308">
            <v>453781.12000000104</v>
          </cell>
          <cell r="AB308" t="str">
            <v>Kromwijkerdijk 114 bij</v>
          </cell>
          <cell r="AC308" t="str">
            <v>3448HW</v>
          </cell>
          <cell r="AD308" t="str">
            <v>Woerden</v>
          </cell>
          <cell r="AE308" t="str">
            <v>Woerden</v>
          </cell>
          <cell r="AF308" t="str">
            <v>OR</v>
          </cell>
          <cell r="AG308" t="str">
            <v>WS 05</v>
          </cell>
          <cell r="AH308" t="str">
            <v>autom.</v>
          </cell>
          <cell r="AI308" t="str">
            <v>molenromp met oude dieselpomp</v>
          </cell>
          <cell r="AJ308" t="str">
            <v>GOP</v>
          </cell>
          <cell r="AL308" t="str">
            <v>afvoer</v>
          </cell>
          <cell r="AO308" t="str">
            <v>voorboezem Kromwijker wetering</v>
          </cell>
          <cell r="AP308">
            <v>-0.47</v>
          </cell>
          <cell r="AR308" t="str">
            <v>polder Papekop en Dienerbroek</v>
          </cell>
          <cell r="AT308">
            <v>-2.1</v>
          </cell>
          <cell r="AU308">
            <v>1.6300000000000001</v>
          </cell>
          <cell r="AV308" t="str">
            <v>schroefpomp</v>
          </cell>
          <cell r="AW308">
            <v>35</v>
          </cell>
          <cell r="AX308">
            <v>35</v>
          </cell>
          <cell r="BA308">
            <v>70</v>
          </cell>
          <cell r="BB308">
            <v>45</v>
          </cell>
          <cell r="BC308">
            <v>2</v>
          </cell>
          <cell r="BD308">
            <v>0</v>
          </cell>
          <cell r="BE308" t="str">
            <v>Bosker portaal</v>
          </cell>
          <cell r="BF308" t="str">
            <v>inlaat</v>
          </cell>
          <cell r="BH308">
            <v>0.5</v>
          </cell>
          <cell r="CR308" t="str">
            <v>betonnen onderbouw</v>
          </cell>
          <cell r="CS308" t="str">
            <v>gebouw, beton</v>
          </cell>
          <cell r="CT308">
            <v>500000</v>
          </cell>
          <cell r="CU308">
            <v>200000</v>
          </cell>
          <cell r="CV308">
            <v>75000</v>
          </cell>
          <cell r="CW308">
            <v>1085000</v>
          </cell>
          <cell r="CX308">
            <v>1040573.8390582022</v>
          </cell>
          <cell r="CY308">
            <v>875398.59533695446</v>
          </cell>
          <cell r="DA308">
            <v>756210</v>
          </cell>
          <cell r="DD308">
            <v>2017</v>
          </cell>
          <cell r="DE308">
            <v>2014</v>
          </cell>
          <cell r="DG308">
            <v>2014</v>
          </cell>
          <cell r="DI308">
            <v>2019</v>
          </cell>
          <cell r="DJ308" t="str">
            <v>hommema</v>
          </cell>
          <cell r="DK308" t="str">
            <v>R afl?</v>
          </cell>
          <cell r="DL308" t="str">
            <v>gr.kast</v>
          </cell>
          <cell r="DM308" t="str">
            <v>ja</v>
          </cell>
          <cell r="DO308" t="str">
            <v>geen</v>
          </cell>
          <cell r="DP308">
            <v>1993</v>
          </cell>
          <cell r="DQ308">
            <v>1993</v>
          </cell>
          <cell r="DR308">
            <v>1993</v>
          </cell>
          <cell r="DS308">
            <v>1993</v>
          </cell>
          <cell r="DT308">
            <v>1995</v>
          </cell>
          <cell r="DU308">
            <v>1995</v>
          </cell>
          <cell r="DZ308" t="str">
            <v>Mech+Elt.+Cap.+Dak hoger, naar 2018?  Ontw.gemeente Bedrijventerrein</v>
          </cell>
          <cell r="EP308">
            <v>300</v>
          </cell>
          <cell r="EQ308">
            <v>600</v>
          </cell>
          <cell r="ER308">
            <v>100</v>
          </cell>
          <cell r="FU308" t="str">
            <v>STORK BOSMAN B.V.</v>
          </cell>
          <cell r="FV308" t="str">
            <v>BVOP</v>
          </cell>
          <cell r="FW308" t="str">
            <v>871687400008430899</v>
          </cell>
          <cell r="FX308">
            <v>4</v>
          </cell>
          <cell r="FY308" t="str">
            <v>GM-PAPEKOP-DIEMERBROEK</v>
          </cell>
        </row>
        <row r="309">
          <cell r="A309" t="str">
            <v>G0039</v>
          </cell>
          <cell r="B309" t="str">
            <v>Papekopperdijk</v>
          </cell>
          <cell r="D309" t="str">
            <v>j</v>
          </cell>
          <cell r="E309">
            <v>4390</v>
          </cell>
          <cell r="F309" t="str">
            <v>Gm</v>
          </cell>
          <cell r="G309" t="str">
            <v>St</v>
          </cell>
          <cell r="Q309" t="str">
            <v>GmSt</v>
          </cell>
          <cell r="R309" t="str">
            <v>HDSR</v>
          </cell>
          <cell r="S309">
            <v>300</v>
          </cell>
          <cell r="X309" t="str">
            <v>G3zO</v>
          </cell>
          <cell r="Z309">
            <v>117809.76999999955</v>
          </cell>
          <cell r="AA309">
            <v>452108.86100000143</v>
          </cell>
          <cell r="AB309" t="str">
            <v>Papekopperdijk 29</v>
          </cell>
          <cell r="AC309" t="str">
            <v>3464 HT</v>
          </cell>
          <cell r="AD309" t="str">
            <v>Papekop</v>
          </cell>
          <cell r="AE309" t="str">
            <v>Oudewater</v>
          </cell>
          <cell r="AF309" t="str">
            <v>OR</v>
          </cell>
          <cell r="AG309" t="str">
            <v>WS 05</v>
          </cell>
          <cell r="AH309" t="str">
            <v>autom.</v>
          </cell>
          <cell r="AI309" t="str">
            <v>ST0309</v>
          </cell>
          <cell r="AJ309" t="str">
            <v>GOP</v>
          </cell>
          <cell r="AL309" t="str">
            <v>aanvoer</v>
          </cell>
          <cell r="AV309" t="str">
            <v>pomp</v>
          </cell>
          <cell r="AW309">
            <v>4</v>
          </cell>
          <cell r="BA309">
            <v>4</v>
          </cell>
          <cell r="DE309">
            <v>2014</v>
          </cell>
          <cell r="DG309">
            <v>2014</v>
          </cell>
          <cell r="DI309">
            <v>2019</v>
          </cell>
          <cell r="DL309" t="str">
            <v>gr.kast</v>
          </cell>
          <cell r="DM309" t="str">
            <v>?</v>
          </cell>
          <cell r="DO309" t="str">
            <v>geen</v>
          </cell>
          <cell r="DP309">
            <v>2006</v>
          </cell>
          <cell r="DQ309">
            <v>2006</v>
          </cell>
          <cell r="DR309">
            <v>2006</v>
          </cell>
          <cell r="DS309">
            <v>2008</v>
          </cell>
          <cell r="DT309">
            <v>2010</v>
          </cell>
          <cell r="DU309">
            <v>2010</v>
          </cell>
          <cell r="DZ309" t="str">
            <v>wordt automatisch</v>
          </cell>
          <cell r="EZ309" t="str">
            <v>X</v>
          </cell>
          <cell r="FW309" t="str">
            <v>871692113000047997</v>
          </cell>
          <cell r="FX309">
            <v>4</v>
          </cell>
          <cell r="FY309" t="str">
            <v>GM-PAPEKOPPERDIJK</v>
          </cell>
        </row>
        <row r="310">
          <cell r="A310" t="str">
            <v>ST6111</v>
          </cell>
          <cell r="B310" t="str">
            <v>Park Hoge Weide T06/ Parkwijk</v>
          </cell>
          <cell r="D310" t="str">
            <v>j</v>
          </cell>
          <cell r="E310">
            <v>2159</v>
          </cell>
          <cell r="G310" t="str">
            <v>St</v>
          </cell>
          <cell r="Q310" t="str">
            <v>St</v>
          </cell>
          <cell r="R310" t="str">
            <v>HDSR</v>
          </cell>
          <cell r="S310">
            <v>300</v>
          </cell>
          <cell r="X310" t="str">
            <v>G3zO</v>
          </cell>
          <cell r="Z310">
            <v>133182.85200000182</v>
          </cell>
          <cell r="AA310">
            <v>455563.03299999982</v>
          </cell>
          <cell r="AB310" t="str">
            <v>Rijnkennemerlaan fietspad</v>
          </cell>
          <cell r="AD310" t="str">
            <v>Leidsche Rijn</v>
          </cell>
          <cell r="AE310" t="str">
            <v>Utrecht</v>
          </cell>
          <cell r="AF310" t="str">
            <v>LR</v>
          </cell>
          <cell r="AG310" t="str">
            <v>RN 14</v>
          </cell>
          <cell r="AH310" t="str">
            <v>autom.</v>
          </cell>
          <cell r="AJ310" t="str">
            <v>GOP</v>
          </cell>
          <cell r="BA310">
            <v>0</v>
          </cell>
          <cell r="BC310">
            <v>0</v>
          </cell>
          <cell r="BF310" t="str">
            <v>ecostuw</v>
          </cell>
          <cell r="BG310">
            <v>1</v>
          </cell>
          <cell r="BH310">
            <v>2</v>
          </cell>
          <cell r="BK310" t="str">
            <v>beton</v>
          </cell>
          <cell r="BL310" t="str">
            <v>staal</v>
          </cell>
          <cell r="CW310">
            <v>0</v>
          </cell>
          <cell r="CX310">
            <v>0</v>
          </cell>
          <cell r="DE310">
            <v>2013</v>
          </cell>
          <cell r="DG310">
            <v>2013</v>
          </cell>
          <cell r="DI310">
            <v>2018</v>
          </cell>
          <cell r="DO310" t="str">
            <v>geen</v>
          </cell>
          <cell r="DP310">
            <v>2007</v>
          </cell>
          <cell r="DQ310">
            <v>2007</v>
          </cell>
          <cell r="DR310">
            <v>2007</v>
          </cell>
          <cell r="DS310">
            <v>2007</v>
          </cell>
          <cell r="DT310">
            <v>2007</v>
          </cell>
          <cell r="DU310">
            <v>2007</v>
          </cell>
          <cell r="EH310">
            <v>17</v>
          </cell>
          <cell r="FB310" t="str">
            <v>X</v>
          </cell>
          <cell r="FW310" t="str">
            <v>871687400009412566</v>
          </cell>
          <cell r="FX310">
            <v>2</v>
          </cell>
          <cell r="FY310" t="str">
            <v>ST-PARK-HOGE-WEIDE</v>
          </cell>
        </row>
        <row r="311">
          <cell r="A311" t="str">
            <v>ST0954</v>
          </cell>
          <cell r="B311" t="str">
            <v>Parkzichtlaan</v>
          </cell>
          <cell r="D311" t="str">
            <v xml:space="preserve"> </v>
          </cell>
          <cell r="E311" t="str">
            <v>volgt</v>
          </cell>
          <cell r="G311" t="str">
            <v>St</v>
          </cell>
          <cell r="Q311" t="str">
            <v>St</v>
          </cell>
          <cell r="R311" t="str">
            <v>HDSR</v>
          </cell>
          <cell r="S311">
            <v>100</v>
          </cell>
          <cell r="X311" t="str">
            <v>G3zO</v>
          </cell>
          <cell r="Z311">
            <v>131309.48900000006</v>
          </cell>
          <cell r="AA311">
            <v>455663.01900000125</v>
          </cell>
          <cell r="AB311" t="str">
            <v>langs de Parkzichtlaan</v>
          </cell>
          <cell r="AD311" t="str">
            <v>De Meern</v>
          </cell>
          <cell r="AE311" t="str">
            <v>Utrecht</v>
          </cell>
          <cell r="AF311" t="str">
            <v>LR</v>
          </cell>
          <cell r="AG311" t="str">
            <v>RN 14</v>
          </cell>
          <cell r="AH311" t="str">
            <v>autom.</v>
          </cell>
          <cell r="AJ311" t="str">
            <v>GOP</v>
          </cell>
          <cell r="DE311">
            <v>2010</v>
          </cell>
          <cell r="DG311">
            <v>2010</v>
          </cell>
          <cell r="DI311">
            <v>2017</v>
          </cell>
          <cell r="DO311" t="str">
            <v>geen</v>
          </cell>
          <cell r="DQ311">
            <v>2012</v>
          </cell>
          <cell r="DU311">
            <v>2012</v>
          </cell>
          <cell r="DZ311" t="str">
            <v>22/05/2014 in ontwikkeling,nieuwe stuw LRV ws alleeen electra HDSR</v>
          </cell>
          <cell r="ES311">
            <v>50</v>
          </cell>
          <cell r="FW311" t="str">
            <v>geen elektra??? of samen met ander object??</v>
          </cell>
          <cell r="FY311" t="e">
            <v>#N/A</v>
          </cell>
        </row>
        <row r="312">
          <cell r="A312" t="str">
            <v>G4481</v>
          </cell>
          <cell r="B312" t="str">
            <v>Pelikaan</v>
          </cell>
          <cell r="D312" t="str">
            <v>j</v>
          </cell>
          <cell r="E312">
            <v>1062</v>
          </cell>
          <cell r="F312" t="str">
            <v>Gm</v>
          </cell>
          <cell r="Q312" t="str">
            <v>Gm</v>
          </cell>
          <cell r="R312" t="str">
            <v>HDSR</v>
          </cell>
          <cell r="S312">
            <v>300</v>
          </cell>
          <cell r="X312" t="str">
            <v>G3zO</v>
          </cell>
          <cell r="Z312">
            <v>144349.26900000125</v>
          </cell>
          <cell r="AA312">
            <v>448647.73699999973</v>
          </cell>
          <cell r="AB312" t="str">
            <v>Achterdijk 80 bij of 45 bij</v>
          </cell>
          <cell r="AC312" t="str">
            <v>3985LB</v>
          </cell>
          <cell r="AD312" t="str">
            <v>Werkhoven</v>
          </cell>
          <cell r="AE312" t="str">
            <v>Bunnik</v>
          </cell>
          <cell r="AF312" t="str">
            <v>KR</v>
          </cell>
          <cell r="AG312" t="str">
            <v>WHa11</v>
          </cell>
          <cell r="AH312" t="str">
            <v>autom.</v>
          </cell>
          <cell r="AJ312" t="str">
            <v>GOP</v>
          </cell>
          <cell r="AL312" t="str">
            <v>aanvoer</v>
          </cell>
          <cell r="AO312" t="str">
            <v>Achterdijk wetering</v>
          </cell>
          <cell r="AP312">
            <v>1.9</v>
          </cell>
          <cell r="AR312" t="str">
            <v>Achterdijk wetering</v>
          </cell>
          <cell r="AT312">
            <v>1.4</v>
          </cell>
          <cell r="AU312">
            <v>0.5</v>
          </cell>
          <cell r="AV312" t="str">
            <v>schroefpomp</v>
          </cell>
          <cell r="AW312">
            <v>6</v>
          </cell>
          <cell r="BA312">
            <v>6</v>
          </cell>
          <cell r="BC312">
            <v>1</v>
          </cell>
          <cell r="BD312">
            <v>0</v>
          </cell>
          <cell r="CR312" t="str">
            <v>betonnen onderbouw</v>
          </cell>
          <cell r="CS312" t="str">
            <v>stalen straatkast</v>
          </cell>
          <cell r="CT312">
            <v>40000</v>
          </cell>
          <cell r="CU312">
            <v>25000</v>
          </cell>
          <cell r="CV312">
            <v>25000</v>
          </cell>
          <cell r="CW312">
            <v>125999.99999999999</v>
          </cell>
          <cell r="CX312">
            <v>58169.526041507648</v>
          </cell>
          <cell r="CY312">
            <v>48936</v>
          </cell>
          <cell r="DA312">
            <v>61397</v>
          </cell>
          <cell r="DE312">
            <v>2012</v>
          </cell>
          <cell r="DG312">
            <v>2012</v>
          </cell>
          <cell r="DI312">
            <v>2017</v>
          </cell>
          <cell r="DL312" t="str">
            <v>kl.kast</v>
          </cell>
          <cell r="DM312" t="str">
            <v>ja</v>
          </cell>
          <cell r="DO312" t="str">
            <v>geen</v>
          </cell>
          <cell r="DP312">
            <v>1984</v>
          </cell>
          <cell r="DQ312">
            <v>2007</v>
          </cell>
          <cell r="DR312">
            <v>2007</v>
          </cell>
          <cell r="DS312">
            <v>2007</v>
          </cell>
          <cell r="DT312">
            <v>2007</v>
          </cell>
          <cell r="DU312">
            <v>2007</v>
          </cell>
          <cell r="EG312">
            <v>155</v>
          </cell>
          <cell r="EW312" t="str">
            <v>X</v>
          </cell>
          <cell r="FS312" t="str">
            <v>J</v>
          </cell>
          <cell r="FT312" t="str">
            <v>??????</v>
          </cell>
          <cell r="FU312" t="str">
            <v>OOSTWOUDER B.V.</v>
          </cell>
          <cell r="FV312" t="str">
            <v>J.O.Z.</v>
          </cell>
          <cell r="FW312" t="str">
            <v>871687400008360530</v>
          </cell>
          <cell r="FX312">
            <v>3</v>
          </cell>
          <cell r="FY312" t="str">
            <v>GM-PELIKAAN</v>
          </cell>
        </row>
        <row r="313">
          <cell r="A313" t="str">
            <v>ST1039</v>
          </cell>
          <cell r="B313" t="str">
            <v xml:space="preserve">Planetenbaan </v>
          </cell>
          <cell r="C313" t="str">
            <v>Maarssenbroeksedijk</v>
          </cell>
          <cell r="D313" t="str">
            <v>j</v>
          </cell>
          <cell r="E313" t="str">
            <v>nee</v>
          </cell>
          <cell r="G313" t="str">
            <v>St</v>
          </cell>
          <cell r="Q313" t="str">
            <v>St</v>
          </cell>
          <cell r="R313" t="str">
            <v>HDSR</v>
          </cell>
          <cell r="S313">
            <v>300</v>
          </cell>
          <cell r="X313" t="str">
            <v>G3zO</v>
          </cell>
          <cell r="Z313">
            <v>131200.47199999914</v>
          </cell>
          <cell r="AA313">
            <v>459837.63699999824</v>
          </cell>
          <cell r="AB313" t="str">
            <v>Planetenbaan to 75</v>
          </cell>
          <cell r="AC313" t="str">
            <v>3606 AK</v>
          </cell>
          <cell r="AD313" t="str">
            <v>Maarssenbroek</v>
          </cell>
          <cell r="AE313" t="str">
            <v>Stichtse Vecht</v>
          </cell>
          <cell r="AF313" t="str">
            <v>LR</v>
          </cell>
          <cell r="AG313" t="str">
            <v>AH 15</v>
          </cell>
          <cell r="AH313" t="str">
            <v>lok.autom.</v>
          </cell>
          <cell r="AI313" t="str">
            <v>LM8 contr.nr.4955250  verv.waarde 200.000</v>
          </cell>
          <cell r="AJ313" t="str">
            <v>GOP</v>
          </cell>
          <cell r="BA313">
            <v>0</v>
          </cell>
          <cell r="BC313">
            <v>0</v>
          </cell>
          <cell r="BF313" t="str">
            <v>klepstuw</v>
          </cell>
          <cell r="BH313">
            <v>2.5</v>
          </cell>
          <cell r="CW313">
            <v>0</v>
          </cell>
          <cell r="CX313">
            <v>170585.90721899533</v>
          </cell>
          <cell r="CY313">
            <v>143507.99333850644</v>
          </cell>
          <cell r="DA313">
            <v>180050</v>
          </cell>
          <cell r="DE313">
            <v>2013</v>
          </cell>
          <cell r="DG313">
            <v>2013</v>
          </cell>
          <cell r="DI313">
            <v>2018</v>
          </cell>
          <cell r="DO313" t="str">
            <v>geen</v>
          </cell>
          <cell r="DP313">
            <v>1975</v>
          </cell>
          <cell r="DR313">
            <v>2014</v>
          </cell>
          <cell r="DS313">
            <v>2014</v>
          </cell>
          <cell r="DT313" t="str">
            <v>n.v.t.</v>
          </cell>
          <cell r="DU313">
            <v>2014</v>
          </cell>
          <cell r="EN313">
            <v>20</v>
          </cell>
          <cell r="EO313">
            <v>15</v>
          </cell>
          <cell r="FJ313" t="str">
            <v>X</v>
          </cell>
          <cell r="FW313" t="str">
            <v>871687400004319907</v>
          </cell>
          <cell r="FX313">
            <v>2</v>
          </cell>
          <cell r="FY313" t="str">
            <v>ST-MAARSSENBROEKSEDIJK</v>
          </cell>
        </row>
        <row r="314">
          <cell r="A314" t="str">
            <v>I6079</v>
          </cell>
          <cell r="B314" t="str">
            <v>Plettenburg</v>
          </cell>
          <cell r="D314" t="str">
            <v>j</v>
          </cell>
          <cell r="E314">
            <v>2125</v>
          </cell>
          <cell r="H314" t="str">
            <v>In</v>
          </cell>
          <cell r="Q314" t="str">
            <v>In</v>
          </cell>
          <cell r="R314" t="str">
            <v>HDSR</v>
          </cell>
          <cell r="S314">
            <v>300</v>
          </cell>
          <cell r="X314" t="str">
            <v>G3zO</v>
          </cell>
          <cell r="Z314">
            <v>135361</v>
          </cell>
          <cell r="AA314">
            <v>450566</v>
          </cell>
          <cell r="AB314" t="str">
            <v>Utrechtsestraatweg 20 to /Structuurbaan</v>
          </cell>
          <cell r="AC314" t="str">
            <v>3438AL</v>
          </cell>
          <cell r="AD314" t="str">
            <v>Nieuwegein</v>
          </cell>
          <cell r="AE314" t="str">
            <v>Nieuwegein</v>
          </cell>
          <cell r="AF314" t="str">
            <v>LR</v>
          </cell>
          <cell r="AG314" t="str">
            <v>WHo 17</v>
          </cell>
          <cell r="AH314" t="str">
            <v>autom.</v>
          </cell>
          <cell r="AI314" t="str">
            <v>schuif met AUMA</v>
          </cell>
          <cell r="AJ314" t="str">
            <v>GOP</v>
          </cell>
          <cell r="BA314">
            <v>0</v>
          </cell>
          <cell r="BC314">
            <v>0</v>
          </cell>
          <cell r="BF314" t="str">
            <v>inlaat</v>
          </cell>
          <cell r="BH314">
            <v>0.3</v>
          </cell>
          <cell r="CW314">
            <v>0</v>
          </cell>
          <cell r="CX314">
            <v>119410.13505329673</v>
          </cell>
          <cell r="CY314">
            <v>100455.5953369545</v>
          </cell>
          <cell r="DA314">
            <v>126035</v>
          </cell>
          <cell r="DD314">
            <v>2018</v>
          </cell>
          <cell r="DE314">
            <v>2012</v>
          </cell>
          <cell r="DG314">
            <v>2012</v>
          </cell>
          <cell r="DI314">
            <v>2017</v>
          </cell>
          <cell r="DO314" t="str">
            <v>geen</v>
          </cell>
          <cell r="DP314" t="str">
            <v>??</v>
          </cell>
          <cell r="DQ314" t="str">
            <v>??</v>
          </cell>
          <cell r="DS314">
            <v>2000</v>
          </cell>
          <cell r="DT314">
            <v>2000</v>
          </cell>
          <cell r="DU314">
            <v>2000</v>
          </cell>
          <cell r="DZ314" t="str">
            <v>schuif met Auma??   Ex Gemeente</v>
          </cell>
          <cell r="EP314">
            <v>49</v>
          </cell>
          <cell r="FW314" t="str">
            <v>871687400002848584</v>
          </cell>
          <cell r="FX314">
            <v>2</v>
          </cell>
          <cell r="FY314" t="str">
            <v>I-PLETTENBURG</v>
          </cell>
        </row>
        <row r="315">
          <cell r="A315" t="str">
            <v>G3014</v>
          </cell>
          <cell r="B315" t="str">
            <v xml:space="preserve">Plettenburg  </v>
          </cell>
          <cell r="D315" t="str">
            <v>j</v>
          </cell>
          <cell r="E315">
            <v>2124</v>
          </cell>
          <cell r="F315" t="str">
            <v>Gm</v>
          </cell>
          <cell r="Q315" t="str">
            <v>Gm</v>
          </cell>
          <cell r="R315" t="str">
            <v>HDSR</v>
          </cell>
          <cell r="S315">
            <v>300</v>
          </cell>
          <cell r="X315" t="str">
            <v>G3zO</v>
          </cell>
          <cell r="Z315">
            <v>135569.73699999973</v>
          </cell>
          <cell r="AA315">
            <v>449982.39200000092</v>
          </cell>
          <cell r="AB315" t="str">
            <v>rond het Fort 28 bij</v>
          </cell>
          <cell r="AC315" t="str">
            <v>3439MK</v>
          </cell>
          <cell r="AD315" t="str">
            <v>Nieuwegein</v>
          </cell>
          <cell r="AE315" t="str">
            <v>Nieuwegein</v>
          </cell>
          <cell r="AF315" t="str">
            <v>LR</v>
          </cell>
          <cell r="AG315" t="str">
            <v>WHo 17</v>
          </cell>
          <cell r="AH315" t="str">
            <v>autom.</v>
          </cell>
          <cell r="AJ315" t="str">
            <v>GOP</v>
          </cell>
          <cell r="AL315" t="str">
            <v>afvoer</v>
          </cell>
          <cell r="AO315" t="str">
            <v>Plettenburg</v>
          </cell>
          <cell r="AP315">
            <v>-0.3</v>
          </cell>
          <cell r="AR315" t="str">
            <v>Structuurbaan</v>
          </cell>
          <cell r="AT315">
            <v>-0.6</v>
          </cell>
          <cell r="AU315">
            <v>0.3</v>
          </cell>
          <cell r="AV315" t="str">
            <v>vijzel</v>
          </cell>
          <cell r="AW315">
            <v>9</v>
          </cell>
          <cell r="BA315">
            <v>9</v>
          </cell>
          <cell r="BC315">
            <v>1</v>
          </cell>
          <cell r="BD315">
            <v>0</v>
          </cell>
          <cell r="CR315" t="str">
            <v>damwand</v>
          </cell>
          <cell r="CS315" t="str">
            <v>prefab staal vijzel op damwand</v>
          </cell>
          <cell r="CT315">
            <v>100000</v>
          </cell>
          <cell r="CU315">
            <v>50000</v>
          </cell>
          <cell r="CV315">
            <v>30000</v>
          </cell>
          <cell r="CW315">
            <v>251999.99999999997</v>
          </cell>
          <cell r="CX315">
            <v>133056.72852260503</v>
          </cell>
          <cell r="CY315">
            <v>111936</v>
          </cell>
          <cell r="DA315">
            <v>133237</v>
          </cell>
          <cell r="DE315">
            <v>2014</v>
          </cell>
          <cell r="DG315">
            <v>2014</v>
          </cell>
          <cell r="DI315">
            <v>2019</v>
          </cell>
          <cell r="DL315" t="str">
            <v>kl.kast</v>
          </cell>
          <cell r="DM315" t="str">
            <v>ja</v>
          </cell>
          <cell r="DO315" t="str">
            <v>geen</v>
          </cell>
          <cell r="DP315">
            <v>1975</v>
          </cell>
          <cell r="DQ315">
            <v>2009</v>
          </cell>
          <cell r="DR315">
            <v>2009</v>
          </cell>
          <cell r="DS315">
            <v>2009</v>
          </cell>
          <cell r="DT315">
            <v>2009</v>
          </cell>
          <cell r="DU315">
            <v>2009</v>
          </cell>
          <cell r="EI315">
            <v>50</v>
          </cell>
          <cell r="EJ315">
            <v>240</v>
          </cell>
          <cell r="EY315" t="str">
            <v>X</v>
          </cell>
          <cell r="FV315" t="str">
            <v>nn</v>
          </cell>
          <cell r="FW315" t="str">
            <v>871687400010000936</v>
          </cell>
          <cell r="FX315">
            <v>2</v>
          </cell>
          <cell r="FY315" t="str">
            <v>GM-PLETTENBURG</v>
          </cell>
        </row>
        <row r="316">
          <cell r="A316" t="str">
            <v>G4066</v>
          </cell>
          <cell r="B316" t="str">
            <v>Pleyt de</v>
          </cell>
          <cell r="D316" t="str">
            <v>j</v>
          </cell>
          <cell r="E316">
            <v>3235</v>
          </cell>
          <cell r="F316" t="str">
            <v>Gm</v>
          </cell>
          <cell r="Q316" t="str">
            <v>Gm</v>
          </cell>
          <cell r="R316" t="str">
            <v>HDSR</v>
          </cell>
          <cell r="S316">
            <v>300</v>
          </cell>
          <cell r="W316" t="str">
            <v>ja 19xx</v>
          </cell>
          <cell r="X316" t="str">
            <v>EG</v>
          </cell>
          <cell r="Z316">
            <v>122868.64200000092</v>
          </cell>
          <cell r="AA316">
            <v>448606.17300000042</v>
          </cell>
          <cell r="AB316" t="str">
            <v xml:space="preserve">Willeskop 73 </v>
          </cell>
          <cell r="AC316" t="str">
            <v>3417MC</v>
          </cell>
          <cell r="AD316" t="str">
            <v>Willescop</v>
          </cell>
          <cell r="AE316" t="str">
            <v>Montfoort</v>
          </cell>
          <cell r="AF316" t="str">
            <v>IJ</v>
          </cell>
          <cell r="AG316" t="str">
            <v>RK 02</v>
          </cell>
          <cell r="AH316" t="str">
            <v>autom.</v>
          </cell>
          <cell r="AJ316" t="str">
            <v>GOP</v>
          </cell>
          <cell r="AL316" t="str">
            <v>afvoer</v>
          </cell>
          <cell r="AO316" t="str">
            <v>gek. Hollandsche IJssel</v>
          </cell>
          <cell r="AP316">
            <v>0.4</v>
          </cell>
          <cell r="AQ316">
            <v>0.8</v>
          </cell>
          <cell r="AR316" t="str">
            <v>maalpand de Pleyt</v>
          </cell>
          <cell r="AS316">
            <v>-1.9</v>
          </cell>
          <cell r="AT316">
            <v>-2</v>
          </cell>
          <cell r="AU316">
            <v>2.4</v>
          </cell>
          <cell r="AV316" t="str">
            <v>schroefpomp</v>
          </cell>
          <cell r="AW316">
            <v>165</v>
          </cell>
          <cell r="AX316">
            <v>155</v>
          </cell>
          <cell r="BA316">
            <v>320</v>
          </cell>
          <cell r="BC316">
            <v>2</v>
          </cell>
          <cell r="BD316">
            <v>0</v>
          </cell>
          <cell r="BE316" t="str">
            <v>Bosker portaal</v>
          </cell>
          <cell r="CR316" t="str">
            <v>betonnen onderbouw</v>
          </cell>
          <cell r="CS316" t="str">
            <v>gebouw, steen</v>
          </cell>
          <cell r="CT316">
            <v>2000000</v>
          </cell>
          <cell r="CU316">
            <v>1000000</v>
          </cell>
          <cell r="CV316">
            <v>250000</v>
          </cell>
          <cell r="CW316">
            <v>4550000</v>
          </cell>
          <cell r="CX316">
            <v>4735464.9091198593</v>
          </cell>
          <cell r="CY316">
            <v>3983782</v>
          </cell>
          <cell r="DA316">
            <v>4998186</v>
          </cell>
          <cell r="DD316">
            <v>2017</v>
          </cell>
          <cell r="DE316">
            <v>2015</v>
          </cell>
          <cell r="DG316">
            <v>2015</v>
          </cell>
          <cell r="DI316">
            <v>2020</v>
          </cell>
          <cell r="DJ316" t="str">
            <v>hommema</v>
          </cell>
          <cell r="DK316" t="str">
            <v>R afl?</v>
          </cell>
          <cell r="DL316" t="str">
            <v>gebouw</v>
          </cell>
          <cell r="DM316" t="str">
            <v>ja</v>
          </cell>
          <cell r="DN316">
            <v>2018</v>
          </cell>
          <cell r="DO316" t="str">
            <v>geen</v>
          </cell>
          <cell r="DP316">
            <v>1984</v>
          </cell>
          <cell r="DQ316">
            <v>1984</v>
          </cell>
          <cell r="DR316">
            <v>2007</v>
          </cell>
          <cell r="DS316">
            <v>2007</v>
          </cell>
          <cell r="DT316">
            <v>2007</v>
          </cell>
          <cell r="DU316">
            <v>2007</v>
          </cell>
          <cell r="DZ316" t="str">
            <v>mech+electr</v>
          </cell>
          <cell r="EA316" t="str">
            <v>visp.1</v>
          </cell>
          <cell r="EG316">
            <v>50</v>
          </cell>
          <cell r="EH316">
            <v>450</v>
          </cell>
          <cell r="EW316" t="str">
            <v>X</v>
          </cell>
          <cell r="FQ316" t="str">
            <v>Gas</v>
          </cell>
          <cell r="FR316" t="str">
            <v>Water</v>
          </cell>
          <cell r="FS316" t="str">
            <v>J</v>
          </cell>
          <cell r="FT316" t="str">
            <v>6 cil. comminsdiesel 250 kva, 40.000 L</v>
          </cell>
          <cell r="FU316" t="str">
            <v>DE HAAN CIVIEL B.V.</v>
          </cell>
          <cell r="FV316" t="str">
            <v>nn</v>
          </cell>
          <cell r="FW316" t="str">
            <v>871687400008450668</v>
          </cell>
          <cell r="FX316">
            <v>1</v>
          </cell>
          <cell r="FY316" t="str">
            <v>GM-PLEYT-DE</v>
          </cell>
        </row>
        <row r="317">
          <cell r="A317" t="str">
            <v>Woon02</v>
          </cell>
          <cell r="B317" t="str">
            <v>Pleyt de</v>
          </cell>
          <cell r="E317" t="str">
            <v>nee</v>
          </cell>
          <cell r="Q317" t="str">
            <v/>
          </cell>
          <cell r="R317" t="str">
            <v>HDSR</v>
          </cell>
          <cell r="S317">
            <v>300</v>
          </cell>
          <cell r="X317" t="str">
            <v>EG</v>
          </cell>
          <cell r="Y317" t="str">
            <v>?</v>
          </cell>
          <cell r="Z317" t="e">
            <v>#N/A</v>
          </cell>
          <cell r="AA317" t="e">
            <v>#N/A</v>
          </cell>
          <cell r="AB317" t="str">
            <v>Willeskop 73b</v>
          </cell>
          <cell r="AC317" t="str">
            <v>3417MC</v>
          </cell>
          <cell r="AD317" t="str">
            <v>Willescop</v>
          </cell>
          <cell r="AE317" t="str">
            <v>Montfoort</v>
          </cell>
          <cell r="AF317" t="str">
            <v>IJ</v>
          </cell>
          <cell r="AG317" t="str">
            <v>RK 02</v>
          </cell>
          <cell r="AH317" t="str">
            <v>n.v.t.</v>
          </cell>
          <cell r="AI317" t="str">
            <v>verhuurd aan Dick Spruit</v>
          </cell>
          <cell r="AJ317" t="str">
            <v>nee</v>
          </cell>
          <cell r="DA317">
            <v>241799</v>
          </cell>
          <cell r="DE317">
            <v>2015</v>
          </cell>
          <cell r="DG317">
            <v>2015</v>
          </cell>
          <cell r="DI317">
            <v>2020</v>
          </cell>
          <cell r="DO317" t="str">
            <v>geen</v>
          </cell>
          <cell r="DP317">
            <v>1984</v>
          </cell>
          <cell r="DU317">
            <v>1984</v>
          </cell>
          <cell r="FW317" t="str">
            <v>PRIVEAAANSLUITING??</v>
          </cell>
          <cell r="FY317" t="e">
            <v>#N/A</v>
          </cell>
        </row>
        <row r="318">
          <cell r="A318" t="str">
            <v>ST5221</v>
          </cell>
          <cell r="B318" t="str">
            <v>Poeldijk</v>
          </cell>
          <cell r="D318" t="str">
            <v>j</v>
          </cell>
          <cell r="E318">
            <v>1049</v>
          </cell>
          <cell r="G318" t="str">
            <v>St</v>
          </cell>
          <cell r="Q318" t="str">
            <v>St</v>
          </cell>
          <cell r="R318" t="str">
            <v>HDSR</v>
          </cell>
          <cell r="S318">
            <v>300</v>
          </cell>
          <cell r="X318" t="str">
            <v>G3zO</v>
          </cell>
          <cell r="Z318">
            <v>141345.0150000006</v>
          </cell>
          <cell r="AA318">
            <v>446511.85000000149</v>
          </cell>
          <cell r="AB318" t="str">
            <v>Poeldijk 2 to</v>
          </cell>
          <cell r="AC318" t="str">
            <v>3994MA</v>
          </cell>
          <cell r="AD318" t="str">
            <v>Houten</v>
          </cell>
          <cell r="AE318" t="str">
            <v>Houten</v>
          </cell>
          <cell r="AF318" t="str">
            <v>KR</v>
          </cell>
          <cell r="AG318" t="str">
            <v>WHa11</v>
          </cell>
          <cell r="AH318" t="str">
            <v>autom.</v>
          </cell>
          <cell r="AI318" t="str">
            <v>was St422_001</v>
          </cell>
          <cell r="AJ318" t="str">
            <v>GOP</v>
          </cell>
          <cell r="BA318">
            <v>0</v>
          </cell>
          <cell r="BC318">
            <v>0</v>
          </cell>
          <cell r="BE318" t="str">
            <v>RLC grijp</v>
          </cell>
          <cell r="BF318" t="str">
            <v>?stuw</v>
          </cell>
          <cell r="BH318">
            <v>3.5</v>
          </cell>
          <cell r="CW318">
            <v>0</v>
          </cell>
          <cell r="CX318">
            <v>0</v>
          </cell>
          <cell r="DE318">
            <v>2015</v>
          </cell>
          <cell r="DG318">
            <v>2015</v>
          </cell>
          <cell r="DI318">
            <v>2020</v>
          </cell>
          <cell r="DK318" t="str">
            <v>R afl?</v>
          </cell>
          <cell r="DO318" t="str">
            <v>geen</v>
          </cell>
          <cell r="DP318" t="str">
            <v>??</v>
          </cell>
          <cell r="DQ318">
            <v>2000</v>
          </cell>
          <cell r="DR318">
            <v>2003</v>
          </cell>
          <cell r="DS318">
            <v>2000</v>
          </cell>
          <cell r="DT318">
            <v>2000</v>
          </cell>
          <cell r="DU318">
            <v>2003</v>
          </cell>
          <cell r="ES318">
            <v>79</v>
          </cell>
          <cell r="FW318" t="str">
            <v>871687400009070582</v>
          </cell>
          <cell r="FX318">
            <v>3</v>
          </cell>
          <cell r="FY318" t="str">
            <v>ST-POELDIJK</v>
          </cell>
        </row>
        <row r="319">
          <cell r="A319" t="str">
            <v>I?</v>
          </cell>
          <cell r="B319" t="str">
            <v xml:space="preserve">Populierenlaan </v>
          </cell>
          <cell r="D319" t="str">
            <v xml:space="preserve"> </v>
          </cell>
          <cell r="E319" t="str">
            <v>volgt</v>
          </cell>
          <cell r="H319" t="str">
            <v>In</v>
          </cell>
          <cell r="Q319" t="str">
            <v>In</v>
          </cell>
          <cell r="R319" t="str">
            <v>HDSR</v>
          </cell>
          <cell r="S319">
            <v>300</v>
          </cell>
          <cell r="Z319" t="e">
            <v>#N/A</v>
          </cell>
          <cell r="AA319" t="e">
            <v>#N/A</v>
          </cell>
          <cell r="AB319" t="str">
            <v>Populierenlaan / Prov weg</v>
          </cell>
          <cell r="AD319" t="str">
            <v>Schoonhoven</v>
          </cell>
          <cell r="AE319" t="str">
            <v>Krimpenerwaard</v>
          </cell>
          <cell r="AF319" t="str">
            <v>IJ</v>
          </cell>
          <cell r="AG319" t="str">
            <v>AB 03</v>
          </cell>
          <cell r="AH319" t="str">
            <v>autom.</v>
          </cell>
          <cell r="AI319" t="str">
            <v>nieuw ivm overstorten populierenlaan</v>
          </cell>
          <cell r="AJ319" t="str">
            <v>GOP</v>
          </cell>
          <cell r="DE319">
            <v>2012</v>
          </cell>
          <cell r="DG319">
            <v>2012</v>
          </cell>
          <cell r="DI319">
            <v>2017</v>
          </cell>
          <cell r="DO319" t="str">
            <v>geen</v>
          </cell>
          <cell r="DS319">
            <v>2009</v>
          </cell>
          <cell r="DT319">
            <v>2009</v>
          </cell>
          <cell r="DU319">
            <v>2009</v>
          </cell>
          <cell r="EI319">
            <v>30</v>
          </cell>
          <cell r="EJ319">
            <v>110</v>
          </cell>
          <cell r="EY319" t="str">
            <v>X</v>
          </cell>
          <cell r="FW319" t="str">
            <v>geen elektra??? of samen met ander object??</v>
          </cell>
          <cell r="FY319" t="e">
            <v>#N/A</v>
          </cell>
        </row>
        <row r="320">
          <cell r="A320" t="str">
            <v>ST2036</v>
          </cell>
          <cell r="B320" t="str">
            <v>Portengen</v>
          </cell>
          <cell r="D320" t="str">
            <v>j</v>
          </cell>
          <cell r="E320">
            <v>2108</v>
          </cell>
          <cell r="G320" t="str">
            <v>St</v>
          </cell>
          <cell r="O320" t="str">
            <v>Vp</v>
          </cell>
          <cell r="Q320" t="str">
            <v>StVp</v>
          </cell>
          <cell r="R320" t="str">
            <v>HDSR</v>
          </cell>
          <cell r="S320">
            <v>300</v>
          </cell>
          <cell r="X320" t="str">
            <v>EG</v>
          </cell>
          <cell r="Z320">
            <v>126472.36400000006</v>
          </cell>
          <cell r="AA320">
            <v>462447.06300000101</v>
          </cell>
          <cell r="AB320" t="str">
            <v>Portengen 23</v>
          </cell>
          <cell r="AC320" t="str">
            <v>3628EB</v>
          </cell>
          <cell r="AD320" t="str">
            <v>Kockengen</v>
          </cell>
          <cell r="AE320" t="str">
            <v>Stichtse Vecht</v>
          </cell>
          <cell r="AF320" t="str">
            <v>LR</v>
          </cell>
          <cell r="AG320" t="str">
            <v>RN 14</v>
          </cell>
          <cell r="AH320" t="str">
            <v>autom.</v>
          </cell>
          <cell r="AJ320" t="str">
            <v>GOP</v>
          </cell>
          <cell r="AL320" t="str">
            <v>afvoer</v>
          </cell>
          <cell r="BA320">
            <v>0</v>
          </cell>
          <cell r="BC320">
            <v>0</v>
          </cell>
          <cell r="BF320" t="str">
            <v>klepstuw</v>
          </cell>
          <cell r="BH320">
            <v>2</v>
          </cell>
          <cell r="BM320" t="str">
            <v>rechthoekig</v>
          </cell>
          <cell r="CW320">
            <v>0</v>
          </cell>
          <cell r="CX320">
            <v>170585.90721899533</v>
          </cell>
          <cell r="CY320">
            <v>143507.99333850644</v>
          </cell>
          <cell r="DA320">
            <v>180050</v>
          </cell>
          <cell r="DE320">
            <v>2015</v>
          </cell>
          <cell r="DG320">
            <v>2015</v>
          </cell>
          <cell r="DI320">
            <v>2020</v>
          </cell>
          <cell r="DO320" t="str">
            <v>geen</v>
          </cell>
          <cell r="DP320">
            <v>1968</v>
          </cell>
          <cell r="DQ320">
            <v>2010</v>
          </cell>
          <cell r="DR320">
            <v>2010</v>
          </cell>
          <cell r="DS320">
            <v>2010</v>
          </cell>
          <cell r="DT320">
            <v>2010</v>
          </cell>
          <cell r="DU320">
            <v>2010</v>
          </cell>
          <cell r="EJ320">
            <v>85</v>
          </cell>
          <cell r="EK320">
            <v>85</v>
          </cell>
          <cell r="FE320" t="str">
            <v>X</v>
          </cell>
          <cell r="FW320" t="str">
            <v>871687400010159184</v>
          </cell>
          <cell r="FX320">
            <v>2</v>
          </cell>
          <cell r="FY320" t="str">
            <v>ST-PORTENGEN</v>
          </cell>
        </row>
        <row r="321">
          <cell r="A321" t="str">
            <v>G4023</v>
          </cell>
          <cell r="B321" t="str">
            <v>Pothoek</v>
          </cell>
          <cell r="C321" t="str">
            <v>Romuluswetering</v>
          </cell>
          <cell r="D321" t="str">
            <v>j</v>
          </cell>
          <cell r="E321">
            <v>1033</v>
          </cell>
          <cell r="F321" t="str">
            <v>Gm</v>
          </cell>
          <cell r="Q321" t="str">
            <v>Gm</v>
          </cell>
          <cell r="R321" t="str">
            <v>HDSR</v>
          </cell>
          <cell r="S321">
            <v>300</v>
          </cell>
          <cell r="X321" t="str">
            <v>EG</v>
          </cell>
          <cell r="Z321">
            <v>143048.17399999872</v>
          </cell>
          <cell r="AA321">
            <v>443306.0859999992</v>
          </cell>
          <cell r="AB321" t="str">
            <v>Pothuizerweg 12 bij</v>
          </cell>
          <cell r="AC321" t="str">
            <v>3998NC</v>
          </cell>
          <cell r="AD321" t="str">
            <v>Schalkwijk</v>
          </cell>
          <cell r="AE321" t="str">
            <v>Houten</v>
          </cell>
          <cell r="AF321" t="str">
            <v>KR</v>
          </cell>
          <cell r="AG321" t="str">
            <v>WK 10</v>
          </cell>
          <cell r="AH321" t="str">
            <v>autom.</v>
          </cell>
          <cell r="AJ321" t="str">
            <v>GOP</v>
          </cell>
          <cell r="AL321" t="str">
            <v>aanvoer</v>
          </cell>
          <cell r="AO321" t="str">
            <v>Romulus wetering</v>
          </cell>
          <cell r="AP321">
            <v>1.5</v>
          </cell>
          <cell r="AR321" t="str">
            <v>Schalkwijkse wetering</v>
          </cell>
          <cell r="AT321">
            <v>0.8</v>
          </cell>
          <cell r="AU321">
            <v>0.7</v>
          </cell>
          <cell r="AV321" t="str">
            <v>schroefpomp</v>
          </cell>
          <cell r="AW321">
            <v>12</v>
          </cell>
          <cell r="BA321">
            <v>12</v>
          </cell>
          <cell r="BC321">
            <v>1</v>
          </cell>
          <cell r="BD321">
            <v>0</v>
          </cell>
          <cell r="CR321" t="str">
            <v>put prefab beton</v>
          </cell>
          <cell r="CS321" t="str">
            <v>stalen straatkast</v>
          </cell>
          <cell r="CT321">
            <v>90000</v>
          </cell>
          <cell r="CU321">
            <v>60000</v>
          </cell>
          <cell r="CV321">
            <v>30000</v>
          </cell>
          <cell r="CW321">
            <v>251999.99999999997</v>
          </cell>
          <cell r="CX321">
            <v>179046.98033202818</v>
          </cell>
          <cell r="CY321">
            <v>150626</v>
          </cell>
          <cell r="DA321">
            <v>188980</v>
          </cell>
          <cell r="DE321">
            <v>2013</v>
          </cell>
          <cell r="DG321">
            <v>2013</v>
          </cell>
          <cell r="DI321">
            <v>2018</v>
          </cell>
          <cell r="DL321" t="str">
            <v>kl.kast</v>
          </cell>
          <cell r="DM321" t="str">
            <v>ja</v>
          </cell>
          <cell r="DO321" t="str">
            <v>geen</v>
          </cell>
          <cell r="DP321">
            <v>1988</v>
          </cell>
          <cell r="DQ321">
            <v>1988</v>
          </cell>
          <cell r="DR321">
            <v>1988</v>
          </cell>
          <cell r="DS321">
            <v>1988</v>
          </cell>
          <cell r="DT321">
            <v>1998</v>
          </cell>
          <cell r="DU321">
            <v>1998</v>
          </cell>
          <cell r="DZ321" t="str">
            <v>oud, vernieuwen WGP Honswijk</v>
          </cell>
          <cell r="EA321" t="str">
            <v>visp.2</v>
          </cell>
          <cell r="EQ321">
            <v>15</v>
          </cell>
          <cell r="ER321">
            <v>165</v>
          </cell>
          <cell r="FS321" t="str">
            <v>N</v>
          </cell>
          <cell r="FU321" t="str">
            <v>EEKELS SAMSON V.O.F.</v>
          </cell>
          <cell r="FV321" t="str">
            <v>HIDROSTAL</v>
          </cell>
          <cell r="FW321" t="str">
            <v>871687400008360417</v>
          </cell>
          <cell r="FX321">
            <v>3</v>
          </cell>
          <cell r="FY321" t="str">
            <v>GM-POTHOEK</v>
          </cell>
        </row>
        <row r="322">
          <cell r="A322" t="str">
            <v>I?</v>
          </cell>
          <cell r="B322" t="str">
            <v>Potterskade</v>
          </cell>
          <cell r="D322" t="str">
            <v>j</v>
          </cell>
          <cell r="E322" t="str">
            <v>volgt</v>
          </cell>
          <cell r="H322" t="str">
            <v>In</v>
          </cell>
          <cell r="Q322" t="str">
            <v>In</v>
          </cell>
          <cell r="R322" t="str">
            <v>HDSR</v>
          </cell>
          <cell r="S322">
            <v>300</v>
          </cell>
          <cell r="Z322" t="e">
            <v>#N/A</v>
          </cell>
          <cell r="AA322" t="e">
            <v>#N/A</v>
          </cell>
          <cell r="AB322" t="str">
            <v>Beyerlaan</v>
          </cell>
          <cell r="AD322" t="str">
            <v>Woerden</v>
          </cell>
          <cell r="AE322" t="str">
            <v>Woerden</v>
          </cell>
          <cell r="AF322" t="str">
            <v>OR</v>
          </cell>
          <cell r="AH322" t="str">
            <v>autom.</v>
          </cell>
          <cell r="AJ322" t="str">
            <v>GOP</v>
          </cell>
          <cell r="AL322" t="str">
            <v>afvoer</v>
          </cell>
          <cell r="DE322">
            <v>2012</v>
          </cell>
          <cell r="DG322">
            <v>2012</v>
          </cell>
          <cell r="DI322">
            <v>2018</v>
          </cell>
          <cell r="FW322" t="str">
            <v>871687460009221315</v>
          </cell>
          <cell r="FX322">
            <v>4</v>
          </cell>
          <cell r="FY322" t="str">
            <v>I-POTTERSKADE</v>
          </cell>
        </row>
        <row r="323">
          <cell r="A323" t="str">
            <v>G0004</v>
          </cell>
          <cell r="B323" t="str">
            <v>Raaphof de</v>
          </cell>
          <cell r="D323" t="str">
            <v>j</v>
          </cell>
          <cell r="E323">
            <v>1035</v>
          </cell>
          <cell r="F323" t="str">
            <v>Gm</v>
          </cell>
          <cell r="I323" t="str">
            <v>Ui</v>
          </cell>
          <cell r="Q323" t="str">
            <v>GmUi</v>
          </cell>
          <cell r="R323" t="str">
            <v>HDSR</v>
          </cell>
          <cell r="S323">
            <v>300</v>
          </cell>
          <cell r="X323" t="str">
            <v>G3zO</v>
          </cell>
          <cell r="Z323">
            <v>143432.30700000003</v>
          </cell>
          <cell r="AA323">
            <v>452311.92500000075</v>
          </cell>
          <cell r="AB323" t="str">
            <v>Schoudermantel 71nst (Prov.weg 52 bij)</v>
          </cell>
          <cell r="AC323" t="str">
            <v>3981AG</v>
          </cell>
          <cell r="AD323" t="str">
            <v>Bunnik</v>
          </cell>
          <cell r="AE323" t="str">
            <v>Bunnik</v>
          </cell>
          <cell r="AF323" t="str">
            <v>KR</v>
          </cell>
          <cell r="AG323" t="str">
            <v>WHa11</v>
          </cell>
          <cell r="AH323" t="str">
            <v>autom.</v>
          </cell>
          <cell r="AI323" t="str">
            <v>D6028, ST????</v>
          </cell>
          <cell r="AJ323" t="str">
            <v>GOP</v>
          </cell>
          <cell r="AL323" t="str">
            <v>aanvoer</v>
          </cell>
          <cell r="AO323" t="str">
            <v>Bermsloot A12 Bunnik</v>
          </cell>
          <cell r="AP323">
            <v>1.7</v>
          </cell>
          <cell r="AR323" t="str">
            <v>De Kromme Rijn</v>
          </cell>
          <cell r="AT323">
            <v>0.9</v>
          </cell>
          <cell r="AU323">
            <v>0.79999999999999993</v>
          </cell>
          <cell r="AV323" t="str">
            <v>schroefpomp</v>
          </cell>
          <cell r="AW323">
            <v>50</v>
          </cell>
          <cell r="BA323">
            <v>50</v>
          </cell>
          <cell r="BC323">
            <v>1</v>
          </cell>
          <cell r="BD323">
            <v>1</v>
          </cell>
          <cell r="CR323" t="str">
            <v>put prefab beton</v>
          </cell>
          <cell r="CS323" t="str">
            <v>stalen straatkast</v>
          </cell>
          <cell r="CT323">
            <v>400000</v>
          </cell>
          <cell r="CU323">
            <v>50000</v>
          </cell>
          <cell r="CV323">
            <v>50000</v>
          </cell>
          <cell r="CW323">
            <v>700000</v>
          </cell>
          <cell r="CX323">
            <v>328563.44048567693</v>
          </cell>
          <cell r="CY323">
            <v>276409</v>
          </cell>
          <cell r="DA323">
            <v>346792</v>
          </cell>
          <cell r="DE323">
            <v>2013</v>
          </cell>
          <cell r="DG323">
            <v>2013</v>
          </cell>
          <cell r="DI323">
            <v>2018</v>
          </cell>
          <cell r="DL323" t="str">
            <v>kl.kast</v>
          </cell>
          <cell r="DM323" t="str">
            <v>ja</v>
          </cell>
          <cell r="DO323" t="str">
            <v>geen</v>
          </cell>
          <cell r="DP323">
            <v>1997</v>
          </cell>
          <cell r="DQ323">
            <v>1997</v>
          </cell>
          <cell r="DR323">
            <v>1997</v>
          </cell>
          <cell r="DS323">
            <v>1997</v>
          </cell>
          <cell r="DT323">
            <v>1997</v>
          </cell>
          <cell r="DU323">
            <v>1997</v>
          </cell>
          <cell r="EA323" t="str">
            <v>visp.2</v>
          </cell>
          <cell r="EQ323" t="str">
            <v>X</v>
          </cell>
          <cell r="FV323" t="str">
            <v>nn</v>
          </cell>
          <cell r="FW323" t="str">
            <v>871687400004709746</v>
          </cell>
          <cell r="FX323">
            <v>3</v>
          </cell>
          <cell r="FY323" t="str">
            <v>GM-RAAPHOF-DE</v>
          </cell>
        </row>
        <row r="324">
          <cell r="A324" t="str">
            <v>M32</v>
          </cell>
          <cell r="B324" t="str">
            <v>Raaphofwetering meetpunt (was stuw)</v>
          </cell>
          <cell r="C324" t="str">
            <v>was A12 Stuw  st0006</v>
          </cell>
          <cell r="D324" t="str">
            <v>j</v>
          </cell>
          <cell r="E324">
            <v>1041</v>
          </cell>
          <cell r="G324" t="str">
            <v xml:space="preserve"> </v>
          </cell>
          <cell r="N324" t="str">
            <v>Mp</v>
          </cell>
          <cell r="Q324" t="str">
            <v xml:space="preserve"> Mp</v>
          </cell>
          <cell r="R324" t="str">
            <v>HDSR</v>
          </cell>
          <cell r="S324">
            <v>300</v>
          </cell>
          <cell r="X324" t="str">
            <v>M-code</v>
          </cell>
          <cell r="Z324" t="e">
            <v>#N/A</v>
          </cell>
          <cell r="AA324" t="e">
            <v>#N/A</v>
          </cell>
          <cell r="AB324" t="str">
            <v>Parallelweg 11 nst</v>
          </cell>
          <cell r="AC324" t="str">
            <v>3981HG</v>
          </cell>
          <cell r="AD324" t="str">
            <v>Bunnik</v>
          </cell>
          <cell r="AE324" t="str">
            <v>Bunnik</v>
          </cell>
          <cell r="AF324" t="str">
            <v>KR</v>
          </cell>
          <cell r="AG324" t="str">
            <v>WHa11</v>
          </cell>
          <cell r="AH324" t="str">
            <v>autom.</v>
          </cell>
          <cell r="AI324" t="str">
            <v>vervalt ca 2013. Meetpunt is intact gebleven</v>
          </cell>
          <cell r="AJ324" t="str">
            <v>GOP</v>
          </cell>
          <cell r="AL324" t="str">
            <v>afvoer</v>
          </cell>
          <cell r="BA324">
            <v>0</v>
          </cell>
          <cell r="BC324">
            <v>0</v>
          </cell>
          <cell r="BF324" t="str">
            <v>schuif</v>
          </cell>
          <cell r="BG324">
            <v>1</v>
          </cell>
          <cell r="BH324">
            <v>2</v>
          </cell>
          <cell r="BM324" t="str">
            <v>rechthoekig</v>
          </cell>
          <cell r="CW324">
            <v>0</v>
          </cell>
          <cell r="CX324">
            <v>170585.90721899533</v>
          </cell>
          <cell r="CY324">
            <v>143507.99333850644</v>
          </cell>
          <cell r="DA324">
            <v>180050</v>
          </cell>
          <cell r="DE324">
            <v>2011</v>
          </cell>
          <cell r="DG324">
            <v>2011</v>
          </cell>
          <cell r="DI324">
            <v>2016</v>
          </cell>
          <cell r="DO324" t="str">
            <v>geen</v>
          </cell>
          <cell r="DP324">
            <v>1998</v>
          </cell>
          <cell r="DQ324">
            <v>1998</v>
          </cell>
          <cell r="DR324">
            <v>1998</v>
          </cell>
          <cell r="DS324">
            <v>1998</v>
          </cell>
          <cell r="DT324">
            <v>1998</v>
          </cell>
          <cell r="DU324">
            <v>1998</v>
          </cell>
          <cell r="DZ324" t="str">
            <v>Mogelijk aanpassingen ivm wateroverlastprobleem. Gaat in 2014 vervallen</v>
          </cell>
          <cell r="EA324" t="str">
            <v>visp.2</v>
          </cell>
          <cell r="ES324" t="str">
            <v>X</v>
          </cell>
          <cell r="FW324" t="str">
            <v>geen elektra??? of samen met ander object??</v>
          </cell>
          <cell r="FY324" t="e">
            <v>#N/A</v>
          </cell>
        </row>
        <row r="325">
          <cell r="A325" t="str">
            <v>G4058</v>
          </cell>
          <cell r="B325" t="str">
            <v>Rapijnen</v>
          </cell>
          <cell r="D325" t="str">
            <v>j</v>
          </cell>
          <cell r="E325">
            <v>4350</v>
          </cell>
          <cell r="F325" t="str">
            <v>Gm</v>
          </cell>
          <cell r="H325" t="str">
            <v>In</v>
          </cell>
          <cell r="Q325" t="str">
            <v>GmIn</v>
          </cell>
          <cell r="R325" t="str">
            <v>HDSR</v>
          </cell>
          <cell r="S325">
            <v>300</v>
          </cell>
          <cell r="X325" t="str">
            <v>EG</v>
          </cell>
          <cell r="Z325">
            <v>123071.84299999848</v>
          </cell>
          <cell r="AA325">
            <v>453205.9990000017</v>
          </cell>
          <cell r="AB325" t="str">
            <v>Weidepad 1 / Jacob Barneveldstraat 40 bij</v>
          </cell>
          <cell r="AC325" t="str">
            <v>3461GX</v>
          </cell>
          <cell r="AD325" t="str">
            <v>Linschoten</v>
          </cell>
          <cell r="AE325" t="str">
            <v>Montfoort</v>
          </cell>
          <cell r="AF325" t="str">
            <v>OR</v>
          </cell>
          <cell r="AG325" t="str">
            <v>AV 06</v>
          </cell>
          <cell r="AH325" t="str">
            <v>autom.</v>
          </cell>
          <cell r="AI325" t="str">
            <v>I6164</v>
          </cell>
          <cell r="AJ325" t="str">
            <v>GOP</v>
          </cell>
          <cell r="AL325" t="str">
            <v>afvoer</v>
          </cell>
          <cell r="AO325" t="str">
            <v>voorboezem Lange Linschoten</v>
          </cell>
          <cell r="AP325">
            <v>-0.47</v>
          </cell>
          <cell r="AR325" t="str">
            <v>polder Rapijnen</v>
          </cell>
          <cell r="AT325">
            <v>-1.85</v>
          </cell>
          <cell r="AU325">
            <v>1.3800000000000001</v>
          </cell>
          <cell r="AV325" t="str">
            <v>vijzel</v>
          </cell>
          <cell r="AW325">
            <v>100</v>
          </cell>
          <cell r="BA325">
            <v>100</v>
          </cell>
          <cell r="BC325">
            <v>1</v>
          </cell>
          <cell r="BD325">
            <v>0</v>
          </cell>
          <cell r="BE325" t="str">
            <v>Spaans Babcock</v>
          </cell>
          <cell r="BF325" t="str">
            <v>inlaat</v>
          </cell>
          <cell r="BG325" t="str">
            <v>`1</v>
          </cell>
          <cell r="BH325">
            <v>0.3</v>
          </cell>
          <cell r="CR325" t="str">
            <v>damwand</v>
          </cell>
          <cell r="CS325" t="str">
            <v>prefab staal vijzel op damwand</v>
          </cell>
          <cell r="CT325">
            <v>250000</v>
          </cell>
          <cell r="CU325">
            <v>200000</v>
          </cell>
          <cell r="CV325">
            <v>70000</v>
          </cell>
          <cell r="CW325">
            <v>728000</v>
          </cell>
          <cell r="CX325">
            <v>723284.37527751189</v>
          </cell>
          <cell r="CY325">
            <v>608474</v>
          </cell>
          <cell r="DA325">
            <v>1411591</v>
          </cell>
          <cell r="DD325">
            <v>2017</v>
          </cell>
          <cell r="DE325">
            <v>2014</v>
          </cell>
          <cell r="DG325">
            <v>2014</v>
          </cell>
          <cell r="DI325">
            <v>2019</v>
          </cell>
          <cell r="DK325" t="str">
            <v>R afl?</v>
          </cell>
          <cell r="DL325" t="str">
            <v>gr.kast</v>
          </cell>
          <cell r="DM325" t="str">
            <v>ja</v>
          </cell>
          <cell r="DO325" t="str">
            <v>geen</v>
          </cell>
          <cell r="DP325">
            <v>1970</v>
          </cell>
          <cell r="DQ325">
            <v>2004</v>
          </cell>
          <cell r="DR325">
            <v>2004</v>
          </cell>
          <cell r="DS325">
            <v>2004</v>
          </cell>
          <cell r="DT325">
            <v>2004</v>
          </cell>
          <cell r="DU325">
            <v>2004</v>
          </cell>
          <cell r="ED325">
            <v>273</v>
          </cell>
          <cell r="EU325" t="str">
            <v>X</v>
          </cell>
          <cell r="FS325" t="str">
            <v>info zie DM814688</v>
          </cell>
          <cell r="FU325" t="str">
            <v>SPAANS BABCOCK B.V.</v>
          </cell>
          <cell r="FV325" t="str">
            <v>nn</v>
          </cell>
          <cell r="FW325" t="str">
            <v>871687400008433173</v>
          </cell>
          <cell r="FX325">
            <v>4</v>
          </cell>
          <cell r="FY325" t="str">
            <v>GM-RAPIJNEN</v>
          </cell>
        </row>
        <row r="326">
          <cell r="A326" t="str">
            <v>G6032</v>
          </cell>
          <cell r="B326" t="str">
            <v>Reijerscop</v>
          </cell>
          <cell r="D326" t="str">
            <v>j</v>
          </cell>
          <cell r="E326">
            <v>2164</v>
          </cell>
          <cell r="F326" t="str">
            <v>Gm</v>
          </cell>
          <cell r="I326" t="str">
            <v>Ui</v>
          </cell>
          <cell r="Q326" t="str">
            <v>GmUi</v>
          </cell>
          <cell r="R326" t="str">
            <v>HDSR</v>
          </cell>
          <cell r="S326">
            <v>300</v>
          </cell>
          <cell r="X326" t="str">
            <v>EG</v>
          </cell>
          <cell r="Z326">
            <v>126769.56500000134</v>
          </cell>
          <cell r="AA326">
            <v>454425.27299999818</v>
          </cell>
          <cell r="AB326" t="str">
            <v>Reyerscop 16 to</v>
          </cell>
          <cell r="AC326" t="str">
            <v>3481LE</v>
          </cell>
          <cell r="AD326" t="str">
            <v>Harmelen</v>
          </cell>
          <cell r="AE326" t="str">
            <v>Woerden</v>
          </cell>
          <cell r="AF326" t="str">
            <v>LR</v>
          </cell>
          <cell r="AG326" t="str">
            <v>NB 16</v>
          </cell>
          <cell r="AH326" t="str">
            <v>autom.</v>
          </cell>
          <cell r="AI326" t="str">
            <v>ST4073</v>
          </cell>
          <cell r="AJ326" t="str">
            <v>GOP</v>
          </cell>
          <cell r="AV326" t="str">
            <v>schroefpomp</v>
          </cell>
          <cell r="AW326">
            <v>4.46</v>
          </cell>
          <cell r="BA326">
            <v>4.46</v>
          </cell>
          <cell r="BC326">
            <v>1</v>
          </cell>
          <cell r="BF326" t="str">
            <v>schuif stuw</v>
          </cell>
          <cell r="CR326" t="str">
            <v>damwand betonput</v>
          </cell>
          <cell r="CS326" t="str">
            <v>stalen straatkast</v>
          </cell>
          <cell r="CW326">
            <v>0</v>
          </cell>
          <cell r="CX326">
            <v>0</v>
          </cell>
          <cell r="CY326">
            <v>0</v>
          </cell>
          <cell r="DA326">
            <v>43176</v>
          </cell>
          <cell r="DE326">
            <v>2012</v>
          </cell>
          <cell r="DG326">
            <v>2012</v>
          </cell>
          <cell r="DI326">
            <v>2017</v>
          </cell>
          <cell r="DL326" t="str">
            <v>kl.kast</v>
          </cell>
          <cell r="DM326" t="str">
            <v>ja</v>
          </cell>
          <cell r="DO326" t="str">
            <v>geen</v>
          </cell>
          <cell r="DP326">
            <v>2006</v>
          </cell>
          <cell r="DQ326">
            <v>2006</v>
          </cell>
          <cell r="DR326">
            <v>2006</v>
          </cell>
          <cell r="DS326">
            <v>2006</v>
          </cell>
          <cell r="DT326" t="str">
            <v>200?</v>
          </cell>
          <cell r="DU326">
            <v>2006</v>
          </cell>
          <cell r="EF326">
            <v>10</v>
          </cell>
          <cell r="EG326">
            <v>70</v>
          </cell>
          <cell r="FW326" t="str">
            <v>871687400009580852</v>
          </cell>
          <cell r="FX326">
            <v>2</v>
          </cell>
          <cell r="FY326" t="str">
            <v>GM-REIJERSCOP</v>
          </cell>
        </row>
        <row r="327">
          <cell r="A327" t="str">
            <v>ST4072</v>
          </cell>
          <cell r="B327" t="str">
            <v>Reijerscop oost</v>
          </cell>
          <cell r="D327" t="str">
            <v>j</v>
          </cell>
          <cell r="E327">
            <v>2102</v>
          </cell>
          <cell r="G327" t="str">
            <v>St</v>
          </cell>
          <cell r="Q327" t="str">
            <v>St</v>
          </cell>
          <cell r="R327" t="str">
            <v>HDSR</v>
          </cell>
          <cell r="S327">
            <v>300</v>
          </cell>
          <cell r="X327" t="str">
            <v>EG</v>
          </cell>
          <cell r="Z327">
            <v>126820.17000000179</v>
          </cell>
          <cell r="AA327">
            <v>454412.76199999824</v>
          </cell>
          <cell r="AB327" t="str">
            <v>Reyerscop 16 to</v>
          </cell>
          <cell r="AC327" t="str">
            <v>3481LE</v>
          </cell>
          <cell r="AD327" t="str">
            <v>Harmelen</v>
          </cell>
          <cell r="AE327" t="str">
            <v>Woerden</v>
          </cell>
          <cell r="AF327" t="str">
            <v>LR</v>
          </cell>
          <cell r="AG327" t="str">
            <v>NB 16</v>
          </cell>
          <cell r="AH327" t="str">
            <v>autom.</v>
          </cell>
          <cell r="AJ327" t="str">
            <v>GOP</v>
          </cell>
          <cell r="AL327" t="str">
            <v>afvoer</v>
          </cell>
          <cell r="AO327" t="str">
            <v>Reyerscop oost</v>
          </cell>
          <cell r="AP327">
            <v>-1.6</v>
          </cell>
          <cell r="AQ327">
            <v>-1.75</v>
          </cell>
          <cell r="AR327" t="str">
            <v>maalvliet Bijleveld</v>
          </cell>
          <cell r="AS327">
            <v>-1.9</v>
          </cell>
          <cell r="AT327">
            <v>-2</v>
          </cell>
          <cell r="AU327">
            <v>0.4</v>
          </cell>
          <cell r="BA327">
            <v>0</v>
          </cell>
          <cell r="BC327">
            <v>0</v>
          </cell>
          <cell r="BF327" t="str">
            <v>klepstuw</v>
          </cell>
          <cell r="BG327">
            <v>1</v>
          </cell>
          <cell r="BH327">
            <v>2</v>
          </cell>
          <cell r="BM327" t="str">
            <v>rechthoekig</v>
          </cell>
          <cell r="CR327" t="str">
            <v>put prefab beton</v>
          </cell>
          <cell r="CS327" t="str">
            <v>stalen straatkast</v>
          </cell>
          <cell r="CW327">
            <v>0</v>
          </cell>
          <cell r="CX327">
            <v>170585.90721899533</v>
          </cell>
          <cell r="CY327">
            <v>143507.99333850644</v>
          </cell>
          <cell r="DA327">
            <v>180050</v>
          </cell>
          <cell r="DE327">
            <v>2012</v>
          </cell>
          <cell r="DG327">
            <v>2012</v>
          </cell>
          <cell r="DI327">
            <v>2017</v>
          </cell>
          <cell r="DO327" t="str">
            <v>geen</v>
          </cell>
          <cell r="DP327">
            <v>1989</v>
          </cell>
          <cell r="DU327">
            <v>1989</v>
          </cell>
          <cell r="EQ327" t="str">
            <v>X</v>
          </cell>
          <cell r="FW327" t="str">
            <v>871687400006304666</v>
          </cell>
          <cell r="FX327">
            <v>2</v>
          </cell>
          <cell r="FY327" t="str">
            <v>ST-REIJERSCOP-OOST</v>
          </cell>
        </row>
        <row r="328">
          <cell r="A328" t="str">
            <v>ST6116</v>
          </cell>
          <cell r="B328" t="str">
            <v>Reijerscop west</v>
          </cell>
          <cell r="D328" t="str">
            <v>n</v>
          </cell>
          <cell r="E328" t="str">
            <v>nee</v>
          </cell>
          <cell r="G328" t="str">
            <v>St</v>
          </cell>
          <cell r="Q328" t="str">
            <v>St</v>
          </cell>
          <cell r="R328" t="str">
            <v>HDSR</v>
          </cell>
          <cell r="S328">
            <v>300</v>
          </cell>
          <cell r="X328" t="str">
            <v>EG</v>
          </cell>
          <cell r="Z328">
            <v>125229.05299999937</v>
          </cell>
          <cell r="AA328">
            <v>454313.89600000158</v>
          </cell>
          <cell r="AB328" t="str">
            <v>Reyerscop 33 bij</v>
          </cell>
          <cell r="AC328" t="str">
            <v>3481LG</v>
          </cell>
          <cell r="AD328" t="str">
            <v>Harmelen</v>
          </cell>
          <cell r="AE328" t="str">
            <v>Woerden</v>
          </cell>
          <cell r="AF328" t="str">
            <v>LR</v>
          </cell>
          <cell r="AG328" t="str">
            <v>NB 16</v>
          </cell>
          <cell r="AH328" t="str">
            <v>handm.</v>
          </cell>
          <cell r="AI328" t="str">
            <v xml:space="preserve"> </v>
          </cell>
          <cell r="AJ328" t="str">
            <v>nee</v>
          </cell>
          <cell r="AL328" t="str">
            <v>aanvoer</v>
          </cell>
          <cell r="AO328" t="str">
            <v>Hoogwatervoorz. reyerscop oost</v>
          </cell>
          <cell r="AP328">
            <v>-1.6</v>
          </cell>
          <cell r="AQ328">
            <v>-1.7</v>
          </cell>
          <cell r="AR328" t="str">
            <v>polder Bijleveld</v>
          </cell>
          <cell r="AT328">
            <v>-2</v>
          </cell>
          <cell r="AU328">
            <v>0.39999999999999991</v>
          </cell>
          <cell r="AV328" t="str">
            <v xml:space="preserve"> </v>
          </cell>
          <cell r="BA328">
            <v>0</v>
          </cell>
          <cell r="BC328">
            <v>0</v>
          </cell>
          <cell r="BD328">
            <v>0</v>
          </cell>
          <cell r="BF328" t="str">
            <v>klepstuw</v>
          </cell>
          <cell r="BH328">
            <v>1.5</v>
          </cell>
          <cell r="BK328" t="str">
            <v>hout</v>
          </cell>
          <cell r="CR328" t="str">
            <v>damwand</v>
          </cell>
          <cell r="CW328">
            <v>0</v>
          </cell>
          <cell r="CX328">
            <v>0</v>
          </cell>
          <cell r="DE328">
            <v>2012</v>
          </cell>
          <cell r="DG328">
            <v>2012</v>
          </cell>
          <cell r="DI328">
            <v>2017</v>
          </cell>
          <cell r="DO328" t="str">
            <v>geen</v>
          </cell>
          <cell r="DP328">
            <v>1989</v>
          </cell>
          <cell r="DQ328">
            <v>2006</v>
          </cell>
          <cell r="DR328">
            <v>2006</v>
          </cell>
          <cell r="DS328" t="str">
            <v>n.v.t.</v>
          </cell>
          <cell r="DT328" t="str">
            <v>n.v.t.</v>
          </cell>
          <cell r="DU328">
            <v>2006</v>
          </cell>
          <cell r="EF328">
            <v>5</v>
          </cell>
          <cell r="EG328">
            <v>37</v>
          </cell>
          <cell r="FA328" t="str">
            <v>X</v>
          </cell>
          <cell r="FW328" t="str">
            <v>geen elektra??? of samen met ander object??</v>
          </cell>
          <cell r="FY328" t="e">
            <v>#N/A</v>
          </cell>
        </row>
        <row r="329">
          <cell r="A329" t="str">
            <v>G6010</v>
          </cell>
          <cell r="B329" t="str">
            <v>Reinesteijn</v>
          </cell>
          <cell r="C329" t="str">
            <v>Batau</v>
          </cell>
          <cell r="D329" t="str">
            <v>j</v>
          </cell>
          <cell r="E329">
            <v>2138</v>
          </cell>
          <cell r="F329" t="str">
            <v>Gm</v>
          </cell>
          <cell r="Q329" t="str">
            <v>Gm</v>
          </cell>
          <cell r="R329" t="str">
            <v>HDSR</v>
          </cell>
          <cell r="S329">
            <v>300</v>
          </cell>
          <cell r="X329" t="str">
            <v>G3zO</v>
          </cell>
          <cell r="Z329">
            <v>133736.27100000158</v>
          </cell>
          <cell r="AA329">
            <v>451289.44099999964</v>
          </cell>
          <cell r="AB329" t="str">
            <v xml:space="preserve">Hoek Batauweg /Reinesteinseweg </v>
          </cell>
          <cell r="AC329" t="str">
            <v>3437PK</v>
          </cell>
          <cell r="AD329" t="str">
            <v>Nieuwegein</v>
          </cell>
          <cell r="AE329" t="str">
            <v>Nieuwegein</v>
          </cell>
          <cell r="AF329" t="str">
            <v>LR</v>
          </cell>
          <cell r="AG329" t="str">
            <v>WHo 17</v>
          </cell>
          <cell r="AH329" t="str">
            <v>autom.</v>
          </cell>
          <cell r="AJ329" t="str">
            <v>GOP</v>
          </cell>
          <cell r="AL329" t="str">
            <v>afvoer</v>
          </cell>
          <cell r="AO329" t="str">
            <v>singels Galecop</v>
          </cell>
          <cell r="AP329">
            <v>-1.1000000000000001</v>
          </cell>
          <cell r="AR329" t="str">
            <v>Nieuwegein wijk Batau</v>
          </cell>
          <cell r="AT329">
            <v>-1.3</v>
          </cell>
          <cell r="AU329">
            <v>0.19999999999999996</v>
          </cell>
          <cell r="AV329" t="str">
            <v>schroefpomp</v>
          </cell>
          <cell r="AW329">
            <v>34</v>
          </cell>
          <cell r="BA329">
            <v>34</v>
          </cell>
          <cell r="BC329">
            <v>1</v>
          </cell>
          <cell r="BD329">
            <v>1</v>
          </cell>
          <cell r="CR329" t="str">
            <v>put prefab beton</v>
          </cell>
          <cell r="CS329" t="str">
            <v>stalen straatkast</v>
          </cell>
          <cell r="CT329">
            <v>200000</v>
          </cell>
          <cell r="CU329">
            <v>50000</v>
          </cell>
          <cell r="CV329">
            <v>50000</v>
          </cell>
          <cell r="CW329">
            <v>420000</v>
          </cell>
          <cell r="CX329">
            <v>0</v>
          </cell>
          <cell r="CY329">
            <v>0</v>
          </cell>
          <cell r="DA329">
            <v>285055</v>
          </cell>
          <cell r="DE329">
            <v>2015</v>
          </cell>
          <cell r="DG329">
            <v>2015</v>
          </cell>
          <cell r="DI329">
            <v>2020</v>
          </cell>
          <cell r="DL329" t="str">
            <v>kl.kast</v>
          </cell>
          <cell r="DM329" t="str">
            <v>ja</v>
          </cell>
          <cell r="DO329" t="str">
            <v>geen</v>
          </cell>
          <cell r="DP329">
            <v>2000</v>
          </cell>
          <cell r="DQ329">
            <v>2000</v>
          </cell>
          <cell r="DR329">
            <v>2000</v>
          </cell>
          <cell r="DS329">
            <v>2000</v>
          </cell>
          <cell r="DT329">
            <v>2000</v>
          </cell>
          <cell r="DU329">
            <v>2000</v>
          </cell>
          <cell r="DZ329" t="str">
            <v>12/05/2014 afvoer geeft problemen, verbeteren watersysteem</v>
          </cell>
          <cell r="EU329">
            <v>29</v>
          </cell>
          <cell r="FV329" t="str">
            <v>nn</v>
          </cell>
          <cell r="FW329" t="str">
            <v>871687400008666601</v>
          </cell>
          <cell r="FX329">
            <v>2</v>
          </cell>
          <cell r="FY329" t="str">
            <v>GM-REINESTEIN</v>
          </cell>
        </row>
        <row r="330">
          <cell r="A330" t="str">
            <v>ST4053</v>
          </cell>
          <cell r="B330" t="str">
            <v>Reinesteinseweg Noord</v>
          </cell>
          <cell r="D330" t="str">
            <v>j</v>
          </cell>
          <cell r="E330">
            <v>2156</v>
          </cell>
          <cell r="G330" t="str">
            <v>St</v>
          </cell>
          <cell r="Q330" t="str">
            <v>St</v>
          </cell>
          <cell r="R330" t="str">
            <v>HDSR</v>
          </cell>
          <cell r="S330">
            <v>300</v>
          </cell>
          <cell r="X330" t="str">
            <v>EG</v>
          </cell>
          <cell r="Z330">
            <v>133228.68699999899</v>
          </cell>
          <cell r="AA330">
            <v>452341.02600000054</v>
          </cell>
          <cell r="AB330" t="str">
            <v>Reinesteinseweg 10nst</v>
          </cell>
          <cell r="AC330" t="str">
            <v>3437PK</v>
          </cell>
          <cell r="AD330" t="str">
            <v>Nieuwegein</v>
          </cell>
          <cell r="AE330" t="str">
            <v>Nieuwegein</v>
          </cell>
          <cell r="AF330" t="str">
            <v>LR</v>
          </cell>
          <cell r="AG330" t="str">
            <v>NB 16</v>
          </cell>
          <cell r="AH330" t="str">
            <v>autom.</v>
          </cell>
          <cell r="AJ330" t="str">
            <v>GOP</v>
          </cell>
          <cell r="BA330">
            <v>0</v>
          </cell>
          <cell r="BC330">
            <v>0</v>
          </cell>
          <cell r="BF330" t="str">
            <v>Klepstuw</v>
          </cell>
          <cell r="BG330">
            <v>1</v>
          </cell>
          <cell r="BH330">
            <v>0.9</v>
          </cell>
          <cell r="CR330" t="str">
            <v>prefab beton</v>
          </cell>
          <cell r="CS330" t="str">
            <v>staal klep+ straatkast</v>
          </cell>
          <cell r="CT330">
            <v>35000</v>
          </cell>
          <cell r="CU330">
            <v>15000</v>
          </cell>
          <cell r="CV330">
            <v>25000</v>
          </cell>
          <cell r="CW330">
            <v>105000</v>
          </cell>
          <cell r="CX330">
            <v>0</v>
          </cell>
          <cell r="DE330">
            <v>2013</v>
          </cell>
          <cell r="DG330">
            <v>2013</v>
          </cell>
          <cell r="DI330">
            <v>2018</v>
          </cell>
          <cell r="DO330" t="str">
            <v>geen</v>
          </cell>
          <cell r="DP330">
            <v>2005</v>
          </cell>
          <cell r="DQ330">
            <v>2005</v>
          </cell>
          <cell r="DR330">
            <v>2005</v>
          </cell>
          <cell r="DS330">
            <v>2005</v>
          </cell>
          <cell r="DT330">
            <v>2005</v>
          </cell>
          <cell r="DU330">
            <v>2005</v>
          </cell>
          <cell r="DZ330" t="str">
            <v xml:space="preserve"> </v>
          </cell>
          <cell r="EA330" t="str">
            <v>visp.2</v>
          </cell>
          <cell r="EZ330" t="str">
            <v>X</v>
          </cell>
          <cell r="FW330" t="str">
            <v>871687400009398501</v>
          </cell>
          <cell r="FX330">
            <v>2</v>
          </cell>
          <cell r="FY330" t="str">
            <v>ST-REINESTEINSEWEG-NOORD</v>
          </cell>
        </row>
        <row r="331">
          <cell r="A331" t="str">
            <v>ST3113</v>
          </cell>
          <cell r="B331" t="str">
            <v>Reinesteinseweg Zuid</v>
          </cell>
          <cell r="D331" t="str">
            <v>n</v>
          </cell>
          <cell r="E331" t="str">
            <v>nee</v>
          </cell>
          <cell r="G331" t="str">
            <v>St</v>
          </cell>
          <cell r="Q331" t="str">
            <v>St</v>
          </cell>
          <cell r="R331" t="str">
            <v>HDSR</v>
          </cell>
          <cell r="S331">
            <v>300</v>
          </cell>
          <cell r="X331" t="str">
            <v>EG</v>
          </cell>
          <cell r="Z331">
            <v>133219.91600000113</v>
          </cell>
          <cell r="AA331">
            <v>452291.33799999952</v>
          </cell>
          <cell r="AB331" t="str">
            <v>Reinesteinseweg 8nst</v>
          </cell>
          <cell r="AC331" t="str">
            <v>3437PK</v>
          </cell>
          <cell r="AD331" t="str">
            <v>Nieuwegein</v>
          </cell>
          <cell r="AE331" t="str">
            <v>Nieuwegein</v>
          </cell>
          <cell r="AF331" t="str">
            <v>LR</v>
          </cell>
          <cell r="AG331" t="str">
            <v>NB 16</v>
          </cell>
          <cell r="AH331" t="str">
            <v>handm.</v>
          </cell>
          <cell r="AJ331" t="str">
            <v>nee</v>
          </cell>
          <cell r="BC331">
            <v>0</v>
          </cell>
          <cell r="BF331" t="str">
            <v>schuif</v>
          </cell>
          <cell r="CR331" t="str">
            <v>prefab beton</v>
          </cell>
          <cell r="CS331" t="str">
            <v>stalen schuif</v>
          </cell>
          <cell r="CW331">
            <v>0</v>
          </cell>
          <cell r="CX331">
            <v>0</v>
          </cell>
          <cell r="DE331">
            <v>2015</v>
          </cell>
          <cell r="DG331">
            <v>2015</v>
          </cell>
          <cell r="DI331">
            <v>2020</v>
          </cell>
          <cell r="DO331" t="str">
            <v>geen</v>
          </cell>
          <cell r="DZ331" t="str">
            <v>Nog over van de gemeente</v>
          </cell>
          <cell r="FD331" t="str">
            <v>X</v>
          </cell>
          <cell r="FW331" t="str">
            <v>geen elektra??? of samen met ander object??</v>
          </cell>
          <cell r="FY331" t="e">
            <v>#N/A</v>
          </cell>
        </row>
        <row r="332">
          <cell r="A332" t="str">
            <v>G1006</v>
          </cell>
          <cell r="B332" t="str">
            <v>Rembrandtkade</v>
          </cell>
          <cell r="C332" t="str">
            <v>minstroom</v>
          </cell>
          <cell r="D332" t="str">
            <v>j</v>
          </cell>
          <cell r="E332">
            <v>2133</v>
          </cell>
          <cell r="F332" t="str">
            <v>Gm</v>
          </cell>
          <cell r="G332" t="str">
            <v>St</v>
          </cell>
          <cell r="P332" t="str">
            <v>Ch</v>
          </cell>
          <cell r="Q332" t="str">
            <v>GmStCh</v>
          </cell>
          <cell r="R332" t="str">
            <v>HDSR</v>
          </cell>
          <cell r="S332">
            <v>300</v>
          </cell>
          <cell r="X332" t="str">
            <v>G3zO</v>
          </cell>
          <cell r="Z332">
            <v>138476.52899999917</v>
          </cell>
          <cell r="AA332">
            <v>455526.49199999869</v>
          </cell>
          <cell r="AB332" t="str">
            <v>Rembrandtkade 3 to</v>
          </cell>
          <cell r="AC332" t="str">
            <v>3583TM</v>
          </cell>
          <cell r="AD332" t="str">
            <v>Utrecht</v>
          </cell>
          <cell r="AE332" t="str">
            <v>Utrecht</v>
          </cell>
          <cell r="AF332" t="str">
            <v>LR</v>
          </cell>
          <cell r="AG332" t="str">
            <v>JS 13</v>
          </cell>
          <cell r="AH332" t="str">
            <v>autom.</v>
          </cell>
          <cell r="AJ332" t="str">
            <v>GOP</v>
          </cell>
          <cell r="AL332" t="str">
            <v>aanvoer</v>
          </cell>
          <cell r="AO332" t="str">
            <v>Minstroom</v>
          </cell>
          <cell r="AP332">
            <v>0.57999999999999996</v>
          </cell>
          <cell r="AR332" t="str">
            <v>Zilverenschaats</v>
          </cell>
          <cell r="AT332">
            <v>0.5</v>
          </cell>
          <cell r="AU332">
            <v>7.999999999999996E-2</v>
          </cell>
          <cell r="AV332" t="str">
            <v>schroefpomp</v>
          </cell>
          <cell r="AW332">
            <v>10</v>
          </cell>
          <cell r="BA332">
            <v>10</v>
          </cell>
          <cell r="BC332">
            <v>1</v>
          </cell>
          <cell r="BD332">
            <v>0</v>
          </cell>
          <cell r="BF332" t="str">
            <v>schuif</v>
          </cell>
          <cell r="BG332">
            <v>1</v>
          </cell>
          <cell r="BH332" t="str">
            <v>ca 1,5</v>
          </cell>
          <cell r="CR332" t="str">
            <v>put prefab beton</v>
          </cell>
          <cell r="CS332" t="str">
            <v>stalen straatkast</v>
          </cell>
          <cell r="CT332">
            <v>75000</v>
          </cell>
          <cell r="CU332">
            <v>20000</v>
          </cell>
          <cell r="CV332">
            <v>25000</v>
          </cell>
          <cell r="CW332">
            <v>168000</v>
          </cell>
          <cell r="CX332">
            <v>136468.2566356328</v>
          </cell>
          <cell r="CY332">
            <v>114806</v>
          </cell>
          <cell r="DA332">
            <v>144040</v>
          </cell>
          <cell r="DE332">
            <v>2012</v>
          </cell>
          <cell r="DG332">
            <v>2012</v>
          </cell>
          <cell r="DI332">
            <v>2017</v>
          </cell>
          <cell r="DL332" t="str">
            <v>kl.kast</v>
          </cell>
          <cell r="DM332" t="str">
            <v>ja</v>
          </cell>
          <cell r="DO332" t="str">
            <v>geen</v>
          </cell>
          <cell r="DP332" t="str">
            <v>??</v>
          </cell>
          <cell r="DQ332">
            <v>1970</v>
          </cell>
          <cell r="DR332">
            <v>1998</v>
          </cell>
          <cell r="DS332">
            <v>1998</v>
          </cell>
          <cell r="DT332">
            <v>1999</v>
          </cell>
          <cell r="DU332">
            <v>1999</v>
          </cell>
          <cell r="DZ332" t="str">
            <v>Kan mogelijk vervallen, na bouw stuw</v>
          </cell>
          <cell r="EA332" t="str">
            <v>visp.2</v>
          </cell>
          <cell r="EK332">
            <v>100</v>
          </cell>
          <cell r="FV332" t="str">
            <v>nn</v>
          </cell>
          <cell r="FW332" t="str">
            <v>871687400001596806</v>
          </cell>
          <cell r="FX332">
            <v>2</v>
          </cell>
          <cell r="FY332" t="str">
            <v>GM-REMBRANDTKADE</v>
          </cell>
        </row>
        <row r="333">
          <cell r="A333" t="str">
            <v>G0045</v>
          </cell>
          <cell r="B333" t="str">
            <v>Rheijngaarde</v>
          </cell>
          <cell r="C333" t="str">
            <v>was G2020</v>
          </cell>
          <cell r="D333" t="str">
            <v>j</v>
          </cell>
          <cell r="E333">
            <v>2182</v>
          </cell>
          <cell r="F333" t="str">
            <v>Gm</v>
          </cell>
          <cell r="N333" t="str">
            <v>Mp</v>
          </cell>
          <cell r="Q333" t="str">
            <v>GmMp</v>
          </cell>
          <cell r="R333" t="str">
            <v>HDSR</v>
          </cell>
          <cell r="S333">
            <v>300</v>
          </cell>
          <cell r="X333" t="str">
            <v>G3zO</v>
          </cell>
          <cell r="Z333">
            <v>133434.81500000134</v>
          </cell>
          <cell r="AA333">
            <v>454944.98600000143</v>
          </cell>
          <cell r="AB333" t="str">
            <v>Rijksstraatweg 12</v>
          </cell>
          <cell r="AC333" t="str">
            <v>3454NA</v>
          </cell>
          <cell r="AD333" t="str">
            <v>de Meern</v>
          </cell>
          <cell r="AE333" t="str">
            <v>Utrecht</v>
          </cell>
          <cell r="AF333" t="str">
            <v>LR</v>
          </cell>
          <cell r="AG333" t="str">
            <v>NB 16</v>
          </cell>
          <cell r="AH333" t="str">
            <v>autom.</v>
          </cell>
          <cell r="AI333" t="str">
            <v>is verplaatst ivm verbreding A2</v>
          </cell>
          <cell r="AJ333" t="str">
            <v>GOP</v>
          </cell>
          <cell r="AL333" t="str">
            <v>aanvoer</v>
          </cell>
          <cell r="AO333" t="str">
            <v>hoogwatervoorz. Roode molen</v>
          </cell>
          <cell r="AP333">
            <v>-0.25</v>
          </cell>
          <cell r="AQ333">
            <v>-0.75</v>
          </cell>
          <cell r="AR333" t="str">
            <v>Leidsche Rijn</v>
          </cell>
          <cell r="AT333">
            <v>-0.4</v>
          </cell>
          <cell r="AU333">
            <v>0.7</v>
          </cell>
          <cell r="AV333" t="str">
            <v>schroefpomp</v>
          </cell>
          <cell r="AW333">
            <v>1.5</v>
          </cell>
          <cell r="BA333">
            <v>1.5</v>
          </cell>
          <cell r="BC333">
            <v>1</v>
          </cell>
          <cell r="BD333">
            <v>0</v>
          </cell>
          <cell r="CN333" t="str">
            <v>ADCP</v>
          </cell>
          <cell r="CR333" t="str">
            <v>damwand, betonput, metselwerk</v>
          </cell>
          <cell r="CS333" t="str">
            <v>stalen straatkast</v>
          </cell>
          <cell r="CT333">
            <v>35000</v>
          </cell>
          <cell r="CU333">
            <v>10000</v>
          </cell>
          <cell r="CV333">
            <v>20000</v>
          </cell>
          <cell r="CW333">
            <v>91000</v>
          </cell>
          <cell r="CX333">
            <v>48753.946186701738</v>
          </cell>
          <cell r="CY333">
            <v>41015</v>
          </cell>
          <cell r="DA333">
            <v>51458</v>
          </cell>
          <cell r="DE333">
            <v>2013</v>
          </cell>
          <cell r="DG333">
            <v>2013</v>
          </cell>
          <cell r="DI333">
            <v>2018</v>
          </cell>
          <cell r="DL333" t="str">
            <v>kl.kast</v>
          </cell>
          <cell r="DM333" t="str">
            <v>ja</v>
          </cell>
          <cell r="DO333" t="str">
            <v>geen</v>
          </cell>
          <cell r="DP333">
            <v>2012</v>
          </cell>
          <cell r="DQ333">
            <v>2012</v>
          </cell>
          <cell r="DR333">
            <v>2012</v>
          </cell>
          <cell r="DS333">
            <v>2012</v>
          </cell>
          <cell r="DT333">
            <v>2012</v>
          </cell>
          <cell r="DU333">
            <v>2012</v>
          </cell>
          <cell r="DZ333" t="str">
            <v>verpl ivm A2 door RWS meebetalen HDSR 48€</v>
          </cell>
          <cell r="EM333">
            <v>48</v>
          </cell>
          <cell r="FB333" t="str">
            <v>X</v>
          </cell>
          <cell r="FG333" t="str">
            <v>X</v>
          </cell>
          <cell r="FS333" t="str">
            <v>N</v>
          </cell>
          <cell r="FU333" t="str">
            <v>EEKELS SAMSON V.O.F.</v>
          </cell>
          <cell r="FV333" t="str">
            <v>HIDROSTAL</v>
          </cell>
          <cell r="FW333" t="str">
            <v>871687460009069948</v>
          </cell>
          <cell r="FX333">
            <v>2</v>
          </cell>
          <cell r="FY333" t="str">
            <v>GM-RHEIJNGAARDE</v>
          </cell>
        </row>
        <row r="334">
          <cell r="A334" t="str">
            <v>G6015</v>
          </cell>
          <cell r="B334" t="str">
            <v>Rhenen Oost (kwelgemaal)</v>
          </cell>
          <cell r="C334" t="str">
            <v xml:space="preserve">Drost </v>
          </cell>
          <cell r="D334" t="str">
            <v>j</v>
          </cell>
          <cell r="E334" t="str">
            <v>nee</v>
          </cell>
          <cell r="F334" t="str">
            <v>Gm</v>
          </cell>
          <cell r="Q334" t="str">
            <v>Gm</v>
          </cell>
          <cell r="R334" t="str">
            <v>HDSR</v>
          </cell>
          <cell r="S334">
            <v>300</v>
          </cell>
          <cell r="X334" t="str">
            <v>G3zO</v>
          </cell>
          <cell r="Z334">
            <v>167456.46499999985</v>
          </cell>
          <cell r="AA334">
            <v>440810.16499999911</v>
          </cell>
          <cell r="AB334" t="str">
            <v>Buitenomme 12</v>
          </cell>
          <cell r="AC334" t="str">
            <v>3911KS</v>
          </cell>
          <cell r="AD334" t="str">
            <v>Rhenen</v>
          </cell>
          <cell r="AE334" t="str">
            <v>Rhenen</v>
          </cell>
          <cell r="AF334" t="str">
            <v>KR</v>
          </cell>
          <cell r="AG334" t="str">
            <v>ML 08</v>
          </cell>
          <cell r="AH334" t="str">
            <v>lok.autom.</v>
          </cell>
          <cell r="AI334" t="str">
            <v>WBK Prim.</v>
          </cell>
          <cell r="AJ334" t="str">
            <v>GOP</v>
          </cell>
          <cell r="AL334" t="str">
            <v>afvoer</v>
          </cell>
          <cell r="AO334" t="str">
            <v>pomp in kering</v>
          </cell>
          <cell r="AV334" t="str">
            <v>schroefpomp</v>
          </cell>
          <cell r="AW334" t="str">
            <v>?</v>
          </cell>
          <cell r="BA334">
            <v>0</v>
          </cell>
          <cell r="BC334">
            <v>0</v>
          </cell>
          <cell r="CR334" t="str">
            <v>betonput met persleiding</v>
          </cell>
          <cell r="CS334" t="str">
            <v>stalen straatkast</v>
          </cell>
          <cell r="CW334">
            <v>0</v>
          </cell>
          <cell r="CX334">
            <v>0</v>
          </cell>
          <cell r="CY334">
            <v>0</v>
          </cell>
          <cell r="DD334">
            <v>2018</v>
          </cell>
          <cell r="DE334">
            <v>2012</v>
          </cell>
          <cell r="DG334">
            <v>2012</v>
          </cell>
          <cell r="DI334">
            <v>2017</v>
          </cell>
          <cell r="DL334" t="str">
            <v>kl.kast</v>
          </cell>
          <cell r="DM334" t="str">
            <v>ja</v>
          </cell>
          <cell r="DO334" t="str">
            <v>geen</v>
          </cell>
          <cell r="DP334">
            <v>1998</v>
          </cell>
          <cell r="DQ334">
            <v>1998</v>
          </cell>
          <cell r="DR334">
            <v>2002</v>
          </cell>
          <cell r="DS334">
            <v>1998</v>
          </cell>
          <cell r="DT334" t="str">
            <v>n.v.t.</v>
          </cell>
          <cell r="DU334">
            <v>1998</v>
          </cell>
          <cell r="ER334">
            <v>39</v>
          </cell>
          <cell r="FW334" t="str">
            <v>871687400008571011</v>
          </cell>
          <cell r="FX334">
            <v>3</v>
          </cell>
          <cell r="FY334" t="str">
            <v>GM-RHENEN-OOST(KWELGEMAAL)</v>
          </cell>
        </row>
        <row r="335">
          <cell r="A335" t="str">
            <v>G6014</v>
          </cell>
          <cell r="B335" t="str">
            <v>Rhenen West (Kwelgemaal)</v>
          </cell>
          <cell r="C335" t="str">
            <v>kwelgemaal West</v>
          </cell>
          <cell r="D335" t="str">
            <v>j</v>
          </cell>
          <cell r="E335" t="str">
            <v>nee</v>
          </cell>
          <cell r="F335" t="str">
            <v>Gm</v>
          </cell>
          <cell r="Q335" t="str">
            <v>Gm</v>
          </cell>
          <cell r="R335" t="str">
            <v>HDSR</v>
          </cell>
          <cell r="S335">
            <v>300</v>
          </cell>
          <cell r="X335" t="str">
            <v>G3zO</v>
          </cell>
          <cell r="Z335">
            <v>167193.46900000051</v>
          </cell>
          <cell r="AA335">
            <v>440828.68600000069</v>
          </cell>
          <cell r="AB335" t="str">
            <v>Rijnstraat 32 nst.</v>
          </cell>
          <cell r="AC335" t="str">
            <v>3911KS</v>
          </cell>
          <cell r="AD335" t="str">
            <v>Rhenen</v>
          </cell>
          <cell r="AE335" t="str">
            <v>Rhenen</v>
          </cell>
          <cell r="AF335" t="str">
            <v>KR</v>
          </cell>
          <cell r="AG335" t="str">
            <v>ML 08</v>
          </cell>
          <cell r="AH335" t="str">
            <v>lok.autom.</v>
          </cell>
          <cell r="AI335" t="str">
            <v>WBK Prim.</v>
          </cell>
          <cell r="AJ335" t="str">
            <v>GOP</v>
          </cell>
          <cell r="AL335" t="str">
            <v>afvoer</v>
          </cell>
          <cell r="AO335" t="str">
            <v>pomp in kering</v>
          </cell>
          <cell r="AV335" t="str">
            <v>schroefpomp</v>
          </cell>
          <cell r="AW335" t="str">
            <v>?</v>
          </cell>
          <cell r="BA335">
            <v>0</v>
          </cell>
          <cell r="BC335">
            <v>0</v>
          </cell>
          <cell r="CR335" t="str">
            <v>betonput met persleiding</v>
          </cell>
          <cell r="CS335" t="str">
            <v>stalen straatkast</v>
          </cell>
          <cell r="CW335">
            <v>0</v>
          </cell>
          <cell r="CX335">
            <v>0</v>
          </cell>
          <cell r="CY335">
            <v>0</v>
          </cell>
          <cell r="DD335">
            <v>2018</v>
          </cell>
          <cell r="DE335">
            <v>2012</v>
          </cell>
          <cell r="DG335">
            <v>2012</v>
          </cell>
          <cell r="DI335">
            <v>2018</v>
          </cell>
          <cell r="DL335" t="str">
            <v>kl.kast</v>
          </cell>
          <cell r="DM335" t="str">
            <v>ja</v>
          </cell>
          <cell r="DO335" t="str">
            <v>geen</v>
          </cell>
          <cell r="DP335">
            <v>1998</v>
          </cell>
          <cell r="DQ335">
            <v>1998</v>
          </cell>
          <cell r="DR335">
            <v>1998</v>
          </cell>
          <cell r="DS335">
            <v>1998</v>
          </cell>
          <cell r="DT335" t="str">
            <v>n.v.t.</v>
          </cell>
          <cell r="DU335">
            <v>1998</v>
          </cell>
          <cell r="DZ335" t="str">
            <v>Draait zeer beperkt en zonder problemen. Voor renovatie in 2012 naar achteren (2017) gezet.</v>
          </cell>
          <cell r="ER335">
            <v>39</v>
          </cell>
          <cell r="FW335" t="str">
            <v>871687400008571004</v>
          </cell>
          <cell r="FX335">
            <v>3</v>
          </cell>
          <cell r="FY335" t="str">
            <v>GM-RHENEN-WEST(KWELGEMAAL)</v>
          </cell>
        </row>
        <row r="336">
          <cell r="A336" t="str">
            <v>ST1119</v>
          </cell>
          <cell r="B336" t="str">
            <v>Rietsloot</v>
          </cell>
          <cell r="D336" t="str">
            <v>j</v>
          </cell>
          <cell r="E336">
            <v>1099</v>
          </cell>
          <cell r="G336" t="str">
            <v>St</v>
          </cell>
          <cell r="O336" t="str">
            <v>Vp</v>
          </cell>
          <cell r="Q336" t="str">
            <v>StVp</v>
          </cell>
          <cell r="R336" t="str">
            <v>HDSR</v>
          </cell>
          <cell r="S336">
            <v>300</v>
          </cell>
          <cell r="X336" t="str">
            <v>G3zO</v>
          </cell>
          <cell r="Z336">
            <v>141835.0709999986</v>
          </cell>
          <cell r="AA336">
            <v>451424.44200000167</v>
          </cell>
          <cell r="AB336" t="str">
            <v>Achterdijk 27 naast</v>
          </cell>
          <cell r="AC336" t="str">
            <v>3981 HA</v>
          </cell>
          <cell r="AD336" t="str">
            <v>Odijk</v>
          </cell>
          <cell r="AE336" t="str">
            <v>Bunnik</v>
          </cell>
          <cell r="AF336" t="str">
            <v>KR</v>
          </cell>
          <cell r="AG336" t="str">
            <v>WHa11</v>
          </cell>
          <cell r="AH336" t="str">
            <v>autom.</v>
          </cell>
          <cell r="AI336" t="str">
            <v>nieuwe stuw ivm provincie Rijsbruggerwegtrace</v>
          </cell>
          <cell r="AJ336" t="str">
            <v>GOP</v>
          </cell>
          <cell r="AL336" t="str">
            <v>afvoer</v>
          </cell>
          <cell r="BF336" t="str">
            <v>st</v>
          </cell>
          <cell r="BG336">
            <v>1</v>
          </cell>
          <cell r="DD336">
            <v>2018</v>
          </cell>
          <cell r="DE336" t="str">
            <v>geen status bekend</v>
          </cell>
          <cell r="DP336">
            <v>2015</v>
          </cell>
          <cell r="DQ336">
            <v>2015</v>
          </cell>
          <cell r="DR336">
            <v>2015</v>
          </cell>
          <cell r="DS336">
            <v>2015</v>
          </cell>
          <cell r="DT336">
            <v>2015</v>
          </cell>
          <cell r="DU336">
            <v>2015</v>
          </cell>
          <cell r="FW336" t="str">
            <v>geen elektra??? of samen met ander object??</v>
          </cell>
          <cell r="FY336" t="e">
            <v>#N/A</v>
          </cell>
        </row>
        <row r="337">
          <cell r="A337" t="str">
            <v>G4045</v>
          </cell>
          <cell r="B337" t="str">
            <v>Rietveld</v>
          </cell>
          <cell r="D337" t="str">
            <v>j</v>
          </cell>
          <cell r="E337">
            <v>4375</v>
          </cell>
          <cell r="F337" t="str">
            <v>Gm</v>
          </cell>
          <cell r="Q337" t="str">
            <v>Gm</v>
          </cell>
          <cell r="R337" t="str">
            <v>HDSR</v>
          </cell>
          <cell r="S337">
            <v>300</v>
          </cell>
          <cell r="X337" t="str">
            <v>EG</v>
          </cell>
          <cell r="Z337">
            <v>117447.27800000086</v>
          </cell>
          <cell r="AA337">
            <v>455594.54699999839</v>
          </cell>
          <cell r="AB337" t="str">
            <v>Rietveld 76 bij</v>
          </cell>
          <cell r="AC337" t="str">
            <v>3443XD</v>
          </cell>
          <cell r="AD337" t="str">
            <v>Woerden</v>
          </cell>
          <cell r="AE337" t="str">
            <v>Woerden</v>
          </cell>
          <cell r="AF337" t="str">
            <v>OR</v>
          </cell>
          <cell r="AG337" t="str">
            <v>NG 04</v>
          </cell>
          <cell r="AH337" t="str">
            <v>autom.</v>
          </cell>
          <cell r="AJ337" t="str">
            <v>GOP</v>
          </cell>
          <cell r="AL337" t="str">
            <v>afvoer</v>
          </cell>
          <cell r="AO337" t="str">
            <v>Oude Rijn</v>
          </cell>
          <cell r="AP337">
            <v>-0.47</v>
          </cell>
          <cell r="AR337" t="str">
            <v>polder Rietveld</v>
          </cell>
          <cell r="AT337">
            <v>-2.2000000000000002</v>
          </cell>
          <cell r="AU337">
            <v>1.7300000000000002</v>
          </cell>
          <cell r="AV337" t="str">
            <v>schroefpomp</v>
          </cell>
          <cell r="AW337">
            <v>40</v>
          </cell>
          <cell r="BA337">
            <v>40</v>
          </cell>
          <cell r="BC337">
            <v>1</v>
          </cell>
          <cell r="BD337">
            <v>1</v>
          </cell>
          <cell r="BE337" t="str">
            <v>RLC grijp</v>
          </cell>
          <cell r="CR337" t="str">
            <v>betonnen onderbouw</v>
          </cell>
          <cell r="CS337" t="str">
            <v>gebouw, beton</v>
          </cell>
          <cell r="CT337">
            <v>300000</v>
          </cell>
          <cell r="CU337">
            <v>130000</v>
          </cell>
          <cell r="CV337">
            <v>60000</v>
          </cell>
          <cell r="CW337">
            <v>686000</v>
          </cell>
          <cell r="CX337">
            <v>474228.55879744072</v>
          </cell>
          <cell r="CY337">
            <v>398952</v>
          </cell>
          <cell r="DA337">
            <v>500539</v>
          </cell>
          <cell r="DD337">
            <v>2020</v>
          </cell>
          <cell r="DE337">
            <v>2011</v>
          </cell>
          <cell r="DG337">
            <v>2011</v>
          </cell>
          <cell r="DI337">
            <v>2016</v>
          </cell>
          <cell r="DK337" t="str">
            <v>R afl?</v>
          </cell>
          <cell r="DL337" t="str">
            <v>gebouw</v>
          </cell>
          <cell r="DM337" t="str">
            <v>?</v>
          </cell>
          <cell r="DN337">
            <v>2018</v>
          </cell>
          <cell r="DO337" t="str">
            <v>geen</v>
          </cell>
          <cell r="DP337">
            <v>2005</v>
          </cell>
          <cell r="DQ337">
            <v>2005</v>
          </cell>
          <cell r="DR337">
            <v>2005</v>
          </cell>
          <cell r="DS337">
            <v>2005</v>
          </cell>
          <cell r="DT337">
            <v>2005</v>
          </cell>
          <cell r="DU337">
            <v>2005</v>
          </cell>
          <cell r="EE337">
            <v>652</v>
          </cell>
          <cell r="EU337" t="str">
            <v>X</v>
          </cell>
          <cell r="FS337" t="str">
            <v>info zie DM814688</v>
          </cell>
          <cell r="FV337" t="str">
            <v>HEEMAF</v>
          </cell>
          <cell r="FW337" t="str">
            <v>871687400009368443</v>
          </cell>
          <cell r="FX337">
            <v>4</v>
          </cell>
          <cell r="FY337" t="str">
            <v>GM-RIETVELD</v>
          </cell>
        </row>
        <row r="338">
          <cell r="A338" t="str">
            <v>D8850</v>
          </cell>
          <cell r="B338" t="str">
            <v>Rietveld</v>
          </cell>
          <cell r="D338" t="str">
            <v>n</v>
          </cell>
          <cell r="E338" t="str">
            <v>nee</v>
          </cell>
          <cell r="H338" t="str">
            <v>In</v>
          </cell>
          <cell r="Q338" t="str">
            <v>In</v>
          </cell>
          <cell r="R338" t="str">
            <v>HDSR</v>
          </cell>
          <cell r="S338">
            <v>300</v>
          </cell>
          <cell r="X338" t="str">
            <v>G3zO</v>
          </cell>
          <cell r="Z338" t="e">
            <v>#N/A</v>
          </cell>
          <cell r="AA338" t="e">
            <v>#N/A</v>
          </cell>
          <cell r="AB338" t="str">
            <v>Zegveldse uitweg</v>
          </cell>
          <cell r="AD338" t="str">
            <v>Woerden</v>
          </cell>
          <cell r="AE338" t="str">
            <v>Woerden</v>
          </cell>
          <cell r="AF338" t="str">
            <v>OR</v>
          </cell>
          <cell r="AH338" t="str">
            <v>niet</v>
          </cell>
          <cell r="AI338" t="str">
            <v>WIM is dit wel een GOP object ???</v>
          </cell>
          <cell r="AJ338" t="str">
            <v>GOP</v>
          </cell>
          <cell r="DE338" t="str">
            <v>n.v.t.</v>
          </cell>
          <cell r="DO338" t="str">
            <v>geen</v>
          </cell>
          <cell r="DP338">
            <v>2007</v>
          </cell>
          <cell r="DQ338">
            <v>2007</v>
          </cell>
          <cell r="DR338" t="str">
            <v>n.v.t.</v>
          </cell>
          <cell r="DS338" t="str">
            <v>n.v.t.</v>
          </cell>
          <cell r="DT338" t="str">
            <v>n.v.t.</v>
          </cell>
          <cell r="DU338">
            <v>2007</v>
          </cell>
          <cell r="FW338" t="str">
            <v>geen elektra??? of samen met ander object??</v>
          </cell>
          <cell r="FY338" t="e">
            <v>#N/A</v>
          </cell>
        </row>
        <row r="339">
          <cell r="A339" t="str">
            <v>G3901</v>
          </cell>
          <cell r="B339" t="str">
            <v>Rijndijk</v>
          </cell>
          <cell r="D339" t="str">
            <v>j</v>
          </cell>
          <cell r="E339">
            <v>2170</v>
          </cell>
          <cell r="F339" t="str">
            <v>Gm</v>
          </cell>
          <cell r="G339" t="str">
            <v>St</v>
          </cell>
          <cell r="P339" t="str">
            <v>Ch</v>
          </cell>
          <cell r="Q339" t="str">
            <v>GmStCh</v>
          </cell>
          <cell r="R339" t="str">
            <v>HDSR</v>
          </cell>
          <cell r="S339">
            <v>300</v>
          </cell>
          <cell r="X339" t="str">
            <v>G3zO</v>
          </cell>
          <cell r="Z339">
            <v>138141.81399999931</v>
          </cell>
          <cell r="AA339">
            <v>454077.43400000036</v>
          </cell>
          <cell r="AB339" t="str">
            <v>Rijndijk 2</v>
          </cell>
          <cell r="AC339" t="str">
            <v>3585LG</v>
          </cell>
          <cell r="AD339" t="str">
            <v>Utrecht</v>
          </cell>
          <cell r="AE339" t="str">
            <v>Utrecht</v>
          </cell>
          <cell r="AF339" t="str">
            <v>LR</v>
          </cell>
          <cell r="AG339" t="str">
            <v>JS 13</v>
          </cell>
          <cell r="AH339" t="str">
            <v>autom.</v>
          </cell>
          <cell r="AI339" t="str">
            <v>ST3910</v>
          </cell>
          <cell r="AJ339" t="str">
            <v>GOP</v>
          </cell>
          <cell r="AL339" t="str">
            <v>af- en aanvoer</v>
          </cell>
          <cell r="AO339" t="str">
            <v>de Kromme Rijn</v>
          </cell>
          <cell r="AP339">
            <v>0.57999999999999996</v>
          </cell>
          <cell r="AR339" t="str">
            <v>sportpark Maarschalkerweerd</v>
          </cell>
          <cell r="AT339">
            <v>0.4</v>
          </cell>
          <cell r="AU339">
            <v>0.17999999999999994</v>
          </cell>
          <cell r="AV339" t="str">
            <v>schroefpomp</v>
          </cell>
          <cell r="AW339">
            <v>2.5</v>
          </cell>
          <cell r="AX339">
            <v>2.5</v>
          </cell>
          <cell r="BA339">
            <v>5</v>
          </cell>
          <cell r="BC339">
            <v>2</v>
          </cell>
          <cell r="BD339">
            <v>0</v>
          </cell>
          <cell r="BF339" t="str">
            <v>stuw</v>
          </cell>
          <cell r="BG339">
            <v>1</v>
          </cell>
          <cell r="CR339" t="str">
            <v>put prefab beton</v>
          </cell>
          <cell r="CS339" t="str">
            <v>stalen straatkast</v>
          </cell>
          <cell r="CT339">
            <v>80000</v>
          </cell>
          <cell r="CU339">
            <v>30000</v>
          </cell>
          <cell r="CV339">
            <v>25000</v>
          </cell>
          <cell r="CW339">
            <v>189000</v>
          </cell>
          <cell r="CX339">
            <v>90410.249738250568</v>
          </cell>
          <cell r="CY339">
            <v>76059</v>
          </cell>
          <cell r="DA339">
            <v>95427</v>
          </cell>
          <cell r="DE339">
            <v>2013</v>
          </cell>
          <cell r="DF339">
            <v>800613</v>
          </cell>
          <cell r="DG339">
            <v>2014</v>
          </cell>
          <cell r="DH339">
            <v>842705</v>
          </cell>
          <cell r="DI339">
            <v>2019</v>
          </cell>
          <cell r="DL339" t="str">
            <v>kl.kast</v>
          </cell>
          <cell r="DM339" t="str">
            <v>ja</v>
          </cell>
          <cell r="DO339" t="str">
            <v>geen</v>
          </cell>
          <cell r="DP339" t="str">
            <v>??</v>
          </cell>
          <cell r="DQ339">
            <v>1984</v>
          </cell>
          <cell r="DR339">
            <v>2008</v>
          </cell>
          <cell r="DS339">
            <v>2008</v>
          </cell>
          <cell r="DT339">
            <v>2008</v>
          </cell>
          <cell r="DU339">
            <v>2008</v>
          </cell>
          <cell r="DZ339" t="str">
            <v>gemaal kan wellicht vervallen. Inlaten onder vrij verval</v>
          </cell>
          <cell r="EG339">
            <v>5</v>
          </cell>
          <cell r="EH339">
            <v>95</v>
          </cell>
          <cell r="EI339">
            <v>20</v>
          </cell>
          <cell r="EX339" t="str">
            <v>X</v>
          </cell>
          <cell r="FV339" t="str">
            <v>nn</v>
          </cell>
          <cell r="FW339" t="str">
            <v>871687400001837718</v>
          </cell>
          <cell r="FX339">
            <v>2</v>
          </cell>
          <cell r="FY339" t="str">
            <v>GM-RIJNDIJK</v>
          </cell>
        </row>
        <row r="340">
          <cell r="A340" t="str">
            <v>Woon09</v>
          </cell>
          <cell r="B340" t="str">
            <v>Rijnkade Bodegraven</v>
          </cell>
          <cell r="E340" t="str">
            <v>nee</v>
          </cell>
          <cell r="Q340" t="str">
            <v/>
          </cell>
          <cell r="R340" t="str">
            <v>HDSR</v>
          </cell>
          <cell r="S340">
            <v>300</v>
          </cell>
          <cell r="X340" t="str">
            <v>EG</v>
          </cell>
          <cell r="Y340" t="str">
            <v>Afz.bes.</v>
          </cell>
          <cell r="Z340" t="e">
            <v>#N/A</v>
          </cell>
          <cell r="AA340" t="e">
            <v>#N/A</v>
          </cell>
          <cell r="AB340" t="str">
            <v xml:space="preserve">Rijnkade 3   </v>
          </cell>
          <cell r="AD340" t="str">
            <v>Bodegraven</v>
          </cell>
          <cell r="AE340" t="str">
            <v>Bodegraven-Reeuwijk</v>
          </cell>
          <cell r="AF340" t="str">
            <v>OR</v>
          </cell>
          <cell r="AG340" t="str">
            <v>WS 05</v>
          </cell>
          <cell r="AH340" t="str">
            <v>n.v.t.</v>
          </cell>
          <cell r="AI340" t="str">
            <v>verhuurd aan Adrie Schouten</v>
          </cell>
          <cell r="AJ340" t="str">
            <v>nee</v>
          </cell>
          <cell r="DA340">
            <v>127263</v>
          </cell>
          <cell r="DE340">
            <v>2007</v>
          </cell>
          <cell r="DG340">
            <v>2007</v>
          </cell>
          <cell r="DI340">
            <v>2017</v>
          </cell>
          <cell r="DO340" t="str">
            <v>geen</v>
          </cell>
          <cell r="FW340" t="str">
            <v>geen elektra??? of samen met ander object??</v>
          </cell>
          <cell r="FY340" t="e">
            <v>#N/A</v>
          </cell>
        </row>
        <row r="341">
          <cell r="A341" t="str">
            <v>G?</v>
          </cell>
          <cell r="B341" t="str">
            <v>Rijnvliet</v>
          </cell>
          <cell r="C341" t="str">
            <v>Strijkviertel</v>
          </cell>
          <cell r="D341" t="str">
            <v>j</v>
          </cell>
          <cell r="E341" t="str">
            <v>volgt</v>
          </cell>
          <cell r="F341" t="str">
            <v>Gm</v>
          </cell>
          <cell r="Q341" t="str">
            <v>Gm</v>
          </cell>
          <cell r="R341" t="str">
            <v>HDSR</v>
          </cell>
          <cell r="S341">
            <v>100</v>
          </cell>
          <cell r="Z341" t="e">
            <v>#N/A</v>
          </cell>
          <cell r="AA341" t="e">
            <v>#N/A</v>
          </cell>
          <cell r="AB341" t="str">
            <v>Rijksstraatweg hoek Burg.Verderlaan</v>
          </cell>
          <cell r="AC341" t="str">
            <v>3544AC</v>
          </cell>
          <cell r="AD341" t="str">
            <v>De Meern</v>
          </cell>
          <cell r="AE341" t="str">
            <v>Utrecht</v>
          </cell>
          <cell r="AF341" t="str">
            <v>LR</v>
          </cell>
          <cell r="AG341" t="str">
            <v>NB 16</v>
          </cell>
          <cell r="AH341" t="str">
            <v>autom.</v>
          </cell>
          <cell r="AI341" t="str">
            <v>nog te bouwen, mogelijk anders</v>
          </cell>
          <cell r="AJ341" t="str">
            <v>GOP</v>
          </cell>
          <cell r="AV341" t="str">
            <v>pomp</v>
          </cell>
          <cell r="AW341">
            <v>30</v>
          </cell>
          <cell r="BA341">
            <v>30</v>
          </cell>
          <cell r="DI341">
            <v>2022</v>
          </cell>
          <cell r="DL341" t="str">
            <v>kl.kast</v>
          </cell>
          <cell r="DM341" t="str">
            <v>?</v>
          </cell>
          <cell r="DO341" t="str">
            <v>geen</v>
          </cell>
          <cell r="DP341">
            <v>2017</v>
          </cell>
          <cell r="DQ341">
            <v>2017</v>
          </cell>
          <cell r="DR341">
            <v>2017</v>
          </cell>
          <cell r="DS341">
            <v>2017</v>
          </cell>
          <cell r="DT341">
            <v>2017</v>
          </cell>
          <cell r="DU341">
            <v>2017</v>
          </cell>
          <cell r="DZ341" t="str">
            <v xml:space="preserve">dec 2016 wordt Rijnvliet als naam (was Strijkviertel) </v>
          </cell>
          <cell r="ER341" t="str">
            <v>X</v>
          </cell>
          <cell r="ES341" t="str">
            <v>X</v>
          </cell>
          <cell r="ET341" t="str">
            <v>X</v>
          </cell>
          <cell r="FW341" t="str">
            <v>geen elektra??? of samen met ander object??</v>
          </cell>
          <cell r="FY341" t="e">
            <v>#N/A</v>
          </cell>
        </row>
        <row r="342">
          <cell r="A342" t="str">
            <v>G1003</v>
          </cell>
          <cell r="B342" t="str">
            <v>Rijnwijck</v>
          </cell>
          <cell r="C342" t="str">
            <v>Karelse rijnwijkse wetering</v>
          </cell>
          <cell r="D342" t="str">
            <v>j</v>
          </cell>
          <cell r="E342">
            <v>1068</v>
          </cell>
          <cell r="F342" t="str">
            <v>Gm</v>
          </cell>
          <cell r="Q342" t="str">
            <v>Gm</v>
          </cell>
          <cell r="R342" t="str">
            <v>HDSR</v>
          </cell>
          <cell r="S342">
            <v>300</v>
          </cell>
          <cell r="X342" t="str">
            <v>EG</v>
          </cell>
          <cell r="Z342">
            <v>144936.65700000152</v>
          </cell>
          <cell r="AA342">
            <v>452149.07800000161</v>
          </cell>
          <cell r="AB342" t="str">
            <v>Zeisterweg 107</v>
          </cell>
          <cell r="AC342" t="str">
            <v>3984NK</v>
          </cell>
          <cell r="AD342" t="str">
            <v>Odijk</v>
          </cell>
          <cell r="AE342" t="str">
            <v>Bunnik</v>
          </cell>
          <cell r="AF342" t="str">
            <v>KR</v>
          </cell>
          <cell r="AG342" t="str">
            <v>JW 09</v>
          </cell>
          <cell r="AH342" t="str">
            <v>autom.</v>
          </cell>
          <cell r="AI342" t="str">
            <v>sluisje van Rijnwijck</v>
          </cell>
          <cell r="AJ342" t="str">
            <v>GOP</v>
          </cell>
          <cell r="AL342" t="str">
            <v>aanvoer</v>
          </cell>
          <cell r="AO342" t="str">
            <v>Rijnwijkse wetering</v>
          </cell>
          <cell r="AP342">
            <v>1.8</v>
          </cell>
          <cell r="AQ342">
            <v>1.6</v>
          </cell>
          <cell r="AR342" t="str">
            <v>De Kromme Rijn</v>
          </cell>
          <cell r="AT342">
            <v>1</v>
          </cell>
          <cell r="AU342">
            <v>0.8</v>
          </cell>
          <cell r="AV342" t="str">
            <v>schroefpomp</v>
          </cell>
          <cell r="AW342">
            <v>30</v>
          </cell>
          <cell r="BA342">
            <v>30</v>
          </cell>
          <cell r="BC342">
            <v>1</v>
          </cell>
          <cell r="BD342">
            <v>1</v>
          </cell>
          <cell r="CR342" t="str">
            <v>stalen damwand</v>
          </cell>
          <cell r="CS342" t="str">
            <v>prefab beton pomp</v>
          </cell>
          <cell r="CT342">
            <v>150000</v>
          </cell>
          <cell r="CU342">
            <v>100000</v>
          </cell>
          <cell r="CV342">
            <v>60000</v>
          </cell>
          <cell r="CW342">
            <v>434000</v>
          </cell>
          <cell r="CX342">
            <v>189009.35563352145</v>
          </cell>
          <cell r="CY342">
            <v>159007</v>
          </cell>
          <cell r="DA342">
            <v>270795</v>
          </cell>
          <cell r="DE342">
            <v>2012</v>
          </cell>
          <cell r="DG342">
            <v>2012</v>
          </cell>
          <cell r="DI342">
            <v>2017</v>
          </cell>
          <cell r="DL342" t="str">
            <v>kl.kast</v>
          </cell>
          <cell r="DM342" t="str">
            <v>ja</v>
          </cell>
          <cell r="DO342" t="str">
            <v>geen</v>
          </cell>
          <cell r="DP342">
            <v>2008</v>
          </cell>
          <cell r="DQ342">
            <v>2008</v>
          </cell>
          <cell r="DR342">
            <v>2008</v>
          </cell>
          <cell r="DS342">
            <v>2008</v>
          </cell>
          <cell r="DT342">
            <v>2008</v>
          </cell>
          <cell r="DU342">
            <v>2008</v>
          </cell>
          <cell r="EH342">
            <v>150</v>
          </cell>
          <cell r="EI342">
            <v>325</v>
          </cell>
          <cell r="EX342" t="str">
            <v>X</v>
          </cell>
          <cell r="FS342" t="str">
            <v>N</v>
          </cell>
          <cell r="FU342" t="str">
            <v>SPAANS BABCOCK B.V.</v>
          </cell>
          <cell r="FV342" t="str">
            <v>nn</v>
          </cell>
          <cell r="FW342" t="str">
            <v>871687400009834894</v>
          </cell>
          <cell r="FX342">
            <v>3</v>
          </cell>
          <cell r="FY342" t="str">
            <v>GM-RIJNWIJCK</v>
          </cell>
        </row>
        <row r="343">
          <cell r="A343" t="str">
            <v>ST0013</v>
          </cell>
          <cell r="B343" t="str">
            <v>Rijsbruggerwetering</v>
          </cell>
          <cell r="D343" t="str">
            <v>j</v>
          </cell>
          <cell r="E343">
            <v>1036</v>
          </cell>
          <cell r="G343" t="str">
            <v>St</v>
          </cell>
          <cell r="O343" t="str">
            <v>Vp</v>
          </cell>
          <cell r="Q343" t="str">
            <v>StVp</v>
          </cell>
          <cell r="R343" t="str">
            <v>HDSR</v>
          </cell>
          <cell r="S343">
            <v>300</v>
          </cell>
          <cell r="X343" t="str">
            <v>G3zO</v>
          </cell>
          <cell r="Z343">
            <v>140763.91499999911</v>
          </cell>
          <cell r="AA343">
            <v>453391.89900000021</v>
          </cell>
          <cell r="AB343" t="str">
            <v>Rhijnauwenselaan to 5</v>
          </cell>
          <cell r="AC343" t="str">
            <v>3981HH</v>
          </cell>
          <cell r="AD343" t="str">
            <v>Bunnik</v>
          </cell>
          <cell r="AE343" t="str">
            <v>Bunnik</v>
          </cell>
          <cell r="AF343" t="str">
            <v>KR</v>
          </cell>
          <cell r="AG343" t="str">
            <v>WHa11</v>
          </cell>
          <cell r="AH343" t="str">
            <v>autom.</v>
          </cell>
          <cell r="AJ343" t="str">
            <v>GOP</v>
          </cell>
          <cell r="AL343" t="str">
            <v>afvoer</v>
          </cell>
          <cell r="BA343">
            <v>0</v>
          </cell>
          <cell r="BC343">
            <v>0</v>
          </cell>
          <cell r="BF343" t="str">
            <v>ecostuw</v>
          </cell>
          <cell r="BH343">
            <v>2</v>
          </cell>
          <cell r="BM343" t="str">
            <v>rond</v>
          </cell>
          <cell r="CW343">
            <v>0</v>
          </cell>
          <cell r="CX343">
            <v>170585.90721899533</v>
          </cell>
          <cell r="CY343">
            <v>143507.99333850644</v>
          </cell>
          <cell r="DA343">
            <v>180050</v>
          </cell>
          <cell r="DD343">
            <v>2018</v>
          </cell>
          <cell r="DE343">
            <v>2013</v>
          </cell>
          <cell r="DG343">
            <v>2013</v>
          </cell>
          <cell r="DI343">
            <v>2018</v>
          </cell>
          <cell r="DO343" t="str">
            <v>geen</v>
          </cell>
          <cell r="DP343" t="str">
            <v>??</v>
          </cell>
          <cell r="DQ343">
            <v>2004</v>
          </cell>
          <cell r="DR343">
            <v>2004</v>
          </cell>
          <cell r="DS343">
            <v>2004</v>
          </cell>
          <cell r="DT343">
            <v>2004</v>
          </cell>
          <cell r="DU343">
            <v>2004</v>
          </cell>
          <cell r="EM343" t="str">
            <v>visp</v>
          </cell>
          <cell r="ET343" t="str">
            <v>X</v>
          </cell>
          <cell r="FW343" t="str">
            <v>geen elektra??? of samen met ander object??</v>
          </cell>
          <cell r="FY343" t="e">
            <v>#N/A</v>
          </cell>
        </row>
        <row r="344">
          <cell r="A344" t="str">
            <v>G3018</v>
          </cell>
          <cell r="B344" t="str">
            <v>Ringslangweide</v>
          </cell>
          <cell r="D344" t="str">
            <v>j</v>
          </cell>
          <cell r="E344" t="str">
            <v>nee</v>
          </cell>
          <cell r="F344" t="str">
            <v>Gm</v>
          </cell>
          <cell r="Q344" t="str">
            <v>Gm</v>
          </cell>
          <cell r="R344" t="str">
            <v>HDSR</v>
          </cell>
          <cell r="S344">
            <v>300</v>
          </cell>
          <cell r="X344" t="str">
            <v>G3zO</v>
          </cell>
          <cell r="Z344">
            <v>132968.8740000017</v>
          </cell>
          <cell r="AA344">
            <v>450325.92799999937</v>
          </cell>
          <cell r="AB344" t="str">
            <v>Kikvorsweide 4 ac</v>
          </cell>
          <cell r="AC344" t="str">
            <v>3437VA</v>
          </cell>
          <cell r="AD344" t="str">
            <v>Nieuwegein</v>
          </cell>
          <cell r="AE344" t="str">
            <v>Nieuwegein</v>
          </cell>
          <cell r="AF344" t="str">
            <v>LR</v>
          </cell>
          <cell r="AG344" t="str">
            <v>WHo 17</v>
          </cell>
          <cell r="AH344" t="str">
            <v>lok.autom.</v>
          </cell>
          <cell r="AJ344" t="str">
            <v>GOP</v>
          </cell>
          <cell r="AL344" t="str">
            <v>afvoer</v>
          </cell>
          <cell r="AO344" t="str">
            <v>Lange Vliet</v>
          </cell>
          <cell r="AP344">
            <v>-0.9</v>
          </cell>
          <cell r="AR344" t="str">
            <v>plas Ringslangweide</v>
          </cell>
          <cell r="AT344">
            <v>-1</v>
          </cell>
          <cell r="AU344">
            <v>9.9999999999999978E-2</v>
          </cell>
          <cell r="AV344" t="str">
            <v>schroefpomp</v>
          </cell>
          <cell r="AW344">
            <v>0.7</v>
          </cell>
          <cell r="BA344">
            <v>0.7</v>
          </cell>
          <cell r="BB344">
            <v>12</v>
          </cell>
          <cell r="BC344">
            <v>1</v>
          </cell>
          <cell r="BD344">
            <v>0</v>
          </cell>
          <cell r="CR344" t="str">
            <v>put prefab beton</v>
          </cell>
          <cell r="CS344" t="str">
            <v>stalen straatkast</v>
          </cell>
          <cell r="CT344">
            <v>40000</v>
          </cell>
          <cell r="CU344">
            <v>10000</v>
          </cell>
          <cell r="CV344">
            <v>15000</v>
          </cell>
          <cell r="CW344">
            <v>91000</v>
          </cell>
          <cell r="CX344">
            <v>50800.863054518399</v>
          </cell>
          <cell r="CY344">
            <v>42737</v>
          </cell>
          <cell r="DA344">
            <v>53619</v>
          </cell>
          <cell r="DD344">
            <v>2017</v>
          </cell>
          <cell r="DE344">
            <v>2012</v>
          </cell>
          <cell r="DG344">
            <v>2012</v>
          </cell>
          <cell r="DI344">
            <v>2017</v>
          </cell>
          <cell r="DL344" t="str">
            <v>kl.kast</v>
          </cell>
          <cell r="DM344" t="str">
            <v>ja</v>
          </cell>
          <cell r="DO344" t="str">
            <v>geen</v>
          </cell>
          <cell r="DP344">
            <v>1998</v>
          </cell>
          <cell r="DQ344">
            <v>1998</v>
          </cell>
          <cell r="DR344">
            <v>1998</v>
          </cell>
          <cell r="DS344">
            <v>1998</v>
          </cell>
          <cell r="DT344" t="str">
            <v>n.v.t.</v>
          </cell>
          <cell r="DU344">
            <v>1998</v>
          </cell>
          <cell r="DZ344" t="str">
            <v>12/05/2014 stand alone peilopnemer plaatsen 2 jaar monitoren</v>
          </cell>
          <cell r="EU344">
            <v>19</v>
          </cell>
          <cell r="FV344" t="str">
            <v>nn</v>
          </cell>
          <cell r="FW344" t="str">
            <v>871687400008501452</v>
          </cell>
          <cell r="FX344">
            <v>2</v>
          </cell>
          <cell r="FY344" t="str">
            <v>GM-RINGSLANGWEIDE</v>
          </cell>
        </row>
        <row r="345">
          <cell r="A345" t="str">
            <v>M18</v>
          </cell>
          <cell r="B345" t="str">
            <v>Rode brug ADM eigend.AGV</v>
          </cell>
          <cell r="D345" t="str">
            <v>n</v>
          </cell>
          <cell r="E345">
            <v>2129</v>
          </cell>
          <cell r="N345" t="str">
            <v>Mp</v>
          </cell>
          <cell r="Q345" t="str">
            <v>Mp</v>
          </cell>
          <cell r="R345" t="str">
            <v>AGV</v>
          </cell>
          <cell r="S345">
            <v>450</v>
          </cell>
          <cell r="X345" t="str">
            <v>M-code</v>
          </cell>
          <cell r="Z345" t="e">
            <v>#N/A</v>
          </cell>
          <cell r="AA345" t="e">
            <v>#N/A</v>
          </cell>
          <cell r="AB345" t="str">
            <v>Loevenhoutsedijk 100 nst</v>
          </cell>
          <cell r="AC345" t="str">
            <v>3552XE</v>
          </cell>
          <cell r="AD345" t="str">
            <v>Utrecht</v>
          </cell>
          <cell r="AE345" t="str">
            <v>Utrecht</v>
          </cell>
          <cell r="AF345" t="str">
            <v>LR</v>
          </cell>
          <cell r="AG345" t="str">
            <v>AH 15</v>
          </cell>
          <cell r="AH345" t="str">
            <v>niet</v>
          </cell>
          <cell r="AI345" t="str">
            <v>wens om te VERVANGEN =&gt; HDSR</v>
          </cell>
          <cell r="AJ345" t="str">
            <v>nee</v>
          </cell>
          <cell r="BA345">
            <v>0</v>
          </cell>
          <cell r="BC345">
            <v>0</v>
          </cell>
          <cell r="CN345" t="str">
            <v>ADCP</v>
          </cell>
          <cell r="CP345" t="str">
            <v>optie</v>
          </cell>
          <cell r="CW345">
            <v>0</v>
          </cell>
          <cell r="CX345">
            <v>35299.346097319074</v>
          </cell>
          <cell r="CY345">
            <v>28701.598667701284</v>
          </cell>
          <cell r="CZ345">
            <v>0</v>
          </cell>
          <cell r="DA345">
            <v>36010</v>
          </cell>
          <cell r="DB345" t="str">
            <v>is vervallen</v>
          </cell>
          <cell r="DE345" t="str">
            <v>n.v.t.</v>
          </cell>
          <cell r="DO345" t="str">
            <v>geen</v>
          </cell>
          <cell r="DP345" t="str">
            <v xml:space="preserve">Waternet </v>
          </cell>
          <cell r="DR345" t="str">
            <v>n.v.t.</v>
          </cell>
          <cell r="DS345" t="str">
            <v xml:space="preserve"> </v>
          </cell>
          <cell r="DT345" t="str">
            <v>??</v>
          </cell>
          <cell r="DZ345" t="str">
            <v>niet is vervallen</v>
          </cell>
          <cell r="FW345" t="str">
            <v>geen elektra??? of samen met ander object??</v>
          </cell>
          <cell r="FY345" t="e">
            <v>#N/A</v>
          </cell>
        </row>
        <row r="346">
          <cell r="A346" t="str">
            <v>SL0021</v>
          </cell>
          <cell r="B346" t="str">
            <v>Romeijndeuren</v>
          </cell>
          <cell r="D346" t="str">
            <v>j</v>
          </cell>
          <cell r="E346" t="str">
            <v>nee</v>
          </cell>
          <cell r="K346" t="str">
            <v xml:space="preserve"> </v>
          </cell>
          <cell r="L346" t="str">
            <v>Sl</v>
          </cell>
          <cell r="P346" t="str">
            <v>Ch</v>
          </cell>
          <cell r="Q346" t="str">
            <v xml:space="preserve"> SlCh</v>
          </cell>
          <cell r="R346" t="str">
            <v>HDSR</v>
          </cell>
          <cell r="S346">
            <v>300</v>
          </cell>
          <cell r="W346" t="str">
            <v>ja 19xx</v>
          </cell>
          <cell r="X346" t="str">
            <v>G3zO</v>
          </cell>
          <cell r="Z346" t="e">
            <v>#N/A</v>
          </cell>
          <cell r="AA346" t="e">
            <v>#N/A</v>
          </cell>
          <cell r="AB346" t="str">
            <v>Romeijnstraat</v>
          </cell>
          <cell r="AD346" t="str">
            <v>Oudewater</v>
          </cell>
          <cell r="AE346" t="str">
            <v>Oudewater</v>
          </cell>
          <cell r="AF346" t="str">
            <v>OR</v>
          </cell>
          <cell r="AG346" t="str">
            <v>WS 05</v>
          </cell>
          <cell r="AH346" t="str">
            <v>handm.</v>
          </cell>
          <cell r="AI346" t="str">
            <v>WBK Prim. TOETS in 2008</v>
          </cell>
          <cell r="AJ346" t="str">
            <v>GOP</v>
          </cell>
          <cell r="AO346" t="str">
            <v>Gekanaliseerde Ijssel</v>
          </cell>
          <cell r="AR346" t="str">
            <v>Lange Linschoten</v>
          </cell>
          <cell r="BA346">
            <v>0</v>
          </cell>
          <cell r="BC346">
            <v>0</v>
          </cell>
          <cell r="CW346">
            <v>0</v>
          </cell>
          <cell r="CX346">
            <v>0</v>
          </cell>
          <cell r="DE346" t="str">
            <v>n.v.t.</v>
          </cell>
          <cell r="DL346" t="str">
            <v>sluis</v>
          </cell>
          <cell r="DM346" t="str">
            <v>ja</v>
          </cell>
          <cell r="DN346">
            <v>2018</v>
          </cell>
          <cell r="DO346" t="str">
            <v>geen</v>
          </cell>
          <cell r="DP346">
            <v>1719</v>
          </cell>
          <cell r="DQ346">
            <v>1990</v>
          </cell>
          <cell r="DU346">
            <v>1990</v>
          </cell>
          <cell r="DX346">
            <v>2</v>
          </cell>
          <cell r="DZ346" t="str">
            <v>Wenselijk om een keer een overvaarbare klepstuw te plaatsen (bij KWA+ ?)</v>
          </cell>
          <cell r="FW346" t="str">
            <v>geen elektra??? of samen met ander object??</v>
          </cell>
          <cell r="FY346" t="e">
            <v>#N/A</v>
          </cell>
        </row>
        <row r="347">
          <cell r="A347" t="str">
            <v>ST0139</v>
          </cell>
          <cell r="B347" t="str">
            <v>Romulus</v>
          </cell>
          <cell r="C347" t="str">
            <v>stuwen de Geer</v>
          </cell>
          <cell r="D347" t="str">
            <v>j</v>
          </cell>
          <cell r="E347">
            <v>1084</v>
          </cell>
          <cell r="G347" t="str">
            <v>St</v>
          </cell>
          <cell r="Q347" t="str">
            <v>St</v>
          </cell>
          <cell r="R347" t="str">
            <v>HDSR</v>
          </cell>
          <cell r="S347">
            <v>300</v>
          </cell>
          <cell r="X347" t="str">
            <v>G3mO</v>
          </cell>
          <cell r="Z347" t="e">
            <v>#N/A</v>
          </cell>
          <cell r="AA347" t="e">
            <v>#N/A</v>
          </cell>
          <cell r="AB347" t="str">
            <v>Romulus 1 nabij</v>
          </cell>
          <cell r="AC347" t="str">
            <v>3962KA</v>
          </cell>
          <cell r="AD347" t="str">
            <v>Wijk bij Duurstede</v>
          </cell>
          <cell r="AE347" t="str">
            <v>Wijk bij Duurstede</v>
          </cell>
          <cell r="AF347" t="str">
            <v>KR</v>
          </cell>
          <cell r="AG347" t="str">
            <v>ML 08</v>
          </cell>
          <cell r="AH347" t="str">
            <v>autom.</v>
          </cell>
          <cell r="AL347" t="str">
            <v>doorspoel</v>
          </cell>
          <cell r="DE347" t="str">
            <v>geen status bekend</v>
          </cell>
          <cell r="FW347" t="str">
            <v>871687400010349103</v>
          </cell>
          <cell r="FX347">
            <v>3</v>
          </cell>
          <cell r="FY347" t="str">
            <v>ST-ROMULUS EN ST-BOTERSLOOTWEG</v>
          </cell>
          <cell r="FZ347" t="str">
            <v>1 aansluiting</v>
          </cell>
        </row>
        <row r="348">
          <cell r="A348" t="str">
            <v>G4054</v>
          </cell>
          <cell r="B348" t="str">
            <v>Rondweg</v>
          </cell>
          <cell r="D348" t="str">
            <v>j</v>
          </cell>
          <cell r="E348">
            <v>4332</v>
          </cell>
          <cell r="F348" t="str">
            <v>Gm</v>
          </cell>
          <cell r="G348" t="str">
            <v>St</v>
          </cell>
          <cell r="Q348" t="str">
            <v>GmSt</v>
          </cell>
          <cell r="R348" t="str">
            <v>HDSR</v>
          </cell>
          <cell r="S348">
            <v>300</v>
          </cell>
          <cell r="Z348" t="e">
            <v>#N/A</v>
          </cell>
          <cell r="AA348" t="e">
            <v>#N/A</v>
          </cell>
          <cell r="AB348" t="str">
            <v>naast Milandweg 64</v>
          </cell>
          <cell r="AC348" t="str">
            <v>3474KG</v>
          </cell>
          <cell r="AD348" t="str">
            <v>Zegveld</v>
          </cell>
          <cell r="AE348" t="str">
            <v>Woerden</v>
          </cell>
          <cell r="AF348" t="str">
            <v>OR</v>
          </cell>
          <cell r="AG348" t="str">
            <v>NG 04</v>
          </cell>
          <cell r="AH348" t="str">
            <v>autom.</v>
          </cell>
          <cell r="AJ348" t="str">
            <v>GOP</v>
          </cell>
          <cell r="AL348" t="str">
            <v>afvoer</v>
          </cell>
          <cell r="BA348">
            <v>0</v>
          </cell>
          <cell r="BC348">
            <v>0</v>
          </cell>
          <cell r="BD348">
            <v>0</v>
          </cell>
          <cell r="CR348" t="str">
            <v>put prefab beton</v>
          </cell>
          <cell r="CS348" t="str">
            <v>stalen straatkast</v>
          </cell>
          <cell r="CW348">
            <v>0</v>
          </cell>
          <cell r="CX348">
            <v>0</v>
          </cell>
          <cell r="DE348">
            <v>2011</v>
          </cell>
          <cell r="DG348">
            <v>2011</v>
          </cell>
          <cell r="DI348">
            <v>2016</v>
          </cell>
          <cell r="DL348" t="str">
            <v>kl.kast</v>
          </cell>
          <cell r="DM348" t="str">
            <v>ja</v>
          </cell>
          <cell r="DO348" t="str">
            <v>geen</v>
          </cell>
          <cell r="DP348">
            <v>2013</v>
          </cell>
          <cell r="DQ348">
            <v>2013</v>
          </cell>
          <cell r="DR348">
            <v>2013</v>
          </cell>
          <cell r="DS348">
            <v>2013</v>
          </cell>
          <cell r="DT348">
            <v>2013</v>
          </cell>
          <cell r="DU348">
            <v>2013</v>
          </cell>
          <cell r="FC348" t="str">
            <v>x</v>
          </cell>
          <cell r="FV348" t="str">
            <v>nn</v>
          </cell>
          <cell r="FW348" t="str">
            <v>871687400008641929</v>
          </cell>
          <cell r="FX348">
            <v>4</v>
          </cell>
          <cell r="FY348" t="str">
            <v>GM-RONDWEG</v>
          </cell>
        </row>
        <row r="349">
          <cell r="A349" t="str">
            <v>I6048</v>
          </cell>
          <cell r="B349" t="str">
            <v>Ruige Weide inlaat</v>
          </cell>
          <cell r="D349" t="str">
            <v>j</v>
          </cell>
          <cell r="E349">
            <v>4383</v>
          </cell>
          <cell r="H349" t="str">
            <v>In</v>
          </cell>
          <cell r="Q349" t="str">
            <v>In</v>
          </cell>
          <cell r="R349" t="str">
            <v>HDSR</v>
          </cell>
          <cell r="S349">
            <v>300</v>
          </cell>
          <cell r="X349" t="str">
            <v>EG</v>
          </cell>
          <cell r="Z349" t="e">
            <v>#N/A</v>
          </cell>
          <cell r="AA349" t="e">
            <v>#N/A</v>
          </cell>
          <cell r="AB349" t="str">
            <v>Hogebrug achter 19</v>
          </cell>
          <cell r="AC349" t="str">
            <v>3421TE</v>
          </cell>
          <cell r="AD349" t="str">
            <v>Oudewater</v>
          </cell>
          <cell r="AE349" t="str">
            <v>Oudewater</v>
          </cell>
          <cell r="AF349" t="str">
            <v>OR</v>
          </cell>
          <cell r="AG349" t="str">
            <v>WS 05</v>
          </cell>
          <cell r="AH349" t="str">
            <v>autom.</v>
          </cell>
          <cell r="AJ349" t="str">
            <v>GOP</v>
          </cell>
          <cell r="AL349" t="str">
            <v>aanvoer</v>
          </cell>
          <cell r="AO349" t="str">
            <v>Dubbele Wiericke</v>
          </cell>
          <cell r="AP349">
            <v>-0.47</v>
          </cell>
          <cell r="AQ349">
            <v>-0.47</v>
          </cell>
          <cell r="AS349">
            <v>-2.2000000000000002</v>
          </cell>
          <cell r="AT349">
            <v>-2.2000000000000002</v>
          </cell>
          <cell r="BA349">
            <v>0</v>
          </cell>
          <cell r="BC349">
            <v>0</v>
          </cell>
          <cell r="CW349">
            <v>0</v>
          </cell>
          <cell r="CX349">
            <v>0</v>
          </cell>
          <cell r="DE349">
            <v>2014</v>
          </cell>
          <cell r="DG349">
            <v>2014</v>
          </cell>
          <cell r="DI349">
            <v>2019</v>
          </cell>
          <cell r="DO349" t="str">
            <v>geen</v>
          </cell>
          <cell r="DP349">
            <v>2005</v>
          </cell>
          <cell r="DQ349">
            <v>2005</v>
          </cell>
          <cell r="DR349">
            <v>2005</v>
          </cell>
          <cell r="DS349">
            <v>2009</v>
          </cell>
          <cell r="DT349">
            <v>2009</v>
          </cell>
          <cell r="DU349">
            <v>2009</v>
          </cell>
          <cell r="DZ349" t="str">
            <v>Autom LI werken</v>
          </cell>
          <cell r="EA349" t="str">
            <v>visp.2</v>
          </cell>
          <cell r="EH349">
            <v>5</v>
          </cell>
          <cell r="EI349">
            <v>30</v>
          </cell>
          <cell r="EJ349">
            <v>5</v>
          </cell>
          <cell r="EZ349" t="str">
            <v>X</v>
          </cell>
          <cell r="FW349" t="str">
            <v>871692113000025452</v>
          </cell>
          <cell r="FX349">
            <v>4</v>
          </cell>
          <cell r="FY349" t="str">
            <v>I-RUIGE-WEIDE</v>
          </cell>
        </row>
        <row r="350">
          <cell r="A350" t="str">
            <v>ST0485</v>
          </cell>
          <cell r="B350" t="str">
            <v>Ruige Weide stuw</v>
          </cell>
          <cell r="D350" t="str">
            <v>j</v>
          </cell>
          <cell r="E350">
            <v>4384</v>
          </cell>
          <cell r="G350" t="str">
            <v>St</v>
          </cell>
          <cell r="H350" t="str">
            <v>In</v>
          </cell>
          <cell r="Q350" t="str">
            <v>StIn</v>
          </cell>
          <cell r="R350" t="str">
            <v>HDSR</v>
          </cell>
          <cell r="S350">
            <v>300</v>
          </cell>
          <cell r="X350" t="str">
            <v>EG</v>
          </cell>
          <cell r="Z350">
            <v>116850.86100000143</v>
          </cell>
          <cell r="AA350">
            <v>449330.05099999905</v>
          </cell>
          <cell r="AB350" t="str">
            <v>via Ruige Weide  27</v>
          </cell>
          <cell r="AC350" t="str">
            <v>2421 TH</v>
          </cell>
          <cell r="AD350" t="str">
            <v>Oudewater</v>
          </cell>
          <cell r="AE350" t="str">
            <v>Oudewater</v>
          </cell>
          <cell r="AF350" t="str">
            <v>OR</v>
          </cell>
          <cell r="AG350" t="str">
            <v>WS 05</v>
          </cell>
          <cell r="AH350" t="str">
            <v>autom.</v>
          </cell>
          <cell r="AJ350" t="str">
            <v>GOP</v>
          </cell>
          <cell r="AL350" t="str">
            <v>afvoer</v>
          </cell>
          <cell r="AP350">
            <v>-2.2000000000000002</v>
          </cell>
          <cell r="AQ350">
            <v>-2.2000000000000002</v>
          </cell>
          <cell r="AS350">
            <v>-2.4</v>
          </cell>
          <cell r="AT350">
            <v>-2.35</v>
          </cell>
          <cell r="BA350">
            <v>0</v>
          </cell>
          <cell r="BC350">
            <v>0</v>
          </cell>
          <cell r="CW350">
            <v>0</v>
          </cell>
          <cell r="CX350">
            <v>0</v>
          </cell>
          <cell r="DD350">
            <v>2018</v>
          </cell>
          <cell r="DE350">
            <v>2014</v>
          </cell>
          <cell r="DG350">
            <v>2014</v>
          </cell>
          <cell r="DI350">
            <v>2019</v>
          </cell>
          <cell r="DO350" t="str">
            <v>geen</v>
          </cell>
          <cell r="DP350">
            <v>2008</v>
          </cell>
          <cell r="DQ350">
            <v>2008</v>
          </cell>
          <cell r="DR350">
            <v>2008</v>
          </cell>
          <cell r="DS350">
            <v>2010</v>
          </cell>
          <cell r="DT350">
            <v>2011</v>
          </cell>
          <cell r="DU350">
            <v>2011</v>
          </cell>
          <cell r="DZ350" t="str">
            <v>Autom LI werken</v>
          </cell>
          <cell r="EH350">
            <v>5</v>
          </cell>
          <cell r="EI350">
            <v>30</v>
          </cell>
          <cell r="EJ350">
            <v>5</v>
          </cell>
          <cell r="EZ350" t="str">
            <v>X</v>
          </cell>
          <cell r="FW350" t="str">
            <v>geen elektra??? of samen met ander object??</v>
          </cell>
          <cell r="FY350" t="e">
            <v>#N/A</v>
          </cell>
        </row>
        <row r="351">
          <cell r="A351" t="str">
            <v>ST4137</v>
          </cell>
          <cell r="B351" t="str">
            <v>Ruigekade Noord</v>
          </cell>
          <cell r="D351" t="str">
            <v>j</v>
          </cell>
          <cell r="E351">
            <v>3247</v>
          </cell>
          <cell r="G351" t="str">
            <v>St</v>
          </cell>
          <cell r="O351" t="str">
            <v>Vp</v>
          </cell>
          <cell r="Q351" t="str">
            <v>StVp</v>
          </cell>
          <cell r="R351" t="str">
            <v>HDSR</v>
          </cell>
          <cell r="S351">
            <v>300</v>
          </cell>
          <cell r="X351" t="str">
            <v>EG</v>
          </cell>
          <cell r="Z351">
            <v>127059.1400000006</v>
          </cell>
          <cell r="AA351">
            <v>449759.24300000072</v>
          </cell>
          <cell r="AB351" t="str">
            <v>Ruigekade Blokland 30 nst</v>
          </cell>
          <cell r="AC351" t="str">
            <v>3417MP</v>
          </cell>
          <cell r="AD351" t="str">
            <v>Montfoort</v>
          </cell>
          <cell r="AE351" t="str">
            <v>Montfoort</v>
          </cell>
          <cell r="AF351" t="str">
            <v>IJ</v>
          </cell>
          <cell r="AG351" t="str">
            <v>RK 02</v>
          </cell>
          <cell r="AH351" t="str">
            <v>autom.</v>
          </cell>
          <cell r="AJ351" t="str">
            <v>GOP</v>
          </cell>
          <cell r="AL351" t="str">
            <v>afvoer</v>
          </cell>
          <cell r="AO351" t="str">
            <v>Kaaiwetering pldr Blokland</v>
          </cell>
          <cell r="AP351">
            <v>-1</v>
          </cell>
          <cell r="AQ351">
            <v>-1.2</v>
          </cell>
          <cell r="AR351" t="str">
            <v>maalpand de Hoekse molen</v>
          </cell>
          <cell r="AS351">
            <v>-1.45</v>
          </cell>
          <cell r="AT351">
            <v>-1.55</v>
          </cell>
          <cell r="AU351">
            <v>0.55000000000000004</v>
          </cell>
          <cell r="BA351">
            <v>0</v>
          </cell>
          <cell r="BC351">
            <v>0</v>
          </cell>
          <cell r="BF351" t="str">
            <v>klepstuw</v>
          </cell>
          <cell r="BH351">
            <v>2</v>
          </cell>
          <cell r="BI351">
            <v>8</v>
          </cell>
          <cell r="BM351" t="str">
            <v>rechthoekig</v>
          </cell>
          <cell r="CR351" t="str">
            <v>betonnen onderbouw</v>
          </cell>
          <cell r="CS351" t="str">
            <v>stalen straatkast</v>
          </cell>
          <cell r="CV351">
            <v>35000</v>
          </cell>
          <cell r="CW351">
            <v>49000</v>
          </cell>
          <cell r="CX351">
            <v>0</v>
          </cell>
          <cell r="DE351">
            <v>2014</v>
          </cell>
          <cell r="DG351">
            <v>2014</v>
          </cell>
          <cell r="DI351">
            <v>2019</v>
          </cell>
          <cell r="DO351" t="str">
            <v>geen</v>
          </cell>
          <cell r="DP351">
            <v>1986</v>
          </cell>
          <cell r="DQ351">
            <v>1986</v>
          </cell>
          <cell r="DR351">
            <v>2005</v>
          </cell>
          <cell r="DS351">
            <v>2005</v>
          </cell>
          <cell r="DT351">
            <v>2005</v>
          </cell>
          <cell r="DU351">
            <v>2005</v>
          </cell>
          <cell r="EU351" t="str">
            <v>X</v>
          </cell>
          <cell r="FW351" t="str">
            <v>871687400009378756</v>
          </cell>
          <cell r="FX351">
            <v>1</v>
          </cell>
          <cell r="FY351" t="str">
            <v>ST-RUIGEKADE-NOORD</v>
          </cell>
        </row>
        <row r="352">
          <cell r="A352" t="str">
            <v>G0024</v>
          </cell>
          <cell r="B352" t="str">
            <v>Ruigenhoek fort doorspoel</v>
          </cell>
          <cell r="D352" t="str">
            <v>j</v>
          </cell>
          <cell r="E352" t="str">
            <v>nee</v>
          </cell>
          <cell r="F352" t="str">
            <v>Gm</v>
          </cell>
          <cell r="Q352" t="str">
            <v>Gm</v>
          </cell>
          <cell r="R352" t="str">
            <v>HDSR</v>
          </cell>
          <cell r="S352">
            <v>300</v>
          </cell>
          <cell r="X352" t="str">
            <v>G3zO</v>
          </cell>
          <cell r="Z352">
            <v>137426.45800000057</v>
          </cell>
          <cell r="AA352">
            <v>459960.34099999815</v>
          </cell>
          <cell r="AB352" t="str">
            <v>ruigenhoekschedijk 125</v>
          </cell>
          <cell r="AC352" t="str">
            <v>3737MR</v>
          </cell>
          <cell r="AD352" t="str">
            <v>Utrecht</v>
          </cell>
          <cell r="AE352" t="str">
            <v>Utrecht</v>
          </cell>
          <cell r="AF352" t="str">
            <v>LR</v>
          </cell>
          <cell r="AG352" t="str">
            <v>JS 13</v>
          </cell>
          <cell r="AH352" t="str">
            <v>handm.</v>
          </cell>
          <cell r="AJ352" t="str">
            <v>GOP</v>
          </cell>
          <cell r="AL352" t="str">
            <v>doorspoel</v>
          </cell>
          <cell r="AP352">
            <v>-0.2</v>
          </cell>
          <cell r="AQ352">
            <v>-0.4</v>
          </cell>
          <cell r="AR352" t="str">
            <v>ruigenhoeksepolder</v>
          </cell>
          <cell r="AV352" t="str">
            <v>schroefpomp</v>
          </cell>
          <cell r="AW352" t="str">
            <v>5m3/min</v>
          </cell>
          <cell r="BA352">
            <v>0</v>
          </cell>
          <cell r="DE352">
            <v>2013</v>
          </cell>
          <cell r="DG352">
            <v>2013</v>
          </cell>
          <cell r="DI352">
            <v>2018</v>
          </cell>
          <cell r="DL352" t="str">
            <v>kl.kast</v>
          </cell>
          <cell r="DM352" t="str">
            <v>ja</v>
          </cell>
          <cell r="DO352" t="str">
            <v>geen</v>
          </cell>
          <cell r="DP352">
            <v>2011</v>
          </cell>
          <cell r="DQ352">
            <v>2011</v>
          </cell>
          <cell r="DR352">
            <v>2011</v>
          </cell>
          <cell r="DS352">
            <v>2011</v>
          </cell>
          <cell r="DT352" t="str">
            <v>n.v.t.</v>
          </cell>
          <cell r="DU352">
            <v>2011</v>
          </cell>
          <cell r="EK352">
            <v>152</v>
          </cell>
          <cell r="EZ352" t="str">
            <v>X</v>
          </cell>
          <cell r="FW352" t="str">
            <v>871687400010179915</v>
          </cell>
          <cell r="FX352">
            <v>2</v>
          </cell>
          <cell r="FY352" t="str">
            <v>GM-RUIGENHOEK</v>
          </cell>
        </row>
        <row r="353">
          <cell r="A353" t="str">
            <v>SY1903</v>
          </cell>
          <cell r="B353" t="str">
            <v>Ruigenhoek syphon onder noodschuif</v>
          </cell>
          <cell r="D353" t="str">
            <v>n</v>
          </cell>
          <cell r="E353" t="str">
            <v>nee</v>
          </cell>
          <cell r="I353" t="str">
            <v xml:space="preserve"> </v>
          </cell>
          <cell r="J353" t="str">
            <v>Sy</v>
          </cell>
          <cell r="Q353" t="str">
            <v xml:space="preserve"> Sy</v>
          </cell>
          <cell r="R353" t="str">
            <v>HDSR</v>
          </cell>
          <cell r="S353">
            <v>300</v>
          </cell>
          <cell r="X353" t="str">
            <v>SY-code</v>
          </cell>
          <cell r="Z353" t="e">
            <v>#N/A</v>
          </cell>
          <cell r="AA353" t="e">
            <v>#N/A</v>
          </cell>
          <cell r="AB353" t="str">
            <v>gageldijk / Wilhelmweg kon 513 to</v>
          </cell>
          <cell r="AD353" t="str">
            <v>Utrecht</v>
          </cell>
          <cell r="AE353" t="str">
            <v>Utrecht</v>
          </cell>
          <cell r="AF353" t="str">
            <v>LR</v>
          </cell>
          <cell r="AG353" t="str">
            <v>JS 13</v>
          </cell>
          <cell r="AH353" t="str">
            <v>niet</v>
          </cell>
          <cell r="AJ353" t="str">
            <v>GOP</v>
          </cell>
          <cell r="BA353">
            <v>0</v>
          </cell>
          <cell r="BC353">
            <v>0</v>
          </cell>
          <cell r="BR353" t="str">
            <v>ø?</v>
          </cell>
          <cell r="BT353">
            <v>1</v>
          </cell>
          <cell r="BY353">
            <v>37.200000000000003</v>
          </cell>
          <cell r="CR353" t="str">
            <v>leiding</v>
          </cell>
          <cell r="CU353">
            <v>0</v>
          </cell>
          <cell r="CV353">
            <v>0</v>
          </cell>
          <cell r="CW353">
            <v>0</v>
          </cell>
          <cell r="CX353">
            <v>0</v>
          </cell>
          <cell r="CY353">
            <v>0</v>
          </cell>
          <cell r="DE353">
            <v>2013</v>
          </cell>
          <cell r="DG353">
            <v>2013</v>
          </cell>
          <cell r="DI353">
            <v>2018</v>
          </cell>
          <cell r="DO353" t="str">
            <v>geen</v>
          </cell>
          <cell r="DP353" t="str">
            <v>??</v>
          </cell>
          <cell r="FW353" t="str">
            <v>geen elektra??? of samen met ander object??</v>
          </cell>
          <cell r="FY353" t="e">
            <v>#N/A</v>
          </cell>
        </row>
        <row r="354">
          <cell r="A354" t="str">
            <v>I1903</v>
          </cell>
          <cell r="B354" t="str">
            <v>Ruigenhoekse polder Noodschuif</v>
          </cell>
          <cell r="C354" t="str">
            <v>Uitlaatwerk Overvecht</v>
          </cell>
          <cell r="E354" t="str">
            <v>nee</v>
          </cell>
          <cell r="K354" t="str">
            <v>Af</v>
          </cell>
          <cell r="Q354" t="str">
            <v>Af</v>
          </cell>
          <cell r="R354" t="str">
            <v>HDSR</v>
          </cell>
          <cell r="S354">
            <v>300</v>
          </cell>
          <cell r="Z354" t="e">
            <v>#N/A</v>
          </cell>
          <cell r="AA354" t="e">
            <v>#N/A</v>
          </cell>
          <cell r="AB354" t="str">
            <v>gageldijk / Wilhelmweg kon 513 to</v>
          </cell>
          <cell r="AD354" t="str">
            <v>Utrecht</v>
          </cell>
          <cell r="AE354" t="str">
            <v>Utrecht</v>
          </cell>
          <cell r="AF354" t="str">
            <v>LR</v>
          </cell>
          <cell r="AG354" t="str">
            <v>JS 13</v>
          </cell>
          <cell r="AH354" t="str">
            <v>handm.</v>
          </cell>
          <cell r="AJ354" t="str">
            <v>GOP</v>
          </cell>
          <cell r="AQ354" t="str">
            <v xml:space="preserve"> </v>
          </cell>
          <cell r="BA354">
            <v>0</v>
          </cell>
          <cell r="BC354">
            <v>0</v>
          </cell>
          <cell r="CW354">
            <v>0</v>
          </cell>
          <cell r="CX354">
            <v>307054.6329941916</v>
          </cell>
          <cell r="CY354">
            <v>258314.38800931157</v>
          </cell>
          <cell r="CZ354">
            <v>200</v>
          </cell>
          <cell r="DA354">
            <v>324090</v>
          </cell>
          <cell r="DE354">
            <v>2014</v>
          </cell>
          <cell r="DG354">
            <v>2014</v>
          </cell>
          <cell r="DI354">
            <v>2019</v>
          </cell>
          <cell r="DO354" t="str">
            <v>geen</v>
          </cell>
          <cell r="DP354" t="str">
            <v>??</v>
          </cell>
          <cell r="DZ354" t="str">
            <v>zal verm.vervallen   Is gesloopt, okt 2017?</v>
          </cell>
          <cell r="FW354" t="str">
            <v>geen elektra??? of samen met ander object??</v>
          </cell>
          <cell r="FY354" t="e">
            <v>#N/A</v>
          </cell>
        </row>
        <row r="355">
          <cell r="A355" t="str">
            <v>G1004</v>
          </cell>
          <cell r="B355" t="str">
            <v>Sandwijck</v>
          </cell>
          <cell r="D355" t="str">
            <v>j</v>
          </cell>
          <cell r="E355">
            <v>1064</v>
          </cell>
          <cell r="F355" t="str">
            <v>Gm</v>
          </cell>
          <cell r="L355" t="str">
            <v>Sl</v>
          </cell>
          <cell r="P355" t="str">
            <v>Gem.m.</v>
          </cell>
          <cell r="Q355" t="str">
            <v>GmSlGem.m.</v>
          </cell>
          <cell r="R355" t="str">
            <v>HDSR</v>
          </cell>
          <cell r="S355">
            <v>300</v>
          </cell>
          <cell r="W355" t="str">
            <v>ja 19xx</v>
          </cell>
          <cell r="X355" t="str">
            <v>EG</v>
          </cell>
          <cell r="Z355">
            <v>140197.1099999994</v>
          </cell>
          <cell r="AA355">
            <v>457072.7509999983</v>
          </cell>
          <cell r="AB355" t="str">
            <v>Utrechtseweg 315 bij</v>
          </cell>
          <cell r="AC355" t="str">
            <v>3731GA</v>
          </cell>
          <cell r="AD355" t="str">
            <v>De Bilt</v>
          </cell>
          <cell r="AE355" t="str">
            <v>De Bilt</v>
          </cell>
          <cell r="AF355" t="str">
            <v>KR</v>
          </cell>
          <cell r="AG355" t="str">
            <v>JW 09</v>
          </cell>
          <cell r="AH355" t="str">
            <v>autom.</v>
          </cell>
          <cell r="AJ355" t="str">
            <v>GOP</v>
          </cell>
          <cell r="AL355" t="str">
            <v>aanvoer</v>
          </cell>
          <cell r="AO355" t="str">
            <v>Biltse grift</v>
          </cell>
          <cell r="AP355">
            <v>1.7</v>
          </cell>
          <cell r="AR355" t="str">
            <v>Biltse grift</v>
          </cell>
          <cell r="AT355">
            <v>0.57999999999999996</v>
          </cell>
          <cell r="AU355">
            <v>1.1200000000000001</v>
          </cell>
          <cell r="AV355" t="str">
            <v>vijzel</v>
          </cell>
          <cell r="AW355">
            <v>40</v>
          </cell>
          <cell r="BA355">
            <v>40</v>
          </cell>
          <cell r="BB355" t="str">
            <v xml:space="preserve"> </v>
          </cell>
          <cell r="BC355">
            <v>1</v>
          </cell>
          <cell r="BD355">
            <v>1</v>
          </cell>
          <cell r="BE355" t="str">
            <v>van der Spek grijp</v>
          </cell>
          <cell r="CR355" t="str">
            <v>betonnen onderbouw</v>
          </cell>
          <cell r="CS355" t="str">
            <v>gebouw, steen</v>
          </cell>
          <cell r="CT355">
            <v>350000</v>
          </cell>
          <cell r="CU355">
            <v>150000</v>
          </cell>
          <cell r="CV355">
            <v>80000</v>
          </cell>
          <cell r="CW355">
            <v>812000</v>
          </cell>
          <cell r="CX355">
            <v>376654.10002183181</v>
          </cell>
          <cell r="CY355">
            <v>316866</v>
          </cell>
          <cell r="DA355">
            <v>633776</v>
          </cell>
          <cell r="DE355">
            <v>2011</v>
          </cell>
          <cell r="DG355">
            <v>2011</v>
          </cell>
          <cell r="DI355">
            <v>2016</v>
          </cell>
          <cell r="DK355" t="str">
            <v>R afl?</v>
          </cell>
          <cell r="DL355" t="str">
            <v>gebouw</v>
          </cell>
          <cell r="DM355" t="str">
            <v>ja</v>
          </cell>
          <cell r="DN355">
            <v>2018</v>
          </cell>
          <cell r="DO355" t="str">
            <v>geen</v>
          </cell>
          <cell r="DP355" t="str">
            <v>1979?</v>
          </cell>
          <cell r="DQ355">
            <v>1979</v>
          </cell>
          <cell r="DR355">
            <v>2007</v>
          </cell>
          <cell r="DS355">
            <v>2007</v>
          </cell>
          <cell r="DT355">
            <v>2007</v>
          </cell>
          <cell r="DU355">
            <v>2007</v>
          </cell>
          <cell r="DV355" t="str">
            <v>Heijmans</v>
          </cell>
          <cell r="DW355" t="str">
            <v>Spaans</v>
          </cell>
          <cell r="DX355" t="str">
            <v>Modderkolk</v>
          </cell>
          <cell r="EF355">
            <v>42</v>
          </cell>
          <cell r="EG355">
            <v>310</v>
          </cell>
          <cell r="EW355" t="str">
            <v>X</v>
          </cell>
          <cell r="FS355" t="str">
            <v>N</v>
          </cell>
          <cell r="FU355" t="str">
            <v>SPAANS BABCOCK B.V.</v>
          </cell>
          <cell r="FV355" t="str">
            <v>AEG</v>
          </cell>
          <cell r="FW355" t="str">
            <v>871687400008453065</v>
          </cell>
          <cell r="FX355">
            <v>3</v>
          </cell>
          <cell r="FY355" t="str">
            <v>GM-SANDWIJCK</v>
          </cell>
        </row>
        <row r="356">
          <cell r="A356" t="str">
            <v>SY?</v>
          </cell>
          <cell r="B356" t="str">
            <v xml:space="preserve">Schalkwijksew./de Geer </v>
          </cell>
          <cell r="D356" t="str">
            <v>n</v>
          </cell>
          <cell r="E356" t="str">
            <v>nee</v>
          </cell>
          <cell r="J356" t="str">
            <v>Sy</v>
          </cell>
          <cell r="Q356" t="str">
            <v>Sy</v>
          </cell>
          <cell r="R356" t="str">
            <v>HDSR</v>
          </cell>
          <cell r="S356">
            <v>300</v>
          </cell>
          <cell r="X356" t="str">
            <v>SY-code</v>
          </cell>
          <cell r="Z356" t="e">
            <v>#N/A</v>
          </cell>
          <cell r="AA356" t="e">
            <v>#N/A</v>
          </cell>
          <cell r="AB356" t="str">
            <v>thv A27</v>
          </cell>
          <cell r="AD356" t="str">
            <v>Schalkwijk</v>
          </cell>
          <cell r="AE356" t="str">
            <v>Houten</v>
          </cell>
          <cell r="AF356" t="str">
            <v>KR</v>
          </cell>
          <cell r="AG356" t="str">
            <v>WK 10</v>
          </cell>
          <cell r="AH356" t="str">
            <v>niet</v>
          </cell>
          <cell r="AJ356" t="str">
            <v>nee</v>
          </cell>
          <cell r="BA356">
            <v>0</v>
          </cell>
          <cell r="BC356">
            <v>0</v>
          </cell>
          <cell r="CR356" t="str">
            <v>leiding</v>
          </cell>
          <cell r="CU356">
            <v>0</v>
          </cell>
          <cell r="CV356">
            <v>0</v>
          </cell>
          <cell r="CW356">
            <v>0</v>
          </cell>
          <cell r="CX356">
            <v>0</v>
          </cell>
          <cell r="CY356">
            <v>0</v>
          </cell>
          <cell r="DE356">
            <v>2010</v>
          </cell>
          <cell r="DG356">
            <v>2010</v>
          </cell>
          <cell r="DI356">
            <v>2017</v>
          </cell>
          <cell r="DO356" t="str">
            <v>geen</v>
          </cell>
          <cell r="DP356" t="str">
            <v>??</v>
          </cell>
          <cell r="EP356">
            <v>5</v>
          </cell>
          <cell r="EQ356" t="str">
            <v>bouwk inplannen</v>
          </cell>
          <cell r="FW356" t="str">
            <v>geen elektra??? of samen met ander object??</v>
          </cell>
          <cell r="FY356" t="e">
            <v>#N/A</v>
          </cell>
        </row>
        <row r="357">
          <cell r="A357" t="str">
            <v>SY4907</v>
          </cell>
          <cell r="B357" t="str">
            <v>Schalkwijksew./Inundatiek-Vuylcop</v>
          </cell>
          <cell r="D357" t="str">
            <v>n</v>
          </cell>
          <cell r="E357" t="str">
            <v>nee</v>
          </cell>
          <cell r="J357" t="str">
            <v>Sy</v>
          </cell>
          <cell r="Q357" t="str">
            <v>Sy</v>
          </cell>
          <cell r="R357" t="str">
            <v>HDSR</v>
          </cell>
          <cell r="S357">
            <v>300</v>
          </cell>
          <cell r="X357" t="str">
            <v>SY-code</v>
          </cell>
          <cell r="Z357" t="e">
            <v>#N/A</v>
          </cell>
          <cell r="AA357" t="e">
            <v>#N/A</v>
          </cell>
          <cell r="AB357" t="str">
            <v>Kaaidijk tussen 13 en 11</v>
          </cell>
          <cell r="AC357" t="str">
            <v>3998WH</v>
          </cell>
          <cell r="AD357" t="str">
            <v>Schalkwijk</v>
          </cell>
          <cell r="AE357" t="str">
            <v>Houten</v>
          </cell>
          <cell r="AF357" t="str">
            <v>KR</v>
          </cell>
          <cell r="AG357" t="str">
            <v>WK 10</v>
          </cell>
          <cell r="AH357" t="str">
            <v>niet</v>
          </cell>
          <cell r="AJ357" t="str">
            <v>nee</v>
          </cell>
          <cell r="CR357" t="str">
            <v>leiding</v>
          </cell>
          <cell r="CU357">
            <v>0</v>
          </cell>
          <cell r="CV357">
            <v>0</v>
          </cell>
          <cell r="CW357">
            <v>0</v>
          </cell>
          <cell r="CX357">
            <v>0</v>
          </cell>
          <cell r="CY357">
            <v>0</v>
          </cell>
          <cell r="DE357">
            <v>2013</v>
          </cell>
          <cell r="DG357">
            <v>2013</v>
          </cell>
          <cell r="DI357">
            <v>2018</v>
          </cell>
          <cell r="DO357" t="str">
            <v>geen</v>
          </cell>
          <cell r="DP357" t="str">
            <v>??</v>
          </cell>
          <cell r="EP357">
            <v>5</v>
          </cell>
          <cell r="EQ357">
            <v>199</v>
          </cell>
          <cell r="FW357" t="str">
            <v>geen elektra??? of samen met ander object??</v>
          </cell>
          <cell r="FY357" t="e">
            <v>#N/A</v>
          </cell>
        </row>
        <row r="358">
          <cell r="A358" t="str">
            <v>SY6001</v>
          </cell>
          <cell r="B358" t="str">
            <v>Schalkwijksew./Molenvliet Z syphon</v>
          </cell>
          <cell r="C358" t="str">
            <v>Rode molen</v>
          </cell>
          <cell r="D358" t="str">
            <v>n</v>
          </cell>
          <cell r="E358" t="str">
            <v>nee</v>
          </cell>
          <cell r="J358" t="str">
            <v>Sy</v>
          </cell>
          <cell r="Q358" t="str">
            <v>Sy</v>
          </cell>
          <cell r="R358" t="str">
            <v>HDSR</v>
          </cell>
          <cell r="S358">
            <v>300</v>
          </cell>
          <cell r="X358" t="str">
            <v>SY-code</v>
          </cell>
          <cell r="Z358" t="e">
            <v>#N/A</v>
          </cell>
          <cell r="AA358" t="e">
            <v>#N/A</v>
          </cell>
          <cell r="AB358" t="str">
            <v>Kaaidijk 15 nst</v>
          </cell>
          <cell r="AC358" t="str">
            <v>3998WH</v>
          </cell>
          <cell r="AD358" t="str">
            <v>Schalkwijk</v>
          </cell>
          <cell r="AE358" t="str">
            <v>Houten</v>
          </cell>
          <cell r="AF358" t="str">
            <v>KR</v>
          </cell>
          <cell r="AG358" t="str">
            <v>WK 10</v>
          </cell>
          <cell r="AH358" t="str">
            <v>niet</v>
          </cell>
          <cell r="AJ358" t="str">
            <v>nee</v>
          </cell>
          <cell r="BA358">
            <v>0</v>
          </cell>
          <cell r="BC358">
            <v>0</v>
          </cell>
          <cell r="CR358" t="str">
            <v>leiding</v>
          </cell>
          <cell r="CU358">
            <v>0</v>
          </cell>
          <cell r="CV358">
            <v>0</v>
          </cell>
          <cell r="CW358">
            <v>0</v>
          </cell>
          <cell r="CX358">
            <v>0</v>
          </cell>
          <cell r="CY358">
            <v>0</v>
          </cell>
          <cell r="DE358" t="str">
            <v>geen status bekend</v>
          </cell>
          <cell r="DO358" t="str">
            <v>geen</v>
          </cell>
          <cell r="DP358" t="str">
            <v>??</v>
          </cell>
          <cell r="EP358">
            <v>5</v>
          </cell>
          <cell r="EQ358" t="str">
            <v>bouwk inplannen</v>
          </cell>
          <cell r="FW358" t="str">
            <v>geen elektra??? of samen met ander object??</v>
          </cell>
          <cell r="FY358" t="e">
            <v>#N/A</v>
          </cell>
        </row>
        <row r="359">
          <cell r="A359" t="str">
            <v>ST0394</v>
          </cell>
          <cell r="B359" t="str">
            <v>Schalkwijkseweg</v>
          </cell>
          <cell r="D359" t="str">
            <v>j</v>
          </cell>
          <cell r="E359">
            <v>1074</v>
          </cell>
          <cell r="G359" t="str">
            <v>St</v>
          </cell>
          <cell r="Q359" t="str">
            <v>St</v>
          </cell>
          <cell r="R359" t="str">
            <v>HDSR</v>
          </cell>
          <cell r="S359">
            <v>300</v>
          </cell>
          <cell r="X359" t="str">
            <v>G3zO</v>
          </cell>
          <cell r="Z359" t="e">
            <v>#N/A</v>
          </cell>
          <cell r="AA359" t="e">
            <v>#N/A</v>
          </cell>
          <cell r="AB359" t="str">
            <v>Schalkwijkseweg</v>
          </cell>
          <cell r="AD359" t="str">
            <v>Schalkwijk</v>
          </cell>
          <cell r="AE359" t="str">
            <v>Houten</v>
          </cell>
          <cell r="AF359" t="str">
            <v>KR</v>
          </cell>
          <cell r="AG359" t="str">
            <v>WK 10</v>
          </cell>
          <cell r="AH359" t="str">
            <v>autom.</v>
          </cell>
          <cell r="AJ359" t="str">
            <v>GOP</v>
          </cell>
          <cell r="AO359" t="str">
            <v>Biestersloot</v>
          </cell>
          <cell r="AP359">
            <v>0.2</v>
          </cell>
          <cell r="AQ359">
            <v>0.2</v>
          </cell>
          <cell r="AS359">
            <v>0.2</v>
          </cell>
          <cell r="AT359">
            <v>0</v>
          </cell>
          <cell r="BF359" t="str">
            <v>klepstuw</v>
          </cell>
          <cell r="BH359">
            <v>1</v>
          </cell>
          <cell r="DE359">
            <v>2011</v>
          </cell>
          <cell r="DG359">
            <v>2011</v>
          </cell>
          <cell r="DI359">
            <v>2016</v>
          </cell>
          <cell r="DP359">
            <v>2011</v>
          </cell>
          <cell r="DU359">
            <v>2011</v>
          </cell>
          <cell r="FA359" t="str">
            <v>X</v>
          </cell>
          <cell r="FW359" t="str">
            <v>871687400010310905</v>
          </cell>
          <cell r="FX359">
            <v>3</v>
          </cell>
          <cell r="FY359" t="str">
            <v xml:space="preserve">ST-SCHALKWIJKSEWEG </v>
          </cell>
        </row>
        <row r="360">
          <cell r="A360" t="str">
            <v>ST5005</v>
          </cell>
          <cell r="B360" t="str">
            <v>Schenkel lopik</v>
          </cell>
          <cell r="D360" t="str">
            <v>j</v>
          </cell>
          <cell r="E360">
            <v>3238</v>
          </cell>
          <cell r="G360" t="str">
            <v>St</v>
          </cell>
          <cell r="O360" t="str">
            <v xml:space="preserve"> </v>
          </cell>
          <cell r="Q360" t="str">
            <v xml:space="preserve">St </v>
          </cell>
          <cell r="R360" t="str">
            <v>HDSR</v>
          </cell>
          <cell r="S360">
            <v>300</v>
          </cell>
          <cell r="X360" t="str">
            <v>EG</v>
          </cell>
          <cell r="Z360">
            <v>124316.50600000098</v>
          </cell>
          <cell r="AA360">
            <v>444133.91499999911</v>
          </cell>
          <cell r="AB360" t="str">
            <v>Dorpstraat 46(1 km achter)</v>
          </cell>
          <cell r="AC360" t="str">
            <v>3411AG</v>
          </cell>
          <cell r="AD360" t="str">
            <v>Lopik</v>
          </cell>
          <cell r="AE360" t="str">
            <v>Lopik</v>
          </cell>
          <cell r="AF360" t="str">
            <v>IJ</v>
          </cell>
          <cell r="AG360" t="str">
            <v>NL 01</v>
          </cell>
          <cell r="AH360" t="str">
            <v>autom.</v>
          </cell>
          <cell r="AI360" t="str">
            <v>wind- en zonneenergie</v>
          </cell>
          <cell r="AJ360" t="str">
            <v>GOP</v>
          </cell>
          <cell r="AL360" t="str">
            <v>aanvoer</v>
          </cell>
          <cell r="AO360" t="str">
            <v>polder Lopikerkapel</v>
          </cell>
          <cell r="AP360">
            <v>-1.4</v>
          </cell>
          <cell r="AQ360">
            <v>-1.5</v>
          </cell>
          <cell r="AR360" t="str">
            <v>maalpand de Koekoek</v>
          </cell>
          <cell r="AS360">
            <v>-1.77</v>
          </cell>
          <cell r="AT360">
            <v>-1.87</v>
          </cell>
          <cell r="BA360">
            <v>0</v>
          </cell>
          <cell r="BC360">
            <v>0</v>
          </cell>
          <cell r="BF360" t="str">
            <v>klepstuw</v>
          </cell>
          <cell r="BH360">
            <v>4</v>
          </cell>
          <cell r="BI360">
            <v>12</v>
          </cell>
          <cell r="BM360" t="str">
            <v>rechthoekig</v>
          </cell>
          <cell r="CR360" t="str">
            <v>betonnen onderbouw</v>
          </cell>
          <cell r="CS360" t="str">
            <v>stalen straatkast</v>
          </cell>
          <cell r="CW360">
            <v>0</v>
          </cell>
          <cell r="CX360">
            <v>0</v>
          </cell>
          <cell r="DA360">
            <v>180050</v>
          </cell>
          <cell r="DD360">
            <v>2018</v>
          </cell>
          <cell r="DE360" t="str">
            <v>n.v.t.</v>
          </cell>
          <cell r="DO360" t="str">
            <v>geen</v>
          </cell>
          <cell r="DP360">
            <v>1978</v>
          </cell>
          <cell r="DQ360">
            <v>1978</v>
          </cell>
          <cell r="DR360">
            <v>2002</v>
          </cell>
          <cell r="DS360">
            <v>2002</v>
          </cell>
          <cell r="DT360">
            <v>2002</v>
          </cell>
          <cell r="DU360">
            <v>2002</v>
          </cell>
          <cell r="DZ360" t="str">
            <v>??</v>
          </cell>
          <cell r="ER360">
            <v>49</v>
          </cell>
          <cell r="FW360" t="str">
            <v>geen elektra??? of samen met ander object??</v>
          </cell>
          <cell r="FY360" t="e">
            <v>#N/A</v>
          </cell>
        </row>
        <row r="361">
          <cell r="A361" t="str">
            <v>G4037</v>
          </cell>
          <cell r="B361" t="str">
            <v>Schilderskwartier, het</v>
          </cell>
          <cell r="D361" t="str">
            <v>j</v>
          </cell>
          <cell r="E361" t="str">
            <v>nee</v>
          </cell>
          <cell r="F361" t="str">
            <v>Gm</v>
          </cell>
          <cell r="Q361" t="str">
            <v>Gm</v>
          </cell>
          <cell r="R361" t="str">
            <v>HDSR</v>
          </cell>
          <cell r="S361">
            <v>300</v>
          </cell>
          <cell r="X361" t="str">
            <v>G3zO</v>
          </cell>
          <cell r="Z361">
            <v>119698.63100000098</v>
          </cell>
          <cell r="AA361">
            <v>455623.40599999949</v>
          </cell>
          <cell r="AB361" t="str">
            <v>Jozef Israellaan 31 nst</v>
          </cell>
          <cell r="AC361" t="str">
            <v>3443CR</v>
          </cell>
          <cell r="AD361" t="str">
            <v>Woerden</v>
          </cell>
          <cell r="AE361" t="str">
            <v>Woerden</v>
          </cell>
          <cell r="AF361" t="str">
            <v>OR</v>
          </cell>
          <cell r="AG361" t="str">
            <v>MR 07</v>
          </cell>
          <cell r="AH361" t="str">
            <v>lok.autom.</v>
          </cell>
          <cell r="AJ361" t="str">
            <v>GOP</v>
          </cell>
          <cell r="AL361" t="str">
            <v>afvoer</v>
          </cell>
          <cell r="AO361" t="str">
            <v>Oude Rijn</v>
          </cell>
          <cell r="AP361">
            <v>-0.47</v>
          </cell>
          <cell r="AR361" t="str">
            <v>Woerden, Schilderkwartier</v>
          </cell>
          <cell r="AU361">
            <v>-0.47</v>
          </cell>
          <cell r="AV361" t="str">
            <v>schroefpomp</v>
          </cell>
          <cell r="AW361" t="str">
            <v>?</v>
          </cell>
          <cell r="BA361">
            <v>0</v>
          </cell>
          <cell r="BC361">
            <v>0</v>
          </cell>
          <cell r="BD361">
            <v>0</v>
          </cell>
          <cell r="CR361" t="str">
            <v>put prefab beton</v>
          </cell>
          <cell r="CS361" t="str">
            <v>stalen straatkast</v>
          </cell>
          <cell r="CW361">
            <v>0</v>
          </cell>
          <cell r="CX361">
            <v>44352.242840868348</v>
          </cell>
          <cell r="CY361">
            <v>37312</v>
          </cell>
          <cell r="DA361">
            <v>46813</v>
          </cell>
          <cell r="DD361">
            <v>2017</v>
          </cell>
          <cell r="DE361">
            <v>2013</v>
          </cell>
          <cell r="DG361">
            <v>2013</v>
          </cell>
          <cell r="DI361">
            <v>2018</v>
          </cell>
          <cell r="DL361" t="str">
            <v>kl.kast</v>
          </cell>
          <cell r="DM361" t="str">
            <v>ja</v>
          </cell>
          <cell r="DO361" t="str">
            <v>geen</v>
          </cell>
          <cell r="DP361">
            <v>1989</v>
          </cell>
          <cell r="DQ361">
            <v>1989</v>
          </cell>
          <cell r="DR361">
            <v>1989</v>
          </cell>
          <cell r="DS361">
            <v>1999</v>
          </cell>
          <cell r="DT361" t="str">
            <v>n.v.t.</v>
          </cell>
          <cell r="DU361">
            <v>1999</v>
          </cell>
          <cell r="DZ361" t="str">
            <v>Mech + Electr</v>
          </cell>
          <cell r="EQ361">
            <v>79</v>
          </cell>
          <cell r="FV361" t="str">
            <v>nn</v>
          </cell>
          <cell r="FW361" t="str">
            <v>871687400004817793</v>
          </cell>
          <cell r="FX361">
            <v>4</v>
          </cell>
          <cell r="FY361" t="str">
            <v>GM-SCHILDERSKWARTIER-HET</v>
          </cell>
        </row>
        <row r="362">
          <cell r="A362" t="str">
            <v>ST2016</v>
          </cell>
          <cell r="B362" t="str">
            <v>Schipsloot / Cothergrift</v>
          </cell>
          <cell r="C362" t="str">
            <v>Cothergrift</v>
          </cell>
          <cell r="D362" t="str">
            <v>j</v>
          </cell>
          <cell r="E362">
            <v>1038</v>
          </cell>
          <cell r="G362" t="str">
            <v>St</v>
          </cell>
          <cell r="O362" t="str">
            <v>Vp</v>
          </cell>
          <cell r="Q362" t="str">
            <v>StVp</v>
          </cell>
          <cell r="R362" t="str">
            <v>HDSR</v>
          </cell>
          <cell r="S362">
            <v>300</v>
          </cell>
          <cell r="X362" t="str">
            <v>EG</v>
          </cell>
          <cell r="Z362">
            <v>150369.04699999839</v>
          </cell>
          <cell r="AA362">
            <v>446336.89299999923</v>
          </cell>
          <cell r="AB362" t="str">
            <v>Cotherweg 55 to</v>
          </cell>
          <cell r="AC362" t="str">
            <v>3947MR</v>
          </cell>
          <cell r="AD362" t="str">
            <v>Langbroek</v>
          </cell>
          <cell r="AE362" t="str">
            <v>Wijk bij Duurstede</v>
          </cell>
          <cell r="AF362" t="str">
            <v>KR</v>
          </cell>
          <cell r="AG362" t="str">
            <v>MK 12</v>
          </cell>
          <cell r="AH362" t="str">
            <v>autom.</v>
          </cell>
          <cell r="AJ362" t="str">
            <v>GOP</v>
          </cell>
          <cell r="AO362" t="str">
            <v>Cothergrift</v>
          </cell>
          <cell r="AR362" t="str">
            <v>Cothergrift</v>
          </cell>
          <cell r="BA362">
            <v>0</v>
          </cell>
          <cell r="BF362" t="str">
            <v>ecostuw</v>
          </cell>
          <cell r="BH362">
            <v>3.7</v>
          </cell>
          <cell r="BM362" t="str">
            <v>rond</v>
          </cell>
          <cell r="CW362">
            <v>0</v>
          </cell>
          <cell r="CX362">
            <v>170585.90721899533</v>
          </cell>
          <cell r="CY362">
            <v>143507.99333850644</v>
          </cell>
          <cell r="DA362">
            <v>180050</v>
          </cell>
          <cell r="DE362">
            <v>2013</v>
          </cell>
          <cell r="DG362">
            <v>2013</v>
          </cell>
          <cell r="DI362">
            <v>2018</v>
          </cell>
          <cell r="DO362" t="str">
            <v>geen</v>
          </cell>
          <cell r="DP362">
            <v>1974</v>
          </cell>
          <cell r="DQ362">
            <v>1998</v>
          </cell>
          <cell r="DR362">
            <v>1998</v>
          </cell>
          <cell r="DS362">
            <v>1998</v>
          </cell>
          <cell r="DT362">
            <v>1998</v>
          </cell>
          <cell r="DU362">
            <v>1998</v>
          </cell>
          <cell r="ER362">
            <v>49</v>
          </cell>
          <cell r="FW362" t="str">
            <v>871687400008360875</v>
          </cell>
          <cell r="FX362">
            <v>3</v>
          </cell>
          <cell r="FY362" t="str">
            <v>ST-COTHERGRIFT</v>
          </cell>
        </row>
        <row r="363">
          <cell r="A363" t="str">
            <v>G6017</v>
          </cell>
          <cell r="B363" t="str">
            <v>Schoonhoven</v>
          </cell>
          <cell r="D363" t="str">
            <v>j</v>
          </cell>
          <cell r="E363">
            <v>3245</v>
          </cell>
          <cell r="F363" t="str">
            <v>Gm</v>
          </cell>
          <cell r="Q363" t="str">
            <v>Gm</v>
          </cell>
          <cell r="R363" t="str">
            <v>HDSR</v>
          </cell>
          <cell r="S363">
            <v>300</v>
          </cell>
          <cell r="X363" t="str">
            <v>G3zO</v>
          </cell>
          <cell r="Z363">
            <v>119517.5159999989</v>
          </cell>
          <cell r="AA363">
            <v>439555.17500000075</v>
          </cell>
          <cell r="AB363" t="str">
            <v>Tiendweg 26 bij</v>
          </cell>
          <cell r="AC363" t="str">
            <v>2871AC</v>
          </cell>
          <cell r="AD363" t="str">
            <v>Schoonhoven</v>
          </cell>
          <cell r="AE363" t="str">
            <v>Krimpenerwaard</v>
          </cell>
          <cell r="AF363" t="str">
            <v>IJ</v>
          </cell>
          <cell r="AG363" t="str">
            <v>AB 03</v>
          </cell>
          <cell r="AH363" t="str">
            <v>autom.</v>
          </cell>
          <cell r="AJ363" t="str">
            <v>GOP</v>
          </cell>
          <cell r="AL363" t="str">
            <v>aanvoer</v>
          </cell>
          <cell r="AO363" t="str">
            <v>polder Willige Langerak</v>
          </cell>
          <cell r="AP363">
            <v>-1.62</v>
          </cell>
          <cell r="AQ363">
            <v>-1.72</v>
          </cell>
          <cell r="AR363" t="str">
            <v>hoogwatervoorz. Schoonhoven</v>
          </cell>
          <cell r="AT363">
            <v>-1.5</v>
          </cell>
          <cell r="AU363">
            <v>-0.12000000000000011</v>
          </cell>
          <cell r="AV363" t="str">
            <v>schroefpomp</v>
          </cell>
          <cell r="AW363">
            <v>10</v>
          </cell>
          <cell r="BA363">
            <v>10</v>
          </cell>
          <cell r="BC363">
            <v>1</v>
          </cell>
          <cell r="BD363">
            <v>1</v>
          </cell>
          <cell r="CR363" t="str">
            <v>betonnen onderbouw</v>
          </cell>
          <cell r="CS363" t="str">
            <v>stalen straatkast</v>
          </cell>
          <cell r="CT363">
            <v>75000</v>
          </cell>
          <cell r="CU363">
            <v>20000</v>
          </cell>
          <cell r="CV363">
            <v>25000</v>
          </cell>
          <cell r="CW363">
            <v>168000</v>
          </cell>
          <cell r="CX363">
            <v>451236.99894999014</v>
          </cell>
          <cell r="CY363">
            <v>379610</v>
          </cell>
          <cell r="DE363">
            <v>2011</v>
          </cell>
          <cell r="DG363">
            <v>2011</v>
          </cell>
          <cell r="DI363">
            <v>2016</v>
          </cell>
          <cell r="DL363" t="str">
            <v>kl.kast</v>
          </cell>
          <cell r="DM363" t="str">
            <v>ja</v>
          </cell>
          <cell r="DO363" t="str">
            <v>geen</v>
          </cell>
          <cell r="DP363">
            <v>2003</v>
          </cell>
          <cell r="DQ363">
            <v>2003</v>
          </cell>
          <cell r="DR363">
            <v>2003</v>
          </cell>
          <cell r="DS363">
            <v>2003</v>
          </cell>
          <cell r="DT363">
            <v>2003</v>
          </cell>
          <cell r="DU363">
            <v>2003</v>
          </cell>
          <cell r="DZ363" t="str">
            <v>mogelijk verplaatsen ivm Gem uitbreiding</v>
          </cell>
          <cell r="ET363" t="str">
            <v>X</v>
          </cell>
          <cell r="FV363" t="str">
            <v>nn</v>
          </cell>
          <cell r="FW363" t="str">
            <v>871692160009691300</v>
          </cell>
          <cell r="FX363">
            <v>1</v>
          </cell>
          <cell r="FY363" t="str">
            <v>GM-SCHOONHOVEN</v>
          </cell>
        </row>
        <row r="364">
          <cell r="A364" t="str">
            <v>G0063</v>
          </cell>
          <cell r="B364" t="str">
            <v>Schraallanden gemaal</v>
          </cell>
          <cell r="D364" t="str">
            <v>j</v>
          </cell>
          <cell r="E364">
            <v>4334</v>
          </cell>
          <cell r="F364" t="str">
            <v>Gm</v>
          </cell>
          <cell r="Q364" t="str">
            <v>Gm</v>
          </cell>
          <cell r="R364" t="str">
            <v>HDSR</v>
          </cell>
          <cell r="S364">
            <v>300</v>
          </cell>
          <cell r="X364" t="str">
            <v>G3zO</v>
          </cell>
          <cell r="Z364">
            <v>115650.2340000011</v>
          </cell>
          <cell r="AA364">
            <v>460715.2109999992</v>
          </cell>
          <cell r="AB364" t="str">
            <v>Meije achter 183</v>
          </cell>
          <cell r="AC364" t="str">
            <v>3474 MB</v>
          </cell>
          <cell r="AD364" t="str">
            <v>Zegveld</v>
          </cell>
          <cell r="AE364" t="str">
            <v>Woerden</v>
          </cell>
          <cell r="AF364" t="str">
            <v>OR</v>
          </cell>
          <cell r="AG364" t="str">
            <v>NG 04</v>
          </cell>
          <cell r="AH364" t="str">
            <v>autom.</v>
          </cell>
          <cell r="AJ364" t="str">
            <v>GOP</v>
          </cell>
          <cell r="AV364" t="str">
            <v>vopo</v>
          </cell>
          <cell r="AW364">
            <v>1.58</v>
          </cell>
          <cell r="BA364">
            <v>1.58</v>
          </cell>
          <cell r="CR364" t="str">
            <v>ht damwand</v>
          </cell>
          <cell r="CS364" t="str">
            <v>stalen straatkast</v>
          </cell>
          <cell r="DD364">
            <v>2018</v>
          </cell>
          <cell r="DE364">
            <v>2013</v>
          </cell>
          <cell r="DG364">
            <v>2013</v>
          </cell>
          <cell r="DI364">
            <v>2018</v>
          </cell>
          <cell r="DL364" t="str">
            <v>kl.kast</v>
          </cell>
          <cell r="DM364" t="str">
            <v>ja</v>
          </cell>
          <cell r="DO364" t="str">
            <v>geen</v>
          </cell>
          <cell r="DP364">
            <v>2006</v>
          </cell>
          <cell r="DQ364">
            <v>2006</v>
          </cell>
          <cell r="DR364">
            <v>2006</v>
          </cell>
          <cell r="DS364">
            <v>2006</v>
          </cell>
          <cell r="DT364">
            <v>2006</v>
          </cell>
          <cell r="DU364">
            <v>2006</v>
          </cell>
          <cell r="EV364" t="str">
            <v>X</v>
          </cell>
          <cell r="FW364" t="str">
            <v>geen elektra??? of samen met ander object??</v>
          </cell>
          <cell r="FY364" t="e">
            <v>#N/A</v>
          </cell>
        </row>
        <row r="365">
          <cell r="A365" t="str">
            <v>I6500</v>
          </cell>
          <cell r="B365" t="str">
            <v>Schraallanden inlaat</v>
          </cell>
          <cell r="D365" t="str">
            <v>j</v>
          </cell>
          <cell r="E365">
            <v>4335</v>
          </cell>
          <cell r="H365" t="str">
            <v>In</v>
          </cell>
          <cell r="Q365" t="str">
            <v>In</v>
          </cell>
          <cell r="R365" t="str">
            <v>HDSR</v>
          </cell>
          <cell r="S365">
            <v>300</v>
          </cell>
          <cell r="X365" t="str">
            <v>G3zO</v>
          </cell>
          <cell r="Z365" t="e">
            <v>#N/A</v>
          </cell>
          <cell r="AA365" t="e">
            <v>#N/A</v>
          </cell>
          <cell r="AB365" t="str">
            <v>Meije 187 bij</v>
          </cell>
          <cell r="AC365" t="str">
            <v>3474 MB</v>
          </cell>
          <cell r="AD365" t="str">
            <v>Zegveld</v>
          </cell>
          <cell r="AE365" t="str">
            <v>Woerden</v>
          </cell>
          <cell r="AF365" t="str">
            <v>OR</v>
          </cell>
          <cell r="AG365" t="str">
            <v>NG 04</v>
          </cell>
          <cell r="AH365" t="str">
            <v>autom.</v>
          </cell>
          <cell r="AJ365" t="str">
            <v>GOP</v>
          </cell>
          <cell r="DE365">
            <v>2013</v>
          </cell>
          <cell r="DG365">
            <v>2013</v>
          </cell>
          <cell r="DI365">
            <v>2018</v>
          </cell>
          <cell r="DO365" t="str">
            <v>geen</v>
          </cell>
          <cell r="DP365">
            <v>2006</v>
          </cell>
          <cell r="DQ365">
            <v>2006</v>
          </cell>
          <cell r="DR365">
            <v>2006</v>
          </cell>
          <cell r="DS365">
            <v>2006</v>
          </cell>
          <cell r="DT365">
            <v>2006</v>
          </cell>
          <cell r="DU365">
            <v>2006</v>
          </cell>
          <cell r="EV365" t="str">
            <v>X</v>
          </cell>
          <cell r="FW365" t="str">
            <v>871687400009602356</v>
          </cell>
          <cell r="FX365">
            <v>4</v>
          </cell>
          <cell r="FY365" t="str">
            <v>I-SCHRAALLANDENDE</v>
          </cell>
        </row>
        <row r="366">
          <cell r="A366" t="str">
            <v>ST2909</v>
          </cell>
          <cell r="B366" t="str">
            <v xml:space="preserve">Schutterskade Oost </v>
          </cell>
          <cell r="D366" t="str">
            <v>j</v>
          </cell>
          <cell r="E366">
            <v>2168</v>
          </cell>
          <cell r="G366" t="str">
            <v>St</v>
          </cell>
          <cell r="Q366" t="str">
            <v>St</v>
          </cell>
          <cell r="R366" t="str">
            <v>HDSR</v>
          </cell>
          <cell r="S366">
            <v>300</v>
          </cell>
          <cell r="X366" t="str">
            <v>EG</v>
          </cell>
          <cell r="Z366">
            <v>126916.44799999893</v>
          </cell>
          <cell r="AA366">
            <v>461769.91800000146</v>
          </cell>
          <cell r="AB366" t="str">
            <v>Schutterskade tussen 1 en 2</v>
          </cell>
          <cell r="AC366" t="str">
            <v>3628 EB</v>
          </cell>
          <cell r="AD366" t="str">
            <v>Portengen</v>
          </cell>
          <cell r="AE366" t="str">
            <v>Stichtse Vecht</v>
          </cell>
          <cell r="AF366" t="str">
            <v>LR</v>
          </cell>
          <cell r="AG366" t="str">
            <v>RN 14</v>
          </cell>
          <cell r="AH366" t="str">
            <v>autom.</v>
          </cell>
          <cell r="AJ366" t="str">
            <v>GOP</v>
          </cell>
          <cell r="AP366">
            <v>-1.5</v>
          </cell>
          <cell r="AQ366">
            <v>-1.6</v>
          </cell>
          <cell r="BA366">
            <v>0</v>
          </cell>
          <cell r="BC366">
            <v>0</v>
          </cell>
          <cell r="BF366" t="str">
            <v>klepstuw</v>
          </cell>
          <cell r="BG366">
            <v>1</v>
          </cell>
          <cell r="BH366">
            <v>0.8</v>
          </cell>
          <cell r="CR366" t="str">
            <v>betonnen onderbouw</v>
          </cell>
          <cell r="CS366" t="str">
            <v>staal en straatkast</v>
          </cell>
          <cell r="CW366">
            <v>0</v>
          </cell>
          <cell r="CX366">
            <v>0</v>
          </cell>
          <cell r="DD366">
            <v>2017</v>
          </cell>
          <cell r="DE366">
            <v>2013</v>
          </cell>
          <cell r="DG366">
            <v>2013</v>
          </cell>
          <cell r="DI366">
            <v>2018</v>
          </cell>
          <cell r="DO366" t="str">
            <v>geen</v>
          </cell>
          <cell r="DP366">
            <v>1968</v>
          </cell>
          <cell r="DQ366">
            <v>1960</v>
          </cell>
          <cell r="DR366">
            <v>2007</v>
          </cell>
          <cell r="DS366">
            <v>2007</v>
          </cell>
          <cell r="DT366">
            <v>2007</v>
          </cell>
          <cell r="DU366">
            <v>2007</v>
          </cell>
          <cell r="DZ366" t="str">
            <v>onderloopsheid</v>
          </cell>
          <cell r="EH366">
            <v>60</v>
          </cell>
          <cell r="FB366" t="str">
            <v>X</v>
          </cell>
          <cell r="FW366" t="str">
            <v>871687400009734309</v>
          </cell>
          <cell r="FX366">
            <v>2</v>
          </cell>
          <cell r="FY366" t="str">
            <v>ST-SCHUTTERSKADE-OOST</v>
          </cell>
        </row>
        <row r="367">
          <cell r="A367" t="str">
            <v>ST2902</v>
          </cell>
          <cell r="B367" t="str">
            <v xml:space="preserve">Schutterskade West </v>
          </cell>
          <cell r="D367" t="str">
            <v>j</v>
          </cell>
          <cell r="E367">
            <v>2169</v>
          </cell>
          <cell r="G367" t="str">
            <v>St</v>
          </cell>
          <cell r="Q367" t="str">
            <v>St</v>
          </cell>
          <cell r="R367" t="str">
            <v>HDSR</v>
          </cell>
          <cell r="S367">
            <v>300</v>
          </cell>
          <cell r="X367" t="str">
            <v>EG</v>
          </cell>
          <cell r="Z367">
            <v>126150.03000000119</v>
          </cell>
          <cell r="AA367">
            <v>461478.08500000089</v>
          </cell>
          <cell r="AB367" t="str">
            <v>Schutterskade tussen 1 en 2</v>
          </cell>
          <cell r="AC367" t="str">
            <v>3628 EB</v>
          </cell>
          <cell r="AD367" t="str">
            <v>Portengen</v>
          </cell>
          <cell r="AE367" t="str">
            <v>Stichtse Vecht</v>
          </cell>
          <cell r="AF367" t="str">
            <v>LR</v>
          </cell>
          <cell r="AG367" t="str">
            <v>RN 14</v>
          </cell>
          <cell r="AH367" t="str">
            <v>autom.</v>
          </cell>
          <cell r="AJ367" t="str">
            <v>GOP</v>
          </cell>
          <cell r="AP367">
            <v>-1.65</v>
          </cell>
          <cell r="AQ367">
            <v>-1.75</v>
          </cell>
          <cell r="BA367">
            <v>0</v>
          </cell>
          <cell r="BC367">
            <v>0</v>
          </cell>
          <cell r="BF367" t="str">
            <v>klepstuw</v>
          </cell>
          <cell r="BG367">
            <v>1</v>
          </cell>
          <cell r="BH367">
            <v>1</v>
          </cell>
          <cell r="CR367" t="str">
            <v>betonnen onderbouw</v>
          </cell>
          <cell r="CS367" t="str">
            <v>staal en straatkast</v>
          </cell>
          <cell r="CW367">
            <v>0</v>
          </cell>
          <cell r="CX367">
            <v>0</v>
          </cell>
          <cell r="DD367">
            <v>2017</v>
          </cell>
          <cell r="DE367">
            <v>2013</v>
          </cell>
          <cell r="DG367">
            <v>2013</v>
          </cell>
          <cell r="DI367">
            <v>2018</v>
          </cell>
          <cell r="DO367" t="str">
            <v>geen</v>
          </cell>
          <cell r="DP367">
            <v>1968</v>
          </cell>
          <cell r="DQ367">
            <v>1960</v>
          </cell>
          <cell r="DR367">
            <v>2007</v>
          </cell>
          <cell r="DS367">
            <v>2007</v>
          </cell>
          <cell r="DT367">
            <v>2007</v>
          </cell>
          <cell r="DU367">
            <v>2007</v>
          </cell>
          <cell r="EH367">
            <v>60</v>
          </cell>
          <cell r="FB367" t="str">
            <v>X</v>
          </cell>
          <cell r="FW367" t="str">
            <v>871687400009734200</v>
          </cell>
          <cell r="FX367">
            <v>2</v>
          </cell>
          <cell r="FY367" t="str">
            <v>ST-SCHUTTERSKADE-WEST</v>
          </cell>
        </row>
        <row r="368">
          <cell r="A368" t="str">
            <v>ST3122</v>
          </cell>
          <cell r="B368" t="str">
            <v>Slangeweg</v>
          </cell>
          <cell r="D368" t="str">
            <v>j</v>
          </cell>
          <cell r="E368">
            <v>3225</v>
          </cell>
          <cell r="G368" t="str">
            <v>St</v>
          </cell>
          <cell r="O368" t="str">
            <v>Vp</v>
          </cell>
          <cell r="Q368" t="str">
            <v>StVp</v>
          </cell>
          <cell r="R368" t="str">
            <v>HDSR</v>
          </cell>
          <cell r="S368">
            <v>300</v>
          </cell>
          <cell r="X368" t="str">
            <v>EG</v>
          </cell>
          <cell r="Z368">
            <v>117768.78400000185</v>
          </cell>
          <cell r="AA368">
            <v>443111.25200000033</v>
          </cell>
          <cell r="AB368" t="str">
            <v xml:space="preserve">Dorp noordzijde 1 nst </v>
          </cell>
          <cell r="AC368" t="str">
            <v>3415PB</v>
          </cell>
          <cell r="AD368" t="str">
            <v>Polsbroek</v>
          </cell>
          <cell r="AE368" t="str">
            <v>Lopik</v>
          </cell>
          <cell r="AF368" t="str">
            <v>IJ</v>
          </cell>
          <cell r="AG368" t="str">
            <v>AB 03</v>
          </cell>
          <cell r="AH368" t="str">
            <v>autom.</v>
          </cell>
          <cell r="AI368" t="str">
            <v>t.b.v. KWA 50%</v>
          </cell>
          <cell r="AJ368" t="str">
            <v>GOP</v>
          </cell>
          <cell r="AL368" t="str">
            <v>afvoer</v>
          </cell>
          <cell r="AO368" t="str">
            <v>polder Polsbroek Zuidzijde</v>
          </cell>
          <cell r="AP368">
            <v>-2.1</v>
          </cell>
          <cell r="AQ368">
            <v>-2.2000000000000002</v>
          </cell>
          <cell r="AR368" t="str">
            <v>maalpand De Keulevaart</v>
          </cell>
          <cell r="AS368">
            <v>-2.2000000000000002</v>
          </cell>
          <cell r="AT368">
            <v>-2.2999999999999998</v>
          </cell>
          <cell r="AU368">
            <v>0.19999999999999973</v>
          </cell>
          <cell r="BA368">
            <v>0</v>
          </cell>
          <cell r="BC368">
            <v>0</v>
          </cell>
          <cell r="BF368" t="str">
            <v>klepstuw</v>
          </cell>
          <cell r="BG368">
            <v>2</v>
          </cell>
          <cell r="BH368" t="str">
            <v>2x2,51</v>
          </cell>
          <cell r="BI368">
            <v>8</v>
          </cell>
          <cell r="BM368" t="str">
            <v>rechthoekig</v>
          </cell>
          <cell r="CR368" t="str">
            <v>beton met htn damwand</v>
          </cell>
          <cell r="CS368" t="str">
            <v>beton en regelconsructie</v>
          </cell>
          <cell r="CT368">
            <v>50000</v>
          </cell>
          <cell r="CU368">
            <v>35000</v>
          </cell>
          <cell r="CV368">
            <v>25000</v>
          </cell>
          <cell r="CW368">
            <v>154000</v>
          </cell>
          <cell r="CX368">
            <v>170585.90721899533</v>
          </cell>
          <cell r="CY368">
            <v>143507.99333850644</v>
          </cell>
          <cell r="DA368">
            <v>252070</v>
          </cell>
          <cell r="DE368">
            <v>2009</v>
          </cell>
          <cell r="DG368">
            <v>2009</v>
          </cell>
          <cell r="DI368">
            <v>2017</v>
          </cell>
          <cell r="DO368" t="str">
            <v>geen</v>
          </cell>
          <cell r="DP368">
            <v>1986</v>
          </cell>
          <cell r="DQ368">
            <v>1986</v>
          </cell>
          <cell r="DR368">
            <v>1996</v>
          </cell>
          <cell r="DS368">
            <v>1996</v>
          </cell>
          <cell r="DT368">
            <v>1996</v>
          </cell>
          <cell r="DU368">
            <v>1996</v>
          </cell>
          <cell r="DZ368" t="str">
            <v>mech elect bezien in 2013</v>
          </cell>
          <cell r="EN368">
            <v>20</v>
          </cell>
          <cell r="EO368">
            <v>105</v>
          </cell>
          <cell r="FW368" t="str">
            <v>871687400007769709</v>
          </cell>
          <cell r="FX368">
            <v>1</v>
          </cell>
          <cell r="FY368" t="str">
            <v>ST-SLANGEWEG-ST-GROTE KERKVLIET</v>
          </cell>
          <cell r="FZ368" t="str">
            <v>1 aansluiting zie ook st. grote kerkvliet</v>
          </cell>
        </row>
        <row r="369">
          <cell r="A369" t="str">
            <v>G0011</v>
          </cell>
          <cell r="B369" t="str">
            <v>Slot Zeist</v>
          </cell>
          <cell r="D369" t="str">
            <v>j</v>
          </cell>
          <cell r="E369">
            <v>1098</v>
          </cell>
          <cell r="F369" t="str">
            <v>Gm</v>
          </cell>
          <cell r="Q369" t="str">
            <v>Gm</v>
          </cell>
          <cell r="R369" t="str">
            <v>HDSR</v>
          </cell>
          <cell r="S369">
            <v>300</v>
          </cell>
          <cell r="X369" t="str">
            <v>G3zO</v>
          </cell>
          <cell r="Z369">
            <v>144604.77600000054</v>
          </cell>
          <cell r="AA369">
            <v>454373.33500000089</v>
          </cell>
          <cell r="AB369" t="str">
            <v>Brouwerij 3</v>
          </cell>
          <cell r="AC369" t="str">
            <v>3703 CH</v>
          </cell>
          <cell r="AD369" t="str">
            <v>Zeist</v>
          </cell>
          <cell r="AE369" t="str">
            <v>Zeist</v>
          </cell>
          <cell r="AF369" t="str">
            <v>KR</v>
          </cell>
          <cell r="AG369" t="str">
            <v>JW 09</v>
          </cell>
          <cell r="AH369" t="str">
            <v>autom.</v>
          </cell>
          <cell r="AL369" t="str">
            <v>aanvoer</v>
          </cell>
          <cell r="DE369">
            <v>2015</v>
          </cell>
          <cell r="DG369">
            <v>2015</v>
          </cell>
          <cell r="DI369">
            <v>2020</v>
          </cell>
          <cell r="DL369" t="str">
            <v>kl.kast</v>
          </cell>
          <cell r="DM369" t="str">
            <v>ja</v>
          </cell>
          <cell r="DP369">
            <v>2014</v>
          </cell>
          <cell r="DQ369">
            <v>2014</v>
          </cell>
          <cell r="DR369">
            <v>2014</v>
          </cell>
          <cell r="DS369">
            <v>2014</v>
          </cell>
          <cell r="DT369">
            <v>2014</v>
          </cell>
          <cell r="DU369">
            <v>2014</v>
          </cell>
          <cell r="FD369" t="str">
            <v>X</v>
          </cell>
          <cell r="FW369" t="str">
            <v>871687460009069481</v>
          </cell>
          <cell r="FX369">
            <v>3</v>
          </cell>
          <cell r="FY369" t="str">
            <v>GM-SLOT ZEIST</v>
          </cell>
        </row>
        <row r="370">
          <cell r="A370" t="str">
            <v>G3002</v>
          </cell>
          <cell r="B370" t="str">
            <v>Smidsdijk</v>
          </cell>
          <cell r="D370" t="str">
            <v>j</v>
          </cell>
          <cell r="E370">
            <v>1006</v>
          </cell>
          <cell r="F370" t="str">
            <v>Gm</v>
          </cell>
          <cell r="O370" t="str">
            <v>Vp</v>
          </cell>
          <cell r="Q370" t="str">
            <v>GmVp</v>
          </cell>
          <cell r="R370" t="str">
            <v>HDSR</v>
          </cell>
          <cell r="S370">
            <v>300</v>
          </cell>
          <cell r="X370" t="str">
            <v>EG</v>
          </cell>
          <cell r="Z370">
            <v>147277.70300000161</v>
          </cell>
          <cell r="AA370">
            <v>445512.34400000051</v>
          </cell>
          <cell r="AB370" t="str">
            <v>Molenspoor 11 bij</v>
          </cell>
          <cell r="AC370" t="str">
            <v>3985SH</v>
          </cell>
          <cell r="AD370" t="str">
            <v>Cothen</v>
          </cell>
          <cell r="AE370" t="str">
            <v>Wijk bij Duurstede</v>
          </cell>
          <cell r="AF370" t="str">
            <v>KR</v>
          </cell>
          <cell r="AG370" t="str">
            <v>ML 08</v>
          </cell>
          <cell r="AH370" t="str">
            <v>autom.</v>
          </cell>
          <cell r="AJ370" t="str">
            <v>GOP</v>
          </cell>
          <cell r="AL370" t="str">
            <v>aanvoer</v>
          </cell>
          <cell r="AO370" t="str">
            <v>Dwarsdijkse wetering</v>
          </cell>
          <cell r="AP370">
            <v>2.4</v>
          </cell>
          <cell r="AR370" t="str">
            <v>De Kromme Rijn</v>
          </cell>
          <cell r="AT370">
            <v>1.9</v>
          </cell>
          <cell r="AU370">
            <v>0.5</v>
          </cell>
          <cell r="AV370" t="str">
            <v>vijzel</v>
          </cell>
          <cell r="AW370">
            <v>30</v>
          </cell>
          <cell r="AX370">
            <v>60</v>
          </cell>
          <cell r="BA370">
            <v>90</v>
          </cell>
          <cell r="BC370">
            <v>2</v>
          </cell>
          <cell r="BD370">
            <v>0</v>
          </cell>
          <cell r="CR370" t="str">
            <v>damwand</v>
          </cell>
          <cell r="CS370" t="str">
            <v>prefab staal vijzel op damwand</v>
          </cell>
          <cell r="CT370">
            <v>175000</v>
          </cell>
          <cell r="CU370">
            <v>100000</v>
          </cell>
          <cell r="CV370">
            <v>50000</v>
          </cell>
          <cell r="CW370">
            <v>455000</v>
          </cell>
          <cell r="CX370">
            <v>436699.37218262791</v>
          </cell>
          <cell r="CY370">
            <v>367380</v>
          </cell>
          <cell r="DA370">
            <v>849836</v>
          </cell>
          <cell r="DD370">
            <v>2017</v>
          </cell>
          <cell r="DE370">
            <v>2014</v>
          </cell>
          <cell r="DF370">
            <v>862695</v>
          </cell>
          <cell r="DG370">
            <v>2014</v>
          </cell>
          <cell r="DH370">
            <v>717762</v>
          </cell>
          <cell r="DI370">
            <v>2019</v>
          </cell>
          <cell r="DL370" t="str">
            <v>kl.kast</v>
          </cell>
          <cell r="DM370" t="str">
            <v>ja</v>
          </cell>
          <cell r="DO370" t="str">
            <v>geen</v>
          </cell>
          <cell r="DP370">
            <v>1992</v>
          </cell>
          <cell r="DQ370">
            <v>1992</v>
          </cell>
          <cell r="DR370">
            <v>1992</v>
          </cell>
          <cell r="DS370">
            <v>1992</v>
          </cell>
          <cell r="DT370">
            <v>1992</v>
          </cell>
          <cell r="DU370">
            <v>1992</v>
          </cell>
          <cell r="DZ370" t="str">
            <v>Visp2010 mech+electr? Kom? Naar 2016?</v>
          </cell>
          <cell r="EJ370">
            <v>21</v>
          </cell>
          <cell r="EK370">
            <v>45</v>
          </cell>
          <cell r="EQ370">
            <v>29</v>
          </cell>
          <cell r="ER370">
            <v>219</v>
          </cell>
          <cell r="FS370" t="str">
            <v>J</v>
          </cell>
          <cell r="FT370" t="str">
            <v>?????????</v>
          </cell>
          <cell r="FU370" t="str">
            <v>SPAANS BABCOCK B.V.</v>
          </cell>
          <cell r="FV370" t="str">
            <v>ABB</v>
          </cell>
          <cell r="FW370" t="str">
            <v>871687400008360561</v>
          </cell>
          <cell r="FX370">
            <v>3</v>
          </cell>
          <cell r="FY370" t="str">
            <v>GM-SMIDSDIJK</v>
          </cell>
        </row>
        <row r="371">
          <cell r="A371" t="str">
            <v>G4059</v>
          </cell>
          <cell r="B371" t="str">
            <v>Snel &amp; Polanen</v>
          </cell>
          <cell r="D371" t="str">
            <v>j</v>
          </cell>
          <cell r="E371">
            <v>4356</v>
          </cell>
          <cell r="F371" t="str">
            <v>Gm</v>
          </cell>
          <cell r="Q371" t="str">
            <v>Gm</v>
          </cell>
          <cell r="R371" t="str">
            <v>HDSR</v>
          </cell>
          <cell r="S371">
            <v>300</v>
          </cell>
          <cell r="X371" t="str">
            <v>EG</v>
          </cell>
          <cell r="Z371">
            <v>121557.17100000009</v>
          </cell>
          <cell r="AA371">
            <v>454276.18299999833</v>
          </cell>
          <cell r="AB371" t="str">
            <v>Polanerzandweg 13 bij</v>
          </cell>
          <cell r="AC371" t="str">
            <v>3446CC</v>
          </cell>
          <cell r="AD371" t="str">
            <v>Woerden</v>
          </cell>
          <cell r="AE371" t="str">
            <v>Woerden</v>
          </cell>
          <cell r="AF371" t="str">
            <v>OR</v>
          </cell>
          <cell r="AG371" t="str">
            <v>AV 06</v>
          </cell>
          <cell r="AH371" t="str">
            <v>autom.</v>
          </cell>
          <cell r="AJ371" t="str">
            <v>GOP</v>
          </cell>
          <cell r="AL371" t="str">
            <v>afvoer</v>
          </cell>
          <cell r="AO371" t="str">
            <v>Jaap Bijzer wetering</v>
          </cell>
          <cell r="AP371">
            <v>-0.47</v>
          </cell>
          <cell r="AR371" t="str">
            <v>zuid/oost Woerden</v>
          </cell>
          <cell r="AT371">
            <v>-2.1</v>
          </cell>
          <cell r="AU371">
            <v>1.6300000000000001</v>
          </cell>
          <cell r="AV371" t="str">
            <v>schroefpomp</v>
          </cell>
          <cell r="AW371">
            <v>15</v>
          </cell>
          <cell r="AX371">
            <v>15</v>
          </cell>
          <cell r="BA371">
            <v>30</v>
          </cell>
          <cell r="BB371">
            <v>28</v>
          </cell>
          <cell r="BC371">
            <v>2</v>
          </cell>
          <cell r="BD371">
            <v>0</v>
          </cell>
          <cell r="BE371" t="str">
            <v>Bosman portaal</v>
          </cell>
          <cell r="CR371" t="str">
            <v>betonnen onderbouw</v>
          </cell>
          <cell r="CS371" t="str">
            <v>gebouw, steen</v>
          </cell>
          <cell r="CT371">
            <v>450000</v>
          </cell>
          <cell r="CU371">
            <v>200000</v>
          </cell>
          <cell r="CV371">
            <v>60000</v>
          </cell>
          <cell r="CW371">
            <v>993999.99999999988</v>
          </cell>
          <cell r="CX371">
            <v>559521.51636614965</v>
          </cell>
          <cell r="CY371">
            <v>470706</v>
          </cell>
          <cell r="DA371">
            <v>590564</v>
          </cell>
          <cell r="DD371">
            <v>2017</v>
          </cell>
          <cell r="DE371">
            <v>2014</v>
          </cell>
          <cell r="DG371">
            <v>2014</v>
          </cell>
          <cell r="DI371">
            <v>2019</v>
          </cell>
          <cell r="DK371" t="str">
            <v>R afl?</v>
          </cell>
          <cell r="DL371" t="str">
            <v>gebouw</v>
          </cell>
          <cell r="DM371" t="str">
            <v>ja</v>
          </cell>
          <cell r="DN371">
            <v>2024</v>
          </cell>
          <cell r="DO371" t="str">
            <v>geen</v>
          </cell>
          <cell r="DP371">
            <v>1992</v>
          </cell>
          <cell r="DQ371">
            <v>1992</v>
          </cell>
          <cell r="DR371">
            <v>1992</v>
          </cell>
          <cell r="DS371">
            <v>1992</v>
          </cell>
          <cell r="DT371">
            <v>1993</v>
          </cell>
          <cell r="DU371">
            <v>1993</v>
          </cell>
          <cell r="DZ371" t="str">
            <v>Electr Mech</v>
          </cell>
          <cell r="ES371">
            <v>249</v>
          </cell>
          <cell r="FS371" t="str">
            <v>info zie DM814688</v>
          </cell>
          <cell r="FU371" t="str">
            <v>STORK BOSMAN B.V.</v>
          </cell>
          <cell r="FV371" t="str">
            <v>BVOP</v>
          </cell>
          <cell r="FW371" t="str">
            <v>871687400008430882</v>
          </cell>
          <cell r="FX371">
            <v>4</v>
          </cell>
          <cell r="FY371" t="str">
            <v>GM-SNEL-&amp;-POLANEN</v>
          </cell>
        </row>
        <row r="372">
          <cell r="A372" t="str">
            <v>ST1025</v>
          </cell>
          <cell r="B372" t="str">
            <v>Snelliuskade  koekoeksvaart</v>
          </cell>
          <cell r="D372" t="str">
            <v>n</v>
          </cell>
          <cell r="E372" t="str">
            <v>nee</v>
          </cell>
          <cell r="G372" t="str">
            <v>St</v>
          </cell>
          <cell r="P372" t="str">
            <v>Ch</v>
          </cell>
          <cell r="Q372" t="str">
            <v>StCh</v>
          </cell>
          <cell r="R372" t="str">
            <v>HDSR</v>
          </cell>
          <cell r="S372">
            <v>300</v>
          </cell>
          <cell r="X372" t="str">
            <v>G3zO</v>
          </cell>
          <cell r="Z372">
            <v>136738.82999999821</v>
          </cell>
          <cell r="AA372">
            <v>456779.27299999818</v>
          </cell>
          <cell r="AB372" t="str">
            <v>Nieuwe Koekoekstraat 99nst</v>
          </cell>
          <cell r="AC372" t="str">
            <v>3514EC</v>
          </cell>
          <cell r="AD372" t="str">
            <v>Utrecht</v>
          </cell>
          <cell r="AE372" t="str">
            <v>Utrecht</v>
          </cell>
          <cell r="AF372" t="str">
            <v>LR</v>
          </cell>
          <cell r="AG372" t="str">
            <v>AH 15</v>
          </cell>
          <cell r="AH372" t="str">
            <v>handm.</v>
          </cell>
          <cell r="AI372" t="str">
            <v>geen peilscheidende functie</v>
          </cell>
          <cell r="AJ372" t="str">
            <v>nee</v>
          </cell>
          <cell r="BA372">
            <v>0</v>
          </cell>
          <cell r="BC372">
            <v>0</v>
          </cell>
          <cell r="BF372" t="str">
            <v>afsluitbare schuif</v>
          </cell>
          <cell r="BG372">
            <v>1</v>
          </cell>
          <cell r="BH372" t="str">
            <v>? M.</v>
          </cell>
          <cell r="BK372" t="str">
            <v>staal</v>
          </cell>
          <cell r="BL372" t="str">
            <v>hout</v>
          </cell>
          <cell r="CW372">
            <v>0</v>
          </cell>
          <cell r="CX372">
            <v>0</v>
          </cell>
          <cell r="DE372">
            <v>2013</v>
          </cell>
          <cell r="DG372">
            <v>2014</v>
          </cell>
          <cell r="DI372">
            <v>2019</v>
          </cell>
          <cell r="DO372" t="str">
            <v>geen</v>
          </cell>
          <cell r="DP372" t="str">
            <v>??</v>
          </cell>
          <cell r="DZ372" t="str">
            <v>renov in combin Gem Utr</v>
          </cell>
          <cell r="FE372" t="str">
            <v>X</v>
          </cell>
          <cell r="FW372" t="str">
            <v>geen elektra??? of samen met ander object??</v>
          </cell>
          <cell r="FY372" t="e">
            <v>#N/A</v>
          </cell>
        </row>
        <row r="373">
          <cell r="A373" t="str">
            <v>G4064</v>
          </cell>
          <cell r="B373" t="str">
            <v>Snelrewaard</v>
          </cell>
          <cell r="D373" t="str">
            <v>n</v>
          </cell>
          <cell r="E373">
            <v>4351</v>
          </cell>
          <cell r="F373" t="str">
            <v>Gm</v>
          </cell>
          <cell r="Q373" t="str">
            <v>Gm</v>
          </cell>
          <cell r="R373" t="str">
            <v>HDSR</v>
          </cell>
          <cell r="S373">
            <v>400</v>
          </cell>
          <cell r="X373" t="str">
            <v>EG</v>
          </cell>
          <cell r="Z373">
            <v>121519.33199999854</v>
          </cell>
          <cell r="AA373">
            <v>450459.05200000107</v>
          </cell>
          <cell r="AB373" t="str">
            <v>Zuid Linschoterzandweg 27 bij</v>
          </cell>
          <cell r="AC373" t="str">
            <v>3425EM</v>
          </cell>
          <cell r="AD373" t="str">
            <v>Snelrewaard</v>
          </cell>
          <cell r="AE373" t="str">
            <v>Oudewater</v>
          </cell>
          <cell r="AF373" t="str">
            <v>OR</v>
          </cell>
          <cell r="AG373" t="str">
            <v>AV 06</v>
          </cell>
          <cell r="AH373" t="str">
            <v>autom.</v>
          </cell>
          <cell r="AJ373" t="str">
            <v>GOP</v>
          </cell>
          <cell r="AL373" t="str">
            <v>afvoer</v>
          </cell>
          <cell r="AO373" t="str">
            <v>voorboezem Lange Linschoten</v>
          </cell>
          <cell r="AP373">
            <v>-0.47</v>
          </cell>
          <cell r="AR373" t="str">
            <v>polder Snelrewaard</v>
          </cell>
          <cell r="AT373">
            <v>-2.0499999999999998</v>
          </cell>
          <cell r="AU373">
            <v>1.5799999999999998</v>
          </cell>
          <cell r="AV373" t="str">
            <v>vijzel</v>
          </cell>
          <cell r="AW373">
            <v>100</v>
          </cell>
          <cell r="BA373">
            <v>100</v>
          </cell>
          <cell r="BB373">
            <v>85</v>
          </cell>
          <cell r="BC373">
            <v>1</v>
          </cell>
          <cell r="BD373">
            <v>0</v>
          </cell>
          <cell r="BE373" t="str">
            <v>Spaans Babcock</v>
          </cell>
          <cell r="CR373" t="str">
            <v>betonnen onderbouw</v>
          </cell>
          <cell r="CS373" t="str">
            <v>gebouw, beton</v>
          </cell>
          <cell r="CT373">
            <v>800000</v>
          </cell>
          <cell r="CU373">
            <v>500000</v>
          </cell>
          <cell r="CV373">
            <v>100000</v>
          </cell>
          <cell r="CW373">
            <v>1959999.9999999998</v>
          </cell>
          <cell r="CX373">
            <v>614109.53223185497</v>
          </cell>
          <cell r="CY373">
            <v>516629</v>
          </cell>
          <cell r="DA373">
            <v>907452</v>
          </cell>
          <cell r="DE373">
            <v>2014</v>
          </cell>
          <cell r="DF373">
            <v>800572</v>
          </cell>
          <cell r="DG373">
            <v>2014</v>
          </cell>
          <cell r="DH373">
            <v>842789</v>
          </cell>
          <cell r="DI373">
            <v>2019</v>
          </cell>
          <cell r="DK373" t="str">
            <v>R afl?</v>
          </cell>
          <cell r="DL373" t="str">
            <v>vervalt</v>
          </cell>
          <cell r="DM373" t="str">
            <v>nvt</v>
          </cell>
          <cell r="DN373" t="str">
            <v>X</v>
          </cell>
          <cell r="DO373" t="str">
            <v>geen</v>
          </cell>
          <cell r="DP373">
            <v>1965</v>
          </cell>
          <cell r="DQ373">
            <v>1965</v>
          </cell>
          <cell r="DR373">
            <v>1965</v>
          </cell>
          <cell r="DS373">
            <v>1965</v>
          </cell>
          <cell r="DT373">
            <v>1990</v>
          </cell>
          <cell r="DU373">
            <v>1990</v>
          </cell>
          <cell r="DZ373" t="str">
            <v>Vervalt wordt Waardsedijk</v>
          </cell>
          <cell r="EA373" t="str">
            <v>visp.2</v>
          </cell>
          <cell r="EI373">
            <v>10</v>
          </cell>
          <cell r="EJ373">
            <v>10</v>
          </cell>
          <cell r="FS373" t="str">
            <v>info zie DM814688</v>
          </cell>
          <cell r="FU373" t="str">
            <v>SPAANS BABCOCK B.V.</v>
          </cell>
          <cell r="FV373" t="str">
            <v>nn</v>
          </cell>
          <cell r="FW373" t="str">
            <v>871687400008460261</v>
          </cell>
          <cell r="FX373">
            <v>4</v>
          </cell>
          <cell r="FY373" t="str">
            <v>GM-SNELREWAARD</v>
          </cell>
        </row>
        <row r="374">
          <cell r="A374" t="str">
            <v>I?</v>
          </cell>
          <cell r="B374" t="str">
            <v>Snelrewaard nog te realiseren in 2019</v>
          </cell>
          <cell r="D374" t="str">
            <v>j</v>
          </cell>
          <cell r="E374" t="str">
            <v>volgt</v>
          </cell>
          <cell r="G374" t="str">
            <v>St</v>
          </cell>
          <cell r="Q374" t="str">
            <v>St</v>
          </cell>
          <cell r="R374" t="str">
            <v>HDSR</v>
          </cell>
          <cell r="S374">
            <v>100</v>
          </cell>
          <cell r="Z374" t="e">
            <v>#N/A</v>
          </cell>
          <cell r="AA374" t="e">
            <v>#N/A</v>
          </cell>
          <cell r="AB374" t="str">
            <v>Zuid Linschoterzandweg 27 bij</v>
          </cell>
          <cell r="AC374" t="str">
            <v>3425EM</v>
          </cell>
          <cell r="AD374" t="str">
            <v>Snelrewaard</v>
          </cell>
          <cell r="AE374" t="str">
            <v>Oudewater</v>
          </cell>
          <cell r="AF374" t="str">
            <v>OR</v>
          </cell>
          <cell r="AG374" t="str">
            <v>AV 06</v>
          </cell>
          <cell r="AH374" t="str">
            <v>??</v>
          </cell>
          <cell r="AI374" t="str">
            <v>nog te bouwen</v>
          </cell>
          <cell r="DD374">
            <v>2020</v>
          </cell>
          <cell r="DE374">
            <v>2011</v>
          </cell>
          <cell r="DG374">
            <v>2011</v>
          </cell>
          <cell r="DI374">
            <v>2016</v>
          </cell>
          <cell r="DO374" t="str">
            <v>geen</v>
          </cell>
          <cell r="DZ374" t="str">
            <v>autom.stuw oude lokatie wgp €80</v>
          </cell>
          <cell r="EA374" t="str">
            <v>visp. 1</v>
          </cell>
          <cell r="FW374" t="str">
            <v>geen elektra??? of samen met ander object??</v>
          </cell>
          <cell r="FY374" t="e">
            <v>#N/A</v>
          </cell>
        </row>
        <row r="375">
          <cell r="A375" t="str">
            <v>M28</v>
          </cell>
          <cell r="B375" t="str">
            <v>Snelrewaard regenmeter</v>
          </cell>
          <cell r="D375" t="str">
            <v>j</v>
          </cell>
          <cell r="E375">
            <v>4351</v>
          </cell>
          <cell r="N375" t="str">
            <v>Mp</v>
          </cell>
          <cell r="Q375" t="str">
            <v>Mp</v>
          </cell>
          <cell r="R375" t="str">
            <v>HDSR</v>
          </cell>
          <cell r="S375">
            <v>300</v>
          </cell>
          <cell r="X375" t="str">
            <v>M-code</v>
          </cell>
          <cell r="Z375" t="e">
            <v>#N/A</v>
          </cell>
          <cell r="AA375" t="e">
            <v>#N/A</v>
          </cell>
          <cell r="AB375" t="str">
            <v>Zuid Linschoterzandweg 27 bij</v>
          </cell>
          <cell r="AC375" t="str">
            <v>3425EM</v>
          </cell>
          <cell r="AD375" t="str">
            <v>Snelrewaard</v>
          </cell>
          <cell r="AE375" t="str">
            <v>Oudewater</v>
          </cell>
          <cell r="AF375" t="str">
            <v>OR</v>
          </cell>
          <cell r="AG375" t="str">
            <v>AV 06</v>
          </cell>
          <cell r="AH375" t="str">
            <v>autom.</v>
          </cell>
          <cell r="AJ375" t="str">
            <v>nee</v>
          </cell>
          <cell r="CM375" t="str">
            <v>Kantelbak</v>
          </cell>
          <cell r="CW375">
            <v>0</v>
          </cell>
          <cell r="CX375">
            <v>0</v>
          </cell>
          <cell r="CZ375">
            <v>6000</v>
          </cell>
          <cell r="DA375" t="str">
            <v>X</v>
          </cell>
          <cell r="DC375" t="str">
            <v/>
          </cell>
          <cell r="DD375" t="str">
            <v/>
          </cell>
          <cell r="DE375" t="str">
            <v>n.v.t.</v>
          </cell>
          <cell r="DO375" t="str">
            <v>geen</v>
          </cell>
          <cell r="DP375" t="str">
            <v>ca1998</v>
          </cell>
          <cell r="DR375" t="str">
            <v>n.v.t.</v>
          </cell>
          <cell r="DT375" t="str">
            <v>zie KW</v>
          </cell>
          <cell r="FW375" t="str">
            <v>geen elektra??? of samen met ander object??</v>
          </cell>
          <cell r="FY375" t="e">
            <v>#N/A</v>
          </cell>
        </row>
        <row r="376">
          <cell r="A376" t="str">
            <v>I0982</v>
          </cell>
          <cell r="B376" t="str">
            <v>Sportweg inlaat</v>
          </cell>
          <cell r="D376" t="str">
            <v>j</v>
          </cell>
          <cell r="E376">
            <v>2179</v>
          </cell>
          <cell r="H376" t="str">
            <v>In</v>
          </cell>
          <cell r="Q376" t="str">
            <v>In</v>
          </cell>
          <cell r="R376" t="str">
            <v>HDSR</v>
          </cell>
          <cell r="S376">
            <v>300</v>
          </cell>
          <cell r="X376" t="str">
            <v>G3zO</v>
          </cell>
          <cell r="Z376" t="e">
            <v>#N/A</v>
          </cell>
          <cell r="AA376" t="e">
            <v>#N/A</v>
          </cell>
          <cell r="AB376" t="str">
            <v>KERKWEG  2 BY</v>
          </cell>
          <cell r="AC376" t="str">
            <v>3628AN</v>
          </cell>
          <cell r="AD376" t="str">
            <v>Kockengen</v>
          </cell>
          <cell r="AE376" t="str">
            <v>Stichtse Vecht</v>
          </cell>
          <cell r="AF376" t="str">
            <v>LR</v>
          </cell>
          <cell r="AH376" t="str">
            <v>autom.</v>
          </cell>
          <cell r="FW376" t="str">
            <v>geen elektra??? of samen met ander object??</v>
          </cell>
          <cell r="FY376" t="e">
            <v>#N/A</v>
          </cell>
        </row>
        <row r="377">
          <cell r="A377" t="str">
            <v>ST2012</v>
          </cell>
          <cell r="B377" t="str">
            <v>Statenbrug</v>
          </cell>
          <cell r="D377" t="str">
            <v>j</v>
          </cell>
          <cell r="E377">
            <v>1043</v>
          </cell>
          <cell r="G377" t="str">
            <v>St</v>
          </cell>
          <cell r="O377" t="str">
            <v>Vp</v>
          </cell>
          <cell r="Q377" t="str">
            <v>StVp</v>
          </cell>
          <cell r="R377" t="str">
            <v>HDSR</v>
          </cell>
          <cell r="S377">
            <v>300</v>
          </cell>
          <cell r="W377" t="str">
            <v>ja 19xx</v>
          </cell>
          <cell r="X377" t="str">
            <v>EG</v>
          </cell>
          <cell r="Z377">
            <v>150786.39499999955</v>
          </cell>
          <cell r="AA377">
            <v>446990.53200000152</v>
          </cell>
          <cell r="AB377" t="str">
            <v>Langbroekerdijk 73 to</v>
          </cell>
          <cell r="AC377" t="str">
            <v>3947BE</v>
          </cell>
          <cell r="AD377" t="str">
            <v>Langbroek</v>
          </cell>
          <cell r="AE377" t="str">
            <v>Wijk bij Duurstede</v>
          </cell>
          <cell r="AF377" t="str">
            <v>KR</v>
          </cell>
          <cell r="AG377" t="str">
            <v>MK 12</v>
          </cell>
          <cell r="AH377" t="str">
            <v>autom.</v>
          </cell>
          <cell r="AJ377" t="str">
            <v>GOP</v>
          </cell>
          <cell r="AL377" t="str">
            <v>afvoer</v>
          </cell>
          <cell r="AO377" t="str">
            <v>Langbroekerwetering</v>
          </cell>
          <cell r="AP377">
            <v>2.35</v>
          </cell>
          <cell r="AQ377">
            <v>2.25</v>
          </cell>
          <cell r="AR377" t="str">
            <v>Langbroekerwetering</v>
          </cell>
          <cell r="AS377">
            <v>2.2000000000000002</v>
          </cell>
          <cell r="AT377">
            <v>2</v>
          </cell>
          <cell r="BA377">
            <v>0</v>
          </cell>
          <cell r="BC377">
            <v>0</v>
          </cell>
          <cell r="BF377" t="str">
            <v>ecostuw</v>
          </cell>
          <cell r="BH377">
            <v>3</v>
          </cell>
          <cell r="BM377" t="str">
            <v>rond</v>
          </cell>
          <cell r="CW377">
            <v>0</v>
          </cell>
          <cell r="CX377">
            <v>0</v>
          </cell>
          <cell r="DE377">
            <v>2013</v>
          </cell>
          <cell r="DG377">
            <v>2013</v>
          </cell>
          <cell r="DI377">
            <v>2018</v>
          </cell>
          <cell r="DO377" t="str">
            <v>geen</v>
          </cell>
          <cell r="DP377" t="str">
            <v>??</v>
          </cell>
          <cell r="DQ377">
            <v>1999</v>
          </cell>
          <cell r="DR377">
            <v>1999</v>
          </cell>
          <cell r="DU377">
            <v>1999</v>
          </cell>
          <cell r="EY377">
            <v>29</v>
          </cell>
          <cell r="FW377" t="str">
            <v>871687400008574128</v>
          </cell>
          <cell r="FX377">
            <v>3</v>
          </cell>
          <cell r="FY377" t="str">
            <v>ST-STATENBRUG</v>
          </cell>
        </row>
        <row r="378">
          <cell r="A378" t="str">
            <v>ST0393</v>
          </cell>
          <cell r="B378" t="str">
            <v>Steenenbrug</v>
          </cell>
          <cell r="D378" t="str">
            <v>j</v>
          </cell>
          <cell r="E378">
            <v>1078</v>
          </cell>
          <cell r="G378" t="str">
            <v>St</v>
          </cell>
          <cell r="O378" t="str">
            <v>Vp</v>
          </cell>
          <cell r="Q378" t="str">
            <v>StVp</v>
          </cell>
          <cell r="R378" t="str">
            <v>HDSR</v>
          </cell>
          <cell r="S378">
            <v>300</v>
          </cell>
          <cell r="X378" t="str">
            <v>EG</v>
          </cell>
          <cell r="Z378">
            <v>152574.02899999917</v>
          </cell>
          <cell r="AA378">
            <v>445871.89699999988</v>
          </cell>
          <cell r="AB378" t="str">
            <v>Langbroekerdijk 10</v>
          </cell>
          <cell r="AD378" t="str">
            <v>Langbroek</v>
          </cell>
          <cell r="AE378" t="str">
            <v>Wijk bij Duurstede</v>
          </cell>
          <cell r="AF378" t="str">
            <v>KR</v>
          </cell>
          <cell r="AG378" t="str">
            <v>MK 12</v>
          </cell>
          <cell r="AH378" t="str">
            <v>autom.</v>
          </cell>
          <cell r="AO378" t="str">
            <v>Langbroekerwetering</v>
          </cell>
          <cell r="AP378">
            <v>2.5</v>
          </cell>
          <cell r="AQ378">
            <v>2.5</v>
          </cell>
          <cell r="AR378" t="str">
            <v>Langbroekerwetering</v>
          </cell>
          <cell r="AS378">
            <v>2.35</v>
          </cell>
          <cell r="AT378">
            <v>2.2000000000000002</v>
          </cell>
          <cell r="BF378" t="str">
            <v>klepstuw</v>
          </cell>
          <cell r="BG378">
            <v>1</v>
          </cell>
          <cell r="BH378">
            <v>3</v>
          </cell>
          <cell r="BJ378">
            <v>2.9</v>
          </cell>
          <cell r="BK378" t="str">
            <v>Beton</v>
          </cell>
          <cell r="BL378" t="str">
            <v>RVS</v>
          </cell>
          <cell r="CR378" t="str">
            <v>betonnen onderbouw op houten damwand</v>
          </cell>
          <cell r="CS378" t="str">
            <v>beton, RVS klep, stalen straatkast</v>
          </cell>
          <cell r="DD378">
            <v>2018</v>
          </cell>
          <cell r="DE378">
            <v>2011</v>
          </cell>
          <cell r="DG378">
            <v>2011</v>
          </cell>
          <cell r="DI378">
            <v>2016</v>
          </cell>
          <cell r="DP378">
            <v>2011</v>
          </cell>
          <cell r="DQ378">
            <v>2011</v>
          </cell>
          <cell r="DR378">
            <v>2011</v>
          </cell>
          <cell r="DS378">
            <v>2011</v>
          </cell>
          <cell r="DT378">
            <v>2011</v>
          </cell>
          <cell r="DU378">
            <v>2011</v>
          </cell>
          <cell r="FA378" t="str">
            <v>X</v>
          </cell>
          <cell r="FW378" t="str">
            <v>871687400010329594</v>
          </cell>
          <cell r="FX378">
            <v>3</v>
          </cell>
          <cell r="FY378" t="str">
            <v>ST-STEENENBRUG</v>
          </cell>
        </row>
        <row r="379">
          <cell r="A379" t="str">
            <v>G4018</v>
          </cell>
          <cell r="B379" t="str">
            <v>Steenwaard</v>
          </cell>
          <cell r="D379" t="str">
            <v>j</v>
          </cell>
          <cell r="E379" t="str">
            <v>nee</v>
          </cell>
          <cell r="F379" t="str">
            <v>Gm</v>
          </cell>
          <cell r="H379" t="str">
            <v>In</v>
          </cell>
          <cell r="Q379" t="str">
            <v>GmIn</v>
          </cell>
          <cell r="R379" t="str">
            <v>HDSR</v>
          </cell>
          <cell r="S379">
            <v>300</v>
          </cell>
          <cell r="X379" t="str">
            <v>EG</v>
          </cell>
          <cell r="Z379">
            <v>141152.42300000042</v>
          </cell>
          <cell r="AA379">
            <v>442242.4459999986</v>
          </cell>
          <cell r="AB379" t="str">
            <v>Lekdijk 32 to</v>
          </cell>
          <cell r="AC379" t="str">
            <v>3998NH</v>
          </cell>
          <cell r="AD379" t="str">
            <v>Schalkwijk</v>
          </cell>
          <cell r="AE379" t="str">
            <v>Houten</v>
          </cell>
          <cell r="AF379" t="str">
            <v>KR</v>
          </cell>
          <cell r="AG379" t="str">
            <v>WK 10</v>
          </cell>
          <cell r="AH379" t="str">
            <v>lok.autom.</v>
          </cell>
          <cell r="AJ379" t="str">
            <v>GOP</v>
          </cell>
          <cell r="AL379" t="str">
            <v>afvoer</v>
          </cell>
          <cell r="AO379" t="str">
            <v>de Lek</v>
          </cell>
          <cell r="AP379">
            <v>3</v>
          </cell>
          <cell r="AR379" t="str">
            <v>De Steenwaard</v>
          </cell>
          <cell r="AS379">
            <v>2.2999999999999998</v>
          </cell>
          <cell r="AT379">
            <v>2.2000000000000002</v>
          </cell>
          <cell r="AU379">
            <v>0.79999999999999982</v>
          </cell>
          <cell r="AV379" t="str">
            <v>schroefpomp</v>
          </cell>
          <cell r="AW379">
            <v>5</v>
          </cell>
          <cell r="BA379">
            <v>5</v>
          </cell>
          <cell r="BC379">
            <v>1</v>
          </cell>
          <cell r="BD379">
            <v>0</v>
          </cell>
          <cell r="BR379" t="str">
            <v>vierkant</v>
          </cell>
          <cell r="BS379" t="str">
            <v>beton</v>
          </cell>
          <cell r="BT379">
            <v>1</v>
          </cell>
          <cell r="BU379">
            <v>1.8</v>
          </cell>
          <cell r="BV379">
            <v>1.8</v>
          </cell>
          <cell r="BW379">
            <v>1.1200000000000001</v>
          </cell>
          <cell r="BX379">
            <v>1</v>
          </cell>
          <cell r="BY379">
            <v>15</v>
          </cell>
          <cell r="BZ379">
            <v>1</v>
          </cell>
          <cell r="CA379" t="str">
            <v>schuif</v>
          </cell>
          <cell r="CB379" t="str">
            <v>ja</v>
          </cell>
          <cell r="CR379" t="str">
            <v>put prefab beton</v>
          </cell>
          <cell r="CS379" t="str">
            <v>stalen straatkast</v>
          </cell>
          <cell r="CT379">
            <v>70000</v>
          </cell>
          <cell r="CU379">
            <v>30000</v>
          </cell>
          <cell r="CV379">
            <v>25000</v>
          </cell>
          <cell r="CW379">
            <v>175000</v>
          </cell>
          <cell r="CX379">
            <v>186143.43428142741</v>
          </cell>
          <cell r="CY379">
            <v>156596</v>
          </cell>
          <cell r="DA379">
            <v>196470</v>
          </cell>
          <cell r="DE379">
            <v>2015</v>
          </cell>
          <cell r="DG379">
            <v>2015</v>
          </cell>
          <cell r="DI379">
            <v>2020</v>
          </cell>
          <cell r="DL379" t="str">
            <v>kl.kast</v>
          </cell>
          <cell r="DM379" t="str">
            <v>ja</v>
          </cell>
          <cell r="DO379" t="str">
            <v>geen</v>
          </cell>
          <cell r="DP379">
            <v>1972</v>
          </cell>
          <cell r="DQ379">
            <v>1972</v>
          </cell>
          <cell r="DR379">
            <v>2006</v>
          </cell>
          <cell r="DS379">
            <v>2006</v>
          </cell>
          <cell r="DT379" t="str">
            <v>n.v.t.</v>
          </cell>
          <cell r="DU379">
            <v>2006</v>
          </cell>
          <cell r="EA379" t="str">
            <v>visp.2</v>
          </cell>
          <cell r="EV379" t="str">
            <v>X</v>
          </cell>
          <cell r="FU379" t="str">
            <v>KSB</v>
          </cell>
          <cell r="FV379" t="str">
            <v>KSB</v>
          </cell>
          <cell r="FW379" t="str">
            <v>871687400008360479</v>
          </cell>
          <cell r="FX379">
            <v>3</v>
          </cell>
          <cell r="FY379" t="str">
            <v>GM-STEENWAARD</v>
          </cell>
        </row>
        <row r="380">
          <cell r="A380" t="str">
            <v>ST2027</v>
          </cell>
          <cell r="B380" t="str">
            <v>Sterkenburg</v>
          </cell>
          <cell r="D380" t="str">
            <v>j</v>
          </cell>
          <cell r="E380">
            <v>1028</v>
          </cell>
          <cell r="G380" t="str">
            <v>St</v>
          </cell>
          <cell r="O380" t="str">
            <v>Vp</v>
          </cell>
          <cell r="Q380" t="str">
            <v>StVp</v>
          </cell>
          <cell r="R380" t="str">
            <v>HDSR</v>
          </cell>
          <cell r="S380">
            <v>300</v>
          </cell>
          <cell r="X380" t="str">
            <v>EG</v>
          </cell>
          <cell r="Z380">
            <v>147676.87999999896</v>
          </cell>
          <cell r="AA380">
            <v>448593.01300000027</v>
          </cell>
          <cell r="AB380" t="str">
            <v>Langbroekerdijk 27 bij</v>
          </cell>
          <cell r="AC380" t="str">
            <v>3972NC</v>
          </cell>
          <cell r="AD380" t="str">
            <v>Driebergen</v>
          </cell>
          <cell r="AE380" t="str">
            <v>Utr.Heuvelrug</v>
          </cell>
          <cell r="AF380" t="str">
            <v>KR</v>
          </cell>
          <cell r="AG380" t="str">
            <v>MK 12</v>
          </cell>
          <cell r="AH380" t="str">
            <v>autom.</v>
          </cell>
          <cell r="AJ380" t="str">
            <v>GOP</v>
          </cell>
          <cell r="AL380" t="str">
            <v>afvoer</v>
          </cell>
          <cell r="BA380">
            <v>0</v>
          </cell>
          <cell r="BC380">
            <v>0</v>
          </cell>
          <cell r="BF380" t="str">
            <v>klepstuw</v>
          </cell>
          <cell r="BH380">
            <v>4</v>
          </cell>
          <cell r="CT380">
            <v>100000</v>
          </cell>
          <cell r="CU380">
            <v>25000</v>
          </cell>
          <cell r="CV380">
            <v>25000</v>
          </cell>
          <cell r="CW380">
            <v>210000</v>
          </cell>
          <cell r="CX380">
            <v>170585.90721899533</v>
          </cell>
          <cell r="CY380">
            <v>143507.99333850644</v>
          </cell>
          <cell r="DA380">
            <v>180050</v>
          </cell>
          <cell r="DE380">
            <v>2013</v>
          </cell>
          <cell r="DF380">
            <v>803067</v>
          </cell>
          <cell r="DG380">
            <v>2013</v>
          </cell>
          <cell r="DH380">
            <v>803066</v>
          </cell>
          <cell r="DI380">
            <v>2018</v>
          </cell>
          <cell r="DO380" t="str">
            <v>geen</v>
          </cell>
          <cell r="DP380" t="str">
            <v>?</v>
          </cell>
          <cell r="DQ380">
            <v>1972</v>
          </cell>
          <cell r="DR380">
            <v>1972</v>
          </cell>
          <cell r="DS380">
            <v>1972</v>
          </cell>
          <cell r="DT380" t="str">
            <v>??</v>
          </cell>
          <cell r="DU380">
            <v>1972</v>
          </cell>
          <cell r="DZ380" t="str">
            <v>mag ook in 2016 gelijk met stuw Leeuwenburg (twee identieke stuwen bouwen)</v>
          </cell>
          <cell r="ER380">
            <v>59</v>
          </cell>
          <cell r="FW380" t="str">
            <v>871687400008360844</v>
          </cell>
          <cell r="FX380">
            <v>3</v>
          </cell>
          <cell r="FY380" t="str">
            <v>ST-STERKENBURG</v>
          </cell>
        </row>
        <row r="381">
          <cell r="A381" t="str">
            <v>ST2022</v>
          </cell>
          <cell r="B381" t="str">
            <v>Strijp de</v>
          </cell>
          <cell r="D381" t="str">
            <v>j</v>
          </cell>
          <cell r="E381">
            <v>1079</v>
          </cell>
          <cell r="F381" t="str">
            <v>Gm</v>
          </cell>
          <cell r="G381" t="str">
            <v>St</v>
          </cell>
          <cell r="Q381" t="str">
            <v>GmSt</v>
          </cell>
          <cell r="R381" t="str">
            <v>HDSR</v>
          </cell>
          <cell r="S381">
            <v>300</v>
          </cell>
          <cell r="X381" t="str">
            <v>EG</v>
          </cell>
          <cell r="Z381">
            <v>150093.98299999908</v>
          </cell>
          <cell r="AA381">
            <v>448297.08399999887</v>
          </cell>
          <cell r="AB381" t="str">
            <v>De Strijp 3 bij</v>
          </cell>
          <cell r="AC381" t="str">
            <v>3947BM</v>
          </cell>
          <cell r="AD381" t="str">
            <v>Langbroek</v>
          </cell>
          <cell r="AE381" t="str">
            <v>Wijk bij Duurstede</v>
          </cell>
          <cell r="AF381" t="str">
            <v>KR</v>
          </cell>
          <cell r="AG381" t="str">
            <v>MK 12</v>
          </cell>
          <cell r="AH381" t="str">
            <v>autom.</v>
          </cell>
          <cell r="AI381" t="str">
            <v>G2005</v>
          </cell>
          <cell r="AJ381" t="str">
            <v>GOP</v>
          </cell>
          <cell r="AL381" t="str">
            <v>aanvoer</v>
          </cell>
          <cell r="AO381" t="str">
            <v>Gooijerdijk</v>
          </cell>
          <cell r="AP381">
            <v>2.5499999999999998</v>
          </cell>
          <cell r="AR381" t="str">
            <v>Strijpwetering</v>
          </cell>
          <cell r="AT381">
            <v>2.1</v>
          </cell>
          <cell r="AU381">
            <v>0.44999999999999973</v>
          </cell>
          <cell r="AV381" t="str">
            <v>schroefpomp</v>
          </cell>
          <cell r="AW381">
            <v>2</v>
          </cell>
          <cell r="BA381">
            <v>2</v>
          </cell>
          <cell r="BC381">
            <v>1</v>
          </cell>
          <cell r="BD381">
            <v>0</v>
          </cell>
          <cell r="BF381" t="str">
            <v>klepstuw</v>
          </cell>
          <cell r="BG381">
            <v>1</v>
          </cell>
          <cell r="BH381">
            <v>1</v>
          </cell>
          <cell r="CR381" t="str">
            <v>betonnen damwand</v>
          </cell>
          <cell r="CS381" t="str">
            <v>stalen straatkast</v>
          </cell>
          <cell r="CT381">
            <v>35000</v>
          </cell>
          <cell r="CU381">
            <v>10000</v>
          </cell>
          <cell r="CV381">
            <v>20000</v>
          </cell>
          <cell r="CW381">
            <v>91000</v>
          </cell>
          <cell r="CX381">
            <v>46399.159708685009</v>
          </cell>
          <cell r="CY381">
            <v>39034</v>
          </cell>
          <cell r="DA381">
            <v>48974</v>
          </cell>
          <cell r="DB381" t="str">
            <v>vervallen</v>
          </cell>
          <cell r="DE381">
            <v>2013</v>
          </cell>
          <cell r="DG381">
            <v>2013</v>
          </cell>
          <cell r="DI381">
            <v>2018</v>
          </cell>
          <cell r="DL381" t="str">
            <v>kl.kast</v>
          </cell>
          <cell r="DM381" t="str">
            <v>ja</v>
          </cell>
          <cell r="DO381" t="str">
            <v>geen</v>
          </cell>
          <cell r="DP381">
            <v>2012</v>
          </cell>
          <cell r="DU381">
            <v>2012</v>
          </cell>
          <cell r="EY381" t="str">
            <v>vervalt</v>
          </cell>
          <cell r="FU381" t="str">
            <v>STORK BOSMAN B.V.</v>
          </cell>
          <cell r="FV381" t="str">
            <v>BOSMAN / oostwouder bv</v>
          </cell>
          <cell r="FW381" t="str">
            <v>871687400008360899</v>
          </cell>
          <cell r="FX381">
            <v>3</v>
          </cell>
          <cell r="FY381" t="str">
            <v>GM-STRIJP-DE</v>
          </cell>
        </row>
        <row r="382">
          <cell r="A382" t="str">
            <v>ST0730</v>
          </cell>
          <cell r="B382" t="str">
            <v>Stuw Doornseweg</v>
          </cell>
          <cell r="D382" t="str">
            <v>j</v>
          </cell>
          <cell r="E382">
            <v>1087</v>
          </cell>
          <cell r="G382" t="str">
            <v>St</v>
          </cell>
          <cell r="Q382" t="str">
            <v>St</v>
          </cell>
          <cell r="R382" t="str">
            <v>HDSR</v>
          </cell>
          <cell r="S382">
            <v>300</v>
          </cell>
          <cell r="X382" t="str">
            <v>G3zO</v>
          </cell>
          <cell r="Z382">
            <v>151650.19999999925</v>
          </cell>
          <cell r="AA382">
            <v>448041.48000000045</v>
          </cell>
          <cell r="AB382" t="str">
            <v>Langbroekerweg 38 to</v>
          </cell>
          <cell r="AC382" t="str">
            <v>3941 MT</v>
          </cell>
          <cell r="AD382" t="str">
            <v>Doorn</v>
          </cell>
          <cell r="AE382" t="str">
            <v>Utr.Heuvelrug</v>
          </cell>
          <cell r="AF382" t="str">
            <v>KR</v>
          </cell>
          <cell r="AG382" t="str">
            <v>MK 12</v>
          </cell>
          <cell r="AH382" t="str">
            <v>autom.</v>
          </cell>
          <cell r="AJ382" t="str">
            <v>nee</v>
          </cell>
          <cell r="AL382" t="str">
            <v>aanvoer</v>
          </cell>
          <cell r="DE382">
            <v>2012</v>
          </cell>
          <cell r="DG382">
            <v>2012</v>
          </cell>
          <cell r="DI382">
            <v>2018</v>
          </cell>
          <cell r="DP382">
            <v>2012</v>
          </cell>
          <cell r="DQ382">
            <v>2012</v>
          </cell>
          <cell r="DU382">
            <v>2012</v>
          </cell>
          <cell r="FW382" t="str">
            <v>871687400010435417</v>
          </cell>
          <cell r="FX382">
            <v>3</v>
          </cell>
          <cell r="FY382" t="str">
            <v>ST-DOORNSEWEG</v>
          </cell>
        </row>
        <row r="383">
          <cell r="A383" t="str">
            <v>ST0732</v>
          </cell>
          <cell r="B383" t="str">
            <v>Stuw Wijngaardsteeg</v>
          </cell>
          <cell r="D383" t="str">
            <v>j</v>
          </cell>
          <cell r="E383">
            <v>1086</v>
          </cell>
          <cell r="G383" t="str">
            <v>St</v>
          </cell>
          <cell r="Q383" t="str">
            <v>St</v>
          </cell>
          <cell r="R383" t="str">
            <v>HDSR</v>
          </cell>
          <cell r="S383">
            <v>300</v>
          </cell>
          <cell r="X383" t="str">
            <v>G3zO</v>
          </cell>
          <cell r="Z383">
            <v>152143.17599999905</v>
          </cell>
          <cell r="AA383">
            <v>447908.3900000006</v>
          </cell>
          <cell r="AB383" t="str">
            <v>Gooijerdijk 23 to</v>
          </cell>
          <cell r="AC383" t="str">
            <v>3947 NB</v>
          </cell>
          <cell r="AD383" t="str">
            <v>Langbroek</v>
          </cell>
          <cell r="AE383" t="str">
            <v>Wijk bij Duurstede</v>
          </cell>
          <cell r="AF383" t="str">
            <v>KR</v>
          </cell>
          <cell r="AG383" t="str">
            <v>MK 12</v>
          </cell>
          <cell r="AH383" t="str">
            <v>autom.</v>
          </cell>
          <cell r="AJ383" t="str">
            <v>nee</v>
          </cell>
          <cell r="DE383">
            <v>2012</v>
          </cell>
          <cell r="DG383">
            <v>2012</v>
          </cell>
          <cell r="DI383">
            <v>2018</v>
          </cell>
          <cell r="DP383">
            <v>2012</v>
          </cell>
          <cell r="DQ383">
            <v>2012</v>
          </cell>
          <cell r="DU383">
            <v>2012</v>
          </cell>
          <cell r="FW383" t="str">
            <v>871687400008360882</v>
          </cell>
          <cell r="FX383">
            <v>3</v>
          </cell>
          <cell r="FY383" t="str">
            <v>ST-WIJNGAARDSESTEEG</v>
          </cell>
        </row>
        <row r="384">
          <cell r="A384" t="str">
            <v>G6025</v>
          </cell>
          <cell r="B384" t="str">
            <v>Tappersheul</v>
          </cell>
          <cell r="D384" t="str">
            <v>j</v>
          </cell>
          <cell r="E384">
            <v>4382</v>
          </cell>
          <cell r="F384" t="str">
            <v>Gm</v>
          </cell>
          <cell r="Q384" t="str">
            <v>Gm</v>
          </cell>
          <cell r="R384" t="str">
            <v>HDSR</v>
          </cell>
          <cell r="S384">
            <v>300</v>
          </cell>
          <cell r="X384" t="str">
            <v>EG</v>
          </cell>
          <cell r="Z384">
            <v>118785.78599999845</v>
          </cell>
          <cell r="AA384">
            <v>449867.17599999905</v>
          </cell>
          <cell r="AB384" t="str">
            <v>Papekopperstraatweg 66</v>
          </cell>
          <cell r="AC384" t="str">
            <v>3464 HM</v>
          </cell>
          <cell r="AD384" t="str">
            <v>Papekop</v>
          </cell>
          <cell r="AE384" t="str">
            <v>Oudewater</v>
          </cell>
          <cell r="AF384" t="str">
            <v>OR</v>
          </cell>
          <cell r="AG384" t="str">
            <v>WS 05</v>
          </cell>
          <cell r="AH384" t="str">
            <v>autom.</v>
          </cell>
          <cell r="AI384" t="str">
            <v xml:space="preserve">vanuit de landinrichting </v>
          </cell>
          <cell r="AJ384" t="str">
            <v>GOP</v>
          </cell>
          <cell r="AL384" t="str">
            <v>afvoer</v>
          </cell>
          <cell r="AV384" t="str">
            <v>pomp</v>
          </cell>
          <cell r="AW384">
            <v>15</v>
          </cell>
          <cell r="BA384">
            <v>15</v>
          </cell>
          <cell r="BC384">
            <v>1</v>
          </cell>
          <cell r="BE384" t="str">
            <v>RLC grijp</v>
          </cell>
          <cell r="CR384" t="str">
            <v>put prefab beton</v>
          </cell>
          <cell r="CS384" t="str">
            <v>polyester kast</v>
          </cell>
          <cell r="CT384">
            <v>170000</v>
          </cell>
          <cell r="CU384">
            <v>25000</v>
          </cell>
          <cell r="CV384">
            <v>30000</v>
          </cell>
          <cell r="CW384">
            <v>315000</v>
          </cell>
          <cell r="CX384">
            <v>0</v>
          </cell>
          <cell r="CY384">
            <v>0</v>
          </cell>
          <cell r="DE384">
            <v>2014</v>
          </cell>
          <cell r="DG384">
            <v>2014</v>
          </cell>
          <cell r="DI384">
            <v>2019</v>
          </cell>
          <cell r="DK384" t="str">
            <v>R afl?</v>
          </cell>
          <cell r="DL384" t="str">
            <v>gr.kast</v>
          </cell>
          <cell r="DM384" t="str">
            <v>geen</v>
          </cell>
          <cell r="DO384" t="str">
            <v>geen</v>
          </cell>
          <cell r="DP384">
            <v>2008</v>
          </cell>
          <cell r="DQ384">
            <v>2008</v>
          </cell>
          <cell r="DR384">
            <v>2008</v>
          </cell>
          <cell r="DS384">
            <v>2008</v>
          </cell>
          <cell r="DT384">
            <v>2008</v>
          </cell>
          <cell r="DU384">
            <v>2008</v>
          </cell>
          <cell r="EG384">
            <v>20</v>
          </cell>
          <cell r="EH384">
            <v>60</v>
          </cell>
          <cell r="EI384">
            <v>200</v>
          </cell>
          <cell r="EX384" t="str">
            <v>X</v>
          </cell>
          <cell r="FS384" t="str">
            <v>info zie DM814688</v>
          </cell>
          <cell r="FW384" t="str">
            <v>871692113000017945</v>
          </cell>
          <cell r="FX384">
            <v>4</v>
          </cell>
          <cell r="FY384" t="str">
            <v>GM-TAPPERSHEUL</v>
          </cell>
        </row>
        <row r="385">
          <cell r="A385" t="str">
            <v>ST0715</v>
          </cell>
          <cell r="B385" t="str">
            <v xml:space="preserve">Teckop HWVZ </v>
          </cell>
          <cell r="C385" t="str">
            <v>HWVZ Teckop 40</v>
          </cell>
          <cell r="D385" t="str">
            <v>j</v>
          </cell>
          <cell r="E385">
            <v>4369</v>
          </cell>
          <cell r="G385" t="str">
            <v>St</v>
          </cell>
          <cell r="Q385" t="str">
            <v>St</v>
          </cell>
          <cell r="R385" t="str">
            <v>HDSR</v>
          </cell>
          <cell r="S385">
            <v>300</v>
          </cell>
          <cell r="X385" t="str">
            <v>EG</v>
          </cell>
          <cell r="Z385">
            <v>123860.0150000006</v>
          </cell>
          <cell r="AA385">
            <v>461089.58199999854</v>
          </cell>
          <cell r="AB385" t="str">
            <v>Teckop 40 bij</v>
          </cell>
          <cell r="AC385" t="str">
            <v>3471HJ</v>
          </cell>
          <cell r="AD385" t="str">
            <v>Kamerik</v>
          </cell>
          <cell r="AE385" t="str">
            <v>Woerden</v>
          </cell>
          <cell r="AF385" t="str">
            <v>OR</v>
          </cell>
          <cell r="AG385" t="str">
            <v>MR 07</v>
          </cell>
          <cell r="AH385" t="str">
            <v>autom.</v>
          </cell>
          <cell r="AJ385" t="str">
            <v>GOP</v>
          </cell>
          <cell r="AL385" t="str">
            <v>afvoer</v>
          </cell>
          <cell r="BA385">
            <v>0</v>
          </cell>
          <cell r="BC385">
            <v>0</v>
          </cell>
          <cell r="BF385" t="str">
            <v>klepstuw</v>
          </cell>
          <cell r="CW385">
            <v>0</v>
          </cell>
          <cell r="DD385">
            <v>2018</v>
          </cell>
          <cell r="DE385">
            <v>2014</v>
          </cell>
          <cell r="DG385">
            <v>2014</v>
          </cell>
          <cell r="DI385">
            <v>2019</v>
          </cell>
          <cell r="DO385" t="str">
            <v>geen</v>
          </cell>
          <cell r="DP385">
            <v>2012</v>
          </cell>
          <cell r="DQ385">
            <v>2012</v>
          </cell>
          <cell r="DR385">
            <v>2012</v>
          </cell>
          <cell r="DS385">
            <v>2012</v>
          </cell>
          <cell r="DT385">
            <v>2012</v>
          </cell>
          <cell r="DU385">
            <v>2012</v>
          </cell>
          <cell r="DZ385" t="str">
            <v>Vernieuwd in 2012</v>
          </cell>
          <cell r="EA385" t="str">
            <v>visp.2</v>
          </cell>
          <cell r="FB385" t="str">
            <v>x</v>
          </cell>
          <cell r="FW385" t="str">
            <v>871687400010326562</v>
          </cell>
          <cell r="FX385">
            <v>4</v>
          </cell>
          <cell r="FY385" t="str">
            <v>ST-HWVZ TECKOP</v>
          </cell>
        </row>
        <row r="386">
          <cell r="A386" t="str">
            <v>G0043</v>
          </cell>
          <cell r="B386" t="str">
            <v>Teckop HWVZ (gemaal)</v>
          </cell>
          <cell r="D386" t="str">
            <v>j</v>
          </cell>
          <cell r="E386">
            <v>4399</v>
          </cell>
          <cell r="F386" t="str">
            <v>Gm</v>
          </cell>
          <cell r="Q386" t="str">
            <v>Gm</v>
          </cell>
          <cell r="R386" t="str">
            <v>HDSR</v>
          </cell>
          <cell r="S386">
            <v>300</v>
          </cell>
          <cell r="X386" t="str">
            <v>EG</v>
          </cell>
          <cell r="Z386">
            <v>122725.59499999881</v>
          </cell>
          <cell r="AA386">
            <v>460176.8909999989</v>
          </cell>
          <cell r="AB386" t="str">
            <v>Teckop ???</v>
          </cell>
          <cell r="AD386" t="str">
            <v>Kamerik</v>
          </cell>
          <cell r="AE386" t="str">
            <v>Woerden</v>
          </cell>
          <cell r="AF386" t="str">
            <v>OR</v>
          </cell>
          <cell r="AG386" t="str">
            <v>MR 08</v>
          </cell>
          <cell r="AH386" t="str">
            <v>autom.</v>
          </cell>
          <cell r="AV386" t="str">
            <v>pomp</v>
          </cell>
          <cell r="AW386" t="str">
            <v>?</v>
          </cell>
          <cell r="DD386">
            <v>2018</v>
          </cell>
          <cell r="DL386" t="str">
            <v>kl.kast</v>
          </cell>
          <cell r="DM386" t="str">
            <v>?</v>
          </cell>
          <cell r="FW386" t="str">
            <v>geen elektra??? of samen met ander object??</v>
          </cell>
          <cell r="FY386" t="e">
            <v>#N/A</v>
          </cell>
        </row>
        <row r="387">
          <cell r="A387" t="str">
            <v>I6015</v>
          </cell>
          <cell r="B387" t="str">
            <v>Teckop inlaat</v>
          </cell>
          <cell r="C387" t="str">
            <v>Teckop molenvliet</v>
          </cell>
          <cell r="D387" t="str">
            <v>j</v>
          </cell>
          <cell r="E387">
            <v>4328</v>
          </cell>
          <cell r="H387" t="str">
            <v>In</v>
          </cell>
          <cell r="O387" t="str">
            <v>Vp</v>
          </cell>
          <cell r="Q387" t="str">
            <v>InVp</v>
          </cell>
          <cell r="R387" t="str">
            <v>HDSR</v>
          </cell>
          <cell r="S387">
            <v>300</v>
          </cell>
          <cell r="X387" t="str">
            <v>EG</v>
          </cell>
          <cell r="Z387" t="e">
            <v>#N/A</v>
          </cell>
          <cell r="AA387" t="e">
            <v>#N/A</v>
          </cell>
          <cell r="AB387" t="str">
            <v>Geestdorp 38 to</v>
          </cell>
          <cell r="AC387" t="str">
            <v>3444BE</v>
          </cell>
          <cell r="AD387" t="str">
            <v>Woerden</v>
          </cell>
          <cell r="AE387" t="str">
            <v>Woerden</v>
          </cell>
          <cell r="AF387" t="str">
            <v>OR</v>
          </cell>
          <cell r="AG387" t="str">
            <v>MR 07</v>
          </cell>
          <cell r="AH387" t="str">
            <v>autom.</v>
          </cell>
          <cell r="AJ387" t="str">
            <v>GOP</v>
          </cell>
          <cell r="AL387" t="str">
            <v>aanvoer</v>
          </cell>
          <cell r="BA387">
            <v>0</v>
          </cell>
          <cell r="BC387">
            <v>0</v>
          </cell>
          <cell r="BF387" t="str">
            <v>inlaat</v>
          </cell>
          <cell r="BH387">
            <v>0.6</v>
          </cell>
          <cell r="BR387" t="str">
            <v>rond</v>
          </cell>
          <cell r="BS387" t="str">
            <v>pvc</v>
          </cell>
          <cell r="BT387">
            <v>1</v>
          </cell>
          <cell r="BW387">
            <v>0.6</v>
          </cell>
          <cell r="BY387">
            <v>8.4</v>
          </cell>
          <cell r="CA387" t="str">
            <v>schuif</v>
          </cell>
          <cell r="CB387" t="str">
            <v>ja</v>
          </cell>
          <cell r="CR387" t="str">
            <v>ht damwand leiding</v>
          </cell>
          <cell r="CS387" t="str">
            <v>stalen straatkast</v>
          </cell>
          <cell r="CT387">
            <v>25000</v>
          </cell>
          <cell r="CU387">
            <v>15000</v>
          </cell>
          <cell r="CV387">
            <v>25000</v>
          </cell>
          <cell r="CW387">
            <v>91000</v>
          </cell>
          <cell r="CX387">
            <v>119410.13505329673</v>
          </cell>
          <cell r="CY387">
            <v>100455.5953369545</v>
          </cell>
          <cell r="DA387">
            <v>126035</v>
          </cell>
          <cell r="DE387">
            <v>2015</v>
          </cell>
          <cell r="DG387">
            <v>2015</v>
          </cell>
          <cell r="DI387">
            <v>2020</v>
          </cell>
          <cell r="DO387" t="str">
            <v>geen</v>
          </cell>
          <cell r="DP387" t="str">
            <v>??</v>
          </cell>
          <cell r="DQ387">
            <v>1994</v>
          </cell>
          <cell r="DR387">
            <v>1994</v>
          </cell>
          <cell r="DS387">
            <v>1999</v>
          </cell>
          <cell r="DT387">
            <v>1999</v>
          </cell>
          <cell r="DU387">
            <v>1999</v>
          </cell>
          <cell r="DZ387" t="str">
            <v>Vispassage in combi met WGP KaKo (compleet vernieuwen)</v>
          </cell>
          <cell r="EP387">
            <v>110</v>
          </cell>
          <cell r="FW387" t="str">
            <v>871687400005021328</v>
          </cell>
          <cell r="FX387">
            <v>4</v>
          </cell>
          <cell r="FY387" t="str">
            <v>I-TECK-OP-INLAAT</v>
          </cell>
        </row>
        <row r="388">
          <cell r="A388" t="str">
            <v>ST0711</v>
          </cell>
          <cell r="B388" t="str">
            <v>Teckop zuid</v>
          </cell>
          <cell r="D388" t="str">
            <v>j</v>
          </cell>
          <cell r="E388">
            <v>4369</v>
          </cell>
          <cell r="G388" t="str">
            <v>St</v>
          </cell>
          <cell r="Q388" t="str">
            <v>St</v>
          </cell>
          <cell r="R388" t="str">
            <v>HDSR</v>
          </cell>
          <cell r="S388">
            <v>300</v>
          </cell>
          <cell r="X388" t="str">
            <v>EG</v>
          </cell>
          <cell r="Z388">
            <v>123892.17500000075</v>
          </cell>
          <cell r="AA388">
            <v>461026.66699999943</v>
          </cell>
          <cell r="AB388" t="str">
            <v>Teckop 40 bij</v>
          </cell>
          <cell r="AC388" t="str">
            <v>3471HJ</v>
          </cell>
          <cell r="AD388" t="str">
            <v>Kamerik</v>
          </cell>
          <cell r="AE388" t="str">
            <v>Woerden</v>
          </cell>
          <cell r="AF388" t="str">
            <v>OR</v>
          </cell>
          <cell r="AG388" t="str">
            <v>MR 07</v>
          </cell>
          <cell r="AH388" t="str">
            <v>autom.</v>
          </cell>
          <cell r="AJ388" t="str">
            <v>GOP</v>
          </cell>
          <cell r="AL388" t="str">
            <v>afvoer</v>
          </cell>
          <cell r="BA388">
            <v>0</v>
          </cell>
          <cell r="BC388">
            <v>0</v>
          </cell>
          <cell r="BF388" t="str">
            <v>klepstuw</v>
          </cell>
          <cell r="CW388">
            <v>0</v>
          </cell>
          <cell r="DE388">
            <v>2015</v>
          </cell>
          <cell r="DG388">
            <v>2015</v>
          </cell>
          <cell r="DI388">
            <v>2020</v>
          </cell>
          <cell r="DO388" t="str">
            <v>geen</v>
          </cell>
          <cell r="DP388">
            <v>2012</v>
          </cell>
          <cell r="DQ388">
            <v>2012</v>
          </cell>
          <cell r="DR388">
            <v>2012</v>
          </cell>
          <cell r="DS388">
            <v>2012</v>
          </cell>
          <cell r="DT388">
            <v>2012</v>
          </cell>
          <cell r="DU388">
            <v>2012</v>
          </cell>
          <cell r="DZ388" t="str">
            <v>Vernieuwd in 2012</v>
          </cell>
          <cell r="EA388" t="str">
            <v>visp.2</v>
          </cell>
          <cell r="FB388" t="str">
            <v>x</v>
          </cell>
          <cell r="FW388" t="str">
            <v>geen elektra??? of samen met ander object??</v>
          </cell>
          <cell r="FY388" t="e">
            <v>#N/A</v>
          </cell>
        </row>
        <row r="389">
          <cell r="A389" t="str">
            <v>G0038</v>
          </cell>
          <cell r="B389" t="str">
            <v>Terwijde</v>
          </cell>
          <cell r="D389" t="str">
            <v>j</v>
          </cell>
          <cell r="E389">
            <v>2166</v>
          </cell>
          <cell r="F389" t="str">
            <v>Gm</v>
          </cell>
          <cell r="G389" t="str">
            <v>St</v>
          </cell>
          <cell r="Q389" t="str">
            <v>GmSt</v>
          </cell>
          <cell r="R389" t="str">
            <v>HDSR</v>
          </cell>
          <cell r="S389">
            <v>300</v>
          </cell>
          <cell r="W389" t="str">
            <v>ja 2011</v>
          </cell>
          <cell r="X389" t="str">
            <v>G3mE</v>
          </cell>
          <cell r="Z389">
            <v>132633.97399999946</v>
          </cell>
          <cell r="AA389">
            <v>457102.65799999982</v>
          </cell>
          <cell r="AB389" t="str">
            <v>Terwijdesingel, hoek Jazzsingel</v>
          </cell>
          <cell r="AD389" t="str">
            <v>Utrecht</v>
          </cell>
          <cell r="AE389" t="str">
            <v>Utrecht</v>
          </cell>
          <cell r="AF389" t="str">
            <v>LR</v>
          </cell>
          <cell r="AG389" t="str">
            <v>RN 14</v>
          </cell>
          <cell r="AH389" t="str">
            <v>autom.</v>
          </cell>
          <cell r="AI389" t="str">
            <v>ST0672</v>
          </cell>
          <cell r="AJ389" t="str">
            <v>GOP</v>
          </cell>
          <cell r="AV389" t="str">
            <v>pomp</v>
          </cell>
          <cell r="AW389" t="str">
            <v>30?</v>
          </cell>
          <cell r="BA389">
            <v>0</v>
          </cell>
          <cell r="CR389" t="str">
            <v>Stalen damwand en beton</v>
          </cell>
          <cell r="CS389" t="str">
            <v>beton en metselwerk</v>
          </cell>
          <cell r="CW389">
            <v>0</v>
          </cell>
          <cell r="CX389">
            <v>0</v>
          </cell>
          <cell r="CY389">
            <v>0</v>
          </cell>
          <cell r="DE389">
            <v>2011</v>
          </cell>
          <cell r="DG389">
            <v>2011</v>
          </cell>
          <cell r="DI389">
            <v>2016</v>
          </cell>
          <cell r="DL389" t="str">
            <v>gebouw</v>
          </cell>
          <cell r="DM389" t="str">
            <v>ja</v>
          </cell>
          <cell r="DN389">
            <v>2018</v>
          </cell>
          <cell r="DO389" t="str">
            <v>geen</v>
          </cell>
          <cell r="DP389">
            <v>2011</v>
          </cell>
          <cell r="DQ389">
            <v>2011</v>
          </cell>
          <cell r="DR389">
            <v>2011</v>
          </cell>
          <cell r="DS389">
            <v>2011</v>
          </cell>
          <cell r="DT389">
            <v>2011</v>
          </cell>
          <cell r="DU389">
            <v>2011</v>
          </cell>
          <cell r="EH389">
            <v>5</v>
          </cell>
          <cell r="EI389">
            <v>5</v>
          </cell>
          <cell r="EJ389">
            <v>10</v>
          </cell>
          <cell r="EK389">
            <v>13</v>
          </cell>
          <cell r="EL389">
            <v>1100</v>
          </cell>
          <cell r="FF389" t="str">
            <v>X</v>
          </cell>
          <cell r="FR389" t="str">
            <v>Water</v>
          </cell>
          <cell r="FU389" t="str">
            <v>Eekels</v>
          </cell>
          <cell r="FV389" t="str">
            <v>Hydrostall</v>
          </cell>
          <cell r="FW389" t="str">
            <v>871687460008196300</v>
          </cell>
          <cell r="FX389">
            <v>2</v>
          </cell>
          <cell r="FY389" t="str">
            <v>GM-TERWIJDE</v>
          </cell>
        </row>
        <row r="390">
          <cell r="A390" t="str">
            <v>ST0223</v>
          </cell>
          <cell r="B390" t="str">
            <v>Terwijde Station</v>
          </cell>
          <cell r="D390" t="str">
            <v>j</v>
          </cell>
          <cell r="E390">
            <v>2172</v>
          </cell>
          <cell r="G390" t="str">
            <v>St</v>
          </cell>
          <cell r="Q390" t="str">
            <v>St</v>
          </cell>
          <cell r="R390" t="str">
            <v>HDSR</v>
          </cell>
          <cell r="S390">
            <v>300</v>
          </cell>
          <cell r="Z390" t="e">
            <v>#N/A</v>
          </cell>
          <cell r="AA390" t="e">
            <v>#N/A</v>
          </cell>
          <cell r="AB390" t="str">
            <v>Operettelaan</v>
          </cell>
          <cell r="AD390" t="str">
            <v>Leidsche Rijn</v>
          </cell>
          <cell r="AE390" t="str">
            <v>Utrecht</v>
          </cell>
          <cell r="AF390" t="str">
            <v>LR</v>
          </cell>
          <cell r="AG390" t="str">
            <v>RN 14</v>
          </cell>
          <cell r="AH390" t="str">
            <v>autom.</v>
          </cell>
          <cell r="AJ390" t="str">
            <v>GOP</v>
          </cell>
          <cell r="DE390">
            <v>2011</v>
          </cell>
          <cell r="DG390">
            <v>2011</v>
          </cell>
          <cell r="DI390">
            <v>2016</v>
          </cell>
          <cell r="DO390" t="str">
            <v>geen</v>
          </cell>
          <cell r="DP390">
            <v>2009</v>
          </cell>
          <cell r="DQ390">
            <v>2009</v>
          </cell>
          <cell r="DR390">
            <v>2009</v>
          </cell>
          <cell r="DS390">
            <v>2009</v>
          </cell>
          <cell r="DT390">
            <v>2009</v>
          </cell>
          <cell r="DU390">
            <v>2009</v>
          </cell>
          <cell r="EI390">
            <v>25</v>
          </cell>
          <cell r="EJ390">
            <v>100</v>
          </cell>
          <cell r="FD390" t="str">
            <v>X</v>
          </cell>
          <cell r="FW390" t="str">
            <v>871687400010070045</v>
          </cell>
          <cell r="FX390">
            <v>2</v>
          </cell>
          <cell r="FY390" t="str">
            <v>ST-STATION-TERWIJDE</v>
          </cell>
        </row>
        <row r="391">
          <cell r="A391" t="str">
            <v>I1247</v>
          </cell>
          <cell r="B391" t="str">
            <v>Teylingenweg HWVZ ( Inlaat)</v>
          </cell>
          <cell r="D391" t="str">
            <v>j</v>
          </cell>
          <cell r="E391">
            <v>4400</v>
          </cell>
          <cell r="H391" t="str">
            <v>In</v>
          </cell>
          <cell r="Q391" t="str">
            <v>In</v>
          </cell>
          <cell r="R391" t="str">
            <v>HDSR</v>
          </cell>
          <cell r="S391">
            <v>300</v>
          </cell>
          <cell r="X391" t="str">
            <v>EG</v>
          </cell>
          <cell r="Z391" t="e">
            <v>#N/A</v>
          </cell>
          <cell r="AA391" t="e">
            <v>#N/A</v>
          </cell>
          <cell r="AB391" t="str">
            <v>Van Teylingenweg 145</v>
          </cell>
          <cell r="AC391" t="str">
            <v>3471GH</v>
          </cell>
          <cell r="AD391" t="str">
            <v>Kamerik</v>
          </cell>
          <cell r="AE391" t="str">
            <v>Woerden</v>
          </cell>
          <cell r="AF391" t="str">
            <v>OR</v>
          </cell>
          <cell r="AG391" t="str">
            <v>MR 07</v>
          </cell>
          <cell r="AH391" t="str">
            <v>autom.</v>
          </cell>
          <cell r="AJ391" t="str">
            <v>nee</v>
          </cell>
          <cell r="CW391">
            <v>0</v>
          </cell>
          <cell r="CX391">
            <v>0</v>
          </cell>
          <cell r="DE391">
            <v>2014</v>
          </cell>
          <cell r="DG391">
            <v>2014</v>
          </cell>
          <cell r="DI391">
            <v>2019</v>
          </cell>
          <cell r="DO391" t="str">
            <v>geen</v>
          </cell>
          <cell r="DP391">
            <v>2014</v>
          </cell>
          <cell r="DQ391">
            <v>2014</v>
          </cell>
          <cell r="DR391">
            <v>2014</v>
          </cell>
          <cell r="DS391">
            <v>2014</v>
          </cell>
          <cell r="DT391">
            <v>2014</v>
          </cell>
          <cell r="DU391">
            <v>2014</v>
          </cell>
          <cell r="DZ391" t="str">
            <v>wordt in wgp iets anders</v>
          </cell>
          <cell r="FD391" t="str">
            <v>x</v>
          </cell>
          <cell r="FW391" t="str">
            <v>871687460009069504</v>
          </cell>
          <cell r="FX391">
            <v>4</v>
          </cell>
          <cell r="FY391" t="str">
            <v>I-VAN TEYLINGENWEG HWVZ</v>
          </cell>
        </row>
        <row r="392">
          <cell r="A392" t="str">
            <v>I1310</v>
          </cell>
          <cell r="B392" t="str">
            <v>Teylingenweg oost</v>
          </cell>
          <cell r="C392" t="str">
            <v>wordt mogelijk nog geautomatiseerd</v>
          </cell>
          <cell r="D392" t="str">
            <v>n</v>
          </cell>
          <cell r="E392" t="str">
            <v>nee</v>
          </cell>
          <cell r="H392" t="str">
            <v>In</v>
          </cell>
          <cell r="Q392" t="str">
            <v>In</v>
          </cell>
          <cell r="R392" t="str">
            <v>HDSR</v>
          </cell>
          <cell r="S392">
            <v>100</v>
          </cell>
          <cell r="X392" t="str">
            <v>G3zO</v>
          </cell>
          <cell r="Z392" t="e">
            <v>#N/A</v>
          </cell>
          <cell r="AA392" t="e">
            <v>#N/A</v>
          </cell>
          <cell r="AE392" t="str">
            <v>Woerden</v>
          </cell>
          <cell r="AF392" t="str">
            <v>OR</v>
          </cell>
          <cell r="AG392" t="str">
            <v>MR 07</v>
          </cell>
          <cell r="AH392" t="str">
            <v>handm.</v>
          </cell>
          <cell r="AJ392" t="str">
            <v>GOP</v>
          </cell>
          <cell r="BF392" t="str">
            <v>?</v>
          </cell>
          <cell r="BG392" t="str">
            <v>?</v>
          </cell>
          <cell r="BH392" t="str">
            <v>?</v>
          </cell>
          <cell r="DE392" t="str">
            <v>n.v.t.</v>
          </cell>
          <cell r="DO392" t="str">
            <v>geen</v>
          </cell>
          <cell r="DP392">
            <v>2014</v>
          </cell>
          <cell r="DQ392">
            <v>2014</v>
          </cell>
          <cell r="DR392">
            <v>2014</v>
          </cell>
          <cell r="DS392" t="str">
            <v>n.v.t.</v>
          </cell>
          <cell r="DT392" t="str">
            <v>n.v.t.</v>
          </cell>
          <cell r="DU392">
            <v>2014</v>
          </cell>
          <cell r="FD392" t="str">
            <v>x</v>
          </cell>
          <cell r="FW392" t="str">
            <v>geen elektra??? of samen met ander object??</v>
          </cell>
          <cell r="FY392" t="e">
            <v>#N/A</v>
          </cell>
        </row>
        <row r="393">
          <cell r="A393" t="str">
            <v>ST?</v>
          </cell>
          <cell r="B393" t="str">
            <v>Teylingenweg west</v>
          </cell>
          <cell r="D393" t="str">
            <v>j</v>
          </cell>
          <cell r="E393" t="str">
            <v>volgt</v>
          </cell>
          <cell r="G393" t="str">
            <v>St</v>
          </cell>
          <cell r="O393" t="str">
            <v>Vp</v>
          </cell>
          <cell r="Q393" t="str">
            <v>StVp</v>
          </cell>
          <cell r="R393" t="str">
            <v>HDSR</v>
          </cell>
          <cell r="S393">
            <v>100</v>
          </cell>
          <cell r="Z393" t="e">
            <v>#N/A</v>
          </cell>
          <cell r="AA393" t="e">
            <v>#N/A</v>
          </cell>
          <cell r="AE393" t="str">
            <v>Woerden</v>
          </cell>
          <cell r="AF393" t="str">
            <v>OR</v>
          </cell>
          <cell r="AG393" t="str">
            <v>MR 07</v>
          </cell>
          <cell r="AH393" t="str">
            <v>autom.</v>
          </cell>
          <cell r="AJ393" t="str">
            <v>GOP</v>
          </cell>
          <cell r="BF393" t="str">
            <v>?</v>
          </cell>
          <cell r="BG393" t="str">
            <v>?</v>
          </cell>
          <cell r="BH393" t="str">
            <v>?</v>
          </cell>
          <cell r="DE393">
            <v>2014</v>
          </cell>
          <cell r="DG393">
            <v>2014</v>
          </cell>
          <cell r="DI393">
            <v>2019</v>
          </cell>
          <cell r="DO393" t="str">
            <v>geen</v>
          </cell>
          <cell r="DP393">
            <v>2014</v>
          </cell>
          <cell r="DQ393">
            <v>2014</v>
          </cell>
          <cell r="DR393">
            <v>2014</v>
          </cell>
          <cell r="DS393">
            <v>2014</v>
          </cell>
          <cell r="DT393">
            <v>2014</v>
          </cell>
          <cell r="DU393">
            <v>2014</v>
          </cell>
          <cell r="FD393" t="str">
            <v>x</v>
          </cell>
          <cell r="FW393" t="str">
            <v>geen elektra??? of samen met ander object??</v>
          </cell>
          <cell r="FY393" t="e">
            <v>#N/A</v>
          </cell>
        </row>
        <row r="394">
          <cell r="A394" t="str">
            <v>ST0495</v>
          </cell>
          <cell r="B394" t="str">
            <v>Thematerweg</v>
          </cell>
          <cell r="D394" t="str">
            <v>j</v>
          </cell>
          <cell r="E394">
            <v>2174</v>
          </cell>
          <cell r="G394" t="str">
            <v>St</v>
          </cell>
          <cell r="O394" t="str">
            <v>Vp</v>
          </cell>
          <cell r="Q394" t="str">
            <v>StVp</v>
          </cell>
          <cell r="R394" t="str">
            <v>HDSR</v>
          </cell>
          <cell r="S394">
            <v>300</v>
          </cell>
          <cell r="X394" t="str">
            <v>EG</v>
          </cell>
          <cell r="Z394" t="e">
            <v>#N/A</v>
          </cell>
          <cell r="AA394" t="e">
            <v>#N/A</v>
          </cell>
          <cell r="AB394" t="str">
            <v>Thematerweg  ergens nabij 6-8 ?</v>
          </cell>
          <cell r="AD394" t="str">
            <v>Haarzuilens</v>
          </cell>
          <cell r="AE394" t="str">
            <v>Utrecht</v>
          </cell>
          <cell r="AF394" t="str">
            <v>LR</v>
          </cell>
          <cell r="AG394" t="str">
            <v>RN 14</v>
          </cell>
          <cell r="AH394" t="str">
            <v>autom.</v>
          </cell>
          <cell r="AJ394" t="str">
            <v>GOP</v>
          </cell>
          <cell r="BA394">
            <v>0</v>
          </cell>
          <cell r="BC394">
            <v>0</v>
          </cell>
          <cell r="BF394" t="str">
            <v>? Stuw</v>
          </cell>
          <cell r="CW394">
            <v>0</v>
          </cell>
          <cell r="CX394">
            <v>0</v>
          </cell>
          <cell r="DE394">
            <v>2013</v>
          </cell>
          <cell r="DG394">
            <v>2013</v>
          </cell>
          <cell r="DI394">
            <v>2018</v>
          </cell>
          <cell r="DO394" t="str">
            <v>geen</v>
          </cell>
          <cell r="DP394">
            <v>2011</v>
          </cell>
          <cell r="DQ394">
            <v>2011</v>
          </cell>
          <cell r="DR394">
            <v>2011</v>
          </cell>
          <cell r="DS394">
            <v>2011</v>
          </cell>
          <cell r="DT394">
            <v>2011</v>
          </cell>
          <cell r="DU394">
            <v>2011</v>
          </cell>
          <cell r="EK394">
            <v>100</v>
          </cell>
          <cell r="EL394">
            <v>150</v>
          </cell>
          <cell r="FF394" t="str">
            <v>X</v>
          </cell>
          <cell r="FW394" t="str">
            <v>871687400010251130</v>
          </cell>
          <cell r="FX394">
            <v>2</v>
          </cell>
          <cell r="FY394" t="str">
            <v>ST-THEMATERWEG</v>
          </cell>
        </row>
        <row r="395">
          <cell r="A395" t="str">
            <v>G0029</v>
          </cell>
          <cell r="B395" t="str">
            <v>Toegang de</v>
          </cell>
          <cell r="D395" t="str">
            <v>j</v>
          </cell>
          <cell r="E395">
            <v>4340</v>
          </cell>
          <cell r="F395" t="str">
            <v>Gm</v>
          </cell>
          <cell r="Q395" t="str">
            <v>Gm</v>
          </cell>
          <cell r="R395" t="str">
            <v>HDSR</v>
          </cell>
          <cell r="S395">
            <v>300</v>
          </cell>
          <cell r="X395" t="str">
            <v>G3zO</v>
          </cell>
          <cell r="Z395">
            <v>119094.34099999815</v>
          </cell>
          <cell r="AA395">
            <v>461138.98699999973</v>
          </cell>
          <cell r="AB395" t="str">
            <v>Toegang</v>
          </cell>
          <cell r="AD395" t="str">
            <v>Nieuwkoop</v>
          </cell>
          <cell r="AE395" t="str">
            <v>Nieuwkoop</v>
          </cell>
          <cell r="AF395" t="str">
            <v>OR</v>
          </cell>
          <cell r="AG395" t="str">
            <v>NG 04</v>
          </cell>
          <cell r="AH395" t="str">
            <v>autom.</v>
          </cell>
          <cell r="AJ395" t="str">
            <v>GOP</v>
          </cell>
          <cell r="AL395" t="str">
            <v>afvoer</v>
          </cell>
          <cell r="AV395" t="str">
            <v>schroefpomp</v>
          </cell>
          <cell r="AW395">
            <v>16</v>
          </cell>
          <cell r="BA395">
            <v>16</v>
          </cell>
          <cell r="DE395">
            <v>2014</v>
          </cell>
          <cell r="DG395">
            <v>2014</v>
          </cell>
          <cell r="DI395">
            <v>2019</v>
          </cell>
          <cell r="DL395" t="str">
            <v>kl.kast</v>
          </cell>
          <cell r="DM395" t="str">
            <v>ja</v>
          </cell>
          <cell r="DO395" t="str">
            <v>geen</v>
          </cell>
          <cell r="DP395">
            <v>2008</v>
          </cell>
          <cell r="DQ395">
            <v>2008</v>
          </cell>
          <cell r="DR395">
            <v>2008</v>
          </cell>
          <cell r="DS395">
            <v>2008</v>
          </cell>
          <cell r="DT395">
            <v>2008</v>
          </cell>
          <cell r="DU395">
            <v>2008</v>
          </cell>
          <cell r="EH395">
            <v>75</v>
          </cell>
          <cell r="EI395">
            <v>700</v>
          </cell>
          <cell r="EX395" t="str">
            <v>X</v>
          </cell>
          <cell r="FW395" t="str">
            <v>871687400009823065</v>
          </cell>
          <cell r="FX395">
            <v>4</v>
          </cell>
          <cell r="FY395" t="str">
            <v>GM-TOEGANG-DE</v>
          </cell>
        </row>
        <row r="396">
          <cell r="A396" t="str">
            <v>G2901</v>
          </cell>
          <cell r="B396" t="str">
            <v>Tol de</v>
          </cell>
          <cell r="C396" t="str">
            <v>Kortrijk en Breukelen</v>
          </cell>
          <cell r="D396" t="str">
            <v>j</v>
          </cell>
          <cell r="E396">
            <v>2104</v>
          </cell>
          <cell r="F396" t="str">
            <v>Gm</v>
          </cell>
          <cell r="Q396" t="str">
            <v>Gm</v>
          </cell>
          <cell r="R396" t="str">
            <v>HDSR</v>
          </cell>
          <cell r="S396">
            <v>300</v>
          </cell>
          <cell r="X396" t="str">
            <v>EG</v>
          </cell>
          <cell r="Z396">
            <v>126671.99599999934</v>
          </cell>
          <cell r="AA396">
            <v>464166.29899999872</v>
          </cell>
          <cell r="AB396" t="str">
            <v>Galgenwaard 19 bij</v>
          </cell>
          <cell r="AC396" t="str">
            <v>3621LW</v>
          </cell>
          <cell r="AD396" t="str">
            <v>Breukelen</v>
          </cell>
          <cell r="AE396" t="str">
            <v>Stichtse Vecht</v>
          </cell>
          <cell r="AF396" t="str">
            <v>LR</v>
          </cell>
          <cell r="AG396" t="str">
            <v>RN 14</v>
          </cell>
          <cell r="AH396" t="str">
            <v>autom.</v>
          </cell>
          <cell r="AJ396" t="str">
            <v>GOP</v>
          </cell>
          <cell r="AL396" t="str">
            <v>afvoer</v>
          </cell>
          <cell r="AO396" t="str">
            <v>Groote Heycop</v>
          </cell>
          <cell r="AP396">
            <v>-0.4</v>
          </cell>
          <cell r="AR396" t="str">
            <v>maalpand de Tol</v>
          </cell>
          <cell r="AS396">
            <v>-1.9</v>
          </cell>
          <cell r="AT396">
            <v>-2.1</v>
          </cell>
          <cell r="AU396">
            <v>1.7000000000000002</v>
          </cell>
          <cell r="AV396" t="str">
            <v>schroefpomp</v>
          </cell>
          <cell r="AW396">
            <v>70</v>
          </cell>
          <cell r="AX396">
            <v>50</v>
          </cell>
          <cell r="BA396">
            <v>120</v>
          </cell>
          <cell r="BB396">
            <v>110</v>
          </cell>
          <cell r="BC396">
            <v>2</v>
          </cell>
          <cell r="BD396">
            <v>0</v>
          </cell>
          <cell r="BE396" t="str">
            <v>Bosker portaal</v>
          </cell>
          <cell r="CB396" t="str">
            <v>ja</v>
          </cell>
          <cell r="CR396" t="str">
            <v>stenen onderbouw</v>
          </cell>
          <cell r="CS396" t="str">
            <v>gebouw, steen</v>
          </cell>
          <cell r="CT396">
            <v>900000</v>
          </cell>
          <cell r="CU396">
            <v>600000</v>
          </cell>
          <cell r="CV396">
            <v>100000</v>
          </cell>
          <cell r="CW396">
            <v>2240000</v>
          </cell>
          <cell r="CX396">
            <v>1801386.6932819707</v>
          </cell>
          <cell r="CY396">
            <v>1515444</v>
          </cell>
          <cell r="DA396">
            <v>1901555</v>
          </cell>
          <cell r="DD396">
            <v>2017</v>
          </cell>
          <cell r="DE396">
            <v>2012</v>
          </cell>
          <cell r="DG396">
            <v>2012</v>
          </cell>
          <cell r="DI396">
            <v>2017</v>
          </cell>
          <cell r="DJ396" t="str">
            <v>hommema</v>
          </cell>
          <cell r="DK396" t="str">
            <v>R afl?</v>
          </cell>
          <cell r="DL396" t="str">
            <v>gebouw</v>
          </cell>
          <cell r="DM396" t="str">
            <v>ja</v>
          </cell>
          <cell r="DN396">
            <v>2024</v>
          </cell>
          <cell r="DO396" t="str">
            <v>geen</v>
          </cell>
          <cell r="DP396">
            <v>1970</v>
          </cell>
          <cell r="DQ396">
            <v>1983</v>
          </cell>
          <cell r="DR396">
            <v>2001</v>
          </cell>
          <cell r="DS396">
            <v>2001</v>
          </cell>
          <cell r="DT396">
            <v>2001</v>
          </cell>
          <cell r="DU396">
            <v>2001</v>
          </cell>
          <cell r="DZ396" t="str">
            <v>electr</v>
          </cell>
          <cell r="EA396" t="str">
            <v>visp.1</v>
          </cell>
          <cell r="EB396">
            <v>73</v>
          </cell>
          <cell r="ER396">
            <v>499</v>
          </cell>
          <cell r="FR396" t="str">
            <v>Water</v>
          </cell>
          <cell r="FS396" t="str">
            <v>J</v>
          </cell>
          <cell r="FT396" t="str">
            <v>Kromhout diesel, type 8 - TV - 120</v>
          </cell>
          <cell r="FU396" t="str">
            <v>HUBERT B.V.    / EMF</v>
          </cell>
          <cell r="FV396" t="str">
            <v>nn</v>
          </cell>
          <cell r="FW396" t="str">
            <v>871687400008440447</v>
          </cell>
          <cell r="FX396">
            <v>2</v>
          </cell>
          <cell r="FY396" t="str">
            <v>GM-TOL-DE</v>
          </cell>
        </row>
        <row r="397">
          <cell r="A397" t="str">
            <v>G3007</v>
          </cell>
          <cell r="B397" t="str">
            <v>Trechtweg</v>
          </cell>
          <cell r="D397" t="str">
            <v>j</v>
          </cell>
          <cell r="E397">
            <v>1012</v>
          </cell>
          <cell r="F397" t="str">
            <v>Gm</v>
          </cell>
          <cell r="Q397" t="str">
            <v>Gm</v>
          </cell>
          <cell r="R397" t="str">
            <v>HDSR</v>
          </cell>
          <cell r="S397">
            <v>300</v>
          </cell>
          <cell r="X397" t="str">
            <v>G3mO/G3zO</v>
          </cell>
          <cell r="Z397">
            <v>147810.21200000122</v>
          </cell>
          <cell r="AA397">
            <v>444285.12099999934</v>
          </cell>
          <cell r="AB397" t="str">
            <v>Trechtweg 15ac</v>
          </cell>
          <cell r="AC397" t="str">
            <v>3945PL</v>
          </cell>
          <cell r="AD397" t="str">
            <v>Cothen</v>
          </cell>
          <cell r="AE397" t="str">
            <v>Wijk bij Duurstede</v>
          </cell>
          <cell r="AF397" t="str">
            <v>KR</v>
          </cell>
          <cell r="AG397" t="str">
            <v>ML 08</v>
          </cell>
          <cell r="AH397" t="str">
            <v>autom.</v>
          </cell>
          <cell r="AJ397" t="str">
            <v>GOP</v>
          </cell>
          <cell r="AL397" t="str">
            <v>aanvoer</v>
          </cell>
          <cell r="AO397" t="str">
            <v>Trekwegsloot</v>
          </cell>
          <cell r="AP397">
            <v>3.4</v>
          </cell>
          <cell r="AR397" t="str">
            <v>Dwarsdijkse wetering</v>
          </cell>
          <cell r="AT397">
            <v>2.4</v>
          </cell>
          <cell r="AU397">
            <v>1</v>
          </cell>
          <cell r="AV397" t="str">
            <v>vijzel</v>
          </cell>
          <cell r="AW397">
            <v>25</v>
          </cell>
          <cell r="BA397">
            <v>25</v>
          </cell>
          <cell r="BC397">
            <v>1</v>
          </cell>
          <cell r="BD397">
            <v>0</v>
          </cell>
          <cell r="CR397" t="str">
            <v>put prefab beton</v>
          </cell>
          <cell r="CS397" t="str">
            <v>stalen bovenbouw</v>
          </cell>
          <cell r="CT397">
            <v>180000</v>
          </cell>
          <cell r="CU397">
            <v>100000</v>
          </cell>
          <cell r="CV397">
            <v>50000</v>
          </cell>
          <cell r="CW397">
            <v>461999.99999999994</v>
          </cell>
          <cell r="CX397">
            <v>257584.63676264064</v>
          </cell>
          <cell r="CY397">
            <v>216697</v>
          </cell>
          <cell r="DA397">
            <v>433921</v>
          </cell>
          <cell r="DD397">
            <v>2017</v>
          </cell>
          <cell r="DE397">
            <v>2013</v>
          </cell>
          <cell r="DG397">
            <v>2013</v>
          </cell>
          <cell r="DI397">
            <v>2018</v>
          </cell>
          <cell r="DL397" t="str">
            <v>gr.kast</v>
          </cell>
          <cell r="DM397" t="str">
            <v>ja</v>
          </cell>
          <cell r="DO397" t="str">
            <v>geen</v>
          </cell>
          <cell r="DP397">
            <v>1976</v>
          </cell>
          <cell r="DQ397">
            <v>2003</v>
          </cell>
          <cell r="DR397">
            <v>2003</v>
          </cell>
          <cell r="DS397">
            <v>2003</v>
          </cell>
          <cell r="DT397">
            <v>2003</v>
          </cell>
          <cell r="DU397">
            <v>2003</v>
          </cell>
          <cell r="DZ397" t="str">
            <v>mech+electr</v>
          </cell>
          <cell r="EB397">
            <v>228</v>
          </cell>
          <cell r="EU397" t="str">
            <v>X</v>
          </cell>
          <cell r="FU397" t="str">
            <v>SPAANS BABCOCK B.V.</v>
          </cell>
          <cell r="FV397" t="str">
            <v>nn</v>
          </cell>
          <cell r="FW397" t="str">
            <v>871687400009095998</v>
          </cell>
          <cell r="FX397">
            <v>3</v>
          </cell>
          <cell r="FY397" t="str">
            <v>GM-TRECHTWEG</v>
          </cell>
        </row>
        <row r="398">
          <cell r="A398" t="str">
            <v>G0006</v>
          </cell>
          <cell r="B398" t="str">
            <v>Tureluur</v>
          </cell>
          <cell r="D398" t="str">
            <v>j</v>
          </cell>
          <cell r="E398">
            <v>1024</v>
          </cell>
          <cell r="F398" t="str">
            <v>Gm</v>
          </cell>
          <cell r="O398" t="str">
            <v>Vp</v>
          </cell>
          <cell r="Q398" t="str">
            <v>GmVp</v>
          </cell>
          <cell r="R398" t="str">
            <v>HDSR</v>
          </cell>
          <cell r="S398">
            <v>300</v>
          </cell>
          <cell r="X398" t="str">
            <v>G3zO</v>
          </cell>
          <cell r="Z398">
            <v>141347.62000000104</v>
          </cell>
          <cell r="AA398">
            <v>451936.08999999985</v>
          </cell>
          <cell r="AB398" t="str">
            <v>Tureluurweg 16</v>
          </cell>
          <cell r="AC398" t="str">
            <v>3981HW</v>
          </cell>
          <cell r="AD398" t="str">
            <v>Bunnik</v>
          </cell>
          <cell r="AE398" t="str">
            <v>Bunnik</v>
          </cell>
          <cell r="AF398" t="str">
            <v>KR</v>
          </cell>
          <cell r="AG398" t="str">
            <v>WHa11</v>
          </cell>
          <cell r="AH398" t="str">
            <v>autom.</v>
          </cell>
          <cell r="AJ398" t="str">
            <v>GOP</v>
          </cell>
          <cell r="AL398" t="str">
            <v>afvoer</v>
          </cell>
          <cell r="AO398" t="str">
            <v>Rijsbruggerwetering</v>
          </cell>
          <cell r="AP398">
            <v>1.7</v>
          </cell>
          <cell r="AR398" t="str">
            <v>Rijsbruggerwetering</v>
          </cell>
          <cell r="AT398">
            <v>0.9</v>
          </cell>
          <cell r="AU398">
            <v>0.79999999999999993</v>
          </cell>
          <cell r="AV398" t="str">
            <v>vijzel</v>
          </cell>
          <cell r="AW398">
            <v>23</v>
          </cell>
          <cell r="BA398">
            <v>23</v>
          </cell>
          <cell r="BC398">
            <v>1</v>
          </cell>
          <cell r="BD398">
            <v>1</v>
          </cell>
          <cell r="CR398" t="str">
            <v>damwand</v>
          </cell>
          <cell r="CS398" t="str">
            <v>prefab staal vijzel op damwand</v>
          </cell>
          <cell r="CT398">
            <v>180000</v>
          </cell>
          <cell r="CU398">
            <v>100000</v>
          </cell>
          <cell r="CV398">
            <v>50000</v>
          </cell>
          <cell r="CW398">
            <v>461999.99999999994</v>
          </cell>
          <cell r="CX398">
            <v>122822.14418352173</v>
          </cell>
          <cell r="CY398">
            <v>103326</v>
          </cell>
          <cell r="DA398">
            <v>328411</v>
          </cell>
          <cell r="DE398">
            <v>2013</v>
          </cell>
          <cell r="DG398">
            <v>2013</v>
          </cell>
          <cell r="DI398">
            <v>2018</v>
          </cell>
          <cell r="DL398" t="str">
            <v>kl.kast</v>
          </cell>
          <cell r="DM398" t="str">
            <v>ja</v>
          </cell>
          <cell r="DO398" t="str">
            <v>geen</v>
          </cell>
          <cell r="DP398">
            <v>1978</v>
          </cell>
          <cell r="DQ398">
            <v>2003</v>
          </cell>
          <cell r="DR398">
            <v>2003</v>
          </cell>
          <cell r="DS398">
            <v>2003</v>
          </cell>
          <cell r="DT398">
            <v>2003</v>
          </cell>
          <cell r="DU398">
            <v>2003</v>
          </cell>
          <cell r="EC398">
            <v>158</v>
          </cell>
          <cell r="EU398" t="str">
            <v>X</v>
          </cell>
          <cell r="FS398" t="str">
            <v>N</v>
          </cell>
          <cell r="FU398" t="str">
            <v>SPAANS BABCOCK B.V.</v>
          </cell>
          <cell r="FV398" t="str">
            <v>A.E.G.</v>
          </cell>
          <cell r="FW398" t="str">
            <v>871687400009116419</v>
          </cell>
          <cell r="FX398">
            <v>3</v>
          </cell>
          <cell r="FY398" t="str">
            <v>GM-TURELUUR</v>
          </cell>
        </row>
        <row r="399">
          <cell r="A399" t="str">
            <v>ST0497</v>
          </cell>
          <cell r="B399" t="str">
            <v>Tuurdijk</v>
          </cell>
          <cell r="D399" t="str">
            <v>j</v>
          </cell>
          <cell r="E399">
            <v>1081</v>
          </cell>
          <cell r="G399" t="str">
            <v>St</v>
          </cell>
          <cell r="Q399" t="str">
            <v>St</v>
          </cell>
          <cell r="R399" t="str">
            <v>HDSR</v>
          </cell>
          <cell r="S399">
            <v>300</v>
          </cell>
          <cell r="X399" t="str">
            <v>EG</v>
          </cell>
          <cell r="Z399" t="e">
            <v>#N/A</v>
          </cell>
          <cell r="AA399" t="e">
            <v>#N/A</v>
          </cell>
          <cell r="AB399" t="str">
            <v>Tuurdijk 12 bij</v>
          </cell>
          <cell r="AC399" t="str">
            <v>3997 MS</v>
          </cell>
          <cell r="AD399" t="str">
            <v>t Goy</v>
          </cell>
          <cell r="AE399" t="str">
            <v>Houten</v>
          </cell>
          <cell r="AF399" t="str">
            <v>KR</v>
          </cell>
          <cell r="AG399" t="str">
            <v>Wha11</v>
          </cell>
          <cell r="AH399" t="str">
            <v>autom.</v>
          </cell>
          <cell r="AJ399" t="str">
            <v>GOP</v>
          </cell>
          <cell r="AL399" t="str">
            <v>afvoer</v>
          </cell>
          <cell r="AO399" t="str">
            <v>Tuurdijkwetering</v>
          </cell>
          <cell r="AP399">
            <v>2.4</v>
          </cell>
          <cell r="AQ399">
            <v>2.2000000000000002</v>
          </cell>
          <cell r="AR399" t="str">
            <v>Tuurdijkwetering</v>
          </cell>
          <cell r="AS399">
            <v>1.85</v>
          </cell>
          <cell r="AT399">
            <v>1.75</v>
          </cell>
          <cell r="BF399" t="str">
            <v>klepstuw</v>
          </cell>
          <cell r="BG399">
            <v>1</v>
          </cell>
          <cell r="BH399">
            <v>2</v>
          </cell>
          <cell r="BJ399">
            <v>2.7</v>
          </cell>
          <cell r="BK399" t="str">
            <v>beton</v>
          </cell>
          <cell r="BL399" t="str">
            <v>RVS klep</v>
          </cell>
          <cell r="DE399">
            <v>2015</v>
          </cell>
          <cell r="DG399">
            <v>2015</v>
          </cell>
          <cell r="DI399">
            <v>2020</v>
          </cell>
          <cell r="DP399">
            <v>2011</v>
          </cell>
          <cell r="DQ399">
            <v>2011</v>
          </cell>
          <cell r="DR399">
            <v>2011</v>
          </cell>
          <cell r="DS399">
            <v>2011</v>
          </cell>
          <cell r="DT399">
            <v>2011</v>
          </cell>
          <cell r="DU399">
            <v>2011</v>
          </cell>
          <cell r="FB399" t="str">
            <v>X</v>
          </cell>
          <cell r="FW399" t="str">
            <v>871687400010316235</v>
          </cell>
          <cell r="FX399">
            <v>3</v>
          </cell>
          <cell r="FY399" t="str">
            <v>ST-TUURDIJK</v>
          </cell>
        </row>
        <row r="400">
          <cell r="A400" t="str">
            <v>ST2064</v>
          </cell>
          <cell r="B400" t="str">
            <v>Utrecht</v>
          </cell>
          <cell r="C400" t="str">
            <v>G2018</v>
          </cell>
          <cell r="D400" t="str">
            <v>j</v>
          </cell>
          <cell r="E400">
            <v>2109</v>
          </cell>
          <cell r="F400" t="str">
            <v>Gm</v>
          </cell>
          <cell r="G400" t="str">
            <v>St</v>
          </cell>
          <cell r="L400" t="str">
            <v>Sl</v>
          </cell>
          <cell r="Q400" t="str">
            <v>GmStSl</v>
          </cell>
          <cell r="R400" t="str">
            <v>HDSR</v>
          </cell>
          <cell r="S400">
            <v>300</v>
          </cell>
          <cell r="X400" t="str">
            <v>G3zO</v>
          </cell>
          <cell r="Z400">
            <v>133698.37299999967</v>
          </cell>
          <cell r="AA400">
            <v>456482.72399999946</v>
          </cell>
          <cell r="AB400" t="str">
            <v>Oude Vleutenseweg 2</v>
          </cell>
          <cell r="AC400" t="str">
            <v>3451BE</v>
          </cell>
          <cell r="AD400" t="str">
            <v>Utrecht</v>
          </cell>
          <cell r="AE400" t="str">
            <v>Utrecht</v>
          </cell>
          <cell r="AF400" t="str">
            <v>LR</v>
          </cell>
          <cell r="AG400" t="str">
            <v>RN 14</v>
          </cell>
          <cell r="AH400" t="str">
            <v>autom.</v>
          </cell>
          <cell r="AI400" t="str">
            <v>Gm2018 en Sluis eigendom Gem Utrecht</v>
          </cell>
          <cell r="AJ400" t="str">
            <v>GOP</v>
          </cell>
          <cell r="AL400" t="str">
            <v>af- en aanvoer</v>
          </cell>
          <cell r="AO400" t="str">
            <v>Vleuterweide oost</v>
          </cell>
          <cell r="AP400">
            <v>0.15</v>
          </cell>
          <cell r="AQ400">
            <v>0</v>
          </cell>
          <cell r="AR400" t="str">
            <v>Amsterdam Rijnkanaal</v>
          </cell>
          <cell r="AS400">
            <v>-0.4</v>
          </cell>
          <cell r="AT400">
            <v>-0.4</v>
          </cell>
          <cell r="AU400">
            <v>0.55000000000000004</v>
          </cell>
          <cell r="AV400" t="str">
            <v>schroefpomp</v>
          </cell>
          <cell r="AW400">
            <v>35</v>
          </cell>
          <cell r="BA400">
            <v>35</v>
          </cell>
          <cell r="BC400">
            <v>1</v>
          </cell>
          <cell r="BD400">
            <v>0</v>
          </cell>
          <cell r="BF400" t="str">
            <v>schuif</v>
          </cell>
          <cell r="BH400">
            <v>1.9</v>
          </cell>
          <cell r="CB400" t="str">
            <v>ja</v>
          </cell>
          <cell r="CR400" t="str">
            <v>stenen onderbouw</v>
          </cell>
          <cell r="CS400" t="str">
            <v>gebouw, steen</v>
          </cell>
          <cell r="CT400">
            <v>0</v>
          </cell>
          <cell r="CU400">
            <v>0</v>
          </cell>
          <cell r="CV400">
            <v>0</v>
          </cell>
          <cell r="CW400">
            <v>0</v>
          </cell>
          <cell r="CX400">
            <v>176496.73048659539</v>
          </cell>
          <cell r="CY400">
            <v>143507.99333850644</v>
          </cell>
          <cell r="DA400">
            <v>180050</v>
          </cell>
          <cell r="DB400">
            <v>100000</v>
          </cell>
          <cell r="DD400">
            <v>2018</v>
          </cell>
          <cell r="DE400">
            <v>2014</v>
          </cell>
          <cell r="DG400">
            <v>2014</v>
          </cell>
          <cell r="DI400">
            <v>2019</v>
          </cell>
          <cell r="DL400" t="str">
            <v xml:space="preserve">kl.kast </v>
          </cell>
          <cell r="DM400" t="str">
            <v>ja</v>
          </cell>
          <cell r="DN400" t="str">
            <v xml:space="preserve"> </v>
          </cell>
          <cell r="DO400" t="str">
            <v>geen</v>
          </cell>
          <cell r="DP400" t="str">
            <v>??</v>
          </cell>
          <cell r="DQ400" t="str">
            <v>RWS</v>
          </cell>
          <cell r="DR400">
            <v>1985</v>
          </cell>
          <cell r="DS400">
            <v>1985</v>
          </cell>
          <cell r="DT400">
            <v>1995</v>
          </cell>
          <cell r="DU400">
            <v>1995</v>
          </cell>
          <cell r="DZ400" t="str">
            <v>22/05/2014 renovatie wachten ivm ontwikkeling Vinex</v>
          </cell>
          <cell r="ES400">
            <v>49</v>
          </cell>
          <cell r="FS400" t="str">
            <v>N</v>
          </cell>
          <cell r="FV400" t="str">
            <v>nn</v>
          </cell>
          <cell r="FW400" t="str">
            <v xml:space="preserve">stroom onttrekenen we vanaf gemaal (gem.Utrecht) </v>
          </cell>
          <cell r="FY400" t="e">
            <v>#N/A</v>
          </cell>
        </row>
        <row r="401">
          <cell r="A401" t="str">
            <v>M19</v>
          </cell>
          <cell r="B401" t="str">
            <v>Utrecht Alendorperwetering</v>
          </cell>
          <cell r="D401" t="str">
            <v>j</v>
          </cell>
          <cell r="E401">
            <v>2110</v>
          </cell>
          <cell r="N401" t="str">
            <v>Mp</v>
          </cell>
          <cell r="Q401" t="str">
            <v>Mp</v>
          </cell>
          <cell r="R401" t="str">
            <v>HDSR</v>
          </cell>
          <cell r="S401">
            <v>300</v>
          </cell>
          <cell r="X401" t="str">
            <v>M-code</v>
          </cell>
          <cell r="Z401" t="e">
            <v>#N/A</v>
          </cell>
          <cell r="AA401" t="e">
            <v>#N/A</v>
          </cell>
          <cell r="AB401" t="str">
            <v>Alendorperwetering tussen 42 en 42a</v>
          </cell>
          <cell r="AC401" t="str">
            <v>3544 NA</v>
          </cell>
          <cell r="AD401" t="str">
            <v>Vleuten</v>
          </cell>
          <cell r="AE401" t="str">
            <v>Utrecht</v>
          </cell>
          <cell r="AF401" t="str">
            <v>LR</v>
          </cell>
          <cell r="AG401" t="str">
            <v>RN 14</v>
          </cell>
          <cell r="AH401" t="str">
            <v>autom.</v>
          </cell>
          <cell r="AJ401" t="str">
            <v>GOP</v>
          </cell>
          <cell r="AL401" t="str">
            <v>n.v.t.</v>
          </cell>
          <cell r="BA401">
            <v>0</v>
          </cell>
          <cell r="BC401">
            <v>0</v>
          </cell>
          <cell r="CW401">
            <v>0</v>
          </cell>
          <cell r="CX401">
            <v>70598.692194638148</v>
          </cell>
          <cell r="CY401">
            <v>57403.197335402569</v>
          </cell>
          <cell r="CZ401">
            <v>7000</v>
          </cell>
          <cell r="DA401">
            <v>72020</v>
          </cell>
          <cell r="DB401">
            <v>7000</v>
          </cell>
          <cell r="DE401">
            <v>2014</v>
          </cell>
          <cell r="DG401">
            <v>2014</v>
          </cell>
          <cell r="DI401">
            <v>2019</v>
          </cell>
          <cell r="DO401" t="str">
            <v>geen</v>
          </cell>
          <cell r="DP401">
            <v>1995</v>
          </cell>
          <cell r="DQ401">
            <v>2007</v>
          </cell>
          <cell r="DR401" t="str">
            <v>n.v.t.</v>
          </cell>
          <cell r="DS401">
            <v>1995</v>
          </cell>
          <cell r="DT401">
            <v>1995</v>
          </cell>
          <cell r="DU401">
            <v>2007</v>
          </cell>
          <cell r="DZ401" t="str">
            <v>CAW check</v>
          </cell>
          <cell r="EP401">
            <v>3</v>
          </cell>
          <cell r="FW401" t="str">
            <v>geen elektra??? of samen met ander object??</v>
          </cell>
          <cell r="FY401" t="e">
            <v>#N/A</v>
          </cell>
        </row>
        <row r="402">
          <cell r="A402" t="str">
            <v>G6002</v>
          </cell>
          <cell r="B402" t="str">
            <v>Vechtdijk</v>
          </cell>
          <cell r="C402" t="str">
            <v>Zandpad</v>
          </cell>
          <cell r="D402" t="str">
            <v>j</v>
          </cell>
          <cell r="E402" t="str">
            <v>nee</v>
          </cell>
          <cell r="F402" t="str">
            <v>Gm</v>
          </cell>
          <cell r="Q402" t="str">
            <v>Gm</v>
          </cell>
          <cell r="R402" t="str">
            <v>HDSR</v>
          </cell>
          <cell r="S402">
            <v>300</v>
          </cell>
          <cell r="X402" t="str">
            <v>G3zO</v>
          </cell>
          <cell r="Z402">
            <v>135253.38899999857</v>
          </cell>
          <cell r="AA402">
            <v>458413.45499999821</v>
          </cell>
          <cell r="AB402" t="str">
            <v>Vechtdijk 300 nst</v>
          </cell>
          <cell r="AC402" t="str">
            <v>3563MD</v>
          </cell>
          <cell r="AD402" t="str">
            <v>Utrecht</v>
          </cell>
          <cell r="AE402" t="str">
            <v>Utrecht</v>
          </cell>
          <cell r="AF402" t="str">
            <v>LR</v>
          </cell>
          <cell r="AG402" t="str">
            <v>JS 13</v>
          </cell>
          <cell r="AH402" t="str">
            <v>lok.autom.</v>
          </cell>
          <cell r="AJ402" t="str">
            <v>GOP</v>
          </cell>
          <cell r="AL402" t="str">
            <v>afvoer</v>
          </cell>
          <cell r="AO402" t="str">
            <v>Vechtdijk</v>
          </cell>
          <cell r="AP402">
            <v>-0.1</v>
          </cell>
          <cell r="AR402" t="str">
            <v>de Vecht</v>
          </cell>
          <cell r="AS402">
            <v>-0.4</v>
          </cell>
          <cell r="AT402">
            <v>-0.4</v>
          </cell>
          <cell r="AU402">
            <v>0.30000000000000004</v>
          </cell>
          <cell r="AV402" t="str">
            <v>schroefpomp</v>
          </cell>
          <cell r="AW402">
            <v>4</v>
          </cell>
          <cell r="BA402">
            <v>4</v>
          </cell>
          <cell r="BC402">
            <v>1</v>
          </cell>
          <cell r="BD402">
            <v>1</v>
          </cell>
          <cell r="CR402" t="str">
            <v>put prefab beton</v>
          </cell>
          <cell r="CS402" t="str">
            <v>stalen straatkast</v>
          </cell>
          <cell r="CT402">
            <v>70000</v>
          </cell>
          <cell r="CU402">
            <v>20000</v>
          </cell>
          <cell r="CV402">
            <v>20000</v>
          </cell>
          <cell r="CW402">
            <v>154000</v>
          </cell>
          <cell r="CX402">
            <v>81199.123833075602</v>
          </cell>
          <cell r="CY402">
            <v>68310</v>
          </cell>
          <cell r="DA402">
            <v>85704</v>
          </cell>
          <cell r="DE402">
            <v>2011</v>
          </cell>
          <cell r="DG402">
            <v>2011</v>
          </cell>
          <cell r="DI402">
            <v>2016</v>
          </cell>
          <cell r="DL402" t="str">
            <v>kl.kast</v>
          </cell>
          <cell r="DM402" t="str">
            <v>ja</v>
          </cell>
          <cell r="DO402" t="str">
            <v>geen</v>
          </cell>
          <cell r="DP402" t="str">
            <v>??</v>
          </cell>
          <cell r="DQ402">
            <v>2000</v>
          </cell>
          <cell r="DR402">
            <v>2000</v>
          </cell>
          <cell r="DS402">
            <v>2000</v>
          </cell>
          <cell r="DT402" t="str">
            <v>n.v.t.</v>
          </cell>
          <cell r="DU402">
            <v>2000</v>
          </cell>
          <cell r="DZ402" t="str">
            <v>Slopen door gemeente Wordt Uitlaat</v>
          </cell>
          <cell r="ER402" t="str">
            <v>X</v>
          </cell>
          <cell r="FU402" t="str">
            <v>HERTOG POLDERBEMALINGEN</v>
          </cell>
          <cell r="FV402" t="str">
            <v>HERTOG</v>
          </cell>
          <cell r="FW402" t="str">
            <v>871687400001682769</v>
          </cell>
          <cell r="FX402">
            <v>2</v>
          </cell>
          <cell r="FY402" t="str">
            <v>GM-VECHTDIJK</v>
          </cell>
        </row>
        <row r="403">
          <cell r="A403" t="str">
            <v>ST2023</v>
          </cell>
          <cell r="B403" t="str">
            <v>Veldhoeve</v>
          </cell>
          <cell r="C403" t="str">
            <v>Sterkenburgvaart/Treur</v>
          </cell>
          <cell r="D403" t="str">
            <v>j</v>
          </cell>
          <cell r="E403">
            <v>1080</v>
          </cell>
          <cell r="F403" t="str">
            <v>Gm</v>
          </cell>
          <cell r="G403" t="str">
            <v>St</v>
          </cell>
          <cell r="Q403" t="str">
            <v>GmSt</v>
          </cell>
          <cell r="R403" t="str">
            <v>HDSR</v>
          </cell>
          <cell r="S403">
            <v>300</v>
          </cell>
          <cell r="X403" t="str">
            <v>G3zO</v>
          </cell>
          <cell r="Z403">
            <v>149150.20300000161</v>
          </cell>
          <cell r="AA403">
            <v>449101.83799999952</v>
          </cell>
          <cell r="AB403" t="str">
            <v>Gooijerdijk 24 bij</v>
          </cell>
          <cell r="AC403" t="str">
            <v>3972MB</v>
          </cell>
          <cell r="AD403" t="str">
            <v>Driebergen</v>
          </cell>
          <cell r="AE403" t="str">
            <v>Utr.Heuvelrug</v>
          </cell>
          <cell r="AF403" t="str">
            <v>KR</v>
          </cell>
          <cell r="AG403" t="str">
            <v>MK 12</v>
          </cell>
          <cell r="AH403" t="str">
            <v>autom.</v>
          </cell>
          <cell r="AI403" t="str">
            <v>G2006</v>
          </cell>
          <cell r="AJ403" t="str">
            <v>GOP</v>
          </cell>
          <cell r="AL403" t="str">
            <v>aanvoer</v>
          </cell>
          <cell r="AO403" t="str">
            <v>Gooijerdijk</v>
          </cell>
          <cell r="AP403">
            <v>2.8</v>
          </cell>
          <cell r="AR403" t="str">
            <v>Sterkenburgervaart</v>
          </cell>
          <cell r="AT403">
            <v>1.75</v>
          </cell>
          <cell r="AU403">
            <v>1.0499999999999998</v>
          </cell>
          <cell r="AV403" t="str">
            <v>schroefpomp</v>
          </cell>
          <cell r="AW403">
            <v>1.5</v>
          </cell>
          <cell r="BA403">
            <v>1.5</v>
          </cell>
          <cell r="BC403">
            <v>1</v>
          </cell>
          <cell r="BD403">
            <v>0</v>
          </cell>
          <cell r="BF403" t="str">
            <v>klepstuw</v>
          </cell>
          <cell r="BG403">
            <v>1</v>
          </cell>
          <cell r="BH403">
            <v>1</v>
          </cell>
          <cell r="CR403" t="str">
            <v>betonnen damwand</v>
          </cell>
          <cell r="CS403" t="str">
            <v>stalen straatkast</v>
          </cell>
          <cell r="CT403">
            <v>40000</v>
          </cell>
          <cell r="CU403">
            <v>30000</v>
          </cell>
          <cell r="CV403">
            <v>15000</v>
          </cell>
          <cell r="CW403">
            <v>118999.99999999999</v>
          </cell>
          <cell r="CX403">
            <v>170585.90721899533</v>
          </cell>
          <cell r="CY403">
            <v>143507.99333850644</v>
          </cell>
          <cell r="DA403">
            <v>44832</v>
          </cell>
          <cell r="DB403" t="str">
            <v>vervallen</v>
          </cell>
          <cell r="DE403">
            <v>2012</v>
          </cell>
          <cell r="DG403">
            <v>2012</v>
          </cell>
          <cell r="DI403">
            <v>2017</v>
          </cell>
          <cell r="DL403" t="str">
            <v>kl.kast</v>
          </cell>
          <cell r="DM403" t="str">
            <v>ja</v>
          </cell>
          <cell r="DO403" t="str">
            <v>geen</v>
          </cell>
          <cell r="DP403">
            <v>2012</v>
          </cell>
          <cell r="DU403">
            <v>2012</v>
          </cell>
          <cell r="EY403" t="str">
            <v>vervalt</v>
          </cell>
          <cell r="FV403" t="str">
            <v>nn</v>
          </cell>
          <cell r="FW403" t="str">
            <v>871687400002428014</v>
          </cell>
          <cell r="FX403">
            <v>3</v>
          </cell>
          <cell r="FY403" t="str">
            <v>GM- EN ST-VELDHOEVE</v>
          </cell>
        </row>
        <row r="404">
          <cell r="A404" t="str">
            <v>ST6098</v>
          </cell>
          <cell r="B404" t="str">
            <v>Veldhuizerweg</v>
          </cell>
          <cell r="C404" t="str">
            <v>Stroomweg</v>
          </cell>
          <cell r="D404" t="str">
            <v>j</v>
          </cell>
          <cell r="E404">
            <v>2119</v>
          </cell>
          <cell r="G404" t="str">
            <v>St</v>
          </cell>
          <cell r="Q404" t="str">
            <v>St</v>
          </cell>
          <cell r="R404" t="str">
            <v>HDSR</v>
          </cell>
          <cell r="S404">
            <v>300</v>
          </cell>
          <cell r="X404" t="str">
            <v>G3zO</v>
          </cell>
          <cell r="Z404">
            <v>128638.30099999905</v>
          </cell>
          <cell r="AA404">
            <v>454759.69399999827</v>
          </cell>
          <cell r="AB404" t="str">
            <v>Veldhuizerweg (in bocht bij A12)</v>
          </cell>
          <cell r="AD404" t="str">
            <v>De Meern</v>
          </cell>
          <cell r="AE404" t="str">
            <v>Utrecht</v>
          </cell>
          <cell r="AF404" t="str">
            <v>LR</v>
          </cell>
          <cell r="AG404" t="str">
            <v>NB 16</v>
          </cell>
          <cell r="AH404" t="str">
            <v>autom.</v>
          </cell>
          <cell r="AI404" t="str">
            <v>bovenop duiker een faunapassage vierkant 0,60</v>
          </cell>
          <cell r="AJ404" t="str">
            <v>GOP</v>
          </cell>
          <cell r="BA404">
            <v>0</v>
          </cell>
          <cell r="BC404">
            <v>0</v>
          </cell>
          <cell r="BF404" t="str">
            <v>ecostuw</v>
          </cell>
          <cell r="BG404">
            <v>1</v>
          </cell>
          <cell r="BH404">
            <v>2.5</v>
          </cell>
          <cell r="BM404" t="str">
            <v>rond</v>
          </cell>
          <cell r="CW404">
            <v>0</v>
          </cell>
          <cell r="CX404">
            <v>0</v>
          </cell>
          <cell r="DD404">
            <v>2018</v>
          </cell>
          <cell r="DE404">
            <v>2010</v>
          </cell>
          <cell r="DG404">
            <v>2010</v>
          </cell>
          <cell r="DI404">
            <v>2017</v>
          </cell>
          <cell r="DO404" t="str">
            <v>geen</v>
          </cell>
          <cell r="DP404">
            <v>2004</v>
          </cell>
          <cell r="DQ404">
            <v>2004</v>
          </cell>
          <cell r="DR404">
            <v>2004</v>
          </cell>
          <cell r="DS404">
            <v>2004</v>
          </cell>
          <cell r="DT404">
            <v>2004</v>
          </cell>
          <cell r="DU404">
            <v>2004</v>
          </cell>
          <cell r="EY404" t="str">
            <v>X</v>
          </cell>
          <cell r="FW404" t="str">
            <v>geen elektra??? of samen met ander object??</v>
          </cell>
          <cell r="FY404" t="e">
            <v>#N/A</v>
          </cell>
        </row>
        <row r="405">
          <cell r="A405" t="str">
            <v>I6043</v>
          </cell>
          <cell r="B405" t="str">
            <v>Vletsloot</v>
          </cell>
          <cell r="D405" t="str">
            <v>j</v>
          </cell>
          <cell r="E405" t="str">
            <v>volgt</v>
          </cell>
          <cell r="H405" t="str">
            <v>In</v>
          </cell>
          <cell r="Q405" t="str">
            <v>In</v>
          </cell>
          <cell r="R405" t="str">
            <v>HDSR</v>
          </cell>
          <cell r="S405">
            <v>300</v>
          </cell>
          <cell r="X405" t="str">
            <v>G3zO</v>
          </cell>
          <cell r="Z405" t="e">
            <v>#N/A</v>
          </cell>
          <cell r="AA405" t="e">
            <v>#N/A</v>
          </cell>
          <cell r="AF405" t="str">
            <v>OR</v>
          </cell>
          <cell r="AJ405" t="str">
            <v>GOP</v>
          </cell>
          <cell r="DE405">
            <v>2013</v>
          </cell>
          <cell r="DG405">
            <v>2013</v>
          </cell>
          <cell r="DI405">
            <v>2018</v>
          </cell>
          <cell r="FW405" t="str">
            <v>871687460009545244</v>
          </cell>
          <cell r="FX405">
            <v>4</v>
          </cell>
          <cell r="FY405" t="str">
            <v>I-VLETSLOOT</v>
          </cell>
        </row>
        <row r="406">
          <cell r="A406" t="str">
            <v>G6009</v>
          </cell>
          <cell r="B406" t="str">
            <v>Vleuterweide</v>
          </cell>
          <cell r="D406" t="str">
            <v>j</v>
          </cell>
          <cell r="E406">
            <v>2162</v>
          </cell>
          <cell r="F406" t="str">
            <v>Gm</v>
          </cell>
          <cell r="G406" t="str">
            <v>St</v>
          </cell>
          <cell r="O406" t="str">
            <v>Vp</v>
          </cell>
          <cell r="Q406" t="str">
            <v>GmStVp</v>
          </cell>
          <cell r="R406" t="str">
            <v>HDSR</v>
          </cell>
          <cell r="S406">
            <v>300</v>
          </cell>
          <cell r="W406" t="str">
            <v>gewenst</v>
          </cell>
          <cell r="X406" t="str">
            <v>EG</v>
          </cell>
          <cell r="Z406">
            <v>128202.21400000155</v>
          </cell>
          <cell r="AA406">
            <v>456980.99500000104</v>
          </cell>
          <cell r="AB406" t="str">
            <v>Liesgrassingel 28</v>
          </cell>
          <cell r="AC406" t="str">
            <v>3451PT</v>
          </cell>
          <cell r="AD406" t="str">
            <v>Vleuten</v>
          </cell>
          <cell r="AE406" t="str">
            <v>Utrecht</v>
          </cell>
          <cell r="AF406" t="str">
            <v>LR</v>
          </cell>
          <cell r="AG406" t="str">
            <v>RN 14</v>
          </cell>
          <cell r="AH406" t="str">
            <v>autom.</v>
          </cell>
          <cell r="AI406" t="str">
            <v>ST0722</v>
          </cell>
          <cell r="AJ406" t="str">
            <v>GOP</v>
          </cell>
          <cell r="AL406" t="str">
            <v>af- en aanvoer</v>
          </cell>
          <cell r="AO406" t="str">
            <v>de Heycop</v>
          </cell>
          <cell r="AP406">
            <v>-0.4</v>
          </cell>
          <cell r="AQ406">
            <v>-0.4</v>
          </cell>
          <cell r="AR406" t="str">
            <v>Vleutense wetering</v>
          </cell>
          <cell r="AT406">
            <v>-0.85</v>
          </cell>
          <cell r="AU406">
            <v>0.44999999999999996</v>
          </cell>
          <cell r="AV406" t="str">
            <v>vijzel</v>
          </cell>
          <cell r="AW406">
            <v>32</v>
          </cell>
          <cell r="AX406">
            <v>75</v>
          </cell>
          <cell r="BA406">
            <v>107</v>
          </cell>
          <cell r="BC406">
            <v>2</v>
          </cell>
          <cell r="BD406">
            <v>0</v>
          </cell>
          <cell r="BE406" t="str">
            <v>Bosker portaal</v>
          </cell>
          <cell r="BF406" t="str">
            <v>2xklepstuw</v>
          </cell>
          <cell r="BG406">
            <v>2</v>
          </cell>
          <cell r="BH406" t="str">
            <v>2x1,5</v>
          </cell>
          <cell r="CB406" t="str">
            <v>ja</v>
          </cell>
          <cell r="CR406" t="str">
            <v>betonnen onderbouw</v>
          </cell>
          <cell r="CS406" t="str">
            <v>gebouw, beton/staal/glas</v>
          </cell>
          <cell r="CT406">
            <v>750000</v>
          </cell>
          <cell r="CU406">
            <v>350000</v>
          </cell>
          <cell r="CV406">
            <v>100000</v>
          </cell>
          <cell r="CW406">
            <v>1680000</v>
          </cell>
          <cell r="CX406">
            <v>454440.50705612596</v>
          </cell>
          <cell r="CY406">
            <v>382305</v>
          </cell>
          <cell r="DA406">
            <v>727402</v>
          </cell>
          <cell r="DB406" t="str">
            <v>opnieuw</v>
          </cell>
          <cell r="DD406">
            <v>2017</v>
          </cell>
          <cell r="DE406">
            <v>2010</v>
          </cell>
          <cell r="DG406">
            <v>2010</v>
          </cell>
          <cell r="DI406">
            <v>2017</v>
          </cell>
          <cell r="DK406" t="str">
            <v>R afl?</v>
          </cell>
          <cell r="DL406" t="str">
            <v>gebouw</v>
          </cell>
          <cell r="DM406" t="str">
            <v>ja</v>
          </cell>
          <cell r="DN406">
            <v>2018</v>
          </cell>
          <cell r="DO406" t="str">
            <v>geen</v>
          </cell>
          <cell r="DP406">
            <v>2006</v>
          </cell>
          <cell r="DQ406">
            <v>2006</v>
          </cell>
          <cell r="DR406">
            <v>2006</v>
          </cell>
          <cell r="DS406">
            <v>2006</v>
          </cell>
          <cell r="DT406">
            <v>2006</v>
          </cell>
          <cell r="DU406">
            <v>2006</v>
          </cell>
          <cell r="EF406">
            <v>60</v>
          </cell>
          <cell r="EG406">
            <v>610</v>
          </cell>
          <cell r="FA406" t="str">
            <v>X</v>
          </cell>
          <cell r="FR406" t="str">
            <v>Water</v>
          </cell>
          <cell r="FS406" t="str">
            <v>N</v>
          </cell>
          <cell r="FU406" t="str">
            <v>SPAANS BABCOCK B.V.</v>
          </cell>
          <cell r="FV406" t="str">
            <v>2 vijzels Spaans</v>
          </cell>
          <cell r="FW406" t="str">
            <v>871687400009519739</v>
          </cell>
          <cell r="FX406">
            <v>2</v>
          </cell>
          <cell r="FY406" t="str">
            <v>GM-VLEUTERWEIDE</v>
          </cell>
        </row>
        <row r="407">
          <cell r="A407" t="str">
            <v>G0047</v>
          </cell>
          <cell r="B407" t="str">
            <v>Vlowijk gemaal</v>
          </cell>
          <cell r="C407" t="str">
            <v>Schadewijkerweg</v>
          </cell>
          <cell r="D407" t="str">
            <v>j</v>
          </cell>
          <cell r="E407">
            <v>1091</v>
          </cell>
          <cell r="F407" t="str">
            <v>Gm</v>
          </cell>
          <cell r="O407" t="str">
            <v>Vp</v>
          </cell>
          <cell r="Q407" t="str">
            <v>GmVp</v>
          </cell>
          <cell r="R407" t="str">
            <v>HDSR</v>
          </cell>
          <cell r="S407">
            <v>300</v>
          </cell>
          <cell r="X407" t="str">
            <v xml:space="preserve">G3mO </v>
          </cell>
          <cell r="Z407">
            <v>144042.14900000021</v>
          </cell>
          <cell r="AA407">
            <v>450307.51999999955</v>
          </cell>
          <cell r="AB407" t="str">
            <v xml:space="preserve">Schadewijkerweg 10a achter </v>
          </cell>
          <cell r="AC407" t="str">
            <v>3984LH</v>
          </cell>
          <cell r="AD407" t="str">
            <v>Odijk</v>
          </cell>
          <cell r="AE407" t="str">
            <v>Bunnik</v>
          </cell>
          <cell r="AF407" t="str">
            <v>KR</v>
          </cell>
          <cell r="AG407" t="str">
            <v>WHa11</v>
          </cell>
          <cell r="AH407" t="str">
            <v>autom.</v>
          </cell>
          <cell r="AL407" t="str">
            <v>afvoer</v>
          </cell>
          <cell r="AV407" t="str">
            <v>schroefpomp</v>
          </cell>
          <cell r="AW407">
            <v>21</v>
          </cell>
          <cell r="DE407">
            <v>2013</v>
          </cell>
          <cell r="DG407">
            <v>2013</v>
          </cell>
          <cell r="DI407">
            <v>2018</v>
          </cell>
          <cell r="DL407" t="str">
            <v>kl.kast</v>
          </cell>
          <cell r="DM407" t="str">
            <v>ja</v>
          </cell>
          <cell r="DO407" t="str">
            <v>geen</v>
          </cell>
          <cell r="DP407">
            <v>2013</v>
          </cell>
          <cell r="DQ407">
            <v>2013</v>
          </cell>
          <cell r="DR407">
            <v>2013</v>
          </cell>
          <cell r="DS407">
            <v>2013</v>
          </cell>
          <cell r="DT407">
            <v>2013</v>
          </cell>
          <cell r="DU407">
            <v>2013</v>
          </cell>
          <cell r="EN407">
            <v>260</v>
          </cell>
          <cell r="EO407">
            <v>5</v>
          </cell>
          <cell r="FC407" t="str">
            <v>X</v>
          </cell>
          <cell r="FS407" t="str">
            <v>N</v>
          </cell>
          <cell r="FU407" t="str">
            <v>Hertog polderbemalingen / oostwouder bv</v>
          </cell>
          <cell r="FV407" t="str">
            <v>J.O.Z.</v>
          </cell>
          <cell r="FW407" t="str">
            <v>geen elektra??? of samen met ander object??</v>
          </cell>
          <cell r="FY407" t="e">
            <v>#N/A</v>
          </cell>
          <cell r="FZ407" t="str">
            <v>is nu inlaat vlowijk was voorheen gem. schadewijkerweg, maar volgens mij gem vlowijk zie foto 2015</v>
          </cell>
        </row>
        <row r="408">
          <cell r="A408" t="str">
            <v>I0427</v>
          </cell>
          <cell r="B408" t="str">
            <v>Vlowijk inlaat</v>
          </cell>
          <cell r="D408" t="str">
            <v>j</v>
          </cell>
          <cell r="E408">
            <v>1093</v>
          </cell>
          <cell r="H408" t="str">
            <v>In</v>
          </cell>
          <cell r="Q408" t="str">
            <v>In</v>
          </cell>
          <cell r="R408" t="str">
            <v>HDSR</v>
          </cell>
          <cell r="S408">
            <v>300</v>
          </cell>
          <cell r="X408" t="str">
            <v>G3zO</v>
          </cell>
          <cell r="Z408" t="e">
            <v>#N/A</v>
          </cell>
          <cell r="AA408" t="e">
            <v>#N/A</v>
          </cell>
          <cell r="AB408" t="str">
            <v>Achterdijk 60 to</v>
          </cell>
          <cell r="AC408" t="str">
            <v>3985LB</v>
          </cell>
          <cell r="AD408" t="str">
            <v>Werkhoven</v>
          </cell>
          <cell r="AE408" t="str">
            <v>Bunnik</v>
          </cell>
          <cell r="AF408" t="str">
            <v>KR</v>
          </cell>
          <cell r="AG408" t="str">
            <v>WHa11</v>
          </cell>
          <cell r="AH408" t="str">
            <v>autom.</v>
          </cell>
          <cell r="AJ408" t="str">
            <v>GOP</v>
          </cell>
          <cell r="DE408">
            <v>2013</v>
          </cell>
          <cell r="DG408">
            <v>2013</v>
          </cell>
          <cell r="DI408">
            <v>2018</v>
          </cell>
          <cell r="FW408" t="str">
            <v>871687400008360578</v>
          </cell>
          <cell r="FX408">
            <v>3</v>
          </cell>
          <cell r="FY408" t="str">
            <v>I-VLOWIJK</v>
          </cell>
        </row>
        <row r="409">
          <cell r="A409" t="str">
            <v>ST?</v>
          </cell>
          <cell r="B409" t="str">
            <v>Vlowijkerwetering</v>
          </cell>
          <cell r="D409" t="str">
            <v>j</v>
          </cell>
          <cell r="E409" t="str">
            <v>nee</v>
          </cell>
          <cell r="G409" t="str">
            <v>St</v>
          </cell>
          <cell r="Q409" t="str">
            <v>St</v>
          </cell>
          <cell r="R409" t="str">
            <v>HDSR</v>
          </cell>
          <cell r="S409">
            <v>300</v>
          </cell>
          <cell r="Z409" t="e">
            <v>#N/A</v>
          </cell>
          <cell r="AA409" t="e">
            <v>#N/A</v>
          </cell>
          <cell r="AF409" t="str">
            <v>KR</v>
          </cell>
          <cell r="AG409" t="str">
            <v>?</v>
          </cell>
          <cell r="DE409" t="str">
            <v>geen status bekend</v>
          </cell>
          <cell r="FW409" t="str">
            <v>geen elektra??? of samen met ander object??</v>
          </cell>
          <cell r="FY409" t="e">
            <v>#N/A</v>
          </cell>
        </row>
        <row r="410">
          <cell r="A410" t="str">
            <v>ST1087</v>
          </cell>
          <cell r="B410" t="str">
            <v>Vogelzang</v>
          </cell>
          <cell r="C410" t="str">
            <v>Wiel</v>
          </cell>
          <cell r="D410" t="str">
            <v>j</v>
          </cell>
          <cell r="E410">
            <v>3233</v>
          </cell>
          <cell r="G410" t="str">
            <v>St</v>
          </cell>
          <cell r="Q410" t="str">
            <v>St</v>
          </cell>
          <cell r="R410" t="str">
            <v>HDSR</v>
          </cell>
          <cell r="S410">
            <v>300</v>
          </cell>
          <cell r="X410" t="str">
            <v>EG</v>
          </cell>
          <cell r="Z410">
            <v>124394.73200000077</v>
          </cell>
          <cell r="AA410">
            <v>442439.03599999845</v>
          </cell>
          <cell r="AB410" t="str">
            <v xml:space="preserve">M.A. Reinaldaweg t.o. de Laan van Grebensteinlaan (nabij Rabobank) </v>
          </cell>
          <cell r="AC410" t="str">
            <v>3411MT</v>
          </cell>
          <cell r="AD410" t="str">
            <v>Lopik</v>
          </cell>
          <cell r="AE410" t="str">
            <v>Lopik</v>
          </cell>
          <cell r="AF410" t="str">
            <v>IJ</v>
          </cell>
          <cell r="AG410" t="str">
            <v>NL 01</v>
          </cell>
          <cell r="AH410" t="str">
            <v>autom.</v>
          </cell>
          <cell r="AJ410" t="str">
            <v>GOP</v>
          </cell>
          <cell r="AL410" t="str">
            <v>afvoer</v>
          </cell>
          <cell r="AO410" t="str">
            <v>polder Wiel</v>
          </cell>
          <cell r="AP410">
            <v>-0.8</v>
          </cell>
          <cell r="AQ410">
            <v>-1</v>
          </cell>
          <cell r="AR410" t="str">
            <v>Maalpand gemaal De Koekoek</v>
          </cell>
          <cell r="AS410">
            <v>-1.77</v>
          </cell>
          <cell r="AT410">
            <v>-1.87</v>
          </cell>
          <cell r="BA410">
            <v>0</v>
          </cell>
          <cell r="BC410">
            <v>0</v>
          </cell>
          <cell r="BF410" t="str">
            <v>klepstuw</v>
          </cell>
          <cell r="BH410">
            <v>2</v>
          </cell>
          <cell r="BI410">
            <v>8</v>
          </cell>
          <cell r="BM410" t="str">
            <v>rechthoekig</v>
          </cell>
          <cell r="CR410" t="str">
            <v>beton</v>
          </cell>
          <cell r="CS410" t="str">
            <v>beton en regelconsructie</v>
          </cell>
          <cell r="CT410">
            <v>30000</v>
          </cell>
          <cell r="CU410">
            <v>20000</v>
          </cell>
          <cell r="CV410">
            <v>25000</v>
          </cell>
          <cell r="CW410">
            <v>105000</v>
          </cell>
          <cell r="CX410">
            <v>170585.90721899533</v>
          </cell>
          <cell r="CY410">
            <v>143507.99333850644</v>
          </cell>
          <cell r="DA410">
            <v>180050</v>
          </cell>
          <cell r="DE410">
            <v>2009</v>
          </cell>
          <cell r="DG410">
            <v>2010</v>
          </cell>
          <cell r="DI410">
            <v>2017</v>
          </cell>
          <cell r="DO410" t="str">
            <v>geen</v>
          </cell>
          <cell r="DP410">
            <v>1995</v>
          </cell>
          <cell r="DQ410">
            <v>1995</v>
          </cell>
          <cell r="DR410">
            <v>1996</v>
          </cell>
          <cell r="DS410">
            <v>1996</v>
          </cell>
          <cell r="DT410">
            <v>1996</v>
          </cell>
          <cell r="DU410">
            <v>1996</v>
          </cell>
          <cell r="DZ410" t="str">
            <v>mech+electr? Bezien in 2013</v>
          </cell>
          <cell r="ER410">
            <v>170</v>
          </cell>
          <cell r="FW410" t="str">
            <v>871687400007635554</v>
          </cell>
          <cell r="FX410">
            <v>1</v>
          </cell>
          <cell r="FY410" t="str">
            <v>ST-VOGELZANG</v>
          </cell>
        </row>
        <row r="411">
          <cell r="A411" t="str">
            <v>G1010</v>
          </cell>
          <cell r="B411" t="str">
            <v xml:space="preserve">Voordorp  </v>
          </cell>
          <cell r="D411" t="str">
            <v>j</v>
          </cell>
          <cell r="E411">
            <v>2137</v>
          </cell>
          <cell r="F411" t="str">
            <v>Gm</v>
          </cell>
          <cell r="Q411" t="str">
            <v>Gm</v>
          </cell>
          <cell r="R411" t="str">
            <v>HDSR</v>
          </cell>
          <cell r="S411">
            <v>300</v>
          </cell>
          <cell r="X411" t="str">
            <v>G3zO</v>
          </cell>
          <cell r="Z411">
            <v>138426.91899999976</v>
          </cell>
          <cell r="AA411">
            <v>458470.53099999949</v>
          </cell>
          <cell r="AB411" t="str">
            <v>Voordorpsedijk 8 nst</v>
          </cell>
          <cell r="AC411" t="str">
            <v>3566MN</v>
          </cell>
          <cell r="AD411" t="str">
            <v>Utrecht</v>
          </cell>
          <cell r="AE411" t="str">
            <v>Utrecht</v>
          </cell>
          <cell r="AF411" t="str">
            <v>LR</v>
          </cell>
          <cell r="AG411" t="str">
            <v>JS 13</v>
          </cell>
          <cell r="AH411" t="str">
            <v>autom.</v>
          </cell>
          <cell r="AJ411" t="str">
            <v>GOP</v>
          </cell>
          <cell r="AL411" t="str">
            <v>afvoer</v>
          </cell>
          <cell r="AN411">
            <v>216</v>
          </cell>
          <cell r="AO411" t="str">
            <v>"Blauwkapel/Groenevaart"</v>
          </cell>
          <cell r="AP411">
            <v>0.4</v>
          </cell>
          <cell r="AR411" t="str">
            <v>polder Voordorp</v>
          </cell>
          <cell r="AT411">
            <v>0</v>
          </cell>
          <cell r="AU411">
            <v>0.4</v>
          </cell>
          <cell r="AV411" t="str">
            <v>schroefpomp</v>
          </cell>
          <cell r="AW411">
            <v>25</v>
          </cell>
          <cell r="AX411">
            <v>25</v>
          </cell>
          <cell r="BA411">
            <v>50</v>
          </cell>
          <cell r="BC411">
            <v>2</v>
          </cell>
          <cell r="BD411">
            <v>0</v>
          </cell>
          <cell r="BE411" t="str">
            <v>van der Spek</v>
          </cell>
          <cell r="CB411" t="str">
            <v>ja</v>
          </cell>
          <cell r="CR411" t="str">
            <v>put prefab beton</v>
          </cell>
          <cell r="CS411" t="str">
            <v>stalen straatkast</v>
          </cell>
          <cell r="CT411">
            <v>200000</v>
          </cell>
          <cell r="CU411">
            <v>150000</v>
          </cell>
          <cell r="CV411">
            <v>70000</v>
          </cell>
          <cell r="CW411">
            <v>588000</v>
          </cell>
          <cell r="CX411">
            <v>334348.77404878015</v>
          </cell>
          <cell r="CY411">
            <v>281276</v>
          </cell>
          <cell r="DA411">
            <v>352898</v>
          </cell>
          <cell r="DE411">
            <v>2015</v>
          </cell>
          <cell r="DG411">
            <v>2015</v>
          </cell>
          <cell r="DI411">
            <v>2020</v>
          </cell>
          <cell r="DK411" t="str">
            <v>R afl?</v>
          </cell>
          <cell r="DL411" t="str">
            <v>kl.kast</v>
          </cell>
          <cell r="DM411" t="str">
            <v>ja</v>
          </cell>
          <cell r="DO411" t="str">
            <v>geen</v>
          </cell>
          <cell r="DP411">
            <v>1993</v>
          </cell>
          <cell r="DQ411">
            <v>1993</v>
          </cell>
          <cell r="DR411">
            <v>1993</v>
          </cell>
          <cell r="DS411">
            <v>1993</v>
          </cell>
          <cell r="DT411">
            <v>1996</v>
          </cell>
          <cell r="DU411">
            <v>1996</v>
          </cell>
          <cell r="DZ411" t="str">
            <v>in 2009 Reiniger en pomp revisie</v>
          </cell>
          <cell r="EI411">
            <v>155</v>
          </cell>
          <cell r="EJ411">
            <v>10</v>
          </cell>
          <cell r="EX411" t="str">
            <v>X</v>
          </cell>
          <cell r="FS411" t="str">
            <v>N</v>
          </cell>
          <cell r="FU411" t="str">
            <v>EEKELS SAMSON V.O.F.</v>
          </cell>
          <cell r="FV411" t="str">
            <v>HIDROSTAL</v>
          </cell>
          <cell r="FW411" t="str">
            <v>871687400004261107</v>
          </cell>
          <cell r="FX411">
            <v>2</v>
          </cell>
          <cell r="FY411" t="str">
            <v>GM-VOORDORP</v>
          </cell>
        </row>
        <row r="412">
          <cell r="A412" t="str">
            <v>G6003</v>
          </cell>
          <cell r="B412" t="str">
            <v xml:space="preserve">Voordorp volkstuinen </v>
          </cell>
          <cell r="D412" t="str">
            <v>j</v>
          </cell>
          <cell r="E412" t="str">
            <v>nee</v>
          </cell>
          <cell r="F412" t="str">
            <v>Gm</v>
          </cell>
          <cell r="Q412" t="str">
            <v>Gm</v>
          </cell>
          <cell r="R412" t="str">
            <v>HDSR</v>
          </cell>
          <cell r="S412">
            <v>300</v>
          </cell>
          <cell r="X412" t="str">
            <v>G3zO</v>
          </cell>
          <cell r="Z412">
            <v>138202.87700000033</v>
          </cell>
          <cell r="AA412">
            <v>458079.45499999821</v>
          </cell>
          <cell r="AB412" t="str">
            <v>Palmaleterstraat 64(Voorveldsep)</v>
          </cell>
          <cell r="AC412" t="str">
            <v>3573 PH</v>
          </cell>
          <cell r="AD412" t="str">
            <v>Utrecht</v>
          </cell>
          <cell r="AE412" t="str">
            <v>Utrecht</v>
          </cell>
          <cell r="AF412" t="str">
            <v>LR</v>
          </cell>
          <cell r="AG412" t="str">
            <v>JS 13</v>
          </cell>
          <cell r="AH412" t="str">
            <v>lok.autom.</v>
          </cell>
          <cell r="AJ412" t="str">
            <v>GOP</v>
          </cell>
          <cell r="AL412" t="str">
            <v>afvoer</v>
          </cell>
          <cell r="AN412">
            <v>13</v>
          </cell>
          <cell r="AO412" t="str">
            <v>"Blauwkapel/Groenevaart"</v>
          </cell>
          <cell r="AP412">
            <v>0.4</v>
          </cell>
          <cell r="AR412" t="str">
            <v>Volkstuinen</v>
          </cell>
          <cell r="AT412">
            <v>0</v>
          </cell>
          <cell r="AU412">
            <v>0.4</v>
          </cell>
          <cell r="AV412" t="str">
            <v>schroefpomp</v>
          </cell>
          <cell r="AW412">
            <v>2.6</v>
          </cell>
          <cell r="BA412">
            <v>2.6</v>
          </cell>
          <cell r="BC412">
            <v>1</v>
          </cell>
          <cell r="BD412">
            <v>0</v>
          </cell>
          <cell r="CR412" t="str">
            <v>damwand</v>
          </cell>
          <cell r="CS412" t="str">
            <v>stalen straatkast</v>
          </cell>
          <cell r="CT412">
            <v>40000</v>
          </cell>
          <cell r="CU412">
            <v>15000</v>
          </cell>
          <cell r="CV412">
            <v>20000</v>
          </cell>
          <cell r="CW412">
            <v>105000</v>
          </cell>
          <cell r="CX412">
            <v>51107.543978964793</v>
          </cell>
          <cell r="CY412">
            <v>42995</v>
          </cell>
          <cell r="DA412">
            <v>53943</v>
          </cell>
          <cell r="DD412">
            <v>2018</v>
          </cell>
          <cell r="DE412">
            <v>2012</v>
          </cell>
          <cell r="DG412">
            <v>2012</v>
          </cell>
          <cell r="DI412">
            <v>2017</v>
          </cell>
          <cell r="DL412" t="str">
            <v>kl.kast</v>
          </cell>
          <cell r="DM412" t="str">
            <v>ja</v>
          </cell>
          <cell r="DO412" t="str">
            <v>geen</v>
          </cell>
          <cell r="DP412">
            <v>1990</v>
          </cell>
          <cell r="DQ412">
            <v>1990</v>
          </cell>
          <cell r="DR412">
            <v>2013</v>
          </cell>
          <cell r="DS412">
            <v>2013</v>
          </cell>
          <cell r="DT412" t="str">
            <v>n.v.t.</v>
          </cell>
          <cell r="DU412">
            <v>2013</v>
          </cell>
          <cell r="DZ412" t="str">
            <v>elektrisch</v>
          </cell>
          <cell r="EN412">
            <v>39</v>
          </cell>
          <cell r="FC412" t="str">
            <v>X</v>
          </cell>
          <cell r="FV412" t="str">
            <v>nn</v>
          </cell>
          <cell r="FW412" t="str">
            <v>871687400001742630</v>
          </cell>
          <cell r="FX412">
            <v>2</v>
          </cell>
          <cell r="FY412" t="str">
            <v>GM-VOORDORP-VOLKSTUINEN</v>
          </cell>
        </row>
        <row r="413">
          <cell r="A413" t="str">
            <v>G3012</v>
          </cell>
          <cell r="B413" t="str">
            <v>Voorhavendijk oost</v>
          </cell>
          <cell r="D413" t="str">
            <v>j</v>
          </cell>
          <cell r="E413">
            <v>1044</v>
          </cell>
          <cell r="F413" t="str">
            <v>Gm</v>
          </cell>
          <cell r="Q413" t="str">
            <v>Gm</v>
          </cell>
          <cell r="R413" t="str">
            <v>HDSR</v>
          </cell>
          <cell r="S413">
            <v>300</v>
          </cell>
          <cell r="X413" t="str">
            <v>G3zO</v>
          </cell>
          <cell r="Z413">
            <v>150849.3590000011</v>
          </cell>
          <cell r="AA413">
            <v>442123.91200000048</v>
          </cell>
          <cell r="AB413" t="str">
            <v>Midelweg oost 11 (LEKDIJK OOST)</v>
          </cell>
          <cell r="AC413" t="str">
            <v>(3961MG)</v>
          </cell>
          <cell r="AD413" t="str">
            <v>Wijk bij Duurstede</v>
          </cell>
          <cell r="AE413" t="str">
            <v>Wijk bij Duurstede</v>
          </cell>
          <cell r="AF413" t="str">
            <v>KR</v>
          </cell>
          <cell r="AG413" t="str">
            <v>ML 08</v>
          </cell>
          <cell r="AH413" t="str">
            <v>autom.</v>
          </cell>
          <cell r="AJ413" t="str">
            <v>GOP</v>
          </cell>
          <cell r="AL413" t="str">
            <v>af- en aanvoer</v>
          </cell>
          <cell r="AO413" t="str">
            <v>Wijk bij Duurstede</v>
          </cell>
          <cell r="AP413">
            <v>3.5</v>
          </cell>
          <cell r="AR413" t="str">
            <v>inlaat Voorhaven A'dam Rijnkanaal</v>
          </cell>
          <cell r="AT413">
            <v>3</v>
          </cell>
          <cell r="AU413">
            <v>0.5</v>
          </cell>
          <cell r="AV413" t="str">
            <v>schroefpomp</v>
          </cell>
          <cell r="AW413">
            <v>40</v>
          </cell>
          <cell r="BA413">
            <v>40</v>
          </cell>
          <cell r="BC413">
            <v>1</v>
          </cell>
          <cell r="BD413">
            <v>1</v>
          </cell>
          <cell r="CR413" t="str">
            <v>put prefab beton</v>
          </cell>
          <cell r="CS413" t="str">
            <v>stalen straatkast</v>
          </cell>
          <cell r="CT413">
            <v>200000</v>
          </cell>
          <cell r="CU413">
            <v>50000</v>
          </cell>
          <cell r="CV413">
            <v>50000</v>
          </cell>
          <cell r="CW413">
            <v>420000</v>
          </cell>
          <cell r="CX413">
            <v>288779.31699615554</v>
          </cell>
          <cell r="CY413">
            <v>242940</v>
          </cell>
          <cell r="DA413">
            <v>304801</v>
          </cell>
          <cell r="DD413">
            <v>2018</v>
          </cell>
          <cell r="DE413">
            <v>2015</v>
          </cell>
          <cell r="DG413">
            <v>2015</v>
          </cell>
          <cell r="DI413">
            <v>2020</v>
          </cell>
          <cell r="DL413" t="str">
            <v>kl.kast</v>
          </cell>
          <cell r="DM413" t="str">
            <v>ja</v>
          </cell>
          <cell r="DO413" t="str">
            <v>geen</v>
          </cell>
          <cell r="DP413">
            <v>1999</v>
          </cell>
          <cell r="DQ413">
            <v>1999</v>
          </cell>
          <cell r="DR413">
            <v>1999</v>
          </cell>
          <cell r="DS413">
            <v>1999</v>
          </cell>
          <cell r="DT413">
            <v>1999</v>
          </cell>
          <cell r="DU413">
            <v>1999</v>
          </cell>
          <cell r="ES413">
            <v>99</v>
          </cell>
          <cell r="FU413" t="str">
            <v>ITT Flygt BV</v>
          </cell>
          <cell r="FV413" t="str">
            <v>FLYGT</v>
          </cell>
          <cell r="FW413" t="str">
            <v>871687400008575767</v>
          </cell>
          <cell r="FX413">
            <v>3</v>
          </cell>
          <cell r="FY413" t="str">
            <v>GM-VOORHAVENDIJK-OOST</v>
          </cell>
        </row>
        <row r="414">
          <cell r="A414" t="str">
            <v>I6140</v>
          </cell>
          <cell r="B414" t="str">
            <v>Voorhavendijk oost</v>
          </cell>
          <cell r="D414" t="str">
            <v>j</v>
          </cell>
          <cell r="E414">
            <v>1044</v>
          </cell>
          <cell r="H414" t="str">
            <v>In</v>
          </cell>
          <cell r="Q414" t="str">
            <v>In</v>
          </cell>
          <cell r="R414" t="str">
            <v>RWS</v>
          </cell>
          <cell r="S414">
            <v>300</v>
          </cell>
          <cell r="X414" t="str">
            <v>G3zO</v>
          </cell>
          <cell r="Z414">
            <v>150849.3590000011</v>
          </cell>
          <cell r="AA414">
            <v>442123.91200000048</v>
          </cell>
          <cell r="AB414" t="str">
            <v>Midelweg oost 11 (LEKDIJK OOST)</v>
          </cell>
          <cell r="AC414" t="str">
            <v>(3961MG)</v>
          </cell>
          <cell r="AD414" t="str">
            <v>Wijk bij Duurstede</v>
          </cell>
          <cell r="AE414" t="str">
            <v>Wijk bij Duurstede</v>
          </cell>
          <cell r="AF414" t="str">
            <v>KR</v>
          </cell>
          <cell r="AG414" t="str">
            <v>ML 08</v>
          </cell>
          <cell r="AH414" t="str">
            <v>autom.</v>
          </cell>
          <cell r="AI414" t="str">
            <v>WBK Prim.bouwkundig eigendom RWS</v>
          </cell>
          <cell r="AJ414" t="str">
            <v>GOP</v>
          </cell>
          <cell r="BA414">
            <v>0</v>
          </cell>
          <cell r="BC414">
            <v>0</v>
          </cell>
          <cell r="CR414" t="str">
            <v>put met leiding</v>
          </cell>
          <cell r="CS414" t="str">
            <v>bediening</v>
          </cell>
          <cell r="CT414">
            <v>400000</v>
          </cell>
          <cell r="CU414">
            <v>80000</v>
          </cell>
          <cell r="CV414">
            <v>20000</v>
          </cell>
          <cell r="CW414">
            <v>700000</v>
          </cell>
          <cell r="CX414">
            <v>0</v>
          </cell>
          <cell r="DD414">
            <v>2018</v>
          </cell>
          <cell r="DE414">
            <v>2013</v>
          </cell>
          <cell r="DG414">
            <v>2013</v>
          </cell>
          <cell r="DI414">
            <v>2018</v>
          </cell>
          <cell r="DO414" t="str">
            <v>geen</v>
          </cell>
          <cell r="DP414" t="str">
            <v>??</v>
          </cell>
          <cell r="DQ414" t="str">
            <v>??</v>
          </cell>
          <cell r="DR414">
            <v>1999</v>
          </cell>
          <cell r="DS414">
            <v>1999</v>
          </cell>
          <cell r="DT414">
            <v>1999</v>
          </cell>
          <cell r="DU414">
            <v>1999</v>
          </cell>
          <cell r="ES414">
            <v>49</v>
          </cell>
          <cell r="FW414" t="str">
            <v>geen elektra??? of samen met ander object??</v>
          </cell>
          <cell r="FY414" t="e">
            <v>#N/A</v>
          </cell>
        </row>
        <row r="415">
          <cell r="A415" t="str">
            <v>ST3908</v>
          </cell>
          <cell r="B415" t="str">
            <v>Voorhavendijk oost</v>
          </cell>
          <cell r="D415" t="str">
            <v>j</v>
          </cell>
          <cell r="E415">
            <v>1044</v>
          </cell>
          <cell r="G415" t="str">
            <v>St</v>
          </cell>
          <cell r="Q415" t="str">
            <v>St</v>
          </cell>
          <cell r="R415" t="str">
            <v>HDSR</v>
          </cell>
          <cell r="S415">
            <v>300</v>
          </cell>
          <cell r="X415" t="str">
            <v>G3zO</v>
          </cell>
          <cell r="Z415">
            <v>150808.53999999911</v>
          </cell>
          <cell r="AA415">
            <v>442141.38399999961</v>
          </cell>
          <cell r="AB415" t="str">
            <v>Midelweg oost 11 (LEKDIJK OOST)</v>
          </cell>
          <cell r="AC415" t="str">
            <v>(3961MG)</v>
          </cell>
          <cell r="AD415" t="str">
            <v>Wijk bij Duurstede</v>
          </cell>
          <cell r="AE415" t="str">
            <v>Wijk bij Duurstede</v>
          </cell>
          <cell r="AF415" t="str">
            <v>KR</v>
          </cell>
          <cell r="AG415" t="str">
            <v>ML 08</v>
          </cell>
          <cell r="AH415" t="str">
            <v>autom.</v>
          </cell>
          <cell r="AI415" t="str">
            <v>WBK Prim.Kering 98 kom/gemaal/stuw '00schuiven1+2 '03construct duiker+schuifschacht</v>
          </cell>
          <cell r="AJ415" t="str">
            <v>GOP</v>
          </cell>
          <cell r="BA415">
            <v>0</v>
          </cell>
          <cell r="BC415">
            <v>0</v>
          </cell>
          <cell r="CR415" t="str">
            <v>beton</v>
          </cell>
          <cell r="CS415" t="str">
            <v>beton en regelconsructie</v>
          </cell>
          <cell r="CT415">
            <v>80000</v>
          </cell>
          <cell r="CU415">
            <v>50000</v>
          </cell>
          <cell r="CV415">
            <v>30000</v>
          </cell>
          <cell r="CW415">
            <v>224000</v>
          </cell>
          <cell r="CX415">
            <v>0</v>
          </cell>
          <cell r="DD415">
            <v>2018</v>
          </cell>
          <cell r="DE415">
            <v>2013</v>
          </cell>
          <cell r="DG415">
            <v>2013</v>
          </cell>
          <cell r="DI415">
            <v>2018</v>
          </cell>
          <cell r="DO415" t="str">
            <v>geen</v>
          </cell>
          <cell r="DP415">
            <v>1999</v>
          </cell>
          <cell r="DQ415">
            <v>1999</v>
          </cell>
          <cell r="DR415">
            <v>1999</v>
          </cell>
          <cell r="DS415">
            <v>1999</v>
          </cell>
          <cell r="DT415">
            <v>1999</v>
          </cell>
          <cell r="DU415">
            <v>1999</v>
          </cell>
          <cell r="DZ415" t="str">
            <v>is inlaat GIS, Spindel is een keer vervangen en schuif is omgedraaid</v>
          </cell>
          <cell r="ES415">
            <v>49</v>
          </cell>
          <cell r="FW415" t="str">
            <v>geen elektra??? of samen met ander object??</v>
          </cell>
          <cell r="FY415" t="e">
            <v>#N/A</v>
          </cell>
        </row>
        <row r="416">
          <cell r="A416" t="str">
            <v>I6146</v>
          </cell>
          <cell r="B416" t="str">
            <v>Voorhavendijk west</v>
          </cell>
          <cell r="D416" t="str">
            <v>n</v>
          </cell>
          <cell r="E416" t="str">
            <v>nee</v>
          </cell>
          <cell r="H416" t="str">
            <v>In</v>
          </cell>
          <cell r="Q416" t="str">
            <v>In</v>
          </cell>
          <cell r="R416" t="str">
            <v>HDSR</v>
          </cell>
          <cell r="S416">
            <v>300</v>
          </cell>
          <cell r="X416" t="str">
            <v>EG</v>
          </cell>
          <cell r="Z416" t="e">
            <v>#N/A</v>
          </cell>
          <cell r="AA416" t="e">
            <v>#N/A</v>
          </cell>
          <cell r="AB416" t="str">
            <v>Lekdijk west</v>
          </cell>
          <cell r="AD416" t="str">
            <v>Wijk bij Duurstede</v>
          </cell>
          <cell r="AE416" t="str">
            <v>Wijk bij Duurstede</v>
          </cell>
          <cell r="AF416" t="str">
            <v>KR</v>
          </cell>
          <cell r="AG416" t="str">
            <v>WK 10</v>
          </cell>
          <cell r="AH416" t="str">
            <v>handm.</v>
          </cell>
          <cell r="AI416" t="str">
            <v>WBK Prim.</v>
          </cell>
          <cell r="AJ416" t="str">
            <v>GOP</v>
          </cell>
          <cell r="BA416">
            <v>0</v>
          </cell>
          <cell r="BC416">
            <v>0</v>
          </cell>
          <cell r="BR416" t="str">
            <v>rond</v>
          </cell>
          <cell r="BS416" t="str">
            <v>beton</v>
          </cell>
          <cell r="BT416">
            <v>1</v>
          </cell>
          <cell r="CA416" t="str">
            <v>dubbele schuif</v>
          </cell>
          <cell r="CB416" t="str">
            <v>ja</v>
          </cell>
          <cell r="CW416">
            <v>0</v>
          </cell>
          <cell r="CX416">
            <v>0</v>
          </cell>
          <cell r="DE416" t="str">
            <v>n.v.t.</v>
          </cell>
          <cell r="DO416" t="str">
            <v>geen</v>
          </cell>
          <cell r="DP416">
            <v>1930</v>
          </cell>
          <cell r="DQ416">
            <v>2004</v>
          </cell>
          <cell r="DR416">
            <v>2004</v>
          </cell>
          <cell r="DS416" t="str">
            <v>n.v.t.</v>
          </cell>
          <cell r="DT416" t="str">
            <v>n.v.t.</v>
          </cell>
          <cell r="DU416">
            <v>2004</v>
          </cell>
          <cell r="ET416" t="str">
            <v>X</v>
          </cell>
          <cell r="FW416" t="str">
            <v>geen elektra??? of samen met ander object??</v>
          </cell>
          <cell r="FY416" t="e">
            <v>#N/A</v>
          </cell>
        </row>
        <row r="417">
          <cell r="A417" t="str">
            <v>I6064</v>
          </cell>
          <cell r="B417" t="str">
            <v>Voormolen camping</v>
          </cell>
          <cell r="D417" t="str">
            <v>j</v>
          </cell>
          <cell r="E417">
            <v>3221</v>
          </cell>
          <cell r="H417" t="str">
            <v>In</v>
          </cell>
          <cell r="P417" t="str">
            <v>Ch molengang</v>
          </cell>
          <cell r="Q417" t="str">
            <v>InCh molengang</v>
          </cell>
          <cell r="R417" t="str">
            <v>HDSR</v>
          </cell>
          <cell r="S417">
            <v>300</v>
          </cell>
          <cell r="W417" t="str">
            <v>ja 19xx</v>
          </cell>
          <cell r="X417" t="str">
            <v>G3zO</v>
          </cell>
          <cell r="Z417" t="e">
            <v>#N/A</v>
          </cell>
          <cell r="AA417" t="e">
            <v>#N/A</v>
          </cell>
          <cell r="AB417" t="str">
            <v>Zuid IJsseldijk 22 bij</v>
          </cell>
          <cell r="AC417" t="str">
            <v>3401PX</v>
          </cell>
          <cell r="AD417" t="str">
            <v>IJsselstein</v>
          </cell>
          <cell r="AE417" t="str">
            <v>IJsselstein</v>
          </cell>
          <cell r="AF417" t="str">
            <v>IJ</v>
          </cell>
          <cell r="AG417" t="str">
            <v>RK 02</v>
          </cell>
          <cell r="AH417" t="str">
            <v>autom.</v>
          </cell>
          <cell r="AJ417" t="str">
            <v>GOP</v>
          </cell>
          <cell r="AL417" t="str">
            <v>aanvoer</v>
          </cell>
          <cell r="AO417" t="str">
            <v>gekanaliseerde Hollandsche IJssel</v>
          </cell>
          <cell r="AP417">
            <v>0.5</v>
          </cell>
          <cell r="AQ417">
            <v>0.5</v>
          </cell>
          <cell r="AR417" t="str">
            <v>Achtersloot</v>
          </cell>
          <cell r="AS417">
            <v>0.2</v>
          </cell>
          <cell r="AT417">
            <v>0.1</v>
          </cell>
          <cell r="AU417">
            <v>0.4</v>
          </cell>
          <cell r="BA417">
            <v>0</v>
          </cell>
          <cell r="BC417">
            <v>0</v>
          </cell>
          <cell r="BF417" t="str">
            <v>inlaat</v>
          </cell>
          <cell r="BH417">
            <v>1.5</v>
          </cell>
          <cell r="BR417" t="str">
            <v>rond</v>
          </cell>
          <cell r="BS417" t="str">
            <v>beton</v>
          </cell>
          <cell r="BT417">
            <v>1</v>
          </cell>
          <cell r="BW417">
            <v>1</v>
          </cell>
          <cell r="BY417">
            <v>13.2</v>
          </cell>
          <cell r="CA417" t="str">
            <v>schuif</v>
          </cell>
          <cell r="CB417" t="str">
            <v>ja</v>
          </cell>
          <cell r="CT417">
            <v>60000</v>
          </cell>
          <cell r="CU417">
            <v>15000</v>
          </cell>
          <cell r="CV417">
            <v>25000</v>
          </cell>
          <cell r="CW417">
            <v>140000</v>
          </cell>
          <cell r="CX417">
            <v>119410.13505329673</v>
          </cell>
          <cell r="CY417">
            <v>100455.5953369545</v>
          </cell>
          <cell r="DA417">
            <v>126035</v>
          </cell>
          <cell r="DE417">
            <v>2014</v>
          </cell>
          <cell r="DG417">
            <v>2014</v>
          </cell>
          <cell r="DI417">
            <v>2019</v>
          </cell>
          <cell r="DO417" t="str">
            <v>geen</v>
          </cell>
          <cell r="DP417">
            <v>1986</v>
          </cell>
          <cell r="DQ417">
            <v>1986</v>
          </cell>
          <cell r="DR417">
            <v>2008</v>
          </cell>
          <cell r="DS417">
            <v>2008</v>
          </cell>
          <cell r="DT417">
            <v>2008</v>
          </cell>
          <cell r="DU417">
            <v>2008</v>
          </cell>
          <cell r="EI417">
            <v>75</v>
          </cell>
          <cell r="EJ417">
            <v>10</v>
          </cell>
          <cell r="EX417" t="str">
            <v>X</v>
          </cell>
          <cell r="FW417" t="str">
            <v>871687400002348053</v>
          </cell>
          <cell r="FX417">
            <v>1</v>
          </cell>
          <cell r="FY417" t="str">
            <v>I-VOORMOLEN-CAMPING</v>
          </cell>
        </row>
        <row r="418">
          <cell r="A418" t="str">
            <v>G1011</v>
          </cell>
          <cell r="B418" t="str">
            <v>Voorveldse polder  (De Pioneer)</v>
          </cell>
          <cell r="D418" t="str">
            <v>j</v>
          </cell>
          <cell r="E418">
            <v>2152</v>
          </cell>
          <cell r="F418" t="str">
            <v>Gm</v>
          </cell>
          <cell r="H418" t="str">
            <v>In</v>
          </cell>
          <cell r="Q418" t="str">
            <v>GmIn</v>
          </cell>
          <cell r="R418" t="str">
            <v>HDSR</v>
          </cell>
          <cell r="S418">
            <v>300</v>
          </cell>
          <cell r="X418" t="str">
            <v>G3zO</v>
          </cell>
          <cell r="Z418" t="e">
            <v>#N/A</v>
          </cell>
          <cell r="AA418" t="e">
            <v>#N/A</v>
          </cell>
          <cell r="AB418" t="str">
            <v>Voorveldselaan 2 bij</v>
          </cell>
          <cell r="AC418" t="str">
            <v>3753PV</v>
          </cell>
          <cell r="AD418" t="str">
            <v>Utrecht</v>
          </cell>
          <cell r="AE418" t="str">
            <v>Utrecht</v>
          </cell>
          <cell r="AF418" t="str">
            <v>LR</v>
          </cell>
          <cell r="AG418" t="str">
            <v>JS 13</v>
          </cell>
          <cell r="AH418" t="str">
            <v>autom.</v>
          </cell>
          <cell r="AI418" t="str">
            <v>intentie om buiten bedrijf te zetten</v>
          </cell>
          <cell r="AJ418" t="str">
            <v>GOP</v>
          </cell>
          <cell r="AL418" t="str">
            <v>afvoer</v>
          </cell>
          <cell r="AO418" t="str">
            <v>Tuindorp</v>
          </cell>
          <cell r="AP418">
            <v>0.2</v>
          </cell>
          <cell r="AR418" t="str">
            <v>Voorveldse polder</v>
          </cell>
          <cell r="AT418">
            <v>-0.2</v>
          </cell>
          <cell r="AU418">
            <v>0.4</v>
          </cell>
          <cell r="AV418" t="str">
            <v>schroefpomp</v>
          </cell>
          <cell r="AW418">
            <v>5.4</v>
          </cell>
          <cell r="BA418">
            <v>5.4</v>
          </cell>
          <cell r="BC418">
            <v>1</v>
          </cell>
          <cell r="BD418">
            <v>0</v>
          </cell>
          <cell r="BR418" t="str">
            <v>rond</v>
          </cell>
          <cell r="BS418" t="str">
            <v>PVC</v>
          </cell>
          <cell r="BT418">
            <v>1</v>
          </cell>
          <cell r="CA418" t="str">
            <v>schuif</v>
          </cell>
          <cell r="CB418" t="str">
            <v>ja</v>
          </cell>
          <cell r="CR418" t="str">
            <v>beton prefab damwand</v>
          </cell>
          <cell r="CS418" t="str">
            <v>stalen straatkast</v>
          </cell>
          <cell r="CT418">
            <v>70000</v>
          </cell>
          <cell r="CU418">
            <v>20000</v>
          </cell>
          <cell r="CV418">
            <v>20000</v>
          </cell>
          <cell r="CW418">
            <v>154000</v>
          </cell>
          <cell r="CX418">
            <v>66017.22938722519</v>
          </cell>
          <cell r="CY418">
            <v>55538</v>
          </cell>
          <cell r="DA418">
            <v>69679</v>
          </cell>
          <cell r="DE418">
            <v>2012</v>
          </cell>
          <cell r="DG418">
            <v>2012</v>
          </cell>
          <cell r="DI418">
            <v>2017</v>
          </cell>
          <cell r="DL418" t="str">
            <v>kl.kast</v>
          </cell>
          <cell r="DM418" t="str">
            <v>ja</v>
          </cell>
          <cell r="DO418" t="str">
            <v>geen</v>
          </cell>
          <cell r="DP418">
            <v>1968</v>
          </cell>
          <cell r="DQ418">
            <v>2003</v>
          </cell>
          <cell r="DR418">
            <v>2003</v>
          </cell>
          <cell r="DS418">
            <v>2003</v>
          </cell>
          <cell r="DT418">
            <v>2003</v>
          </cell>
          <cell r="DU418">
            <v>2003</v>
          </cell>
          <cell r="DZ418" t="str">
            <v>gemaal kan wellicht vervallen.Lozen onder vrij verval</v>
          </cell>
          <cell r="EC418">
            <v>74</v>
          </cell>
          <cell r="EU418" t="str">
            <v>X</v>
          </cell>
          <cell r="FV418" t="str">
            <v>nn</v>
          </cell>
          <cell r="FW418" t="str">
            <v>871687400001742494</v>
          </cell>
          <cell r="FX418">
            <v>2</v>
          </cell>
          <cell r="FY418" t="str">
            <v>GM-VOORVELDSEPOLDER</v>
          </cell>
        </row>
        <row r="419">
          <cell r="A419" t="str">
            <v>ST?</v>
          </cell>
          <cell r="B419" t="str">
            <v>Vredenoord</v>
          </cell>
          <cell r="D419" t="str">
            <v>?</v>
          </cell>
          <cell r="E419" t="str">
            <v>nee</v>
          </cell>
          <cell r="G419" t="str">
            <v>St</v>
          </cell>
          <cell r="Q419" t="str">
            <v>St</v>
          </cell>
          <cell r="R419" t="str">
            <v>HDSR</v>
          </cell>
          <cell r="S419">
            <v>300</v>
          </cell>
          <cell r="Z419" t="e">
            <v>#N/A</v>
          </cell>
          <cell r="AA419" t="e">
            <v>#N/A</v>
          </cell>
          <cell r="AF419" t="str">
            <v>KR</v>
          </cell>
          <cell r="AG419" t="str">
            <v>?</v>
          </cell>
          <cell r="DE419" t="str">
            <v>geen status bekend</v>
          </cell>
          <cell r="FW419" t="str">
            <v>871687460009736307</v>
          </cell>
          <cell r="FX419">
            <v>3</v>
          </cell>
          <cell r="FY419" t="str">
            <v>ST-VREDENOORD</v>
          </cell>
        </row>
        <row r="420">
          <cell r="A420" t="str">
            <v>M20</v>
          </cell>
          <cell r="B420" t="str">
            <v>Vreeswijk</v>
          </cell>
          <cell r="D420" t="str">
            <v>j</v>
          </cell>
          <cell r="E420">
            <v>2130</v>
          </cell>
          <cell r="N420" t="str">
            <v>Mp</v>
          </cell>
          <cell r="Q420" t="str">
            <v>Mp</v>
          </cell>
          <cell r="R420" t="str">
            <v>HDSR</v>
          </cell>
          <cell r="S420">
            <v>300</v>
          </cell>
          <cell r="X420" t="str">
            <v>M-code</v>
          </cell>
          <cell r="Z420" t="e">
            <v>#N/A</v>
          </cell>
          <cell r="AA420" t="e">
            <v>#N/A</v>
          </cell>
          <cell r="AB420" t="str">
            <v>Raadhuisplein 6 bij</v>
          </cell>
          <cell r="AC420" t="str">
            <v>3433ZA</v>
          </cell>
          <cell r="AD420" t="str">
            <v>Vreeswijk</v>
          </cell>
          <cell r="AE420" t="str">
            <v>Nieuwegein</v>
          </cell>
          <cell r="AF420" t="str">
            <v>LR</v>
          </cell>
          <cell r="AG420" t="str">
            <v>AH 15</v>
          </cell>
          <cell r="AH420" t="str">
            <v>autom.</v>
          </cell>
          <cell r="AJ420" t="str">
            <v>GOP</v>
          </cell>
          <cell r="BA420">
            <v>0</v>
          </cell>
          <cell r="CN420" t="str">
            <v>ADCP</v>
          </cell>
          <cell r="CW420">
            <v>0</v>
          </cell>
          <cell r="CX420">
            <v>68234.362887598123</v>
          </cell>
          <cell r="CY420">
            <v>57403.197335402569</v>
          </cell>
          <cell r="CZ420">
            <v>72000</v>
          </cell>
          <cell r="DA420">
            <v>72020</v>
          </cell>
          <cell r="DE420">
            <v>2012</v>
          </cell>
          <cell r="DG420">
            <v>2012</v>
          </cell>
          <cell r="DI420">
            <v>2017</v>
          </cell>
          <cell r="DO420" t="str">
            <v>geen</v>
          </cell>
          <cell r="DP420">
            <v>2004</v>
          </cell>
          <cell r="DR420" t="str">
            <v>n.v.t.</v>
          </cell>
          <cell r="DS420">
            <v>2012</v>
          </cell>
          <cell r="DT420">
            <v>2012</v>
          </cell>
          <cell r="DU420">
            <v>2012</v>
          </cell>
          <cell r="FW420" t="str">
            <v>geen elektra??? of samen met ander object??</v>
          </cell>
          <cell r="FY420" t="e">
            <v>#N/A</v>
          </cell>
        </row>
        <row r="421">
          <cell r="A421" t="str">
            <v>I6119</v>
          </cell>
          <cell r="B421" t="str">
            <v>Vreeswijk</v>
          </cell>
          <cell r="D421" t="str">
            <v>j</v>
          </cell>
          <cell r="E421">
            <v>2130</v>
          </cell>
          <cell r="H421" t="str">
            <v>In</v>
          </cell>
          <cell r="Q421" t="str">
            <v>In</v>
          </cell>
          <cell r="R421" t="str">
            <v>HDSR</v>
          </cell>
          <cell r="S421">
            <v>300</v>
          </cell>
          <cell r="W421" t="str">
            <v>ja 19xx</v>
          </cell>
          <cell r="X421" t="str">
            <v>G3zO</v>
          </cell>
          <cell r="Z421" t="e">
            <v>#N/A</v>
          </cell>
          <cell r="AA421" t="e">
            <v>#N/A</v>
          </cell>
          <cell r="AB421" t="str">
            <v>Raadhuisplein 6 bij</v>
          </cell>
          <cell r="AC421" t="str">
            <v>3433ZA</v>
          </cell>
          <cell r="AD421" t="str">
            <v>Vreeswijk</v>
          </cell>
          <cell r="AE421" t="str">
            <v>Nieuwegein</v>
          </cell>
          <cell r="AF421" t="str">
            <v>LR</v>
          </cell>
          <cell r="AG421" t="str">
            <v>AH 15</v>
          </cell>
          <cell r="AH421" t="str">
            <v>autom.</v>
          </cell>
          <cell r="AI421" t="str">
            <v>WBK Prim.Kering incl schotbalkenloods Hydraulisch probl 2009</v>
          </cell>
          <cell r="AJ421" t="str">
            <v>GOP</v>
          </cell>
          <cell r="AL421" t="str">
            <v>aanvoer</v>
          </cell>
          <cell r="BA421">
            <v>0</v>
          </cell>
          <cell r="BC421">
            <v>0</v>
          </cell>
          <cell r="BF421" t="str">
            <v>2 vert.schuiven dubbel</v>
          </cell>
          <cell r="BH421">
            <v>3.55</v>
          </cell>
          <cell r="BR421" t="str">
            <v>rechthoek</v>
          </cell>
          <cell r="BT421">
            <v>2</v>
          </cell>
          <cell r="BZ421">
            <v>1.2</v>
          </cell>
          <cell r="CA421" t="str">
            <v>schuif</v>
          </cell>
          <cell r="CB421" t="str">
            <v>ja</v>
          </cell>
          <cell r="CW421">
            <v>0</v>
          </cell>
          <cell r="CX421">
            <v>341171.81443799066</v>
          </cell>
          <cell r="CY421">
            <v>287015.98667701287</v>
          </cell>
          <cell r="DA421">
            <v>473966</v>
          </cell>
          <cell r="DE421">
            <v>2010</v>
          </cell>
          <cell r="DG421">
            <v>2010</v>
          </cell>
          <cell r="DI421">
            <v>2017</v>
          </cell>
          <cell r="DO421" t="str">
            <v>geen</v>
          </cell>
          <cell r="DP421" t="str">
            <v>??</v>
          </cell>
          <cell r="DS421">
            <v>2009</v>
          </cell>
          <cell r="DU421">
            <v>2009</v>
          </cell>
          <cell r="DY421" t="str">
            <v>insp</v>
          </cell>
          <cell r="EB421">
            <v>191</v>
          </cell>
          <cell r="EU421" t="str">
            <v>X</v>
          </cell>
          <cell r="FW421" t="str">
            <v>871687400008282924</v>
          </cell>
          <cell r="FX421">
            <v>2</v>
          </cell>
          <cell r="FY421" t="str">
            <v>I-VREESWIJK</v>
          </cell>
        </row>
        <row r="422">
          <cell r="A422" t="str">
            <v>SL0013</v>
          </cell>
          <cell r="B422" t="str">
            <v>Vreeswijk</v>
          </cell>
          <cell r="C422" t="str">
            <v>Vaartse sluis</v>
          </cell>
          <cell r="D422" t="str">
            <v>j</v>
          </cell>
          <cell r="E422" t="str">
            <v>nee</v>
          </cell>
          <cell r="L422" t="str">
            <v>Sl</v>
          </cell>
          <cell r="P422" t="str">
            <v>Rijksm.30433</v>
          </cell>
          <cell r="Q422" t="str">
            <v>SlRijksm.30433</v>
          </cell>
          <cell r="R422" t="str">
            <v>HDSR</v>
          </cell>
          <cell r="S422">
            <v>300</v>
          </cell>
          <cell r="W422" t="str">
            <v>ja 19xx</v>
          </cell>
          <cell r="X422" t="str">
            <v>EG</v>
          </cell>
          <cell r="Z422" t="e">
            <v>#N/A</v>
          </cell>
          <cell r="AA422" t="e">
            <v>#N/A</v>
          </cell>
          <cell r="AB422" t="str">
            <v>Raadhuisplein 6 bij</v>
          </cell>
          <cell r="AC422" t="str">
            <v>3433ZA</v>
          </cell>
          <cell r="AD422" t="str">
            <v>Vreeswijk</v>
          </cell>
          <cell r="AE422" t="str">
            <v>Nieuwegein</v>
          </cell>
          <cell r="AF422" t="str">
            <v>LR</v>
          </cell>
          <cell r="AG422" t="str">
            <v>AH 15</v>
          </cell>
          <cell r="AH422" t="str">
            <v>handm.</v>
          </cell>
          <cell r="AI422" t="str">
            <v>WBK Prim.</v>
          </cell>
          <cell r="AJ422" t="str">
            <v>GOP</v>
          </cell>
          <cell r="BA422">
            <v>0</v>
          </cell>
          <cell r="BN422" t="str">
            <v>keersluis</v>
          </cell>
          <cell r="CW422">
            <v>0</v>
          </cell>
          <cell r="CX422">
            <v>0</v>
          </cell>
          <cell r="DE422" t="str">
            <v>geen status bekend</v>
          </cell>
          <cell r="DL422" t="str">
            <v>sluis</v>
          </cell>
          <cell r="DM422" t="str">
            <v>ja</v>
          </cell>
          <cell r="DN422">
            <v>2024</v>
          </cell>
          <cell r="DO422" t="str">
            <v>geen</v>
          </cell>
          <cell r="DP422">
            <v>1824</v>
          </cell>
          <cell r="DQ422">
            <v>1996</v>
          </cell>
          <cell r="DU422">
            <v>1996</v>
          </cell>
          <cell r="FW422" t="str">
            <v>geen elektra??? of samen met ander object??</v>
          </cell>
          <cell r="FY422" t="e">
            <v>#N/A</v>
          </cell>
        </row>
        <row r="423">
          <cell r="A423" t="str">
            <v>G6013</v>
          </cell>
          <cell r="B423" t="str">
            <v>Vreeswijk fort</v>
          </cell>
          <cell r="D423" t="str">
            <v>j</v>
          </cell>
          <cell r="E423" t="str">
            <v>nee</v>
          </cell>
          <cell r="F423" t="str">
            <v>Gm</v>
          </cell>
          <cell r="Q423" t="str">
            <v>Gm</v>
          </cell>
          <cell r="R423" t="str">
            <v>HDSR</v>
          </cell>
          <cell r="S423">
            <v>300</v>
          </cell>
          <cell r="X423" t="str">
            <v>G3zO</v>
          </cell>
          <cell r="Z423">
            <v>135191.23900000006</v>
          </cell>
          <cell r="AA423">
            <v>446514.56700000167</v>
          </cell>
          <cell r="AB423" t="str">
            <v>Wierselaan 67 to</v>
          </cell>
          <cell r="AC423" t="str">
            <v>3433ZR</v>
          </cell>
          <cell r="AD423" t="str">
            <v>Vreeswijk</v>
          </cell>
          <cell r="AE423" t="str">
            <v>Nieuwegein</v>
          </cell>
          <cell r="AF423" t="str">
            <v>LR</v>
          </cell>
          <cell r="AG423" t="str">
            <v>WHo 17</v>
          </cell>
          <cell r="AH423" t="str">
            <v>handm.</v>
          </cell>
          <cell r="AJ423" t="str">
            <v>GOP</v>
          </cell>
          <cell r="AL423" t="str">
            <v>afvoer</v>
          </cell>
          <cell r="AO423" t="str">
            <v>gracht fort Vreeswijk</v>
          </cell>
          <cell r="AP423">
            <v>1</v>
          </cell>
          <cell r="AQ423">
            <v>1</v>
          </cell>
          <cell r="AR423" t="str">
            <v>Wierselaan Vreeswijk</v>
          </cell>
          <cell r="AT423">
            <v>0.46</v>
          </cell>
          <cell r="AU423">
            <v>0.54</v>
          </cell>
          <cell r="AV423" t="str">
            <v>schroefpomp</v>
          </cell>
          <cell r="AW423">
            <v>5.5</v>
          </cell>
          <cell r="BA423">
            <v>5.5</v>
          </cell>
          <cell r="BB423">
            <v>5.5</v>
          </cell>
          <cell r="BC423">
            <v>1</v>
          </cell>
          <cell r="BD423">
            <v>0</v>
          </cell>
          <cell r="CR423" t="str">
            <v>put prefab beton</v>
          </cell>
          <cell r="CS423" t="str">
            <v>stalen straatkast</v>
          </cell>
          <cell r="CT423">
            <v>60000</v>
          </cell>
          <cell r="CU423">
            <v>30000</v>
          </cell>
          <cell r="CV423">
            <v>20000</v>
          </cell>
          <cell r="CW423">
            <v>154000</v>
          </cell>
          <cell r="CX423">
            <v>95016.407033714902</v>
          </cell>
          <cell r="CY423">
            <v>79934</v>
          </cell>
          <cell r="DA423">
            <v>100288</v>
          </cell>
          <cell r="DE423">
            <v>2011</v>
          </cell>
          <cell r="DG423">
            <v>2011</v>
          </cell>
          <cell r="DI423">
            <v>2016</v>
          </cell>
          <cell r="DL423" t="str">
            <v>gr.kast</v>
          </cell>
          <cell r="DM423" t="str">
            <v>ja</v>
          </cell>
          <cell r="DO423" t="str">
            <v>geen</v>
          </cell>
          <cell r="DP423">
            <v>1985</v>
          </cell>
          <cell r="DQ423">
            <v>1985</v>
          </cell>
          <cell r="DR423">
            <v>2008</v>
          </cell>
          <cell r="DS423">
            <v>2008</v>
          </cell>
          <cell r="DT423" t="str">
            <v>n.v.t.</v>
          </cell>
          <cell r="DU423">
            <v>2008</v>
          </cell>
          <cell r="EI423">
            <v>5</v>
          </cell>
          <cell r="EJ423">
            <v>35</v>
          </cell>
          <cell r="FS423" t="str">
            <v>N</v>
          </cell>
          <cell r="FU423" t="str">
            <v>STORK BOSMAN B.V. / MEZ</v>
          </cell>
          <cell r="FV423" t="str">
            <v>Bosman</v>
          </cell>
          <cell r="FW423" t="str">
            <v>871687400008287660</v>
          </cell>
          <cell r="FX423">
            <v>2</v>
          </cell>
          <cell r="FY423" t="str">
            <v>GM-VREESWIJKFORT</v>
          </cell>
        </row>
        <row r="424">
          <cell r="A424" t="str">
            <v>B6901</v>
          </cell>
          <cell r="B424" t="str">
            <v>Vreeswijk verkeersbrug</v>
          </cell>
          <cell r="D424" t="str">
            <v>j</v>
          </cell>
          <cell r="E424" t="str">
            <v>nee</v>
          </cell>
          <cell r="M424" t="str">
            <v>Br</v>
          </cell>
          <cell r="P424" t="str">
            <v>Rijksm.30433</v>
          </cell>
          <cell r="Q424" t="str">
            <v>BrRijksm.30433</v>
          </cell>
          <cell r="R424" t="str">
            <v>HDSR</v>
          </cell>
          <cell r="S424">
            <v>300</v>
          </cell>
          <cell r="W424" t="str">
            <v>ja 19xx</v>
          </cell>
          <cell r="X424" t="str">
            <v>G3zO</v>
          </cell>
          <cell r="Z424" t="e">
            <v>#N/A</v>
          </cell>
          <cell r="AA424" t="e">
            <v>#N/A</v>
          </cell>
          <cell r="AB424" t="str">
            <v>Oude sluis thv Lekstraat</v>
          </cell>
          <cell r="AC424" t="str">
            <v>3433ZA</v>
          </cell>
          <cell r="AD424" t="str">
            <v>Vreeswijk</v>
          </cell>
          <cell r="AE424" t="str">
            <v>Nieuwegein</v>
          </cell>
          <cell r="AF424" t="str">
            <v>LR</v>
          </cell>
          <cell r="AG424" t="str">
            <v>AH 15</v>
          </cell>
          <cell r="AH424" t="str">
            <v>handm.</v>
          </cell>
          <cell r="AJ424" t="str">
            <v>GOP</v>
          </cell>
          <cell r="BA424">
            <v>0</v>
          </cell>
          <cell r="CC424" t="str">
            <v>vrije oversp</v>
          </cell>
          <cell r="CD424" t="str">
            <v>handm.</v>
          </cell>
          <cell r="CE424" t="str">
            <v>ca7,00</v>
          </cell>
          <cell r="CF424" t="str">
            <v>ca1,50</v>
          </cell>
          <cell r="CH424" t="str">
            <v>n.v.t.</v>
          </cell>
          <cell r="CI424" t="str">
            <v>steen</v>
          </cell>
          <cell r="CJ424" t="str">
            <v>staal, houten liggers</v>
          </cell>
          <cell r="CK424" t="str">
            <v>hout</v>
          </cell>
          <cell r="CL424" t="str">
            <v>goed</v>
          </cell>
          <cell r="CU424">
            <v>0</v>
          </cell>
          <cell r="CV424">
            <v>0</v>
          </cell>
          <cell r="CW424">
            <v>0</v>
          </cell>
          <cell r="CX424">
            <v>0</v>
          </cell>
          <cell r="DE424" t="str">
            <v>n.v.t.</v>
          </cell>
          <cell r="DL424" t="str">
            <v>brug</v>
          </cell>
          <cell r="DM424" t="str">
            <v>ja</v>
          </cell>
          <cell r="DN424">
            <v>2024</v>
          </cell>
          <cell r="DO424" t="str">
            <v>geen</v>
          </cell>
          <cell r="DP424">
            <v>1879</v>
          </cell>
          <cell r="DQ424" t="str">
            <v>?</v>
          </cell>
          <cell r="DU424">
            <v>1879</v>
          </cell>
          <cell r="FW424" t="str">
            <v>geen elektra??? of samen met ander object??</v>
          </cell>
          <cell r="FY424" t="e">
            <v>#N/A</v>
          </cell>
        </row>
        <row r="425">
          <cell r="A425" t="str">
            <v>B6902</v>
          </cell>
          <cell r="B425" t="str">
            <v>Vreeswijk voetgangersbrug</v>
          </cell>
          <cell r="D425" t="str">
            <v>j</v>
          </cell>
          <cell r="E425" t="str">
            <v>nee</v>
          </cell>
          <cell r="M425" t="str">
            <v>Br</v>
          </cell>
          <cell r="P425" t="str">
            <v>Rijksm.30433</v>
          </cell>
          <cell r="Q425" t="str">
            <v>BrRijksm.30433</v>
          </cell>
          <cell r="R425" t="str">
            <v>HDSR</v>
          </cell>
          <cell r="S425">
            <v>300</v>
          </cell>
          <cell r="W425" t="str">
            <v>ja 19xx</v>
          </cell>
          <cell r="X425" t="str">
            <v>G3zO</v>
          </cell>
          <cell r="Z425" t="e">
            <v>#N/A</v>
          </cell>
          <cell r="AA425" t="e">
            <v>#N/A</v>
          </cell>
          <cell r="AB425" t="str">
            <v>Oude sluis thv Tramstraat</v>
          </cell>
          <cell r="AC425" t="str">
            <v>3433ZA</v>
          </cell>
          <cell r="AD425" t="str">
            <v>Vreeswijk</v>
          </cell>
          <cell r="AE425" t="str">
            <v>Nieuwegein</v>
          </cell>
          <cell r="AF425" t="str">
            <v>LR</v>
          </cell>
          <cell r="AG425" t="str">
            <v>AH 15</v>
          </cell>
          <cell r="AH425" t="str">
            <v>handm.</v>
          </cell>
          <cell r="AJ425" t="str">
            <v>GOP</v>
          </cell>
          <cell r="BA425">
            <v>0</v>
          </cell>
          <cell r="CC425" t="str">
            <v>vrije oversp</v>
          </cell>
          <cell r="CD425" t="str">
            <v>handm.</v>
          </cell>
          <cell r="CE425" t="str">
            <v>ca7,00</v>
          </cell>
          <cell r="CF425" t="str">
            <v>ca1,50</v>
          </cell>
          <cell r="CH425" t="str">
            <v>n.v.t.</v>
          </cell>
          <cell r="CI425" t="str">
            <v>steen</v>
          </cell>
          <cell r="CJ425" t="str">
            <v>hout</v>
          </cell>
          <cell r="CK425" t="str">
            <v>hout</v>
          </cell>
          <cell r="CL425" t="str">
            <v>redelijk</v>
          </cell>
          <cell r="CU425">
            <v>0</v>
          </cell>
          <cell r="CV425">
            <v>0</v>
          </cell>
          <cell r="CW425">
            <v>0</v>
          </cell>
          <cell r="CX425">
            <v>0</v>
          </cell>
          <cell r="DE425" t="str">
            <v>n.v.t.</v>
          </cell>
          <cell r="DL425" t="str">
            <v>brug</v>
          </cell>
          <cell r="DM425" t="str">
            <v>ja</v>
          </cell>
          <cell r="DN425">
            <v>2024</v>
          </cell>
          <cell r="DO425" t="str">
            <v>geen</v>
          </cell>
          <cell r="DP425">
            <v>1981</v>
          </cell>
          <cell r="DQ425">
            <v>2009</v>
          </cell>
          <cell r="DU425">
            <v>2009</v>
          </cell>
          <cell r="FW425" t="str">
            <v>geen elektra??? of samen met ander object??</v>
          </cell>
          <cell r="FY425" t="e">
            <v>#N/A</v>
          </cell>
        </row>
        <row r="426">
          <cell r="A426" t="str">
            <v>G2015</v>
          </cell>
          <cell r="B426" t="str">
            <v>Vruchtengaard</v>
          </cell>
          <cell r="D426" t="str">
            <v>j</v>
          </cell>
          <cell r="E426" t="str">
            <v>nee</v>
          </cell>
          <cell r="F426" t="str">
            <v>Gm</v>
          </cell>
          <cell r="Q426" t="str">
            <v>Gm</v>
          </cell>
          <cell r="R426" t="str">
            <v>HDSR</v>
          </cell>
          <cell r="S426">
            <v>300</v>
          </cell>
          <cell r="X426" t="str">
            <v>G3zO</v>
          </cell>
          <cell r="Z426">
            <v>152497.60200000182</v>
          </cell>
          <cell r="AA426">
            <v>448873.80299999937</v>
          </cell>
          <cell r="AB426" t="str">
            <v>Vruchtengaard 52 bij</v>
          </cell>
          <cell r="AC426" t="str">
            <v>3941LK</v>
          </cell>
          <cell r="AD426" t="str">
            <v>Doorn</v>
          </cell>
          <cell r="AE426" t="str">
            <v>Utr.Heuvelrug</v>
          </cell>
          <cell r="AF426" t="str">
            <v>KR</v>
          </cell>
          <cell r="AG426" t="str">
            <v>MK 12</v>
          </cell>
          <cell r="AH426" t="str">
            <v>lok.autom.</v>
          </cell>
          <cell r="AI426" t="str">
            <v>eind 2010 uitgezet. Mogelijk verwijderen</v>
          </cell>
          <cell r="AJ426" t="str">
            <v>GOP</v>
          </cell>
          <cell r="AL426" t="str">
            <v>aanvoer</v>
          </cell>
          <cell r="AO426" t="str">
            <v>vijver Schoonoord</v>
          </cell>
          <cell r="AP426">
            <v>4</v>
          </cell>
          <cell r="AR426" t="str">
            <v>Wijngaardwetering</v>
          </cell>
          <cell r="AT426">
            <v>3.2</v>
          </cell>
          <cell r="AU426">
            <v>0.79999999999999982</v>
          </cell>
          <cell r="AV426" t="str">
            <v>schroefpomp</v>
          </cell>
          <cell r="AW426">
            <v>1.8</v>
          </cell>
          <cell r="BA426">
            <v>1.8</v>
          </cell>
          <cell r="BC426">
            <v>1</v>
          </cell>
          <cell r="BD426">
            <v>0</v>
          </cell>
          <cell r="CR426" t="str">
            <v>put prefab beton</v>
          </cell>
          <cell r="CS426" t="str">
            <v>stalen straatkast</v>
          </cell>
          <cell r="CT426">
            <v>30000</v>
          </cell>
          <cell r="CU426">
            <v>10000</v>
          </cell>
          <cell r="CV426">
            <v>15000</v>
          </cell>
          <cell r="CW426">
            <v>77000</v>
          </cell>
          <cell r="CX426">
            <v>60933.220418786244</v>
          </cell>
          <cell r="CY426">
            <v>51261</v>
          </cell>
          <cell r="DA426">
            <v>64314</v>
          </cell>
          <cell r="DD426">
            <v>2017</v>
          </cell>
          <cell r="DE426">
            <v>2015</v>
          </cell>
          <cell r="DG426">
            <v>2015</v>
          </cell>
          <cell r="DI426">
            <v>2020</v>
          </cell>
          <cell r="DL426" t="str">
            <v>kl.kast</v>
          </cell>
          <cell r="DM426" t="str">
            <v>ja</v>
          </cell>
          <cell r="DO426" t="str">
            <v>geen</v>
          </cell>
          <cell r="DP426" t="str">
            <v>??</v>
          </cell>
          <cell r="DQ426">
            <v>1995</v>
          </cell>
          <cell r="DR426">
            <v>1995</v>
          </cell>
          <cell r="DS426">
            <v>1995</v>
          </cell>
          <cell r="DT426" t="str">
            <v>n.v.t.</v>
          </cell>
          <cell r="DU426">
            <v>1995</v>
          </cell>
          <cell r="DZ426" t="str">
            <v>begin 2011 uitgezet om te bezien hoe de peilen zich ontwikkelen</v>
          </cell>
          <cell r="EQ426">
            <v>5</v>
          </cell>
          <cell r="ER426">
            <v>30</v>
          </cell>
          <cell r="FV426" t="str">
            <v>nn</v>
          </cell>
          <cell r="FW426" t="str">
            <v>871687400003036706</v>
          </cell>
          <cell r="FX426">
            <v>3</v>
          </cell>
          <cell r="FY426" t="str">
            <v>GM-VRUCHTENGAARD</v>
          </cell>
        </row>
        <row r="427">
          <cell r="A427" t="str">
            <v>G4901</v>
          </cell>
          <cell r="B427" t="str">
            <v>Vulto</v>
          </cell>
          <cell r="D427" t="str">
            <v>j</v>
          </cell>
          <cell r="E427">
            <v>1067</v>
          </cell>
          <cell r="F427" t="str">
            <v>Gm</v>
          </cell>
          <cell r="Q427" t="str">
            <v>Gm</v>
          </cell>
          <cell r="R427" t="str">
            <v>HDSR</v>
          </cell>
          <cell r="S427">
            <v>300</v>
          </cell>
          <cell r="X427" t="str">
            <v>EG</v>
          </cell>
          <cell r="Z427">
            <v>142965.88899999857</v>
          </cell>
          <cell r="AA427">
            <v>444212.66800000146</v>
          </cell>
          <cell r="AB427" t="str">
            <v>Provincialeweg 48 bij</v>
          </cell>
          <cell r="AC427" t="str">
            <v>3998JH</v>
          </cell>
          <cell r="AD427" t="str">
            <v>Schalkwijk</v>
          </cell>
          <cell r="AE427" t="str">
            <v>Houten</v>
          </cell>
          <cell r="AF427" t="str">
            <v>KR</v>
          </cell>
          <cell r="AG427" t="str">
            <v>WK 10</v>
          </cell>
          <cell r="AH427" t="str">
            <v>autom.</v>
          </cell>
          <cell r="AJ427" t="str">
            <v>GOP</v>
          </cell>
          <cell r="AL427" t="str">
            <v>afvoer</v>
          </cell>
          <cell r="AO427" t="str">
            <v>Schalkwijkse wetering</v>
          </cell>
          <cell r="AP427">
            <v>0.64</v>
          </cell>
          <cell r="AQ427">
            <v>0.55000000000000004</v>
          </cell>
          <cell r="AR427" t="str">
            <v>onderbemaling</v>
          </cell>
          <cell r="AS427">
            <v>0.5</v>
          </cell>
          <cell r="AT427">
            <v>0.2</v>
          </cell>
          <cell r="AU427">
            <v>0.44</v>
          </cell>
          <cell r="AV427" t="str">
            <v>schroefpomp</v>
          </cell>
          <cell r="AW427">
            <v>6.8</v>
          </cell>
          <cell r="BA427">
            <v>6.8</v>
          </cell>
          <cell r="BC427">
            <v>1</v>
          </cell>
          <cell r="BD427">
            <v>0</v>
          </cell>
          <cell r="CR427" t="str">
            <v>put prefab beton</v>
          </cell>
          <cell r="CS427" t="str">
            <v>stalen straatkast</v>
          </cell>
          <cell r="CT427">
            <v>80000</v>
          </cell>
          <cell r="CU427">
            <v>20000</v>
          </cell>
          <cell r="CV427">
            <v>25000</v>
          </cell>
          <cell r="CW427">
            <v>175000</v>
          </cell>
          <cell r="CX427">
            <v>106991.22731616847</v>
          </cell>
          <cell r="CY427">
            <v>90008</v>
          </cell>
          <cell r="DA427">
            <v>105149</v>
          </cell>
          <cell r="DE427">
            <v>2013</v>
          </cell>
          <cell r="DG427">
            <v>2013</v>
          </cell>
          <cell r="DI427">
            <v>2018</v>
          </cell>
          <cell r="DL427" t="str">
            <v>kl.kast</v>
          </cell>
          <cell r="DM427" t="str">
            <v>ja</v>
          </cell>
          <cell r="DO427" t="str">
            <v>geen</v>
          </cell>
          <cell r="DP427">
            <v>1988</v>
          </cell>
          <cell r="DQ427">
            <v>2007</v>
          </cell>
          <cell r="DR427">
            <v>2007</v>
          </cell>
          <cell r="DS427">
            <v>2007</v>
          </cell>
          <cell r="DT427">
            <v>2007</v>
          </cell>
          <cell r="DU427">
            <v>2007</v>
          </cell>
          <cell r="EG427">
            <v>5</v>
          </cell>
          <cell r="EH427">
            <v>45</v>
          </cell>
          <cell r="EI427">
            <v>15</v>
          </cell>
          <cell r="EW427" t="str">
            <v>X</v>
          </cell>
          <cell r="FS427" t="str">
            <v>N</v>
          </cell>
          <cell r="FU427" t="str">
            <v>EEKELS SAMSON V.O.F.</v>
          </cell>
          <cell r="FV427" t="str">
            <v>HIDROSTAL</v>
          </cell>
          <cell r="FW427" t="str">
            <v>871687400008360394</v>
          </cell>
          <cell r="FX427">
            <v>3</v>
          </cell>
          <cell r="FY427" t="str">
            <v>GM-VULTO</v>
          </cell>
        </row>
        <row r="428">
          <cell r="A428" t="str">
            <v>G4027</v>
          </cell>
          <cell r="B428" t="str">
            <v>Vuylcop-Oost</v>
          </cell>
          <cell r="D428" t="str">
            <v>j</v>
          </cell>
          <cell r="E428">
            <v>1013</v>
          </cell>
          <cell r="F428" t="str">
            <v>Gm</v>
          </cell>
          <cell r="Q428" t="str">
            <v>Gm</v>
          </cell>
          <cell r="R428" t="str">
            <v>HDSR</v>
          </cell>
          <cell r="S428">
            <v>300</v>
          </cell>
          <cell r="X428" t="str">
            <v>G3zO</v>
          </cell>
          <cell r="Z428">
            <v>138866.55000000075</v>
          </cell>
          <cell r="AA428">
            <v>447102.27299999818</v>
          </cell>
          <cell r="AB428" t="str">
            <v>Kanaaldijk zuid 16 nst</v>
          </cell>
          <cell r="AC428" t="str">
            <v>3998WK</v>
          </cell>
          <cell r="AD428" t="str">
            <v>Schalkwijk</v>
          </cell>
          <cell r="AE428" t="str">
            <v>Houten</v>
          </cell>
          <cell r="AF428" t="str">
            <v>KR</v>
          </cell>
          <cell r="AG428" t="str">
            <v>WK 10</v>
          </cell>
          <cell r="AH428" t="str">
            <v>autom.</v>
          </cell>
          <cell r="AJ428" t="str">
            <v>GOP</v>
          </cell>
          <cell r="AL428" t="str">
            <v>afvoer</v>
          </cell>
          <cell r="AO428" t="str">
            <v>Amsterdam Rijnkanaal</v>
          </cell>
          <cell r="AP428">
            <v>-0.4</v>
          </cell>
          <cell r="AR428" t="str">
            <v>maalpand Vuylcop-oost</v>
          </cell>
          <cell r="AT428">
            <v>-0.7</v>
          </cell>
          <cell r="AU428">
            <v>0.29999999999999993</v>
          </cell>
          <cell r="AV428" t="str">
            <v>vijzel</v>
          </cell>
          <cell r="AW428">
            <v>20</v>
          </cell>
          <cell r="BA428">
            <v>20</v>
          </cell>
          <cell r="BC428">
            <v>1</v>
          </cell>
          <cell r="BD428">
            <v>0</v>
          </cell>
          <cell r="CB428" t="str">
            <v>ja</v>
          </cell>
          <cell r="CR428" t="str">
            <v>damwand</v>
          </cell>
          <cell r="CS428" t="str">
            <v>prefab staal vijzel op damwand</v>
          </cell>
          <cell r="CT428">
            <v>140000</v>
          </cell>
          <cell r="CU428">
            <v>60000</v>
          </cell>
          <cell r="CV428">
            <v>40000</v>
          </cell>
          <cell r="CW428">
            <v>336000</v>
          </cell>
          <cell r="CX428">
            <v>208115.10175223064</v>
          </cell>
          <cell r="CY428">
            <v>175080</v>
          </cell>
          <cell r="DA428">
            <v>316888</v>
          </cell>
          <cell r="DD428">
            <v>2017</v>
          </cell>
          <cell r="DE428">
            <v>2015</v>
          </cell>
          <cell r="DG428">
            <v>2015</v>
          </cell>
          <cell r="DI428">
            <v>2020</v>
          </cell>
          <cell r="DL428" t="str">
            <v>kl.kast</v>
          </cell>
          <cell r="DM428" t="str">
            <v>ja</v>
          </cell>
          <cell r="DO428" t="str">
            <v>geen</v>
          </cell>
          <cell r="DP428">
            <v>2010</v>
          </cell>
          <cell r="DU428">
            <v>2010</v>
          </cell>
          <cell r="DZ428" t="str">
            <v>mech+electr in comb.met Kerkeland</v>
          </cell>
          <cell r="EA428" t="str">
            <v>visp.2</v>
          </cell>
          <cell r="EI428">
            <v>25</v>
          </cell>
          <cell r="EJ428">
            <v>350</v>
          </cell>
          <cell r="EK428">
            <v>30</v>
          </cell>
          <cell r="EZ428" t="str">
            <v>X</v>
          </cell>
          <cell r="FS428" t="str">
            <v>N</v>
          </cell>
          <cell r="FU428" t="str">
            <v>SPAANS BABCOCK B.V.</v>
          </cell>
          <cell r="FV428" t="str">
            <v>HEEMAF</v>
          </cell>
          <cell r="FW428" t="str">
            <v>871687400010058364</v>
          </cell>
          <cell r="FX428">
            <v>3</v>
          </cell>
          <cell r="FY428" t="str">
            <v>GM-VUYLCOP-OOST (VOORHEEN KERKELAND)</v>
          </cell>
        </row>
        <row r="429">
          <cell r="A429" t="str">
            <v>G4025</v>
          </cell>
          <cell r="B429" t="str">
            <v>Vuylcop-West</v>
          </cell>
          <cell r="D429" t="str">
            <v>j</v>
          </cell>
          <cell r="E429">
            <v>1015</v>
          </cell>
          <cell r="F429" t="str">
            <v>Gm</v>
          </cell>
          <cell r="Q429" t="str">
            <v>Gm</v>
          </cell>
          <cell r="R429" t="str">
            <v>HDSR</v>
          </cell>
          <cell r="S429">
            <v>300</v>
          </cell>
          <cell r="X429" t="str">
            <v>G3zO</v>
          </cell>
          <cell r="Z429">
            <v>137285.11100000143</v>
          </cell>
          <cell r="AA429">
            <v>448550.70899999887</v>
          </cell>
          <cell r="AB429" t="str">
            <v>Vuylcopse kanaaldijk 3 bij / vuylcop 12</v>
          </cell>
          <cell r="AC429" t="str">
            <v>(3439LS)</v>
          </cell>
          <cell r="AD429" t="str">
            <v>Nieuwegein</v>
          </cell>
          <cell r="AE429" t="str">
            <v>Nieuwegein</v>
          </cell>
          <cell r="AF429" t="str">
            <v>KR</v>
          </cell>
          <cell r="AG429" t="str">
            <v>WK 10</v>
          </cell>
          <cell r="AH429" t="str">
            <v>autom.</v>
          </cell>
          <cell r="AI429" t="str">
            <v>motor hydrometo 4 pk n=1420 - 220/380-50 Hz</v>
          </cell>
          <cell r="AJ429" t="str">
            <v>GOP</v>
          </cell>
          <cell r="AL429" t="str">
            <v>afvoer</v>
          </cell>
          <cell r="AO429" t="str">
            <v>Amsterdam Rijnkanaal</v>
          </cell>
          <cell r="AP429">
            <v>-0.4</v>
          </cell>
          <cell r="AR429" t="str">
            <v>maalpand Vuylcop-west</v>
          </cell>
          <cell r="AT429">
            <v>-0.7</v>
          </cell>
          <cell r="AU429">
            <v>0.29999999999999993</v>
          </cell>
          <cell r="AV429" t="str">
            <v>vijzel</v>
          </cell>
          <cell r="AW429">
            <v>75</v>
          </cell>
          <cell r="BA429">
            <v>75</v>
          </cell>
          <cell r="BC429">
            <v>1</v>
          </cell>
          <cell r="BD429">
            <v>0</v>
          </cell>
          <cell r="CR429" t="str">
            <v>damwand</v>
          </cell>
          <cell r="CS429" t="str">
            <v>prefab staal vijzel op damwand</v>
          </cell>
          <cell r="CT429">
            <v>250000</v>
          </cell>
          <cell r="CU429">
            <v>130000</v>
          </cell>
          <cell r="CV429">
            <v>70000</v>
          </cell>
          <cell r="CW429">
            <v>630000</v>
          </cell>
          <cell r="CX429">
            <v>385524.073115704</v>
          </cell>
          <cell r="CY429">
            <v>324328</v>
          </cell>
          <cell r="DA429">
            <v>731003</v>
          </cell>
          <cell r="DE429">
            <v>2013</v>
          </cell>
          <cell r="DG429">
            <v>2013</v>
          </cell>
          <cell r="DI429">
            <v>2018</v>
          </cell>
          <cell r="DL429" t="str">
            <v>gr.kast</v>
          </cell>
          <cell r="DM429" t="str">
            <v>ja</v>
          </cell>
          <cell r="DO429" t="str">
            <v>geen</v>
          </cell>
          <cell r="DP429">
            <v>1981</v>
          </cell>
          <cell r="DQ429">
            <v>2002</v>
          </cell>
          <cell r="DR429">
            <v>2002</v>
          </cell>
          <cell r="DS429">
            <v>2002</v>
          </cell>
          <cell r="DT429">
            <v>2002</v>
          </cell>
          <cell r="DU429">
            <v>2002</v>
          </cell>
          <cell r="EA429" t="str">
            <v>visp.1</v>
          </cell>
          <cell r="EC429">
            <v>289</v>
          </cell>
          <cell r="ET429" t="str">
            <v>X</v>
          </cell>
          <cell r="FS429" t="str">
            <v>N</v>
          </cell>
          <cell r="FU429" t="str">
            <v>SPAANS BABCOCK B.V.</v>
          </cell>
          <cell r="FV429" t="str">
            <v>BBC</v>
          </cell>
          <cell r="FW429" t="str">
            <v>871687400003015220</v>
          </cell>
          <cell r="FX429">
            <v>3</v>
          </cell>
          <cell r="FY429" t="str">
            <v>GM-VUYLCOP-WEST</v>
          </cell>
        </row>
        <row r="430">
          <cell r="A430" t="str">
            <v>SL0011</v>
          </cell>
          <cell r="B430" t="str">
            <v>Waaiersluis</v>
          </cell>
          <cell r="D430" t="str">
            <v>j</v>
          </cell>
          <cell r="E430">
            <v>3236</v>
          </cell>
          <cell r="H430" t="str">
            <v>In</v>
          </cell>
          <cell r="I430" t="str">
            <v>Ui</v>
          </cell>
          <cell r="L430" t="str">
            <v>Sl</v>
          </cell>
          <cell r="P430" t="str">
            <v>Rijksm.517620</v>
          </cell>
          <cell r="Q430" t="str">
            <v>InUiSlRijksm.517620</v>
          </cell>
          <cell r="R430" t="str">
            <v>HDSR</v>
          </cell>
          <cell r="S430">
            <v>300</v>
          </cell>
          <cell r="X430" t="str">
            <v>G3zO</v>
          </cell>
          <cell r="Z430" t="e">
            <v>#N/A</v>
          </cell>
          <cell r="AA430" t="e">
            <v>#N/A</v>
          </cell>
          <cell r="AB430" t="str">
            <v>Goejanverwelledijk 16</v>
          </cell>
          <cell r="AC430" t="str">
            <v>2806 NZ</v>
          </cell>
          <cell r="AD430" t="str">
            <v>Gouda</v>
          </cell>
          <cell r="AE430" t="str">
            <v>Gouda</v>
          </cell>
          <cell r="AF430" t="str">
            <v>IJ</v>
          </cell>
          <cell r="AG430" t="str">
            <v>AB 03</v>
          </cell>
          <cell r="AH430" t="str">
            <v>handm.</v>
          </cell>
          <cell r="AJ430" t="str">
            <v>GOP</v>
          </cell>
          <cell r="AL430" t="str">
            <v>af- en aanvoer</v>
          </cell>
          <cell r="AO430" t="str">
            <v>gekanaliseerde Hollandsche IJssel</v>
          </cell>
          <cell r="AP430">
            <v>0.3</v>
          </cell>
          <cell r="AQ430">
            <v>0.9</v>
          </cell>
          <cell r="AR430" t="str">
            <v>Hollandse Ijssel</v>
          </cell>
          <cell r="AS430">
            <v>0</v>
          </cell>
          <cell r="AT430">
            <v>1.5</v>
          </cell>
          <cell r="BC430">
            <v>0</v>
          </cell>
          <cell r="BF430" t="str">
            <v>sluis</v>
          </cell>
          <cell r="BN430" t="str">
            <v>keersluis</v>
          </cell>
          <cell r="CU430">
            <v>0</v>
          </cell>
          <cell r="CV430">
            <v>0</v>
          </cell>
          <cell r="CW430">
            <v>0</v>
          </cell>
          <cell r="CX430">
            <v>0</v>
          </cell>
          <cell r="CY430">
            <v>0</v>
          </cell>
          <cell r="DE430" t="str">
            <v>geen status bekend</v>
          </cell>
          <cell r="DL430" t="str">
            <v>sluis</v>
          </cell>
          <cell r="DM430" t="str">
            <v>ja</v>
          </cell>
          <cell r="DN430">
            <v>2024</v>
          </cell>
          <cell r="DO430" t="str">
            <v>geen</v>
          </cell>
          <cell r="DP430">
            <v>1855</v>
          </cell>
          <cell r="DQ430" t="str">
            <v>??</v>
          </cell>
          <cell r="DR430" t="str">
            <v>??</v>
          </cell>
          <cell r="DU430">
            <v>1855</v>
          </cell>
          <cell r="DZ430" t="str">
            <v>uit overdracht RWS eerst renovatie uit exploitatiebudget</v>
          </cell>
          <cell r="EU430" t="str">
            <v>X</v>
          </cell>
          <cell r="FR430" t="str">
            <v>Water</v>
          </cell>
          <cell r="FW430" t="str">
            <v>871692100000066844</v>
          </cell>
          <cell r="FX430">
            <v>1</v>
          </cell>
          <cell r="FY430" t="str">
            <v xml:space="preserve">SL- / GM-WAAIERSLUIS / </v>
          </cell>
          <cell r="FZ430" t="str">
            <v>op 1 aansluiting met gemaal ??</v>
          </cell>
        </row>
        <row r="431">
          <cell r="A431" t="str">
            <v>G8000</v>
          </cell>
          <cell r="B431" t="str">
            <v>Waaiersluisgemaal</v>
          </cell>
          <cell r="D431" t="str">
            <v>j</v>
          </cell>
          <cell r="E431">
            <v>3236</v>
          </cell>
          <cell r="F431" t="str">
            <v>Gm</v>
          </cell>
          <cell r="Q431" t="str">
            <v>Gm</v>
          </cell>
          <cell r="R431" t="str">
            <v>HDSR</v>
          </cell>
          <cell r="S431">
            <v>300</v>
          </cell>
          <cell r="X431" t="str">
            <v>G3zO</v>
          </cell>
          <cell r="Z431">
            <v>109971.54100000113</v>
          </cell>
          <cell r="AA431">
            <v>446919.52199999988</v>
          </cell>
          <cell r="AB431" t="str">
            <v>Goejanverwelledijk 16</v>
          </cell>
          <cell r="AC431" t="str">
            <v>2806 NZ</v>
          </cell>
          <cell r="AD431" t="str">
            <v>Gouda</v>
          </cell>
          <cell r="AE431" t="str">
            <v>Gouda</v>
          </cell>
          <cell r="AF431" t="str">
            <v>IJ</v>
          </cell>
          <cell r="AG431" t="str">
            <v>AB 03</v>
          </cell>
          <cell r="AH431" t="str">
            <v>autom.</v>
          </cell>
          <cell r="AI431" t="str">
            <v xml:space="preserve">KWA </v>
          </cell>
          <cell r="AJ431" t="str">
            <v xml:space="preserve">GOP </v>
          </cell>
          <cell r="AL431" t="str">
            <v>af- en aanvoer</v>
          </cell>
          <cell r="AV431" t="str">
            <v>schroefpomp</v>
          </cell>
          <cell r="AW431">
            <v>225</v>
          </cell>
          <cell r="AX431">
            <v>225</v>
          </cell>
          <cell r="BA431">
            <v>450</v>
          </cell>
          <cell r="DE431" t="str">
            <v>geen status bekend</v>
          </cell>
          <cell r="DL431" t="str">
            <v>gebouw</v>
          </cell>
          <cell r="DM431" t="str">
            <v>ja</v>
          </cell>
          <cell r="DN431">
            <v>2024</v>
          </cell>
          <cell r="DP431" t="str">
            <v>??</v>
          </cell>
          <cell r="DQ431" t="str">
            <v>??</v>
          </cell>
          <cell r="DR431" t="str">
            <v>??</v>
          </cell>
          <cell r="DT431">
            <v>2005</v>
          </cell>
          <cell r="DU431">
            <v>2005</v>
          </cell>
          <cell r="DZ431" t="str">
            <v>uit overdracht RWS eerst renovatie uit exploitatiebudget</v>
          </cell>
          <cell r="FW431" t="str">
            <v>871692100000066844</v>
          </cell>
          <cell r="FX431">
            <v>1</v>
          </cell>
          <cell r="FY431" t="str">
            <v xml:space="preserve">SL- / GM-WAAIERSLUIS / </v>
          </cell>
          <cell r="FZ431" t="str">
            <v>op 1 aansluiting met sluis ??</v>
          </cell>
        </row>
        <row r="432">
          <cell r="A432" t="str">
            <v>Woon03</v>
          </cell>
          <cell r="B432" t="str">
            <v>Waakhuis + magazijn Wijk</v>
          </cell>
          <cell r="C432" t="str">
            <v>De doornboom</v>
          </cell>
          <cell r="D432" t="str">
            <v>j</v>
          </cell>
          <cell r="E432" t="str">
            <v>nee</v>
          </cell>
          <cell r="P432" t="str">
            <v>Rijksm.518113</v>
          </cell>
          <cell r="Q432" t="str">
            <v>Rijksm.518113</v>
          </cell>
          <cell r="R432" t="str">
            <v>HDSR</v>
          </cell>
          <cell r="S432">
            <v>300</v>
          </cell>
          <cell r="W432" t="str">
            <v>ja 19xx</v>
          </cell>
          <cell r="X432" t="str">
            <v>EG</v>
          </cell>
          <cell r="Y432" t="str">
            <v>Afz.bes.</v>
          </cell>
          <cell r="Z432" t="e">
            <v>#N/A</v>
          </cell>
          <cell r="AA432" t="e">
            <v>#N/A</v>
          </cell>
          <cell r="AB432" t="str">
            <v>Lekdijk West 39</v>
          </cell>
          <cell r="AC432" t="str">
            <v>3961 MD</v>
          </cell>
          <cell r="AD432" t="str">
            <v>Wijk bij Duurstede</v>
          </cell>
          <cell r="AE432" t="str">
            <v>Wijk bij Duurstede</v>
          </cell>
          <cell r="AF432" t="str">
            <v>KR</v>
          </cell>
          <cell r="AG432" t="str">
            <v>ML 08</v>
          </cell>
          <cell r="AH432" t="str">
            <v>n.v.t.</v>
          </cell>
          <cell r="AI432" t="str">
            <v>WBK Prim. Verh.Dennis Koster</v>
          </cell>
          <cell r="AJ432" t="str">
            <v>nee</v>
          </cell>
          <cell r="DA432">
            <v>345140</v>
          </cell>
          <cell r="DE432" t="str">
            <v>n.v.t.</v>
          </cell>
          <cell r="DO432" t="str">
            <v>geen</v>
          </cell>
          <cell r="DP432">
            <v>1892</v>
          </cell>
          <cell r="DU432">
            <v>1892</v>
          </cell>
          <cell r="EP432">
            <v>5</v>
          </cell>
          <cell r="EQ432" t="str">
            <v>bouwk inplannen</v>
          </cell>
          <cell r="FW432" t="str">
            <v>geen elektra??? of samen met ander object??</v>
          </cell>
          <cell r="FY432" t="e">
            <v>#N/A</v>
          </cell>
        </row>
        <row r="433">
          <cell r="A433" t="str">
            <v>G4013</v>
          </cell>
          <cell r="B433" t="str">
            <v>Waalseweg / Osnabrugge</v>
          </cell>
          <cell r="D433" t="str">
            <v>j</v>
          </cell>
          <cell r="E433" t="str">
            <v>nee</v>
          </cell>
          <cell r="F433" t="str">
            <v>Gm</v>
          </cell>
          <cell r="Q433" t="str">
            <v>Gm</v>
          </cell>
          <cell r="R433" t="str">
            <v>HDSR</v>
          </cell>
          <cell r="S433">
            <v>300</v>
          </cell>
          <cell r="X433" t="str">
            <v>EG</v>
          </cell>
          <cell r="Z433">
            <v>139129.59600000083</v>
          </cell>
          <cell r="AA433">
            <v>445152.16499999911</v>
          </cell>
          <cell r="AB433" t="str">
            <v>Waalseweg 31b bij</v>
          </cell>
          <cell r="AC433" t="str">
            <v>3999NP</v>
          </cell>
          <cell r="AD433" t="str">
            <v>Tull en 't Waal</v>
          </cell>
          <cell r="AE433" t="str">
            <v>Houten</v>
          </cell>
          <cell r="AF433" t="str">
            <v>KR</v>
          </cell>
          <cell r="AG433" t="str">
            <v>WK 10</v>
          </cell>
          <cell r="AH433" t="str">
            <v>lok.autom.</v>
          </cell>
          <cell r="AJ433" t="str">
            <v>GOP</v>
          </cell>
          <cell r="AL433" t="str">
            <v>af- en aanvoer</v>
          </cell>
          <cell r="AO433" t="str">
            <v>Waalse wetering</v>
          </cell>
          <cell r="AP433">
            <v>0.5</v>
          </cell>
          <cell r="AR433" t="str">
            <v>onderbemaling</v>
          </cell>
          <cell r="AT433">
            <v>0</v>
          </cell>
          <cell r="AU433">
            <v>0.5</v>
          </cell>
          <cell r="AV433" t="str">
            <v>vijzel</v>
          </cell>
          <cell r="AW433">
            <v>8</v>
          </cell>
          <cell r="BA433">
            <v>8</v>
          </cell>
          <cell r="BC433">
            <v>1</v>
          </cell>
          <cell r="BD433">
            <v>1</v>
          </cell>
          <cell r="CB433" t="str">
            <v>ja</v>
          </cell>
          <cell r="CR433" t="str">
            <v>damwand</v>
          </cell>
          <cell r="CS433" t="str">
            <v>prefab staal vijzel op damwand</v>
          </cell>
          <cell r="CT433">
            <v>80000</v>
          </cell>
          <cell r="CU433">
            <v>40000</v>
          </cell>
          <cell r="CV433">
            <v>30000</v>
          </cell>
          <cell r="CW433">
            <v>210000</v>
          </cell>
          <cell r="CX433">
            <v>122822.14418352173</v>
          </cell>
          <cell r="CY433">
            <v>103326</v>
          </cell>
          <cell r="DA433">
            <v>122434</v>
          </cell>
          <cell r="DE433">
            <v>2015</v>
          </cell>
          <cell r="DG433">
            <v>2015</v>
          </cell>
          <cell r="DI433">
            <v>2020</v>
          </cell>
          <cell r="DL433" t="str">
            <v>kl.kast</v>
          </cell>
          <cell r="DM433" t="str">
            <v>ja</v>
          </cell>
          <cell r="DO433" t="str">
            <v>geen</v>
          </cell>
          <cell r="DP433">
            <v>1988</v>
          </cell>
          <cell r="DQ433">
            <v>1988</v>
          </cell>
          <cell r="DR433">
            <v>1989</v>
          </cell>
          <cell r="DS433">
            <v>1989</v>
          </cell>
          <cell r="DT433" t="str">
            <v>n.v.t.</v>
          </cell>
          <cell r="DU433">
            <v>1989</v>
          </cell>
          <cell r="DZ433" t="str">
            <v>mech+electr</v>
          </cell>
          <cell r="EQ433">
            <v>300</v>
          </cell>
          <cell r="FS433" t="str">
            <v>N</v>
          </cell>
          <cell r="FU433" t="str">
            <v>SPAANS BABCOCK B.V.</v>
          </cell>
          <cell r="FV433" t="str">
            <v>BBC</v>
          </cell>
          <cell r="FW433" t="str">
            <v>871687400008360370</v>
          </cell>
          <cell r="FX433">
            <v>3</v>
          </cell>
          <cell r="FY433" t="str">
            <v>GM-WAALSEWEG</v>
          </cell>
        </row>
        <row r="434">
          <cell r="A434" t="str">
            <v>M29</v>
          </cell>
          <cell r="B434" t="str">
            <v>Waarder riooloverstort</v>
          </cell>
          <cell r="D434" t="str">
            <v>j</v>
          </cell>
          <cell r="E434">
            <v>4381</v>
          </cell>
          <cell r="N434" t="str">
            <v>Mp</v>
          </cell>
          <cell r="Q434" t="str">
            <v>Mp</v>
          </cell>
          <cell r="R434" t="str">
            <v>HDSR</v>
          </cell>
          <cell r="S434">
            <v>300</v>
          </cell>
          <cell r="X434" t="str">
            <v>M-code</v>
          </cell>
          <cell r="Z434" t="e">
            <v>#N/A</v>
          </cell>
          <cell r="AA434" t="e">
            <v>#N/A</v>
          </cell>
          <cell r="AD434" t="str">
            <v>Waarder</v>
          </cell>
          <cell r="AF434" t="str">
            <v>OR</v>
          </cell>
          <cell r="AJ434" t="str">
            <v>nee</v>
          </cell>
          <cell r="DE434" t="str">
            <v>n.v.t.</v>
          </cell>
          <cell r="FW434" t="str">
            <v>geen elektra??? of samen met ander object??</v>
          </cell>
          <cell r="FY434" t="e">
            <v>#N/A</v>
          </cell>
        </row>
        <row r="435">
          <cell r="A435" t="str">
            <v>G0065</v>
          </cell>
          <cell r="B435" t="str">
            <v>Waardsedijk</v>
          </cell>
          <cell r="D435" t="str">
            <v>j</v>
          </cell>
          <cell r="E435">
            <v>4407</v>
          </cell>
          <cell r="F435" t="str">
            <v>Gm</v>
          </cell>
          <cell r="Q435" t="str">
            <v>Gm</v>
          </cell>
          <cell r="R435" t="str">
            <v>HDSR</v>
          </cell>
          <cell r="S435">
            <v>300</v>
          </cell>
          <cell r="X435" t="str">
            <v>EG</v>
          </cell>
          <cell r="Z435">
            <v>121453</v>
          </cell>
          <cell r="AA435">
            <v>448933</v>
          </cell>
          <cell r="AB435" t="str">
            <v>Waardsedijk 60</v>
          </cell>
          <cell r="AC435" t="str">
            <v>3425TH</v>
          </cell>
          <cell r="AD435" t="str">
            <v>Snelrewaard</v>
          </cell>
          <cell r="AE435" t="str">
            <v>Oudewater</v>
          </cell>
          <cell r="AF435" t="str">
            <v>OR</v>
          </cell>
          <cell r="AG435" t="str">
            <v>AV 06</v>
          </cell>
          <cell r="AH435" t="str">
            <v>autom.</v>
          </cell>
          <cell r="AI435" t="str">
            <v xml:space="preserve"> </v>
          </cell>
          <cell r="AJ435" t="str">
            <v>GOP</v>
          </cell>
          <cell r="AL435" t="str">
            <v>afvoer</v>
          </cell>
          <cell r="AO435" t="str">
            <v>Gekanaliseerde Hollandse Ijssel</v>
          </cell>
          <cell r="AP435">
            <v>0.3</v>
          </cell>
          <cell r="AQ435">
            <v>0.9</v>
          </cell>
          <cell r="AV435" t="str">
            <v>schroefpomp</v>
          </cell>
          <cell r="AW435">
            <v>80</v>
          </cell>
          <cell r="AX435">
            <v>80</v>
          </cell>
          <cell r="BA435">
            <v>160</v>
          </cell>
          <cell r="BC435">
            <v>2</v>
          </cell>
          <cell r="BD435">
            <v>1</v>
          </cell>
          <cell r="BE435" t="str">
            <v>RLC portaal</v>
          </cell>
          <cell r="DD435">
            <v>2018</v>
          </cell>
          <cell r="DE435">
            <v>2013</v>
          </cell>
          <cell r="DG435">
            <v>2014</v>
          </cell>
          <cell r="DI435">
            <v>2019</v>
          </cell>
          <cell r="DK435" t="str">
            <v>R afl?</v>
          </cell>
          <cell r="DL435" t="str">
            <v>gebouw</v>
          </cell>
          <cell r="DM435" t="str">
            <v>ja</v>
          </cell>
          <cell r="DN435">
            <v>2024</v>
          </cell>
          <cell r="DO435" t="str">
            <v>geen</v>
          </cell>
          <cell r="DP435">
            <v>2017</v>
          </cell>
          <cell r="DQ435">
            <v>2017</v>
          </cell>
          <cell r="DR435">
            <v>2017</v>
          </cell>
          <cell r="DS435">
            <v>2017</v>
          </cell>
          <cell r="DT435">
            <v>2017</v>
          </cell>
          <cell r="DU435">
            <v>2017</v>
          </cell>
          <cell r="EP435" t="str">
            <v>X</v>
          </cell>
          <cell r="EQ435" t="str">
            <v>X</v>
          </cell>
          <cell r="ER435" t="str">
            <v>X</v>
          </cell>
          <cell r="ES435" t="str">
            <v xml:space="preserve"> </v>
          </cell>
          <cell r="FG435" t="str">
            <v>X</v>
          </cell>
          <cell r="FP435" t="str">
            <v>X</v>
          </cell>
          <cell r="FR435" t="str">
            <v>Water</v>
          </cell>
          <cell r="FW435" t="str">
            <v>871692160010143003</v>
          </cell>
          <cell r="FX435">
            <v>4</v>
          </cell>
          <cell r="FY435" t="str">
            <v>GM-WAARDSEDIJK</v>
          </cell>
        </row>
        <row r="436">
          <cell r="A436" t="str">
            <v>G0001</v>
          </cell>
          <cell r="B436" t="str">
            <v>Watertorenweg</v>
          </cell>
          <cell r="D436" t="str">
            <v>j</v>
          </cell>
          <cell r="E436">
            <v>1034</v>
          </cell>
          <cell r="F436" t="str">
            <v>Gm</v>
          </cell>
          <cell r="Q436" t="str">
            <v>Gm</v>
          </cell>
          <cell r="R436" t="str">
            <v>HDSR</v>
          </cell>
          <cell r="S436">
            <v>300</v>
          </cell>
          <cell r="X436" t="str">
            <v>G3mO</v>
          </cell>
          <cell r="Z436">
            <v>146560.78999999911</v>
          </cell>
          <cell r="AA436">
            <v>446216.38300000131</v>
          </cell>
          <cell r="AB436" t="str">
            <v>Watertorenweg 2 nst</v>
          </cell>
          <cell r="AC436" t="str">
            <v>3985SK</v>
          </cell>
          <cell r="AD436" t="str">
            <v>Werkhoven</v>
          </cell>
          <cell r="AE436" t="str">
            <v>Bunnik</v>
          </cell>
          <cell r="AF436" t="str">
            <v>KR</v>
          </cell>
          <cell r="AG436" t="str">
            <v>WHa11</v>
          </cell>
          <cell r="AH436" t="str">
            <v>autom.</v>
          </cell>
          <cell r="AJ436" t="str">
            <v>GOP</v>
          </cell>
          <cell r="AL436" t="str">
            <v>af- en aanvoer</v>
          </cell>
          <cell r="AO436" t="str">
            <v>Lubbersloot</v>
          </cell>
          <cell r="AP436">
            <v>2.1</v>
          </cell>
          <cell r="AR436" t="str">
            <v>De Kromme Rijn</v>
          </cell>
          <cell r="AT436">
            <v>1.9</v>
          </cell>
          <cell r="AU436">
            <v>0.20000000000000018</v>
          </cell>
          <cell r="AV436" t="str">
            <v>vijzel</v>
          </cell>
          <cell r="AW436">
            <v>6</v>
          </cell>
          <cell r="BA436">
            <v>6</v>
          </cell>
          <cell r="BC436">
            <v>1</v>
          </cell>
          <cell r="BD436">
            <v>1</v>
          </cell>
          <cell r="CR436" t="str">
            <v>damwand</v>
          </cell>
          <cell r="CS436" t="str">
            <v>stalen straatkast</v>
          </cell>
          <cell r="CT436">
            <v>80000</v>
          </cell>
          <cell r="CU436">
            <v>35000</v>
          </cell>
          <cell r="CV436">
            <v>25000</v>
          </cell>
          <cell r="CW436">
            <v>196000</v>
          </cell>
          <cell r="CX436">
            <v>144181.63849118585</v>
          </cell>
          <cell r="CY436">
            <v>121295</v>
          </cell>
          <cell r="DA436">
            <v>116171</v>
          </cell>
          <cell r="DE436">
            <v>2013</v>
          </cell>
          <cell r="DG436">
            <v>2013</v>
          </cell>
          <cell r="DI436">
            <v>2018</v>
          </cell>
          <cell r="DL436" t="str">
            <v>kl.kast</v>
          </cell>
          <cell r="DM436" t="str">
            <v>ja</v>
          </cell>
          <cell r="DO436" t="str">
            <v>geen</v>
          </cell>
          <cell r="DP436">
            <v>1998</v>
          </cell>
          <cell r="DQ436">
            <v>1998</v>
          </cell>
          <cell r="DR436">
            <v>1998</v>
          </cell>
          <cell r="DS436">
            <v>1998</v>
          </cell>
          <cell r="DT436">
            <v>1998</v>
          </cell>
          <cell r="DU436">
            <v>1998</v>
          </cell>
          <cell r="DZ436" t="str">
            <v>werkt nu 2010 goed Kan verm. naar 2015 ==&gt; 2018</v>
          </cell>
          <cell r="ES436">
            <v>145</v>
          </cell>
          <cell r="FS436" t="str">
            <v>N</v>
          </cell>
          <cell r="FU436" t="str">
            <v>Hertog polderbemalingen / oostwouder bv</v>
          </cell>
          <cell r="FV436" t="str">
            <v>J.O.Z.</v>
          </cell>
          <cell r="FW436" t="str">
            <v>871687400008360592</v>
          </cell>
          <cell r="FX436">
            <v>3</v>
          </cell>
          <cell r="FY436" t="str">
            <v>GM-WATERTORENWEG</v>
          </cell>
        </row>
        <row r="437">
          <cell r="A437" t="str">
            <v>G6005</v>
          </cell>
          <cell r="B437" t="str">
            <v>Weer 't</v>
          </cell>
          <cell r="C437" t="str">
            <v>De meern 't weer</v>
          </cell>
          <cell r="D437" t="str">
            <v>j</v>
          </cell>
          <cell r="E437">
            <v>2176</v>
          </cell>
          <cell r="F437" t="str">
            <v>Gm</v>
          </cell>
          <cell r="Q437" t="str">
            <v>Gm</v>
          </cell>
          <cell r="R437" t="str">
            <v>HDSR</v>
          </cell>
          <cell r="S437">
            <v>300</v>
          </cell>
          <cell r="X437" t="str">
            <v>G3zO</v>
          </cell>
          <cell r="Z437">
            <v>130583.79399999976</v>
          </cell>
          <cell r="AA437">
            <v>455378.72300000116</v>
          </cell>
          <cell r="AB437" t="str">
            <v>Noorderlicht 1 bij</v>
          </cell>
          <cell r="AC437" t="str">
            <v>3454SH</v>
          </cell>
          <cell r="AD437" t="str">
            <v>De Meern</v>
          </cell>
          <cell r="AE437" t="str">
            <v>Utrecht</v>
          </cell>
          <cell r="AF437" t="str">
            <v>LR</v>
          </cell>
          <cell r="AG437" t="str">
            <v>RN 14</v>
          </cell>
          <cell r="AH437" t="str">
            <v>autom.</v>
          </cell>
          <cell r="AJ437" t="str">
            <v>GOP</v>
          </cell>
          <cell r="AO437" t="str">
            <v xml:space="preserve">nieuwbouw De Meern </v>
          </cell>
          <cell r="AP437">
            <v>-0.2</v>
          </cell>
          <cell r="AR437" t="str">
            <v>Leidsche Rijn (indirect)</v>
          </cell>
          <cell r="AT437">
            <v>-0.4</v>
          </cell>
          <cell r="AU437">
            <v>0.4</v>
          </cell>
          <cell r="AV437" t="str">
            <v>schroefpomp</v>
          </cell>
          <cell r="AW437">
            <v>2.5</v>
          </cell>
          <cell r="BA437">
            <v>2.5</v>
          </cell>
          <cell r="BC437">
            <v>1</v>
          </cell>
          <cell r="BD437">
            <v>0</v>
          </cell>
          <cell r="CR437" t="str">
            <v>betonput</v>
          </cell>
          <cell r="CS437" t="str">
            <v>stalen straatkast</v>
          </cell>
          <cell r="CT437">
            <v>35000</v>
          </cell>
          <cell r="CU437">
            <v>10000</v>
          </cell>
          <cell r="CV437">
            <v>20000</v>
          </cell>
          <cell r="CW437">
            <v>91000</v>
          </cell>
          <cell r="CX437">
            <v>50323.011381543773</v>
          </cell>
          <cell r="CY437">
            <v>42335</v>
          </cell>
          <cell r="DA437">
            <v>53115</v>
          </cell>
          <cell r="DE437">
            <v>2014</v>
          </cell>
          <cell r="DF437">
            <v>802889</v>
          </cell>
          <cell r="DG437">
            <v>2014</v>
          </cell>
          <cell r="DH437">
            <v>802890</v>
          </cell>
          <cell r="DI437">
            <v>2019</v>
          </cell>
          <cell r="DL437" t="str">
            <v>kl.kast</v>
          </cell>
          <cell r="DM437" t="str">
            <v>ja</v>
          </cell>
          <cell r="DO437" t="str">
            <v>geen</v>
          </cell>
          <cell r="DP437">
            <v>1992</v>
          </cell>
          <cell r="DQ437">
            <v>1992</v>
          </cell>
          <cell r="DR437">
            <v>2012</v>
          </cell>
          <cell r="DS437">
            <v>2012</v>
          </cell>
          <cell r="DT437" t="str">
            <v>n.v.t.</v>
          </cell>
          <cell r="DU437">
            <v>2012</v>
          </cell>
          <cell r="EL437">
            <v>75</v>
          </cell>
          <cell r="EM437">
            <v>10</v>
          </cell>
          <cell r="FG437" t="str">
            <v>X</v>
          </cell>
          <cell r="FV437" t="str">
            <v>nn</v>
          </cell>
          <cell r="FW437" t="str">
            <v>871687400010342180</v>
          </cell>
          <cell r="FX437">
            <v>2</v>
          </cell>
          <cell r="FY437" t="str">
            <v>GM-T WEER</v>
          </cell>
        </row>
        <row r="438">
          <cell r="A438" t="str">
            <v>G4311</v>
          </cell>
          <cell r="B438" t="str">
            <v>Weerdenburg</v>
          </cell>
          <cell r="D438" t="str">
            <v>j</v>
          </cell>
          <cell r="E438">
            <v>1017</v>
          </cell>
          <cell r="F438" t="str">
            <v>Gm</v>
          </cell>
          <cell r="Q438" t="str">
            <v>Gm</v>
          </cell>
          <cell r="R438" t="str">
            <v>HDSR</v>
          </cell>
          <cell r="S438">
            <v>300</v>
          </cell>
          <cell r="X438" t="str">
            <v>G3zO</v>
          </cell>
          <cell r="Z438">
            <v>144569.90500000119</v>
          </cell>
          <cell r="AA438">
            <v>447700.97399999946</v>
          </cell>
          <cell r="AB438" t="str">
            <v>Weerdenburgselaan 14 to</v>
          </cell>
          <cell r="AC438" t="str">
            <v>3985SE</v>
          </cell>
          <cell r="AD438" t="str">
            <v>Werkhoven</v>
          </cell>
          <cell r="AE438" t="str">
            <v>Bunnik</v>
          </cell>
          <cell r="AF438" t="str">
            <v>KR</v>
          </cell>
          <cell r="AG438" t="str">
            <v>WHa11</v>
          </cell>
          <cell r="AH438" t="str">
            <v>autom.</v>
          </cell>
          <cell r="AJ438" t="str">
            <v>GOP</v>
          </cell>
          <cell r="AL438" t="str">
            <v>af- en aanvoer</v>
          </cell>
          <cell r="AO438" t="str">
            <v>Rijnpoldersloot</v>
          </cell>
          <cell r="AP438">
            <v>2.0499999999999998</v>
          </cell>
          <cell r="AR438" t="str">
            <v>Rijnpoldersloot</v>
          </cell>
          <cell r="AT438">
            <v>1.4</v>
          </cell>
          <cell r="AU438">
            <v>0.65</v>
          </cell>
          <cell r="AV438" t="str">
            <v>vijzel</v>
          </cell>
          <cell r="AW438">
            <v>8</v>
          </cell>
          <cell r="BA438">
            <v>8</v>
          </cell>
          <cell r="BC438">
            <v>1</v>
          </cell>
          <cell r="BD438">
            <v>0</v>
          </cell>
          <cell r="CR438" t="str">
            <v>damwand</v>
          </cell>
          <cell r="CS438" t="str">
            <v>prefab staal vijzel op damwand</v>
          </cell>
          <cell r="CT438">
            <v>80000</v>
          </cell>
          <cell r="CU438">
            <v>40000</v>
          </cell>
          <cell r="CV438">
            <v>30000</v>
          </cell>
          <cell r="CW438">
            <v>210000</v>
          </cell>
          <cell r="CX438">
            <v>122822.14418352173</v>
          </cell>
          <cell r="CY438">
            <v>103326</v>
          </cell>
          <cell r="DA438">
            <v>122434</v>
          </cell>
          <cell r="DE438">
            <v>2013</v>
          </cell>
          <cell r="DG438">
            <v>2013</v>
          </cell>
          <cell r="DI438">
            <v>2018</v>
          </cell>
          <cell r="DL438" t="str">
            <v>kl.kast</v>
          </cell>
          <cell r="DM438" t="str">
            <v>ja</v>
          </cell>
          <cell r="DO438" t="str">
            <v>geen</v>
          </cell>
          <cell r="DP438">
            <v>1988</v>
          </cell>
          <cell r="DQ438">
            <v>1993</v>
          </cell>
          <cell r="DR438">
            <v>1988</v>
          </cell>
          <cell r="DS438">
            <v>1988</v>
          </cell>
          <cell r="DT438">
            <v>1994</v>
          </cell>
          <cell r="DU438">
            <v>1994</v>
          </cell>
          <cell r="DZ438" t="str">
            <v>mech+electr</v>
          </cell>
          <cell r="ER438">
            <v>19</v>
          </cell>
          <cell r="ES438">
            <v>179</v>
          </cell>
          <cell r="FS438" t="str">
            <v>N</v>
          </cell>
          <cell r="FU438" t="str">
            <v>HERTOG POLDERBEMALINGEN</v>
          </cell>
          <cell r="FV438" t="str">
            <v>Hertog</v>
          </cell>
          <cell r="FW438" t="str">
            <v>871687400008360523</v>
          </cell>
          <cell r="FX438">
            <v>3</v>
          </cell>
          <cell r="FY438" t="str">
            <v>GM-WEERDENBURG</v>
          </cell>
        </row>
        <row r="439">
          <cell r="A439" t="str">
            <v>G2001</v>
          </cell>
          <cell r="B439" t="str">
            <v>Weerdesteinsesloot</v>
          </cell>
          <cell r="D439" t="str">
            <v>j</v>
          </cell>
          <cell r="E439">
            <v>1060</v>
          </cell>
          <cell r="F439" t="str">
            <v>Gm</v>
          </cell>
          <cell r="G439" t="str">
            <v>St</v>
          </cell>
          <cell r="Q439" t="str">
            <v>GmSt</v>
          </cell>
          <cell r="R439" t="str">
            <v>HDSR</v>
          </cell>
          <cell r="S439">
            <v>300</v>
          </cell>
          <cell r="X439" t="str">
            <v>EG/G3zO</v>
          </cell>
          <cell r="Z439">
            <v>150066.31300000101</v>
          </cell>
          <cell r="AA439">
            <v>445931.34400000051</v>
          </cell>
          <cell r="AB439" t="str">
            <v>Cotherweg 59 to</v>
          </cell>
          <cell r="AC439" t="str">
            <v>3947MR</v>
          </cell>
          <cell r="AD439" t="str">
            <v>Langbroek</v>
          </cell>
          <cell r="AE439" t="str">
            <v>Wijk bij Duurstede</v>
          </cell>
          <cell r="AF439" t="str">
            <v>KR</v>
          </cell>
          <cell r="AG439" t="str">
            <v>MK 12</v>
          </cell>
          <cell r="AH439" t="str">
            <v>autom.</v>
          </cell>
          <cell r="AI439" t="str">
            <v>Kastzeiltje + ST8023</v>
          </cell>
          <cell r="AJ439" t="str">
            <v>GOP</v>
          </cell>
          <cell r="AL439" t="str">
            <v>aanvoer</v>
          </cell>
          <cell r="AO439" t="str">
            <v>Weerdesteynsesloot</v>
          </cell>
          <cell r="AP439">
            <v>2.4</v>
          </cell>
          <cell r="AR439" t="str">
            <v>Cothergrift</v>
          </cell>
          <cell r="AT439">
            <v>2.2999999999999998</v>
          </cell>
          <cell r="AU439">
            <v>0.10000000000000009</v>
          </cell>
          <cell r="AV439" t="str">
            <v>schroefpomp</v>
          </cell>
          <cell r="AW439">
            <v>8</v>
          </cell>
          <cell r="BA439">
            <v>8</v>
          </cell>
          <cell r="BC439">
            <v>1</v>
          </cell>
          <cell r="BD439">
            <v>0</v>
          </cell>
          <cell r="BH439">
            <v>1.08</v>
          </cell>
          <cell r="BM439" t="str">
            <v>rond</v>
          </cell>
          <cell r="CR439" t="str">
            <v>damwand</v>
          </cell>
          <cell r="CS439" t="str">
            <v>stalen straatkast</v>
          </cell>
          <cell r="CT439">
            <v>75000</v>
          </cell>
          <cell r="CU439">
            <v>30000</v>
          </cell>
          <cell r="CV439">
            <v>35000</v>
          </cell>
          <cell r="CW439">
            <v>196000</v>
          </cell>
          <cell r="CX439">
            <v>93480.625039975566</v>
          </cell>
          <cell r="CY439">
            <v>78642</v>
          </cell>
          <cell r="DA439">
            <v>98667</v>
          </cell>
          <cell r="DE439">
            <v>2012</v>
          </cell>
          <cell r="DG439">
            <v>2012</v>
          </cell>
          <cell r="DI439">
            <v>2017</v>
          </cell>
          <cell r="DL439" t="str">
            <v>kl.kast</v>
          </cell>
          <cell r="DM439" t="str">
            <v>ja</v>
          </cell>
          <cell r="DO439" t="str">
            <v>geen</v>
          </cell>
          <cell r="DP439">
            <v>1988</v>
          </cell>
          <cell r="DQ439">
            <v>2004</v>
          </cell>
          <cell r="DR439">
            <v>2004</v>
          </cell>
          <cell r="DS439">
            <v>2004</v>
          </cell>
          <cell r="DT439">
            <v>2004</v>
          </cell>
          <cell r="DU439">
            <v>2004</v>
          </cell>
          <cell r="ED439">
            <v>140</v>
          </cell>
          <cell r="EU439" t="str">
            <v>X</v>
          </cell>
          <cell r="FS439" t="str">
            <v>N</v>
          </cell>
          <cell r="FU439" t="str">
            <v>STORK BOSMAN B.V.</v>
          </cell>
          <cell r="FV439" t="str">
            <v>BOSMAN</v>
          </cell>
          <cell r="FW439" t="str">
            <v>871687400009350042</v>
          </cell>
          <cell r="FX439">
            <v>3</v>
          </cell>
          <cell r="FY439" t="str">
            <v>GM- EN ST-WEERDESTEINSESLOOT</v>
          </cell>
        </row>
        <row r="440">
          <cell r="A440" t="str">
            <v>SL0009</v>
          </cell>
          <cell r="B440" t="str">
            <v>Weerdsluis schuif omloopriool</v>
          </cell>
          <cell r="D440" t="str">
            <v>j</v>
          </cell>
          <cell r="E440">
            <v>2145</v>
          </cell>
          <cell r="I440" t="str">
            <v>Ui</v>
          </cell>
          <cell r="P440" t="str">
            <v>Ch</v>
          </cell>
          <cell r="Q440" t="str">
            <v>UiCh</v>
          </cell>
          <cell r="R440" t="str">
            <v>Gem Utrecht</v>
          </cell>
          <cell r="S440">
            <v>300</v>
          </cell>
          <cell r="W440" t="str">
            <v>ja 19xx</v>
          </cell>
          <cell r="Z440" t="e">
            <v>#N/A</v>
          </cell>
          <cell r="AA440" t="e">
            <v>#N/A</v>
          </cell>
          <cell r="AB440" t="str">
            <v>Bemuurde weerd oostzijde 18 nst</v>
          </cell>
          <cell r="AC440" t="str">
            <v>3514AN</v>
          </cell>
          <cell r="AD440" t="str">
            <v>Utrecht</v>
          </cell>
          <cell r="AE440" t="str">
            <v>Utrecht</v>
          </cell>
          <cell r="AF440" t="str">
            <v>LR</v>
          </cell>
          <cell r="AG440" t="str">
            <v>AH 15</v>
          </cell>
          <cell r="AH440" t="str">
            <v>handm.</v>
          </cell>
          <cell r="AI440" t="str">
            <v>eigendom gem.Utrecht</v>
          </cell>
          <cell r="AJ440" t="str">
            <v>GOP</v>
          </cell>
          <cell r="AL440" t="str">
            <v>afvoer</v>
          </cell>
          <cell r="AO440" t="str">
            <v>stadsgracht Utrecht</v>
          </cell>
          <cell r="AP440">
            <v>0.57999999999999996</v>
          </cell>
          <cell r="AR440" t="str">
            <v>de Vecht</v>
          </cell>
          <cell r="AT440">
            <v>0.35</v>
          </cell>
          <cell r="AU440">
            <v>0.22999999999999998</v>
          </cell>
          <cell r="AV440" t="str">
            <v xml:space="preserve"> </v>
          </cell>
          <cell r="BA440">
            <v>0</v>
          </cell>
          <cell r="BC440">
            <v>0</v>
          </cell>
          <cell r="BF440" t="str">
            <v>sluis</v>
          </cell>
          <cell r="BH440">
            <v>3</v>
          </cell>
          <cell r="BN440" t="str">
            <v>schutsluis</v>
          </cell>
          <cell r="CT440" t="str">
            <v>schuif</v>
          </cell>
          <cell r="CW440">
            <v>0</v>
          </cell>
          <cell r="CX440">
            <v>0</v>
          </cell>
          <cell r="CY440">
            <v>0</v>
          </cell>
          <cell r="CZ440" t="str">
            <v>X</v>
          </cell>
          <cell r="DA440" t="str">
            <v>X</v>
          </cell>
          <cell r="DE440">
            <v>2012</v>
          </cell>
          <cell r="DG440">
            <v>2012</v>
          </cell>
          <cell r="DI440">
            <v>2017</v>
          </cell>
          <cell r="DO440" t="str">
            <v>geen</v>
          </cell>
          <cell r="DP440" t="str">
            <v>??</v>
          </cell>
          <cell r="DQ440" t="str">
            <v>??</v>
          </cell>
          <cell r="DR440">
            <v>2004</v>
          </cell>
          <cell r="DS440">
            <v>2004</v>
          </cell>
          <cell r="DT440">
            <v>2004</v>
          </cell>
          <cell r="DU440">
            <v>2004</v>
          </cell>
          <cell r="DZ440" t="str">
            <v>wat is het volgende renovatie jaar?</v>
          </cell>
          <cell r="EE440" t="str">
            <v>X</v>
          </cell>
          <cell r="ET440" t="str">
            <v>X</v>
          </cell>
          <cell r="FW440" t="str">
            <v>geen elektra??? of samen met ander object??</v>
          </cell>
          <cell r="FY440" t="e">
            <v>#N/A</v>
          </cell>
        </row>
        <row r="441">
          <cell r="A441" t="str">
            <v>ST4104</v>
          </cell>
          <cell r="B441" t="str">
            <v xml:space="preserve">Weijland  </v>
          </cell>
          <cell r="C441" t="str">
            <v xml:space="preserve"> </v>
          </cell>
          <cell r="D441" t="str">
            <v>j</v>
          </cell>
          <cell r="E441">
            <v>4331</v>
          </cell>
          <cell r="G441" t="str">
            <v>St</v>
          </cell>
          <cell r="Q441" t="str">
            <v>St</v>
          </cell>
          <cell r="R441" t="str">
            <v>HDSR</v>
          </cell>
          <cell r="S441">
            <v>300</v>
          </cell>
          <cell r="X441" t="str">
            <v>EG</v>
          </cell>
          <cell r="Z441">
            <v>113797.10000000149</v>
          </cell>
          <cell r="AA441">
            <v>456151.71499999985</v>
          </cell>
          <cell r="AB441" t="str">
            <v>Noordzijde 142 achter in het veld</v>
          </cell>
          <cell r="AC441" t="str">
            <v>2411RG</v>
          </cell>
          <cell r="AD441" t="str">
            <v>Bodegraven</v>
          </cell>
          <cell r="AE441" t="str">
            <v>Bodegraven-Reeuwijk</v>
          </cell>
          <cell r="AF441" t="str">
            <v>OR</v>
          </cell>
          <cell r="AG441" t="str">
            <v>NG 04</v>
          </cell>
          <cell r="AH441" t="str">
            <v>autom.</v>
          </cell>
          <cell r="AJ441" t="str">
            <v>GOP</v>
          </cell>
          <cell r="AL441" t="str">
            <v>afvoer</v>
          </cell>
          <cell r="BA441">
            <v>0</v>
          </cell>
          <cell r="BF441" t="str">
            <v>ecostuw</v>
          </cell>
          <cell r="BH441">
            <v>3</v>
          </cell>
          <cell r="BM441" t="str">
            <v>rond</v>
          </cell>
          <cell r="CY441">
            <v>143507.99333850644</v>
          </cell>
          <cell r="DE441" t="str">
            <v>geen status bekend</v>
          </cell>
          <cell r="DI441">
            <v>2017</v>
          </cell>
          <cell r="DO441" t="str">
            <v>geen</v>
          </cell>
          <cell r="DP441">
            <v>1995</v>
          </cell>
          <cell r="DQ441">
            <v>1995</v>
          </cell>
          <cell r="DR441">
            <v>1995</v>
          </cell>
          <cell r="DS441">
            <v>1995</v>
          </cell>
          <cell r="DT441">
            <v>2008</v>
          </cell>
          <cell r="DU441">
            <v>2008</v>
          </cell>
          <cell r="DZ441" t="str">
            <v>Auma</v>
          </cell>
          <cell r="EA441" t="str">
            <v>visp.2</v>
          </cell>
          <cell r="EQ441">
            <v>99</v>
          </cell>
          <cell r="FW441" t="str">
            <v>871692100000000077</v>
          </cell>
          <cell r="FX441">
            <v>4</v>
          </cell>
          <cell r="FY441" t="str">
            <v>GM-WEIJLAND</v>
          </cell>
          <cell r="FZ441" t="str">
            <v>staan deze niet op 1 metermet gemaal Meijepolder?/</v>
          </cell>
        </row>
        <row r="442">
          <cell r="A442" t="str">
            <v>ST5023</v>
          </cell>
          <cell r="B442" t="str">
            <v>Weipoort</v>
          </cell>
          <cell r="D442" t="str">
            <v>j</v>
          </cell>
          <cell r="E442">
            <v>4425</v>
          </cell>
          <cell r="G442" t="str">
            <v>St</v>
          </cell>
          <cell r="Q442" t="str">
            <v>St</v>
          </cell>
          <cell r="R442" t="str">
            <v>HDSR</v>
          </cell>
          <cell r="S442">
            <v>300</v>
          </cell>
          <cell r="X442" t="str">
            <v>EG</v>
          </cell>
          <cell r="Z442">
            <v>114166.8740000017</v>
          </cell>
          <cell r="AA442">
            <v>453676.50899999961</v>
          </cell>
          <cell r="AB442" t="str">
            <v>Endelkade 4 nabij</v>
          </cell>
          <cell r="AC442" t="str">
            <v>2415NB</v>
          </cell>
          <cell r="AD442" t="str">
            <v xml:space="preserve">Nieuwerbrug </v>
          </cell>
          <cell r="AE442" t="str">
            <v>Bodegraven-Reeuwijk</v>
          </cell>
          <cell r="AF442" t="str">
            <v>OR</v>
          </cell>
          <cell r="AG442" t="str">
            <v>WS 05</v>
          </cell>
          <cell r="AH442" t="str">
            <v>autom.</v>
          </cell>
          <cell r="AJ442" t="str">
            <v>GOP</v>
          </cell>
          <cell r="AL442" t="str">
            <v>afvoer</v>
          </cell>
          <cell r="BA442">
            <v>0</v>
          </cell>
          <cell r="BC442">
            <v>0</v>
          </cell>
          <cell r="BF442" t="str">
            <v>?stuw</v>
          </cell>
          <cell r="BH442">
            <v>1.6</v>
          </cell>
          <cell r="CW442">
            <v>0</v>
          </cell>
          <cell r="CX442">
            <v>170585.90721899533</v>
          </cell>
          <cell r="CY442">
            <v>143507.99333850644</v>
          </cell>
          <cell r="DA442">
            <v>180050</v>
          </cell>
          <cell r="DE442">
            <v>2014</v>
          </cell>
          <cell r="DG442">
            <v>2014</v>
          </cell>
          <cell r="DI442">
            <v>2019</v>
          </cell>
          <cell r="DO442" t="str">
            <v>geen</v>
          </cell>
          <cell r="DP442">
            <v>1999</v>
          </cell>
          <cell r="DQ442">
            <v>1999</v>
          </cell>
          <cell r="DR442">
            <v>1999</v>
          </cell>
          <cell r="DS442">
            <v>1999</v>
          </cell>
          <cell r="DT442">
            <v>1999</v>
          </cell>
          <cell r="DU442">
            <v>1999</v>
          </cell>
          <cell r="DZ442" t="str">
            <v>Htn damwand en Electr/Mech</v>
          </cell>
          <cell r="EU442">
            <v>25</v>
          </cell>
          <cell r="FW442" t="str">
            <v>871692192900778750</v>
          </cell>
          <cell r="FX442">
            <v>4</v>
          </cell>
          <cell r="FY442" t="str">
            <v>ST-WEIPOORT</v>
          </cell>
        </row>
        <row r="443">
          <cell r="A443" t="str">
            <v>ST2028</v>
          </cell>
          <cell r="B443" t="str">
            <v>Werkhoven</v>
          </cell>
          <cell r="D443" t="str">
            <v>j</v>
          </cell>
          <cell r="E443">
            <v>1030</v>
          </cell>
          <cell r="G443" t="str">
            <v>St</v>
          </cell>
          <cell r="M443" t="str">
            <v>Br</v>
          </cell>
          <cell r="O443" t="str">
            <v>Vp</v>
          </cell>
          <cell r="Q443" t="str">
            <v>StBrVp</v>
          </cell>
          <cell r="R443" t="str">
            <v>HDSR</v>
          </cell>
          <cell r="S443">
            <v>300</v>
          </cell>
          <cell r="W443" t="str">
            <v>ja 19xx</v>
          </cell>
          <cell r="X443" t="str">
            <v>EG</v>
          </cell>
          <cell r="Z443">
            <v>145870.49500000104</v>
          </cell>
          <cell r="AA443">
            <v>448838.32800000161</v>
          </cell>
          <cell r="AB443" t="str">
            <v>Beverweertseweg 36 bij</v>
          </cell>
          <cell r="AC443" t="str">
            <v>3985RE</v>
          </cell>
          <cell r="AD443" t="str">
            <v>Werkhoven</v>
          </cell>
          <cell r="AE443" t="str">
            <v>Bunnik</v>
          </cell>
          <cell r="AF443" t="str">
            <v>KR</v>
          </cell>
          <cell r="AG443" t="str">
            <v>JW 09</v>
          </cell>
          <cell r="AH443" t="str">
            <v>autom.</v>
          </cell>
          <cell r="AJ443" t="str">
            <v>GOP</v>
          </cell>
          <cell r="AL443" t="str">
            <v>afvoer</v>
          </cell>
          <cell r="AM443" t="str">
            <v>1. Waterkering, 2. Waterregulering in Hoofdsysteem, 3. Recreatie 4. VaarwegKW 5. Cultuurhistorisch</v>
          </cell>
          <cell r="BA443">
            <v>0</v>
          </cell>
          <cell r="BC443">
            <v>0</v>
          </cell>
          <cell r="BD443">
            <v>0</v>
          </cell>
          <cell r="BF443" t="str">
            <v>klepstuw</v>
          </cell>
          <cell r="BH443">
            <v>4.87</v>
          </cell>
          <cell r="BM443" t="str">
            <v>rechthoekig</v>
          </cell>
          <cell r="CC443" t="str">
            <v>vrije oversp</v>
          </cell>
          <cell r="CD443" t="str">
            <v>niet</v>
          </cell>
          <cell r="CH443" t="str">
            <v>n.v.t.</v>
          </cell>
          <cell r="CI443" t="str">
            <v>sluis</v>
          </cell>
          <cell r="CJ443" t="str">
            <v>staal</v>
          </cell>
          <cell r="CK443" t="str">
            <v>staal</v>
          </cell>
          <cell r="CL443" t="str">
            <v>goed</v>
          </cell>
          <cell r="CT443">
            <v>2000000</v>
          </cell>
          <cell r="CU443">
            <v>100000</v>
          </cell>
          <cell r="CV443">
            <v>30000</v>
          </cell>
          <cell r="CW443">
            <v>2982000</v>
          </cell>
          <cell r="CX443">
            <v>238820.27010659347</v>
          </cell>
          <cell r="CY443">
            <v>200911.190673909</v>
          </cell>
          <cell r="DA443">
            <v>252070</v>
          </cell>
          <cell r="DE443">
            <v>2013</v>
          </cell>
          <cell r="DG443">
            <v>2014</v>
          </cell>
          <cell r="DI443">
            <v>2019</v>
          </cell>
          <cell r="DL443" t="str">
            <v>kl.kast</v>
          </cell>
          <cell r="DM443" t="str">
            <v>ja</v>
          </cell>
          <cell r="DO443" t="str">
            <v>geen</v>
          </cell>
          <cell r="DP443" t="str">
            <v>??</v>
          </cell>
          <cell r="DQ443">
            <v>2005</v>
          </cell>
          <cell r="DR443">
            <v>2005</v>
          </cell>
          <cell r="DS443">
            <v>2005</v>
          </cell>
          <cell r="DT443">
            <v>2005</v>
          </cell>
          <cell r="DU443">
            <v>2005</v>
          </cell>
          <cell r="DZ443" t="str">
            <v>De stuwschuif wordt begin 2014 vervangen voor klepstuw, incl. nieuwe aandrijving. Tevens elektrotechnisch vernieuwd.</v>
          </cell>
          <cell r="EF443">
            <v>180</v>
          </cell>
          <cell r="EN443">
            <v>4</v>
          </cell>
          <cell r="EO443">
            <v>120</v>
          </cell>
          <cell r="EP443">
            <v>25</v>
          </cell>
          <cell r="EU443" t="str">
            <v>X</v>
          </cell>
          <cell r="FW443" t="str">
            <v>871687400008360608</v>
          </cell>
          <cell r="FX443">
            <v>3</v>
          </cell>
          <cell r="FY443" t="str">
            <v>ST-WERKHOVEN(SL2001)</v>
          </cell>
        </row>
        <row r="444">
          <cell r="A444" t="str">
            <v>SL2001</v>
          </cell>
          <cell r="B444" t="str">
            <v>Werkhoven</v>
          </cell>
          <cell r="D444" t="str">
            <v>j</v>
          </cell>
          <cell r="E444" t="str">
            <v>nee</v>
          </cell>
          <cell r="L444" t="str">
            <v>Sl</v>
          </cell>
          <cell r="P444" t="str">
            <v>Rijksm.532495</v>
          </cell>
          <cell r="Q444" t="str">
            <v>SlRijksm.532495</v>
          </cell>
          <cell r="R444" t="str">
            <v>HDSR</v>
          </cell>
          <cell r="S444">
            <v>300</v>
          </cell>
          <cell r="W444" t="str">
            <v>ja 19xx</v>
          </cell>
          <cell r="X444" t="str">
            <v>EG</v>
          </cell>
          <cell r="Z444" t="e">
            <v>#N/A</v>
          </cell>
          <cell r="AA444" t="e">
            <v>#N/A</v>
          </cell>
          <cell r="AB444" t="str">
            <v>Beverweertseweg 36 bij</v>
          </cell>
          <cell r="AC444" t="str">
            <v>3985RE</v>
          </cell>
          <cell r="AD444" t="str">
            <v>Werkhoven</v>
          </cell>
          <cell r="AE444" t="str">
            <v>Bunnik</v>
          </cell>
          <cell r="AF444" t="str">
            <v>KR</v>
          </cell>
          <cell r="AG444" t="str">
            <v>JW 09</v>
          </cell>
          <cell r="AH444" t="str">
            <v>handm.</v>
          </cell>
          <cell r="AJ444" t="str">
            <v>GOP</v>
          </cell>
          <cell r="BN444" t="str">
            <v>schutsluis</v>
          </cell>
          <cell r="DE444" t="str">
            <v>n.v.t.</v>
          </cell>
          <cell r="DG444">
            <v>2014</v>
          </cell>
          <cell r="DI444">
            <v>2019</v>
          </cell>
          <cell r="DL444" t="str">
            <v>sluis</v>
          </cell>
          <cell r="DM444" t="str">
            <v>ja</v>
          </cell>
          <cell r="DN444">
            <v>2018</v>
          </cell>
          <cell r="DP444">
            <v>1870</v>
          </cell>
          <cell r="DQ444">
            <v>2005</v>
          </cell>
          <cell r="DR444">
            <v>2005</v>
          </cell>
          <cell r="DU444">
            <v>2005</v>
          </cell>
          <cell r="FW444" t="str">
            <v>geen elektra??? of samen met ander object??</v>
          </cell>
          <cell r="FY444" t="e">
            <v>#N/A</v>
          </cell>
          <cell r="FZ444" t="str">
            <v>staat deze ook niet aangesloten op sluw werkhoven??871687400008360608</v>
          </cell>
        </row>
        <row r="445">
          <cell r="A445" t="str">
            <v>ST0470</v>
          </cell>
          <cell r="B445" t="str">
            <v>Westeinde</v>
          </cell>
          <cell r="D445" t="str">
            <v>j</v>
          </cell>
          <cell r="E445">
            <v>4380</v>
          </cell>
          <cell r="G445" t="str">
            <v>St</v>
          </cell>
          <cell r="Q445" t="str">
            <v>St</v>
          </cell>
          <cell r="R445" t="str">
            <v>HDSR</v>
          </cell>
          <cell r="S445">
            <v>300</v>
          </cell>
          <cell r="X445" t="str">
            <v>G3zO</v>
          </cell>
          <cell r="Z445" t="e">
            <v>#N/A</v>
          </cell>
          <cell r="AA445" t="e">
            <v>#N/A</v>
          </cell>
          <cell r="AB445" t="str">
            <v xml:space="preserve">Westeinde 33 bij </v>
          </cell>
          <cell r="AC445" t="str">
            <v>3466 NK</v>
          </cell>
          <cell r="AD445" t="str">
            <v>Waarder</v>
          </cell>
          <cell r="AE445" t="str">
            <v>Bodegraven-Reeuwijk</v>
          </cell>
          <cell r="AF445" t="str">
            <v>OR</v>
          </cell>
          <cell r="AG445" t="str">
            <v>WS 05</v>
          </cell>
          <cell r="AH445" t="str">
            <v>autom.</v>
          </cell>
          <cell r="AJ445" t="str">
            <v>GOP</v>
          </cell>
          <cell r="AL445" t="str">
            <v xml:space="preserve"> </v>
          </cell>
          <cell r="BA445">
            <v>0</v>
          </cell>
          <cell r="BC445">
            <v>0</v>
          </cell>
          <cell r="BF445" t="str">
            <v>klepstuw</v>
          </cell>
          <cell r="CW445">
            <v>0</v>
          </cell>
          <cell r="CX445">
            <v>0</v>
          </cell>
          <cell r="DE445">
            <v>2014</v>
          </cell>
          <cell r="DG445">
            <v>2014</v>
          </cell>
          <cell r="DI445">
            <v>2019</v>
          </cell>
          <cell r="DO445" t="str">
            <v>geen</v>
          </cell>
          <cell r="DP445">
            <v>2005</v>
          </cell>
          <cell r="DQ445">
            <v>2005</v>
          </cell>
          <cell r="DR445">
            <v>2005</v>
          </cell>
          <cell r="DS445">
            <v>2005</v>
          </cell>
          <cell r="DT445">
            <v>2007</v>
          </cell>
          <cell r="DU445">
            <v>2007</v>
          </cell>
          <cell r="DZ445" t="str">
            <v>automatiseren</v>
          </cell>
          <cell r="EH445">
            <v>5</v>
          </cell>
          <cell r="EI445">
            <v>35</v>
          </cell>
          <cell r="EX445" t="str">
            <v>x</v>
          </cell>
          <cell r="FW445" t="str">
            <v>871692113000023120</v>
          </cell>
          <cell r="FX445">
            <v>4</v>
          </cell>
          <cell r="FY445" t="str">
            <v>ST-WESTEINDE</v>
          </cell>
        </row>
        <row r="446">
          <cell r="A446" t="str">
            <v>G2022</v>
          </cell>
          <cell r="B446" t="str">
            <v>Westeinde van Waarder</v>
          </cell>
          <cell r="C446" t="str">
            <v>Net op tijd</v>
          </cell>
          <cell r="D446" t="str">
            <v>j</v>
          </cell>
          <cell r="E446">
            <v>4357</v>
          </cell>
          <cell r="F446" t="str">
            <v>Gm</v>
          </cell>
          <cell r="Q446" t="str">
            <v>Gm</v>
          </cell>
          <cell r="R446" t="str">
            <v>HDSR</v>
          </cell>
          <cell r="S446">
            <v>300</v>
          </cell>
          <cell r="X446" t="str">
            <v>EG</v>
          </cell>
          <cell r="Z446">
            <v>114782.14400000125</v>
          </cell>
          <cell r="AA446">
            <v>451735.19299999997</v>
          </cell>
          <cell r="AB446" t="str">
            <v>Groendijck 49 (1km)/Noordkade 8(1km) ac</v>
          </cell>
          <cell r="AC446" t="str">
            <v>3465JC</v>
          </cell>
          <cell r="AD446" t="str">
            <v>Driebruggen</v>
          </cell>
          <cell r="AE446" t="str">
            <v>Bodegraven-Reeuwijk</v>
          </cell>
          <cell r="AF446" t="str">
            <v>OR</v>
          </cell>
          <cell r="AG446" t="str">
            <v>WS 05</v>
          </cell>
          <cell r="AH446" t="str">
            <v>autom.</v>
          </cell>
          <cell r="AJ446" t="str">
            <v>GOP</v>
          </cell>
          <cell r="AL446" t="str">
            <v>afvoer</v>
          </cell>
          <cell r="AO446" t="str">
            <v>Dubbele Wiericke</v>
          </cell>
          <cell r="AP446">
            <v>-0.47</v>
          </cell>
          <cell r="AQ446">
            <v>-0.47</v>
          </cell>
          <cell r="AR446" t="str">
            <v>Westeinde van Waarder</v>
          </cell>
          <cell r="AS446">
            <v>-2.15</v>
          </cell>
          <cell r="AT446">
            <v>-2.25</v>
          </cell>
          <cell r="AU446">
            <v>1.78</v>
          </cell>
          <cell r="AV446" t="str">
            <v>vijzel</v>
          </cell>
          <cell r="AW446">
            <v>50</v>
          </cell>
          <cell r="AX446">
            <v>50</v>
          </cell>
          <cell r="BA446">
            <v>100</v>
          </cell>
          <cell r="BB446">
            <v>63</v>
          </cell>
          <cell r="BC446">
            <v>2</v>
          </cell>
          <cell r="BD446">
            <v>0</v>
          </cell>
          <cell r="BE446" t="str">
            <v>Bosker portaal</v>
          </cell>
          <cell r="CR446" t="str">
            <v>betonnen onderbouw</v>
          </cell>
          <cell r="CS446" t="str">
            <v>gebouw, beton</v>
          </cell>
          <cell r="CT446">
            <v>800000</v>
          </cell>
          <cell r="CU446">
            <v>400000</v>
          </cell>
          <cell r="CV446">
            <v>100000</v>
          </cell>
          <cell r="CW446">
            <v>1820000</v>
          </cell>
          <cell r="CX446">
            <v>641402.94582183077</v>
          </cell>
          <cell r="CY446">
            <v>539590</v>
          </cell>
          <cell r="DA446">
            <v>1013681</v>
          </cell>
          <cell r="DD446">
            <v>2017</v>
          </cell>
          <cell r="DE446">
            <v>2011</v>
          </cell>
          <cell r="DG446">
            <v>2011</v>
          </cell>
          <cell r="DI446">
            <v>2016</v>
          </cell>
          <cell r="DJ446" t="str">
            <v>wens</v>
          </cell>
          <cell r="DK446" t="str">
            <v>R afl?</v>
          </cell>
          <cell r="DL446" t="str">
            <v>gebouw</v>
          </cell>
          <cell r="DM446" t="str">
            <v>ja</v>
          </cell>
          <cell r="DN446">
            <v>2024</v>
          </cell>
          <cell r="DO446" t="str">
            <v>geen</v>
          </cell>
          <cell r="DP446">
            <v>1966</v>
          </cell>
          <cell r="DQ446">
            <v>2018</v>
          </cell>
          <cell r="DR446">
            <v>2018</v>
          </cell>
          <cell r="DS446">
            <v>2018</v>
          </cell>
          <cell r="DT446">
            <v>2018</v>
          </cell>
          <cell r="DU446">
            <v>2018</v>
          </cell>
          <cell r="DZ446" t="str">
            <v>Mech electr</v>
          </cell>
          <cell r="EO446" t="str">
            <v xml:space="preserve"> </v>
          </cell>
          <cell r="EP446" t="str">
            <v xml:space="preserve"> </v>
          </cell>
          <cell r="EQ446" t="str">
            <v xml:space="preserve"> </v>
          </cell>
          <cell r="ER446">
            <v>35</v>
          </cell>
          <cell r="ES446">
            <v>315</v>
          </cell>
          <cell r="ET446">
            <v>150</v>
          </cell>
          <cell r="FS446" t="str">
            <v>info zie DM814688</v>
          </cell>
          <cell r="FU446" t="str">
            <v>SPAANS BABCOCK B.V.</v>
          </cell>
          <cell r="FV446" t="str">
            <v>AEG</v>
          </cell>
          <cell r="FW446" t="str">
            <v>871692150000023866</v>
          </cell>
          <cell r="FX446">
            <v>4</v>
          </cell>
          <cell r="FY446" t="str">
            <v>GM-WESTEINDE-VAN-WAARDER</v>
          </cell>
        </row>
        <row r="447">
          <cell r="A447" t="str">
            <v>G6004</v>
          </cell>
          <cell r="B447" t="str">
            <v>Westraven</v>
          </cell>
          <cell r="D447" t="str">
            <v>j</v>
          </cell>
          <cell r="E447">
            <v>2142</v>
          </cell>
          <cell r="F447" t="str">
            <v>Gm</v>
          </cell>
          <cell r="Q447" t="str">
            <v>Gm</v>
          </cell>
          <cell r="R447" t="str">
            <v>HDSR</v>
          </cell>
          <cell r="S447">
            <v>300</v>
          </cell>
          <cell r="X447" t="str">
            <v>G3zO</v>
          </cell>
          <cell r="Z447">
            <v>135456.83700000122</v>
          </cell>
          <cell r="AA447">
            <v>452096</v>
          </cell>
          <cell r="AB447" t="str">
            <v>Gelderlantlaan 1 nst</v>
          </cell>
          <cell r="AC447" t="str">
            <v>3526KZ</v>
          </cell>
          <cell r="AD447" t="str">
            <v>Utrecht</v>
          </cell>
          <cell r="AE447" t="str">
            <v>Utrecht</v>
          </cell>
          <cell r="AF447" t="str">
            <v>LR</v>
          </cell>
          <cell r="AG447" t="str">
            <v>AH 15</v>
          </cell>
          <cell r="AH447" t="str">
            <v>autom.</v>
          </cell>
          <cell r="AJ447" t="str">
            <v>GOP</v>
          </cell>
          <cell r="AL447" t="str">
            <v>afvoer</v>
          </cell>
          <cell r="AO447" t="str">
            <v>Amsterdam Rijnkanaal</v>
          </cell>
          <cell r="AP447">
            <v>-0.4</v>
          </cell>
          <cell r="AR447" t="str">
            <v>maalpand westraven</v>
          </cell>
          <cell r="AT447">
            <v>-0.65</v>
          </cell>
          <cell r="AU447">
            <v>0.25</v>
          </cell>
          <cell r="AV447" t="str">
            <v>vijzel</v>
          </cell>
          <cell r="AW447">
            <v>10</v>
          </cell>
          <cell r="BA447">
            <v>10</v>
          </cell>
          <cell r="BC447">
            <v>1</v>
          </cell>
          <cell r="BD447">
            <v>1</v>
          </cell>
          <cell r="CR447" t="str">
            <v>put prefab beton</v>
          </cell>
          <cell r="CS447" t="str">
            <v>stalen straatkast</v>
          </cell>
          <cell r="CT447">
            <v>185000</v>
          </cell>
          <cell r="CU447">
            <v>30000</v>
          </cell>
          <cell r="CV447">
            <v>35000</v>
          </cell>
          <cell r="CW447">
            <v>350000</v>
          </cell>
          <cell r="CX447">
            <v>120299.75301423778</v>
          </cell>
          <cell r="CY447">
            <v>101204</v>
          </cell>
          <cell r="DA447">
            <v>115812</v>
          </cell>
          <cell r="DE447">
            <v>2013</v>
          </cell>
          <cell r="DG447">
            <v>2013</v>
          </cell>
          <cell r="DI447">
            <v>2018</v>
          </cell>
          <cell r="DL447" t="str">
            <v>kl.kast</v>
          </cell>
          <cell r="DM447" t="str">
            <v>ja</v>
          </cell>
          <cell r="DO447" t="str">
            <v>geen</v>
          </cell>
          <cell r="DP447">
            <v>1963</v>
          </cell>
          <cell r="DQ447">
            <v>1970</v>
          </cell>
          <cell r="DR447">
            <v>2003</v>
          </cell>
          <cell r="DS447">
            <v>2003</v>
          </cell>
          <cell r="DT447">
            <v>2003</v>
          </cell>
          <cell r="DU447">
            <v>2003</v>
          </cell>
          <cell r="ES447" t="str">
            <v>??</v>
          </cell>
          <cell r="FV447" t="str">
            <v>nn</v>
          </cell>
          <cell r="FW447" t="str">
            <v>871687400000588901</v>
          </cell>
          <cell r="FX447">
            <v>2</v>
          </cell>
          <cell r="FY447" t="str">
            <v>GM-WESTRAVEN</v>
          </cell>
        </row>
        <row r="448">
          <cell r="A448" t="str">
            <v>I6073</v>
          </cell>
          <cell r="B448" t="str">
            <v>Westriool</v>
          </cell>
          <cell r="C448" t="str">
            <v>schuif Westerstroom zeedijk</v>
          </cell>
          <cell r="D448" t="str">
            <v>j</v>
          </cell>
          <cell r="E448">
            <v>2127</v>
          </cell>
          <cell r="I448" t="str">
            <v>Ui</v>
          </cell>
          <cell r="Q448" t="str">
            <v>Ui</v>
          </cell>
          <cell r="R448" t="str">
            <v>HDSR</v>
          </cell>
          <cell r="S448">
            <v>300</v>
          </cell>
          <cell r="X448" t="str">
            <v>G3zO</v>
          </cell>
          <cell r="Z448" t="e">
            <v>#N/A</v>
          </cell>
          <cell r="AA448" t="e">
            <v>#N/A</v>
          </cell>
          <cell r="AB448" t="str">
            <v>Zeedijk 33 nst Zijdebalenstraat 2nst</v>
          </cell>
          <cell r="AC448" t="str">
            <v>3513GZ</v>
          </cell>
          <cell r="AD448" t="str">
            <v>Utrecht</v>
          </cell>
          <cell r="AE448" t="str">
            <v>Utrecht</v>
          </cell>
          <cell r="AF448" t="str">
            <v>LR</v>
          </cell>
          <cell r="AG448" t="str">
            <v>AH 15</v>
          </cell>
          <cell r="AH448" t="str">
            <v>autom.</v>
          </cell>
          <cell r="AJ448" t="str">
            <v>GOP</v>
          </cell>
          <cell r="AL448" t="str">
            <v>afvoer</v>
          </cell>
          <cell r="AO448" t="str">
            <v>stadsgracht Utrecht</v>
          </cell>
          <cell r="AR448" t="str">
            <v>de Vecht</v>
          </cell>
          <cell r="BA448">
            <v>0</v>
          </cell>
          <cell r="BC448">
            <v>0</v>
          </cell>
          <cell r="BF448" t="str">
            <v>uitlaat</v>
          </cell>
          <cell r="BH448" t="str">
            <v>1,50 max 2,46 m3/sec</v>
          </cell>
          <cell r="BM448" t="str">
            <v>rond</v>
          </cell>
          <cell r="CW448">
            <v>0</v>
          </cell>
          <cell r="CX448">
            <v>0</v>
          </cell>
          <cell r="DE448">
            <v>2012</v>
          </cell>
          <cell r="DG448">
            <v>2012</v>
          </cell>
          <cell r="DI448">
            <v>2017</v>
          </cell>
          <cell r="DO448" t="str">
            <v>geen</v>
          </cell>
          <cell r="DP448">
            <v>1960</v>
          </cell>
          <cell r="DQ448">
            <v>2002</v>
          </cell>
          <cell r="DR448">
            <v>2002</v>
          </cell>
          <cell r="DS448">
            <v>2002</v>
          </cell>
          <cell r="DT448">
            <v>2002</v>
          </cell>
          <cell r="DU448">
            <v>2002</v>
          </cell>
          <cell r="DZ448" t="str">
            <v>schuif Westriool Spindel auma</v>
          </cell>
          <cell r="ER448">
            <v>79</v>
          </cell>
          <cell r="FW448" t="str">
            <v>871687400000835807</v>
          </cell>
          <cell r="FX448">
            <v>2</v>
          </cell>
          <cell r="FY448" t="str">
            <v>I-WESTRIOOL</v>
          </cell>
        </row>
        <row r="449">
          <cell r="A449" t="str">
            <v>I6098</v>
          </cell>
          <cell r="B449" t="str">
            <v>Wiericksoord</v>
          </cell>
          <cell r="C449" t="str">
            <v>Heul in de Enckele Wiericke / inlaat Hekendorp / inlaat Enkele Wiericke</v>
          </cell>
          <cell r="D449" t="str">
            <v>j</v>
          </cell>
          <cell r="E449">
            <v>4354</v>
          </cell>
          <cell r="H449" t="str">
            <v>In</v>
          </cell>
          <cell r="M449" t="str">
            <v>Br</v>
          </cell>
          <cell r="Q449" t="str">
            <v>InBr</v>
          </cell>
          <cell r="R449" t="str">
            <v>HDSR</v>
          </cell>
          <cell r="S449">
            <v>300</v>
          </cell>
          <cell r="W449" t="str">
            <v>gewenst</v>
          </cell>
          <cell r="X449" t="str">
            <v>EG/G3zO</v>
          </cell>
          <cell r="Z449" t="e">
            <v>#N/A</v>
          </cell>
          <cell r="AA449" t="e">
            <v>#N/A</v>
          </cell>
          <cell r="AB449" t="str">
            <v>Goejanverwelle 1 nst</v>
          </cell>
          <cell r="AC449" t="str">
            <v>3467PN</v>
          </cell>
          <cell r="AD449" t="str">
            <v>Hekendorp</v>
          </cell>
          <cell r="AE449" t="str">
            <v>Oudewater</v>
          </cell>
          <cell r="AF449" t="str">
            <v>OR</v>
          </cell>
          <cell r="AG449" t="str">
            <v>WS 05</v>
          </cell>
          <cell r="AH449" t="str">
            <v>autom.</v>
          </cell>
          <cell r="AI449" t="str">
            <v>t.b.v. KWA 100%(HDSR 10%)</v>
          </cell>
          <cell r="AJ449" t="str">
            <v>GOP</v>
          </cell>
          <cell r="AL449" t="str">
            <v>aanvoer</v>
          </cell>
          <cell r="AO449" t="str">
            <v>Gekanaliseerde Ijssel</v>
          </cell>
          <cell r="AP449">
            <v>0.5</v>
          </cell>
          <cell r="AQ449">
            <v>0.5</v>
          </cell>
          <cell r="AR449" t="str">
            <v>Enckele Wiericke</v>
          </cell>
          <cell r="BA449">
            <v>0</v>
          </cell>
          <cell r="BC449">
            <v>0</v>
          </cell>
          <cell r="BR449" t="str">
            <v>vierkant</v>
          </cell>
          <cell r="BS449" t="str">
            <v>gemetseld</v>
          </cell>
          <cell r="BT449">
            <v>2</v>
          </cell>
          <cell r="BU449">
            <v>-1.95</v>
          </cell>
          <cell r="BV449">
            <v>-2.0299999999999998</v>
          </cell>
          <cell r="BW449">
            <v>1.45</v>
          </cell>
          <cell r="BX449">
            <v>2.6</v>
          </cell>
          <cell r="BY449">
            <v>9.4</v>
          </cell>
          <cell r="BZ449">
            <v>1.97</v>
          </cell>
          <cell r="CA449" t="str">
            <v>schuiven</v>
          </cell>
          <cell r="CB449" t="str">
            <v>ja</v>
          </cell>
          <cell r="CT449">
            <v>600000</v>
          </cell>
          <cell r="CU449">
            <v>150000</v>
          </cell>
          <cell r="CV449">
            <v>50000</v>
          </cell>
          <cell r="CW449">
            <v>1120000</v>
          </cell>
          <cell r="CX449">
            <v>119410.13505329673</v>
          </cell>
          <cell r="CY449">
            <v>100455.5953369545</v>
          </cell>
          <cell r="CZ449">
            <v>800</v>
          </cell>
          <cell r="DA449">
            <v>126035</v>
          </cell>
          <cell r="DB449" t="str">
            <v xml:space="preserve"> </v>
          </cell>
          <cell r="DE449">
            <v>2013</v>
          </cell>
          <cell r="DG449">
            <v>2013</v>
          </cell>
          <cell r="DI449">
            <v>2018</v>
          </cell>
          <cell r="DO449" t="str">
            <v>geen</v>
          </cell>
          <cell r="DP449">
            <v>1883</v>
          </cell>
          <cell r="DQ449">
            <v>1894</v>
          </cell>
          <cell r="DR449">
            <v>1894</v>
          </cell>
          <cell r="DS449">
            <v>1997</v>
          </cell>
          <cell r="DT449">
            <v>1997</v>
          </cell>
          <cell r="DU449">
            <v>1997</v>
          </cell>
          <cell r="DZ449" t="str">
            <v>Renov.+ Visp2   265.000 Rijnland en 86.000 KRW</v>
          </cell>
          <cell r="EA449" t="str">
            <v>visp.2</v>
          </cell>
          <cell r="EH449" t="str">
            <v xml:space="preserve"> </v>
          </cell>
          <cell r="EL449">
            <v>30</v>
          </cell>
          <cell r="EM449">
            <v>100</v>
          </cell>
          <cell r="EN449">
            <v>360</v>
          </cell>
          <cell r="EO449">
            <v>800</v>
          </cell>
          <cell r="EP449">
            <v>50</v>
          </cell>
          <cell r="FW449" t="str">
            <v>871692160009102356</v>
          </cell>
          <cell r="FX449">
            <v>4</v>
          </cell>
          <cell r="FY449" t="str">
            <v>I-WIERICKSOORD</v>
          </cell>
        </row>
        <row r="450">
          <cell r="A450" t="str">
            <v>I6095</v>
          </cell>
          <cell r="B450" t="str">
            <v>Wijk bij D. Inlaat KR Primair</v>
          </cell>
          <cell r="D450" t="str">
            <v>j</v>
          </cell>
          <cell r="E450">
            <v>1050</v>
          </cell>
          <cell r="H450" t="str">
            <v>In</v>
          </cell>
          <cell r="K450" t="str">
            <v>Af</v>
          </cell>
          <cell r="O450" t="str">
            <v>Vp</v>
          </cell>
          <cell r="P450" t="str">
            <v>Rijksm.518116</v>
          </cell>
          <cell r="Q450" t="str">
            <v>InAfVpRijksm.518116</v>
          </cell>
          <cell r="R450" t="str">
            <v>HDSR</v>
          </cell>
          <cell r="S450">
            <v>300</v>
          </cell>
          <cell r="W450" t="str">
            <v>ja 19xx</v>
          </cell>
          <cell r="X450" t="str">
            <v>EG</v>
          </cell>
          <cell r="Z450" t="e">
            <v>#N/A</v>
          </cell>
          <cell r="AA450" t="e">
            <v>#N/A</v>
          </cell>
          <cell r="AB450" t="str">
            <v>Korte Singel 51 naast</v>
          </cell>
          <cell r="AC450" t="str">
            <v>3961CH</v>
          </cell>
          <cell r="AD450" t="str">
            <v>Wijk bij Duurstede</v>
          </cell>
          <cell r="AE450" t="str">
            <v>Wijk bij Duurstede</v>
          </cell>
          <cell r="AF450" t="str">
            <v>KR</v>
          </cell>
          <cell r="AG450" t="str">
            <v>ML 08</v>
          </cell>
          <cell r="AH450" t="str">
            <v>autom.</v>
          </cell>
          <cell r="AI450" t="str">
            <v>WBK Prim. (Debiet), Betreft: 3 Schuiven</v>
          </cell>
          <cell r="AJ450" t="str">
            <v>GOP</v>
          </cell>
          <cell r="AL450" t="str">
            <v>aanvoer</v>
          </cell>
          <cell r="AO450" t="str">
            <v>Lek</v>
          </cell>
          <cell r="AR450" t="str">
            <v>Kom</v>
          </cell>
          <cell r="BA450">
            <v>0</v>
          </cell>
          <cell r="BC450">
            <v>0</v>
          </cell>
          <cell r="BF450" t="str">
            <v xml:space="preserve"> </v>
          </cell>
          <cell r="BG450" t="str">
            <v xml:space="preserve"> </v>
          </cell>
          <cell r="BH450" t="str">
            <v xml:space="preserve"> </v>
          </cell>
          <cell r="BR450" t="str">
            <v>muil</v>
          </cell>
          <cell r="BS450" t="str">
            <v>stalen schuif</v>
          </cell>
          <cell r="BT450">
            <v>3</v>
          </cell>
          <cell r="BX450">
            <v>3.5</v>
          </cell>
          <cell r="BZ450">
            <v>1.6</v>
          </cell>
          <cell r="CB450" t="str">
            <v>ja</v>
          </cell>
          <cell r="CR450" t="str">
            <v>kwelschermen</v>
          </cell>
          <cell r="CS450" t="str">
            <v>waterkerend kunstwerk</v>
          </cell>
          <cell r="CW450">
            <v>0</v>
          </cell>
          <cell r="CX450">
            <v>0</v>
          </cell>
          <cell r="DE450">
            <v>2013</v>
          </cell>
          <cell r="DG450">
            <v>2013</v>
          </cell>
          <cell r="DI450">
            <v>2018</v>
          </cell>
          <cell r="DL450" t="str">
            <v>sluis</v>
          </cell>
          <cell r="DM450" t="str">
            <v>ja</v>
          </cell>
          <cell r="DN450">
            <v>2018</v>
          </cell>
          <cell r="DO450" t="str">
            <v>geen</v>
          </cell>
          <cell r="DP450">
            <v>1866</v>
          </cell>
          <cell r="DQ450">
            <v>1866</v>
          </cell>
          <cell r="DR450" t="str">
            <v>??</v>
          </cell>
          <cell r="DS450" t="str">
            <v>2010?</v>
          </cell>
          <cell r="DU450">
            <v>1866</v>
          </cell>
          <cell r="DZ450" t="str">
            <v>wordt in 2013 vispasseerbaar gemaakt. Aandrijving van schuif 1,2,3 en 4 zijn hiervoor vervangen.</v>
          </cell>
          <cell r="EB450">
            <v>106</v>
          </cell>
          <cell r="EU450" t="str">
            <v>X</v>
          </cell>
          <cell r="FW450" t="str">
            <v>871687400008360974</v>
          </cell>
          <cell r="FX450">
            <v>3</v>
          </cell>
          <cell r="FY450" t="str">
            <v>I-WIJK-BIJ-D-INLAAT-KR</v>
          </cell>
        </row>
        <row r="451">
          <cell r="A451" t="str">
            <v>I6095</v>
          </cell>
          <cell r="B451" t="str">
            <v>Wijk bij D. Inlaat KR Tweede</v>
          </cell>
          <cell r="D451" t="str">
            <v>j</v>
          </cell>
          <cell r="E451">
            <v>1050</v>
          </cell>
          <cell r="H451" t="str">
            <v>In</v>
          </cell>
          <cell r="P451" t="str">
            <v>Rijksm.518116</v>
          </cell>
          <cell r="Q451" t="str">
            <v>InRijksm.518116</v>
          </cell>
          <cell r="R451" t="str">
            <v>HDSR</v>
          </cell>
          <cell r="S451">
            <v>300</v>
          </cell>
          <cell r="W451" t="str">
            <v>ja 19xx</v>
          </cell>
          <cell r="X451" t="str">
            <v>EG</v>
          </cell>
          <cell r="Z451" t="e">
            <v>#N/A</v>
          </cell>
          <cell r="AA451" t="e">
            <v>#N/A</v>
          </cell>
          <cell r="AB451" t="str">
            <v>Korte Singel 51 naast</v>
          </cell>
          <cell r="AC451" t="str">
            <v>3961CH</v>
          </cell>
          <cell r="AD451" t="str">
            <v>Wijk bij Duurstede</v>
          </cell>
          <cell r="AE451" t="str">
            <v>Wijk bij Duurstede</v>
          </cell>
          <cell r="AF451" t="str">
            <v>KR</v>
          </cell>
          <cell r="AG451" t="str">
            <v>ML 08</v>
          </cell>
          <cell r="AH451" t="str">
            <v>autom.</v>
          </cell>
          <cell r="AI451" t="str">
            <v>WBK Prim. Debiet, Betreft: 2 Schuiven met een Loods</v>
          </cell>
          <cell r="AJ451" t="str">
            <v>GOP</v>
          </cell>
          <cell r="AL451" t="str">
            <v>aanvoer</v>
          </cell>
          <cell r="AO451" t="str">
            <v>Kom</v>
          </cell>
          <cell r="AR451" t="str">
            <v>De Kromme Rijn</v>
          </cell>
          <cell r="BA451">
            <v>0</v>
          </cell>
          <cell r="BC451">
            <v>0</v>
          </cell>
          <cell r="BF451" t="str">
            <v xml:space="preserve"> </v>
          </cell>
          <cell r="BG451" t="str">
            <v xml:space="preserve"> </v>
          </cell>
          <cell r="BR451" t="str">
            <v>muil</v>
          </cell>
          <cell r="BS451" t="str">
            <v>stalen schuif</v>
          </cell>
          <cell r="BT451">
            <v>2</v>
          </cell>
          <cell r="CB451" t="str">
            <v>ja</v>
          </cell>
          <cell r="CW451">
            <v>0</v>
          </cell>
          <cell r="CX451">
            <v>409406.17732558877</v>
          </cell>
          <cell r="CY451">
            <v>344419.18401241541</v>
          </cell>
          <cell r="DA451">
            <v>432120</v>
          </cell>
          <cell r="DE451">
            <v>2010</v>
          </cell>
          <cell r="DG451">
            <v>2010</v>
          </cell>
          <cell r="DI451">
            <v>2017</v>
          </cell>
          <cell r="DL451" t="str">
            <v>sluis</v>
          </cell>
          <cell r="DM451" t="str">
            <v>ja</v>
          </cell>
          <cell r="DN451">
            <v>2018</v>
          </cell>
          <cell r="DO451" t="str">
            <v>geen</v>
          </cell>
          <cell r="DP451">
            <v>1866</v>
          </cell>
          <cell r="DQ451">
            <v>20</v>
          </cell>
          <cell r="DR451" t="str">
            <v>??</v>
          </cell>
          <cell r="DS451" t="str">
            <v>2010?</v>
          </cell>
          <cell r="EA451" t="str">
            <v>visp.1</v>
          </cell>
          <cell r="EI451">
            <v>100</v>
          </cell>
          <cell r="EJ451">
            <v>220</v>
          </cell>
          <cell r="EL451">
            <v>5</v>
          </cell>
          <cell r="EM451">
            <v>15</v>
          </cell>
          <cell r="EN451">
            <v>108</v>
          </cell>
          <cell r="EU451" t="str">
            <v>X</v>
          </cell>
          <cell r="FW451" t="str">
            <v>871687400008360974</v>
          </cell>
          <cell r="FX451">
            <v>3</v>
          </cell>
          <cell r="FY451" t="str">
            <v>I-WIJK-BIJ-D-INLAAT-KR</v>
          </cell>
        </row>
        <row r="452">
          <cell r="A452" t="str">
            <v>M10</v>
          </cell>
          <cell r="B452" t="str">
            <v>Wijk bij Duurst.Waterkwal.</v>
          </cell>
          <cell r="D452" t="str">
            <v>j</v>
          </cell>
          <cell r="E452">
            <v>1050</v>
          </cell>
          <cell r="N452" t="str">
            <v>Mp</v>
          </cell>
          <cell r="Q452" t="str">
            <v>Mp</v>
          </cell>
          <cell r="R452" t="str">
            <v>HDSR</v>
          </cell>
          <cell r="S452">
            <v>300</v>
          </cell>
          <cell r="X452" t="str">
            <v>M-code</v>
          </cell>
          <cell r="Z452" t="e">
            <v>#N/A</v>
          </cell>
          <cell r="AA452" t="e">
            <v>#N/A</v>
          </cell>
          <cell r="AB452" t="str">
            <v>Korte singelpad to 51</v>
          </cell>
          <cell r="AC452" t="str">
            <v>3962MX</v>
          </cell>
          <cell r="AD452" t="str">
            <v>Wijk bij Duurstede</v>
          </cell>
          <cell r="AE452" t="str">
            <v>Wijk bij Duurstede</v>
          </cell>
          <cell r="AF452" t="str">
            <v>KR</v>
          </cell>
          <cell r="AG452" t="str">
            <v>ML 08</v>
          </cell>
          <cell r="AH452" t="str">
            <v>autom.</v>
          </cell>
          <cell r="AI452" t="str">
            <v>kwaliteitsaanschaf uit 1998</v>
          </cell>
          <cell r="AJ452" t="str">
            <v>GOP</v>
          </cell>
          <cell r="BA452">
            <v>0</v>
          </cell>
          <cell r="BC452">
            <v>0</v>
          </cell>
          <cell r="CN452" t="str">
            <v>ADCP</v>
          </cell>
          <cell r="CW452">
            <v>0</v>
          </cell>
          <cell r="CX452">
            <v>68234.362887598123</v>
          </cell>
          <cell r="CY452">
            <v>57403.197335402569</v>
          </cell>
          <cell r="DA452">
            <v>72020</v>
          </cell>
          <cell r="DB452">
            <v>180000</v>
          </cell>
          <cell r="DE452">
            <v>2015</v>
          </cell>
          <cell r="DG452">
            <v>2015</v>
          </cell>
          <cell r="DI452">
            <v>2020</v>
          </cell>
          <cell r="DO452" t="str">
            <v>geen</v>
          </cell>
          <cell r="DP452">
            <v>1991</v>
          </cell>
          <cell r="DR452" t="str">
            <v>n.v.t.</v>
          </cell>
          <cell r="DS452">
            <v>1998</v>
          </cell>
          <cell r="DT452">
            <v>1997</v>
          </cell>
          <cell r="DU452">
            <v>1998</v>
          </cell>
          <cell r="DZ452" t="str">
            <v>Verplaatsen Opstelling ADM</v>
          </cell>
          <cell r="EJ452">
            <v>10</v>
          </cell>
          <cell r="EK452">
            <v>90</v>
          </cell>
          <cell r="EZ452" t="str">
            <v>X</v>
          </cell>
          <cell r="FW452" t="str">
            <v>geen elektra??? of samen met ander object??</v>
          </cell>
          <cell r="FY452" t="e">
            <v>#N/A</v>
          </cell>
        </row>
        <row r="453">
          <cell r="A453" t="str">
            <v>G8013</v>
          </cell>
          <cell r="B453" t="str">
            <v>Wijkersloot</v>
          </cell>
          <cell r="D453" t="str">
            <v>j</v>
          </cell>
          <cell r="E453">
            <v>1001</v>
          </cell>
          <cell r="F453" t="str">
            <v>Gm</v>
          </cell>
          <cell r="Q453" t="str">
            <v>Gm</v>
          </cell>
          <cell r="R453" t="str">
            <v>HDSR</v>
          </cell>
          <cell r="S453">
            <v>300</v>
          </cell>
          <cell r="X453" t="str">
            <v>G3mO</v>
          </cell>
          <cell r="Z453">
            <v>150500.82600000128</v>
          </cell>
          <cell r="AA453">
            <v>442986.46000000089</v>
          </cell>
          <cell r="AB453" t="str">
            <v>Wijkersloot 3 bij</v>
          </cell>
          <cell r="AC453" t="str">
            <v>3961MN</v>
          </cell>
          <cell r="AD453" t="str">
            <v>Wijk bij Duurstede</v>
          </cell>
          <cell r="AE453" t="str">
            <v>Wijk bij Duurstede</v>
          </cell>
          <cell r="AF453" t="str">
            <v>KR</v>
          </cell>
          <cell r="AG453" t="str">
            <v>ML 08</v>
          </cell>
          <cell r="AH453" t="str">
            <v>autom.</v>
          </cell>
          <cell r="AJ453" t="str">
            <v>GOP</v>
          </cell>
          <cell r="AL453" t="str">
            <v>aanvoer</v>
          </cell>
          <cell r="AO453" t="str">
            <v>Wijkersloot</v>
          </cell>
          <cell r="AP453">
            <v>3.2</v>
          </cell>
          <cell r="AR453" t="str">
            <v>bermsloot Romeinenbaan</v>
          </cell>
          <cell r="AT453">
            <v>2</v>
          </cell>
          <cell r="AU453">
            <v>1.2000000000000002</v>
          </cell>
          <cell r="AV453" t="str">
            <v>vijzel</v>
          </cell>
          <cell r="AW453">
            <v>22.5</v>
          </cell>
          <cell r="BA453">
            <v>22.5</v>
          </cell>
          <cell r="BC453">
            <v>1</v>
          </cell>
          <cell r="BD453">
            <v>0</v>
          </cell>
          <cell r="CR453" t="str">
            <v>ht damwand</v>
          </cell>
          <cell r="CS453" t="str">
            <v>prefab staal vijzel op damwand</v>
          </cell>
          <cell r="CT453">
            <v>90000</v>
          </cell>
          <cell r="CU453">
            <v>50000</v>
          </cell>
          <cell r="CV453">
            <v>30000</v>
          </cell>
          <cell r="CW453">
            <v>237999.99999999997</v>
          </cell>
          <cell r="CX453">
            <v>231996.98722917869</v>
          </cell>
          <cell r="CY453">
            <v>195171</v>
          </cell>
          <cell r="DA453">
            <v>374504</v>
          </cell>
          <cell r="DE453">
            <v>2013</v>
          </cell>
          <cell r="DG453">
            <v>2013</v>
          </cell>
          <cell r="DI453">
            <v>2018</v>
          </cell>
          <cell r="DL453" t="str">
            <v>gr.kast</v>
          </cell>
          <cell r="DM453" t="str">
            <v>ja</v>
          </cell>
          <cell r="DO453" t="str">
            <v>geen</v>
          </cell>
          <cell r="DP453">
            <v>2010</v>
          </cell>
          <cell r="DU453">
            <v>2010</v>
          </cell>
          <cell r="DZ453" t="str">
            <v>geheel verv. Cap verhogen WGP</v>
          </cell>
          <cell r="EJ453">
            <v>100</v>
          </cell>
          <cell r="EK453">
            <v>400</v>
          </cell>
          <cell r="EZ453" t="str">
            <v>X</v>
          </cell>
          <cell r="FS453" t="str">
            <v>N</v>
          </cell>
          <cell r="FU453" t="str">
            <v>SPAANS BABCOCK B.V.</v>
          </cell>
          <cell r="FV453" t="str">
            <v>ABB</v>
          </cell>
          <cell r="FW453" t="str">
            <v>871687400010106638</v>
          </cell>
          <cell r="FX453">
            <v>3</v>
          </cell>
          <cell r="FY453" t="str">
            <v>GM-WIJKERSLOOT</v>
          </cell>
        </row>
        <row r="454">
          <cell r="A454" t="str">
            <v>ST0693</v>
          </cell>
          <cell r="B454" t="str">
            <v>Wijkersloot</v>
          </cell>
          <cell r="D454" t="str">
            <v>j</v>
          </cell>
          <cell r="E454">
            <v>1001</v>
          </cell>
          <cell r="G454" t="str">
            <v>St</v>
          </cell>
          <cell r="Q454" t="str">
            <v>St</v>
          </cell>
          <cell r="R454" t="str">
            <v>HDSR</v>
          </cell>
          <cell r="S454">
            <v>300</v>
          </cell>
          <cell r="X454" t="str">
            <v>G3mO</v>
          </cell>
          <cell r="Z454">
            <v>150439.20600000024</v>
          </cell>
          <cell r="AA454">
            <v>442885.25200000033</v>
          </cell>
          <cell r="AB454" t="str">
            <v>Kortland</v>
          </cell>
          <cell r="AD454" t="str">
            <v>Wijk bij Duurstede</v>
          </cell>
          <cell r="AE454" t="str">
            <v>Wijk bij Duurstede</v>
          </cell>
          <cell r="AF454" t="str">
            <v>KR</v>
          </cell>
          <cell r="AG454" t="str">
            <v>ML 08</v>
          </cell>
          <cell r="AH454" t="str">
            <v>autom.</v>
          </cell>
          <cell r="AJ454" t="str">
            <v>GOP</v>
          </cell>
          <cell r="AL454" t="str">
            <v>afvoer</v>
          </cell>
          <cell r="AO454" t="str">
            <v>Bermsloot Romeinenbaan West</v>
          </cell>
          <cell r="AP454">
            <v>2.2000000000000002</v>
          </cell>
          <cell r="AQ454">
            <v>2.2000000000000002</v>
          </cell>
          <cell r="AS454">
            <v>2.2000000000000002</v>
          </cell>
          <cell r="AT454">
            <v>1.9</v>
          </cell>
          <cell r="BC454">
            <v>0</v>
          </cell>
          <cell r="BF454" t="str">
            <v>klepstuw</v>
          </cell>
          <cell r="BG454">
            <v>1</v>
          </cell>
          <cell r="BH454">
            <v>2</v>
          </cell>
          <cell r="BJ454">
            <v>2.5</v>
          </cell>
          <cell r="BK454" t="str">
            <v>Betonconstructie</v>
          </cell>
          <cell r="BL454" t="str">
            <v>RVS</v>
          </cell>
          <cell r="CR454" t="str">
            <v>prefab Betonconstructie op houten damwanden</v>
          </cell>
          <cell r="CS454" t="str">
            <v>beton met rvs klep</v>
          </cell>
          <cell r="DD454">
            <v>2018</v>
          </cell>
          <cell r="DE454">
            <v>2012</v>
          </cell>
          <cell r="DG454">
            <v>2012</v>
          </cell>
          <cell r="DI454">
            <v>2017</v>
          </cell>
          <cell r="DP454">
            <v>2012</v>
          </cell>
          <cell r="DQ454">
            <v>2012</v>
          </cell>
          <cell r="DR454">
            <v>2012</v>
          </cell>
          <cell r="DS454">
            <v>2012</v>
          </cell>
          <cell r="DT454">
            <v>2012</v>
          </cell>
          <cell r="DU454">
            <v>2012</v>
          </cell>
          <cell r="FB454" t="str">
            <v>X</v>
          </cell>
          <cell r="FW454" t="str">
            <v>geen elektra??? of samen met ander object??</v>
          </cell>
          <cell r="FY454" t="e">
            <v>#N/A</v>
          </cell>
        </row>
        <row r="455">
          <cell r="A455" t="str">
            <v>G2014</v>
          </cell>
          <cell r="B455" t="str">
            <v>Wijngaard de</v>
          </cell>
          <cell r="D455" t="str">
            <v>j</v>
          </cell>
          <cell r="E455">
            <v>1027</v>
          </cell>
          <cell r="F455" t="str">
            <v>Gm</v>
          </cell>
          <cell r="Q455" t="str">
            <v>Gm</v>
          </cell>
          <cell r="R455" t="str">
            <v>HDSR</v>
          </cell>
          <cell r="S455">
            <v>300</v>
          </cell>
          <cell r="X455" t="str">
            <v>G3zO</v>
          </cell>
          <cell r="Z455">
            <v>151840.23299999908</v>
          </cell>
          <cell r="AA455">
            <v>448656.44200000167</v>
          </cell>
          <cell r="AB455" t="str">
            <v>Langbroekerweg 15 to</v>
          </cell>
          <cell r="AC455" t="str">
            <v>3941MS</v>
          </cell>
          <cell r="AD455" t="str">
            <v>Doorn</v>
          </cell>
          <cell r="AE455" t="str">
            <v>Utr.Heuvelrug</v>
          </cell>
          <cell r="AF455" t="str">
            <v>KR</v>
          </cell>
          <cell r="AG455" t="str">
            <v>MK 12</v>
          </cell>
          <cell r="AH455" t="str">
            <v>autom.</v>
          </cell>
          <cell r="AJ455" t="str">
            <v>GOP</v>
          </cell>
          <cell r="AL455" t="str">
            <v>aanvoer</v>
          </cell>
          <cell r="AR455" t="str">
            <v>woonwijk De Wijngaard</v>
          </cell>
          <cell r="AV455" t="str">
            <v>schroefpomp</v>
          </cell>
          <cell r="AW455">
            <v>8</v>
          </cell>
          <cell r="BC455">
            <v>1</v>
          </cell>
          <cell r="BD455">
            <v>1</v>
          </cell>
          <cell r="CR455" t="str">
            <v>put prefab beton</v>
          </cell>
          <cell r="CS455" t="str">
            <v>stalen straatkast</v>
          </cell>
          <cell r="DD455">
            <v>2017</v>
          </cell>
          <cell r="DE455">
            <v>2015</v>
          </cell>
          <cell r="DG455">
            <v>2015</v>
          </cell>
          <cell r="DI455">
            <v>2020</v>
          </cell>
          <cell r="DL455" t="str">
            <v>kl.kast</v>
          </cell>
          <cell r="DM455" t="str">
            <v>ja</v>
          </cell>
          <cell r="DO455" t="str">
            <v>geen</v>
          </cell>
          <cell r="DP455">
            <v>2014</v>
          </cell>
          <cell r="DQ455">
            <v>2014</v>
          </cell>
          <cell r="DR455">
            <v>2014</v>
          </cell>
          <cell r="DS455">
            <v>2014</v>
          </cell>
          <cell r="DT455">
            <v>2014</v>
          </cell>
          <cell r="DU455">
            <v>2014</v>
          </cell>
          <cell r="EN455">
            <v>15</v>
          </cell>
          <cell r="EO455">
            <v>155</v>
          </cell>
          <cell r="FD455" t="str">
            <v>X</v>
          </cell>
          <cell r="FS455" t="str">
            <v>N</v>
          </cell>
          <cell r="FU455" t="str">
            <v>SPAANS BABCOCK B.V.</v>
          </cell>
          <cell r="FV455" t="str">
            <v>Heemaf</v>
          </cell>
          <cell r="FW455" t="str">
            <v>871687400008361056</v>
          </cell>
          <cell r="FX455">
            <v>3</v>
          </cell>
          <cell r="FY455" t="str">
            <v>GM-WIJNGAARD-DE</v>
          </cell>
        </row>
        <row r="456">
          <cell r="A456" t="str">
            <v>M11</v>
          </cell>
          <cell r="B456" t="str">
            <v>Wijngaard de regenmeter</v>
          </cell>
          <cell r="D456" t="str">
            <v>j</v>
          </cell>
          <cell r="E456">
            <v>1027</v>
          </cell>
          <cell r="N456" t="str">
            <v>Mp</v>
          </cell>
          <cell r="Q456" t="str">
            <v>Mp</v>
          </cell>
          <cell r="R456" t="str">
            <v>HDSR</v>
          </cell>
          <cell r="S456">
            <v>300</v>
          </cell>
          <cell r="X456" t="str">
            <v>M-code</v>
          </cell>
          <cell r="Z456" t="e">
            <v>#N/A</v>
          </cell>
          <cell r="AA456" t="e">
            <v>#N/A</v>
          </cell>
          <cell r="AB456" t="str">
            <v>Langbroekerweg 15 to</v>
          </cell>
          <cell r="AC456" t="str">
            <v>3941MS</v>
          </cell>
          <cell r="AD456" t="str">
            <v>Doorn</v>
          </cell>
          <cell r="AE456" t="str">
            <v>Utr.Heuvelrug</v>
          </cell>
          <cell r="AF456" t="str">
            <v>KR</v>
          </cell>
          <cell r="AG456" t="str">
            <v>MK 12</v>
          </cell>
          <cell r="AH456" t="str">
            <v>autom.</v>
          </cell>
          <cell r="AJ456" t="str">
            <v>nee</v>
          </cell>
          <cell r="CM456" t="str">
            <v>Kantelbak</v>
          </cell>
          <cell r="CW456">
            <v>0</v>
          </cell>
          <cell r="CX456">
            <v>0</v>
          </cell>
          <cell r="CZ456">
            <v>4000</v>
          </cell>
          <cell r="DA456" t="str">
            <v>X</v>
          </cell>
          <cell r="DE456" t="str">
            <v>n.v.t.</v>
          </cell>
          <cell r="DO456" t="str">
            <v>geen</v>
          </cell>
          <cell r="DP456" t="str">
            <v>ca1998</v>
          </cell>
          <cell r="DR456" t="str">
            <v>n.v.t.</v>
          </cell>
          <cell r="DT456" t="str">
            <v>zie KW</v>
          </cell>
          <cell r="DZ456" t="str">
            <v>vervalt</v>
          </cell>
          <cell r="EY456" t="str">
            <v>vervalt</v>
          </cell>
          <cell r="FW456" t="str">
            <v>geen elektra??? of samen met ander object??</v>
          </cell>
          <cell r="FY456" t="e">
            <v>#N/A</v>
          </cell>
        </row>
        <row r="457">
          <cell r="A457" t="str">
            <v>I0870</v>
          </cell>
          <cell r="B457" t="str">
            <v>Willige Langerak</v>
          </cell>
          <cell r="D457" t="str">
            <v>j</v>
          </cell>
          <cell r="E457">
            <v>3205</v>
          </cell>
          <cell r="I457" t="str">
            <v>Ui</v>
          </cell>
          <cell r="Q457" t="str">
            <v>Ui</v>
          </cell>
          <cell r="R457" t="str">
            <v>HDSR</v>
          </cell>
          <cell r="S457">
            <v>300</v>
          </cell>
          <cell r="X457" t="str">
            <v>G3zO</v>
          </cell>
          <cell r="Z457">
            <v>118781</v>
          </cell>
          <cell r="AA457">
            <v>440099</v>
          </cell>
          <cell r="AB457" t="str">
            <v>MA reinaldagweg/populierenlaan , NO van GJ v. Heuven Goedhartweg 2</v>
          </cell>
          <cell r="AC457" t="str">
            <v>2871 AZ</v>
          </cell>
          <cell r="AD457" t="str">
            <v>Willige Langerak</v>
          </cell>
          <cell r="AE457" t="str">
            <v>Krimpenerwaard</v>
          </cell>
          <cell r="AF457" t="str">
            <v>IJ</v>
          </cell>
          <cell r="AG457" t="str">
            <v>AB 03</v>
          </cell>
          <cell r="AH457" t="str">
            <v>autom.</v>
          </cell>
          <cell r="BC457">
            <v>0</v>
          </cell>
          <cell r="DD457">
            <v>2018</v>
          </cell>
          <cell r="DE457">
            <v>2009</v>
          </cell>
          <cell r="DG457">
            <v>2010</v>
          </cell>
          <cell r="DI457">
            <v>2017</v>
          </cell>
          <cell r="DP457" t="str">
            <v>19?</v>
          </cell>
          <cell r="DQ457" t="str">
            <v>?</v>
          </cell>
          <cell r="DR457">
            <v>2005</v>
          </cell>
          <cell r="DS457">
            <v>2005</v>
          </cell>
          <cell r="DT457">
            <v>2005</v>
          </cell>
          <cell r="DU457">
            <v>2005</v>
          </cell>
          <cell r="FE457" t="str">
            <v>X</v>
          </cell>
          <cell r="FW457" t="str">
            <v>geen elektra??? of samen met ander object??</v>
          </cell>
          <cell r="FY457" t="e">
            <v>#N/A</v>
          </cell>
          <cell r="FZ457" t="str">
            <v>we hebben wel een uitlaat willige langerak zie foto liander</v>
          </cell>
        </row>
        <row r="458">
          <cell r="A458" t="str">
            <v>ST5003</v>
          </cell>
          <cell r="B458" t="str">
            <v>Willige Langerak</v>
          </cell>
          <cell r="D458" t="str">
            <v>j</v>
          </cell>
          <cell r="E458">
            <v>3239</v>
          </cell>
          <cell r="G458" t="str">
            <v>St</v>
          </cell>
          <cell r="O458" t="str">
            <v>Vp</v>
          </cell>
          <cell r="Q458" t="str">
            <v>StVp</v>
          </cell>
          <cell r="R458" t="str">
            <v>HDSR</v>
          </cell>
          <cell r="S458">
            <v>300</v>
          </cell>
          <cell r="X458" t="str">
            <v>EG</v>
          </cell>
          <cell r="Z458">
            <v>123245.44000000134</v>
          </cell>
          <cell r="AA458">
            <v>442055.84600000083</v>
          </cell>
          <cell r="AB458" t="str">
            <v xml:space="preserve">MA Reinaldaweg 3 bij  N210 (lekdijk west 20 ac)  </v>
          </cell>
          <cell r="AC458" t="str">
            <v>(3411MV)</v>
          </cell>
          <cell r="AD458" t="str">
            <v>Lopik</v>
          </cell>
          <cell r="AE458" t="str">
            <v>Lopik</v>
          </cell>
          <cell r="AF458" t="str">
            <v>IJ</v>
          </cell>
          <cell r="AG458" t="str">
            <v>AB 03</v>
          </cell>
          <cell r="AH458" t="str">
            <v>autom.</v>
          </cell>
          <cell r="AJ458" t="str">
            <v>GOP</v>
          </cell>
          <cell r="AL458" t="str">
            <v>afvoer</v>
          </cell>
          <cell r="AO458" t="str">
            <v>polder Willige Langerak</v>
          </cell>
          <cell r="AP458">
            <v>-1.62</v>
          </cell>
          <cell r="AQ458">
            <v>-1.72</v>
          </cell>
          <cell r="AR458" t="str">
            <v>Maalpand gemaal De Koekoek</v>
          </cell>
          <cell r="AS458">
            <v>-1.77</v>
          </cell>
          <cell r="AT458">
            <v>-1.87</v>
          </cell>
          <cell r="BA458">
            <v>0</v>
          </cell>
          <cell r="BC458">
            <v>0</v>
          </cell>
          <cell r="BF458" t="str">
            <v>klepstuw</v>
          </cell>
          <cell r="BH458">
            <v>3</v>
          </cell>
          <cell r="BI458">
            <v>6</v>
          </cell>
          <cell r="CW458">
            <v>0</v>
          </cell>
          <cell r="CX458">
            <v>170585.90721899533</v>
          </cell>
          <cell r="CY458">
            <v>143507.99333850644</v>
          </cell>
          <cell r="DA458">
            <v>180050</v>
          </cell>
          <cell r="DE458">
            <v>2012</v>
          </cell>
          <cell r="DG458">
            <v>2012</v>
          </cell>
          <cell r="DI458">
            <v>2017</v>
          </cell>
          <cell r="DO458" t="str">
            <v>geen</v>
          </cell>
          <cell r="DP458">
            <v>1978</v>
          </cell>
          <cell r="DQ458">
            <v>1978</v>
          </cell>
          <cell r="DR458">
            <v>2001</v>
          </cell>
          <cell r="DS458">
            <v>2001</v>
          </cell>
          <cell r="DT458">
            <v>2001</v>
          </cell>
          <cell r="DU458">
            <v>2001</v>
          </cell>
          <cell r="DZ458" t="str">
            <v>vispassage</v>
          </cell>
          <cell r="EL458">
            <v>55</v>
          </cell>
          <cell r="EV458">
            <v>49</v>
          </cell>
          <cell r="EZ458" t="str">
            <v>X</v>
          </cell>
          <cell r="FW458" t="str">
            <v>871687400007625401</v>
          </cell>
          <cell r="FX458">
            <v>1</v>
          </cell>
          <cell r="FY458" t="str">
            <v>ST-WILLIGE-LANGERAK</v>
          </cell>
        </row>
        <row r="459">
          <cell r="A459" t="str">
            <v>M30</v>
          </cell>
          <cell r="B459" t="str">
            <v>Woerden meetpunt</v>
          </cell>
          <cell r="D459" t="str">
            <v>j</v>
          </cell>
          <cell r="E459">
            <v>4470</v>
          </cell>
          <cell r="N459" t="str">
            <v>Mp</v>
          </cell>
          <cell r="Q459" t="str">
            <v>Mp</v>
          </cell>
          <cell r="R459" t="str">
            <v>HDSR</v>
          </cell>
          <cell r="S459">
            <v>300</v>
          </cell>
          <cell r="X459" t="str">
            <v>M-code</v>
          </cell>
          <cell r="Z459" t="e">
            <v>#N/A</v>
          </cell>
          <cell r="AA459" t="e">
            <v>#N/A</v>
          </cell>
          <cell r="AB459" t="str">
            <v>brug Singel, Rijnkade</v>
          </cell>
          <cell r="AD459" t="str">
            <v>Woerden</v>
          </cell>
          <cell r="AE459" t="str">
            <v>Woerden</v>
          </cell>
          <cell r="AF459" t="str">
            <v>OR</v>
          </cell>
          <cell r="AG459" t="str">
            <v>AV 06</v>
          </cell>
          <cell r="AH459" t="str">
            <v>autom.</v>
          </cell>
          <cell r="AJ459" t="str">
            <v>nee</v>
          </cell>
          <cell r="BA459">
            <v>0</v>
          </cell>
          <cell r="BC459">
            <v>0</v>
          </cell>
          <cell r="CW459">
            <v>0</v>
          </cell>
          <cell r="CX459">
            <v>0</v>
          </cell>
          <cell r="CZ459">
            <v>7000</v>
          </cell>
          <cell r="DA459" t="str">
            <v>X</v>
          </cell>
          <cell r="DE459" t="str">
            <v>n.v.t.</v>
          </cell>
          <cell r="DO459" t="str">
            <v>geen</v>
          </cell>
          <cell r="DP459">
            <v>2001</v>
          </cell>
          <cell r="DQ459">
            <v>2001</v>
          </cell>
          <cell r="DR459" t="str">
            <v>n.v.t.</v>
          </cell>
          <cell r="DS459">
            <v>2001</v>
          </cell>
          <cell r="DT459">
            <v>2001</v>
          </cell>
          <cell r="DU459">
            <v>2001</v>
          </cell>
          <cell r="FW459" t="str">
            <v>geen elektra??? of samen met ander object??</v>
          </cell>
          <cell r="FY459" t="e">
            <v>#N/A</v>
          </cell>
        </row>
        <row r="460">
          <cell r="A460" t="str">
            <v>SLUIS</v>
          </cell>
          <cell r="B460" t="str">
            <v>Woerdense sluis</v>
          </cell>
          <cell r="D460" t="str">
            <v>j</v>
          </cell>
          <cell r="E460" t="str">
            <v>nee</v>
          </cell>
          <cell r="L460" t="str">
            <v>Sl</v>
          </cell>
          <cell r="M460" t="str">
            <v>Br</v>
          </cell>
          <cell r="P460" t="str">
            <v>Rijksm.19909</v>
          </cell>
          <cell r="Q460" t="str">
            <v>SlBrRijksm.19909</v>
          </cell>
          <cell r="R460" t="str">
            <v>HDSR</v>
          </cell>
          <cell r="S460">
            <v>300</v>
          </cell>
          <cell r="W460" t="str">
            <v>?</v>
          </cell>
          <cell r="X460" t="str">
            <v>EG</v>
          </cell>
          <cell r="Z460" t="e">
            <v>#N/A</v>
          </cell>
          <cell r="AA460" t="e">
            <v>#N/A</v>
          </cell>
          <cell r="AB460" t="str">
            <v>Ijdijk op de spaarndammerdijk</v>
          </cell>
          <cell r="AD460" t="str">
            <v>Spaarndam</v>
          </cell>
          <cell r="AE460" t="str">
            <v>Spaarndam</v>
          </cell>
          <cell r="AF460" t="str">
            <v>OR</v>
          </cell>
          <cell r="AG460" t="str">
            <v>MR 07</v>
          </cell>
          <cell r="AH460" t="str">
            <v>handm.</v>
          </cell>
          <cell r="AI460" t="str">
            <v>Afstoten ?</v>
          </cell>
          <cell r="AJ460" t="str">
            <v>GOP</v>
          </cell>
          <cell r="AL460" t="str">
            <v>afvoer</v>
          </cell>
          <cell r="BA460">
            <v>0</v>
          </cell>
          <cell r="BC460">
            <v>0</v>
          </cell>
          <cell r="BN460" t="str">
            <v>schutsluis</v>
          </cell>
          <cell r="BP460">
            <v>6</v>
          </cell>
          <cell r="CC460" t="str">
            <v>vrije oversp</v>
          </cell>
          <cell r="CD460" t="str">
            <v>niet</v>
          </cell>
          <cell r="CE460">
            <v>6</v>
          </cell>
          <cell r="CF460">
            <v>20</v>
          </cell>
          <cell r="CG460">
            <v>7</v>
          </cell>
          <cell r="CH460" t="str">
            <v>n.v.t.</v>
          </cell>
          <cell r="CI460" t="str">
            <v>steen</v>
          </cell>
          <cell r="CJ460" t="str">
            <v>metselstenen</v>
          </cell>
          <cell r="CK460" t="str">
            <v>staal</v>
          </cell>
          <cell r="CL460" t="str">
            <v>slecht</v>
          </cell>
          <cell r="CW460">
            <v>0</v>
          </cell>
          <cell r="CX460">
            <v>0</v>
          </cell>
          <cell r="DE460" t="str">
            <v>n.v.t.</v>
          </cell>
          <cell r="DL460" t="str">
            <v>wordt overgedr</v>
          </cell>
          <cell r="DM460" t="str">
            <v>nvt</v>
          </cell>
          <cell r="DN460" t="str">
            <v>X</v>
          </cell>
          <cell r="DO460" t="str">
            <v>geen</v>
          </cell>
          <cell r="DP460">
            <v>1611</v>
          </cell>
          <cell r="DQ460">
            <v>1611</v>
          </cell>
          <cell r="DR460">
            <v>1991</v>
          </cell>
          <cell r="DT460" t="str">
            <v>n.v.t.</v>
          </cell>
          <cell r="DU460">
            <v>1991</v>
          </cell>
          <cell r="DZ460" t="str">
            <v>onderzoek</v>
          </cell>
          <cell r="EK460">
            <v>20</v>
          </cell>
          <cell r="EL460">
            <v>780</v>
          </cell>
          <cell r="FW460" t="str">
            <v>geen elektra??? of samen met ander object??</v>
          </cell>
          <cell r="FY460" t="e">
            <v>#N/A</v>
          </cell>
          <cell r="FZ460" t="str">
            <v>Spaarnedam???</v>
          </cell>
        </row>
        <row r="461">
          <cell r="A461" t="str">
            <v>SL0006</v>
          </cell>
          <cell r="B461" t="str">
            <v>Woerdense Verlaat</v>
          </cell>
          <cell r="D461" t="str">
            <v>j</v>
          </cell>
          <cell r="E461" t="str">
            <v>nee</v>
          </cell>
          <cell r="L461" t="str">
            <v>Sl</v>
          </cell>
          <cell r="M461" t="str">
            <v>Br</v>
          </cell>
          <cell r="Q461" t="str">
            <v>SlBr</v>
          </cell>
          <cell r="R461" t="str">
            <v>HDSR</v>
          </cell>
          <cell r="S461">
            <v>300</v>
          </cell>
          <cell r="U461" t="str">
            <v>vastgesteld</v>
          </cell>
          <cell r="X461" t="str">
            <v>EG</v>
          </cell>
          <cell r="Z461" t="e">
            <v>#N/A</v>
          </cell>
          <cell r="AA461" t="e">
            <v>#N/A</v>
          </cell>
          <cell r="AB461" t="str">
            <v>Woerdense Verlaat 24</v>
          </cell>
          <cell r="AC461" t="str">
            <v>3651LD</v>
          </cell>
          <cell r="AD461" t="str">
            <v>Woerdense Verlaat</v>
          </cell>
          <cell r="AE461" t="str">
            <v>Nieuwkoop</v>
          </cell>
          <cell r="AF461" t="str">
            <v>OR</v>
          </cell>
          <cell r="AG461" t="str">
            <v>MR 07</v>
          </cell>
          <cell r="AH461" t="str">
            <v>lok.autom.</v>
          </cell>
          <cell r="AI461" t="str">
            <v>Afsluiter WBK Regionaal</v>
          </cell>
          <cell r="AJ461" t="str">
            <v>GOP</v>
          </cell>
          <cell r="AM461" t="str">
            <v>Waterkering</v>
          </cell>
          <cell r="BA461">
            <v>0</v>
          </cell>
          <cell r="BC461">
            <v>0</v>
          </cell>
          <cell r="BN461" t="str">
            <v>Keersluis</v>
          </cell>
          <cell r="BP461">
            <v>5.0999999999999996</v>
          </cell>
          <cell r="BQ461">
            <v>31</v>
          </cell>
          <cell r="CC461" t="str">
            <v>vrije oversp</v>
          </cell>
          <cell r="CD461" t="str">
            <v>handm.</v>
          </cell>
          <cell r="CE461">
            <v>5.0999999999999996</v>
          </cell>
          <cell r="CH461" t="str">
            <v>n.v.t.</v>
          </cell>
          <cell r="CI461" t="str">
            <v>sluis</v>
          </cell>
          <cell r="CJ461" t="str">
            <v>staal</v>
          </cell>
          <cell r="CK461" t="str">
            <v>staal</v>
          </cell>
          <cell r="CL461" t="str">
            <v>goed</v>
          </cell>
          <cell r="CW461">
            <v>0</v>
          </cell>
          <cell r="CX461">
            <v>0</v>
          </cell>
          <cell r="DE461">
            <v>2015</v>
          </cell>
          <cell r="DG461">
            <v>2015</v>
          </cell>
          <cell r="DI461">
            <v>2020</v>
          </cell>
          <cell r="DL461" t="str">
            <v>sluis</v>
          </cell>
          <cell r="DM461" t="str">
            <v>ja</v>
          </cell>
          <cell r="DN461">
            <v>2024</v>
          </cell>
          <cell r="DO461" t="str">
            <v>geen</v>
          </cell>
          <cell r="DP461">
            <v>1880</v>
          </cell>
          <cell r="DQ461" t="str">
            <v>19?</v>
          </cell>
          <cell r="DR461">
            <v>2000</v>
          </cell>
          <cell r="DS461">
            <v>2000</v>
          </cell>
          <cell r="DT461" t="str">
            <v>n.v.t.</v>
          </cell>
          <cell r="DU461">
            <v>2000</v>
          </cell>
          <cell r="DZ461" t="str">
            <v>Bedieningshuisje?????   En   Automatiseren Chloride meetpunt ?</v>
          </cell>
          <cell r="EP461">
            <v>50</v>
          </cell>
          <cell r="EQ461">
            <v>25</v>
          </cell>
          <cell r="FR461" t="str">
            <v>Water</v>
          </cell>
          <cell r="FW461" t="str">
            <v>871687400004492808</v>
          </cell>
          <cell r="FX461">
            <v>4</v>
          </cell>
          <cell r="FY461" t="str">
            <v>SL-WOERDSENSE VERLAAT</v>
          </cell>
        </row>
        <row r="462">
          <cell r="A462" t="str">
            <v>G4060</v>
          </cell>
          <cell r="B462" t="str">
            <v>Wulverhorst</v>
          </cell>
          <cell r="D462" t="str">
            <v>j</v>
          </cell>
          <cell r="E462">
            <v>4352</v>
          </cell>
          <cell r="F462" t="str">
            <v>Gm</v>
          </cell>
          <cell r="Q462" t="str">
            <v>Gm</v>
          </cell>
          <cell r="R462" t="str">
            <v>HDSR</v>
          </cell>
          <cell r="S462">
            <v>300</v>
          </cell>
          <cell r="X462" t="str">
            <v>EG</v>
          </cell>
          <cell r="Z462">
            <v>120624.34299999848</v>
          </cell>
          <cell r="AA462">
            <v>453690.81500000134</v>
          </cell>
          <cell r="AB462" t="str">
            <v>Kromwijkerdijk 12 bij</v>
          </cell>
          <cell r="AC462" t="str">
            <v>3448HW</v>
          </cell>
          <cell r="AD462" t="str">
            <v>Woerden</v>
          </cell>
          <cell r="AE462" t="str">
            <v>Woerden</v>
          </cell>
          <cell r="AF462" t="str">
            <v>OR</v>
          </cell>
          <cell r="AG462" t="str">
            <v>AV 06</v>
          </cell>
          <cell r="AH462" t="str">
            <v>autom.</v>
          </cell>
          <cell r="AJ462" t="str">
            <v>GOP</v>
          </cell>
          <cell r="AL462" t="str">
            <v>afvoer</v>
          </cell>
          <cell r="AO462" t="str">
            <v>Kromwijker wetering</v>
          </cell>
          <cell r="AP462">
            <v>-0.47</v>
          </cell>
          <cell r="AR462" t="str">
            <v>beheergebied</v>
          </cell>
          <cell r="AT462">
            <v>-2.12</v>
          </cell>
          <cell r="AU462">
            <v>1.6500000000000001</v>
          </cell>
          <cell r="AV462" t="str">
            <v>vijzel</v>
          </cell>
          <cell r="AW462">
            <v>50</v>
          </cell>
          <cell r="BA462">
            <v>50</v>
          </cell>
          <cell r="BB462">
            <v>45</v>
          </cell>
          <cell r="BC462">
            <v>1</v>
          </cell>
          <cell r="BD462">
            <v>1</v>
          </cell>
          <cell r="BE462" t="str">
            <v>Spaans Babcock</v>
          </cell>
          <cell r="CR462" t="str">
            <v>damwand</v>
          </cell>
          <cell r="CS462" t="str">
            <v>prefab staal vijzel op damwand</v>
          </cell>
          <cell r="CT462">
            <v>250000</v>
          </cell>
          <cell r="CU462">
            <v>200000</v>
          </cell>
          <cell r="CV462">
            <v>70000</v>
          </cell>
          <cell r="CW462">
            <v>728000</v>
          </cell>
          <cell r="CX462">
            <v>471855.94203311898</v>
          </cell>
          <cell r="CY462">
            <v>396956</v>
          </cell>
          <cell r="DA462">
            <v>822124</v>
          </cell>
          <cell r="DE462">
            <v>2013</v>
          </cell>
          <cell r="DF462">
            <v>842862</v>
          </cell>
          <cell r="DG462">
            <v>2014</v>
          </cell>
          <cell r="DH462" t="str">
            <v>nvt</v>
          </cell>
          <cell r="DI462">
            <v>2019</v>
          </cell>
          <cell r="DK462" t="str">
            <v>R afl?</v>
          </cell>
          <cell r="DL462" t="str">
            <v>gr.kast</v>
          </cell>
          <cell r="DM462" t="str">
            <v>ja</v>
          </cell>
          <cell r="DO462" t="str">
            <v>geen</v>
          </cell>
          <cell r="DP462">
            <v>1964</v>
          </cell>
          <cell r="DQ462">
            <v>1964</v>
          </cell>
          <cell r="DR462">
            <v>1975</v>
          </cell>
          <cell r="DS462">
            <v>1989</v>
          </cell>
          <cell r="DT462">
            <v>1991</v>
          </cell>
          <cell r="DU462">
            <v>1991</v>
          </cell>
          <cell r="DZ462" t="str">
            <v>Geheel Nw Bouwk Mech Electr Reiniger</v>
          </cell>
          <cell r="EM462">
            <v>65</v>
          </cell>
          <cell r="EN462">
            <v>300</v>
          </cell>
          <cell r="EO462">
            <v>116</v>
          </cell>
          <cell r="FD462" t="str">
            <v>x</v>
          </cell>
          <cell r="FS462" t="str">
            <v>info zie DM814688</v>
          </cell>
          <cell r="FU462" t="str">
            <v>SPAANS BABCOCK B.V.</v>
          </cell>
          <cell r="FV462" t="str">
            <v>nn</v>
          </cell>
          <cell r="FW462" t="str">
            <v>871687400008430875</v>
          </cell>
          <cell r="FX462">
            <v>4</v>
          </cell>
          <cell r="FY462" t="str">
            <v>GM-WULVERHORST</v>
          </cell>
        </row>
        <row r="463">
          <cell r="A463" t="str">
            <v>B4172</v>
          </cell>
          <cell r="B463" t="str">
            <v>Wulverhorst voorboezem</v>
          </cell>
          <cell r="D463" t="str">
            <v>n</v>
          </cell>
          <cell r="E463" t="str">
            <v>nee</v>
          </cell>
          <cell r="M463" t="str">
            <v>Br</v>
          </cell>
          <cell r="Q463" t="str">
            <v>Br</v>
          </cell>
          <cell r="R463" t="str">
            <v>Gem Woerden</v>
          </cell>
          <cell r="S463">
            <v>300</v>
          </cell>
          <cell r="X463" t="str">
            <v>G3zO</v>
          </cell>
          <cell r="Z463" t="e">
            <v>#N/A</v>
          </cell>
          <cell r="AA463" t="e">
            <v>#N/A</v>
          </cell>
          <cell r="AB463" t="str">
            <v>Kromwijkerdijk 115 to</v>
          </cell>
          <cell r="AC463" t="str">
            <v>3448HW</v>
          </cell>
          <cell r="AD463" t="str">
            <v>Woerden</v>
          </cell>
          <cell r="AE463" t="str">
            <v>Woerden</v>
          </cell>
          <cell r="AF463" t="str">
            <v>OR</v>
          </cell>
          <cell r="AG463" t="str">
            <v>AV 06</v>
          </cell>
          <cell r="AH463" t="str">
            <v>niet</v>
          </cell>
          <cell r="AI463" t="str">
            <v>intentie tot overdracht</v>
          </cell>
          <cell r="AJ463" t="str">
            <v>GOP</v>
          </cell>
          <cell r="BA463">
            <v>0</v>
          </cell>
          <cell r="CC463" t="str">
            <v>vrije oversp</v>
          </cell>
          <cell r="CD463" t="str">
            <v>niet</v>
          </cell>
          <cell r="CE463">
            <v>3.3</v>
          </cell>
          <cell r="CF463">
            <v>3.3</v>
          </cell>
          <cell r="CG463" t="str">
            <v>"(1,00)</v>
          </cell>
          <cell r="CH463" t="str">
            <v>n.v.t.</v>
          </cell>
          <cell r="CI463" t="str">
            <v>beton</v>
          </cell>
          <cell r="CJ463" t="str">
            <v>beton</v>
          </cell>
          <cell r="CK463" t="str">
            <v>hout</v>
          </cell>
          <cell r="CL463" t="str">
            <v>goed</v>
          </cell>
          <cell r="CU463">
            <v>0</v>
          </cell>
          <cell r="CV463">
            <v>0</v>
          </cell>
          <cell r="CW463">
            <v>0</v>
          </cell>
          <cell r="CX463">
            <v>0</v>
          </cell>
          <cell r="DE463" t="str">
            <v>n.v.t.</v>
          </cell>
          <cell r="DL463" t="str">
            <v>wordt overgedr</v>
          </cell>
          <cell r="DM463" t="str">
            <v>nvt</v>
          </cell>
          <cell r="DN463" t="str">
            <v>X</v>
          </cell>
          <cell r="DO463" t="str">
            <v>geen</v>
          </cell>
          <cell r="DP463">
            <v>1934</v>
          </cell>
          <cell r="DQ463" t="str">
            <v>?</v>
          </cell>
          <cell r="DU463">
            <v>1934</v>
          </cell>
          <cell r="DZ463" t="str">
            <v>(zit in overdracht aan gemeente Woerden) 24/11/2014)</v>
          </cell>
          <cell r="EP463" t="str">
            <v xml:space="preserve"> </v>
          </cell>
          <cell r="EQ463" t="str">
            <v xml:space="preserve"> </v>
          </cell>
          <cell r="FW463" t="str">
            <v>geen elektra??? of samen met ander object??</v>
          </cell>
          <cell r="FY463" t="e">
            <v>#N/A</v>
          </cell>
        </row>
        <row r="464">
          <cell r="A464" t="str">
            <v>ST1034</v>
          </cell>
          <cell r="B464" t="str">
            <v>Zandpad</v>
          </cell>
          <cell r="D464" t="str">
            <v>n</v>
          </cell>
          <cell r="E464" t="str">
            <v>nee</v>
          </cell>
          <cell r="G464" t="str">
            <v>St</v>
          </cell>
          <cell r="O464" t="str">
            <v>Vp</v>
          </cell>
          <cell r="Q464" t="str">
            <v>StVp</v>
          </cell>
          <cell r="R464" t="str">
            <v>HDSR</v>
          </cell>
          <cell r="S464">
            <v>300</v>
          </cell>
          <cell r="X464" t="str">
            <v>G3zO</v>
          </cell>
          <cell r="Z464">
            <v>135422.78099999949</v>
          </cell>
          <cell r="AA464">
            <v>458232.65799999982</v>
          </cell>
          <cell r="AB464" t="str">
            <v>Zandpad</v>
          </cell>
          <cell r="AD464" t="str">
            <v>Utrecht</v>
          </cell>
          <cell r="AE464" t="str">
            <v>Utrecht</v>
          </cell>
          <cell r="AF464" t="str">
            <v>LR</v>
          </cell>
          <cell r="AG464" t="str">
            <v>JS 13</v>
          </cell>
          <cell r="AH464" t="str">
            <v>handm.</v>
          </cell>
          <cell r="AI464" t="str">
            <v>D1907, spindel veel slagen</v>
          </cell>
          <cell r="AJ464" t="str">
            <v>GOP</v>
          </cell>
          <cell r="AL464" t="str">
            <v>afvoer</v>
          </cell>
          <cell r="AM464" t="str">
            <v>Snelle en grote overstort mogelijkheid naar de Vecht</v>
          </cell>
          <cell r="AN464" t="str">
            <v xml:space="preserve"> </v>
          </cell>
          <cell r="AR464" t="str">
            <v>Vecht</v>
          </cell>
          <cell r="AS464">
            <v>-0.4</v>
          </cell>
          <cell r="AT464">
            <v>-0.4</v>
          </cell>
          <cell r="BF464" t="str">
            <v>schuif en overlaat</v>
          </cell>
          <cell r="DE464" t="str">
            <v>n.v.t.</v>
          </cell>
          <cell r="DO464" t="str">
            <v>geen</v>
          </cell>
          <cell r="DP464">
            <v>1965</v>
          </cell>
          <cell r="DQ464">
            <v>1965</v>
          </cell>
          <cell r="DR464">
            <v>1965</v>
          </cell>
          <cell r="DS464" t="str">
            <v>n.v.t.</v>
          </cell>
          <cell r="DT464" t="str">
            <v>n.v.t.</v>
          </cell>
          <cell r="DU464">
            <v>1965</v>
          </cell>
          <cell r="DZ464" t="str">
            <v>Visp. 2014 a €70</v>
          </cell>
          <cell r="FW464" t="str">
            <v>geen elektra??? of samen met ander object??</v>
          </cell>
          <cell r="FY464" t="e">
            <v>#N/A</v>
          </cell>
        </row>
        <row r="465">
          <cell r="A465" t="str">
            <v>SY6000</v>
          </cell>
          <cell r="B465" t="str">
            <v>Zandsloot</v>
          </cell>
          <cell r="D465" t="str">
            <v>n</v>
          </cell>
          <cell r="E465" t="str">
            <v>nee</v>
          </cell>
          <cell r="J465" t="str">
            <v>Sy</v>
          </cell>
          <cell r="Q465" t="str">
            <v>Sy</v>
          </cell>
          <cell r="R465" t="str">
            <v>HDSR</v>
          </cell>
          <cell r="S465">
            <v>300</v>
          </cell>
          <cell r="X465" t="str">
            <v>SY-code</v>
          </cell>
          <cell r="Z465" t="e">
            <v>#N/A</v>
          </cell>
          <cell r="AA465" t="e">
            <v>#N/A</v>
          </cell>
          <cell r="AB465" t="str">
            <v>Zandsloot op Ijsselveld - Wetering op Ijsselveld</v>
          </cell>
          <cell r="AD465" t="str">
            <v>Linschoten</v>
          </cell>
          <cell r="AE465" t="str">
            <v>Montfoort</v>
          </cell>
          <cell r="AF465" t="str">
            <v>OR</v>
          </cell>
          <cell r="AG465" t="str">
            <v>AV 06</v>
          </cell>
          <cell r="AH465" t="str">
            <v>niet</v>
          </cell>
          <cell r="AJ465" t="str">
            <v>nee</v>
          </cell>
          <cell r="AO465" t="str">
            <v>Ijsselveld</v>
          </cell>
          <cell r="AP465">
            <v>-1</v>
          </cell>
          <cell r="AQ465">
            <v>-1.2</v>
          </cell>
          <cell r="AR465" t="str">
            <v>Ijsselveld</v>
          </cell>
          <cell r="AS465">
            <v>-1</v>
          </cell>
          <cell r="AT465">
            <v>-1.2</v>
          </cell>
          <cell r="AU465">
            <v>0.19999999999999996</v>
          </cell>
          <cell r="BF465" t="str">
            <v/>
          </cell>
          <cell r="BG465" t="str">
            <v/>
          </cell>
          <cell r="BH465" t="str">
            <v/>
          </cell>
          <cell r="BJ465" t="str">
            <v/>
          </cell>
          <cell r="BK465" t="str">
            <v/>
          </cell>
          <cell r="BL465" t="str">
            <v/>
          </cell>
          <cell r="BM465" t="str">
            <v/>
          </cell>
          <cell r="BR465" t="str">
            <v/>
          </cell>
          <cell r="BS465" t="str">
            <v/>
          </cell>
          <cell r="BT465" t="str">
            <v/>
          </cell>
          <cell r="BU465" t="str">
            <v/>
          </cell>
          <cell r="BV465" t="str">
            <v/>
          </cell>
          <cell r="BW465" t="str">
            <v/>
          </cell>
          <cell r="BX465" t="str">
            <v/>
          </cell>
          <cell r="BY465" t="str">
            <v/>
          </cell>
          <cell r="BZ465" t="str">
            <v/>
          </cell>
          <cell r="CA465" t="str">
            <v/>
          </cell>
          <cell r="CB465" t="str">
            <v/>
          </cell>
          <cell r="CR465" t="str">
            <v>leiding</v>
          </cell>
          <cell r="CU465">
            <v>0</v>
          </cell>
          <cell r="CV465">
            <v>0</v>
          </cell>
          <cell r="CW465">
            <v>0</v>
          </cell>
          <cell r="CX465">
            <v>0</v>
          </cell>
          <cell r="CY465">
            <v>0</v>
          </cell>
          <cell r="DE465" t="str">
            <v>n.v.t.</v>
          </cell>
          <cell r="DO465" t="str">
            <v>geen</v>
          </cell>
          <cell r="DP465">
            <v>2014</v>
          </cell>
          <cell r="DQ465">
            <v>2014</v>
          </cell>
          <cell r="DR465" t="str">
            <v>n.v.t.</v>
          </cell>
          <cell r="DS465" t="str">
            <v>n.v.t.</v>
          </cell>
          <cell r="DT465" t="str">
            <v>n.v.t.</v>
          </cell>
          <cell r="DU465">
            <v>2014</v>
          </cell>
          <cell r="DZ465" t="str">
            <v>sy6000 niet in intwis ?? In WGP</v>
          </cell>
          <cell r="FW465" t="str">
            <v>geen elektra??? of samen met ander object??</v>
          </cell>
          <cell r="FY465" t="e">
            <v>#N/A</v>
          </cell>
        </row>
        <row r="466">
          <cell r="A466" t="str">
            <v>ST6113</v>
          </cell>
          <cell r="B466" t="str">
            <v>Zandweg (Vleuterweide)</v>
          </cell>
          <cell r="D466" t="str">
            <v>j</v>
          </cell>
          <cell r="E466">
            <v>2154</v>
          </cell>
          <cell r="G466" t="str">
            <v>St</v>
          </cell>
          <cell r="O466" t="str">
            <v>Vp</v>
          </cell>
          <cell r="Q466" t="str">
            <v>StVp</v>
          </cell>
          <cell r="R466" t="str">
            <v>HDSR</v>
          </cell>
          <cell r="S466">
            <v>300</v>
          </cell>
          <cell r="X466" t="str">
            <v>G3zO</v>
          </cell>
          <cell r="Z466">
            <v>128809.33100000024</v>
          </cell>
          <cell r="AA466">
            <v>455711.06599999964</v>
          </cell>
          <cell r="AB466" t="str">
            <v>Zandweg 214 bij</v>
          </cell>
          <cell r="AC466" t="str">
            <v>3454JZ</v>
          </cell>
          <cell r="AD466" t="str">
            <v>De Meern</v>
          </cell>
          <cell r="AE466" t="str">
            <v>Utrecht</v>
          </cell>
          <cell r="AF466" t="str">
            <v>LR</v>
          </cell>
          <cell r="AG466" t="str">
            <v>RN 14</v>
          </cell>
          <cell r="AH466" t="str">
            <v>autom.</v>
          </cell>
          <cell r="AJ466" t="str">
            <v>GOP</v>
          </cell>
          <cell r="BA466">
            <v>0</v>
          </cell>
          <cell r="BC466">
            <v>0</v>
          </cell>
          <cell r="BF466" t="str">
            <v>ecostuw</v>
          </cell>
          <cell r="BG466">
            <v>1</v>
          </cell>
          <cell r="BH466">
            <v>2.48</v>
          </cell>
          <cell r="BM466" t="str">
            <v>rond</v>
          </cell>
          <cell r="CR466" t="str">
            <v>beton</v>
          </cell>
          <cell r="CS466" t="str">
            <v>niets</v>
          </cell>
          <cell r="CT466">
            <v>50000</v>
          </cell>
          <cell r="CU466">
            <v>30000</v>
          </cell>
          <cell r="CV466">
            <v>30000</v>
          </cell>
          <cell r="CW466">
            <v>154000</v>
          </cell>
          <cell r="CX466">
            <v>0</v>
          </cell>
          <cell r="DE466" t="str">
            <v>geen status bekend</v>
          </cell>
          <cell r="DI466">
            <v>2017</v>
          </cell>
          <cell r="DO466" t="str">
            <v>geen</v>
          </cell>
          <cell r="DP466">
            <v>2004</v>
          </cell>
          <cell r="DQ466">
            <v>2004</v>
          </cell>
          <cell r="DR466">
            <v>2004</v>
          </cell>
          <cell r="DS466">
            <v>2004</v>
          </cell>
          <cell r="DT466">
            <v>2004</v>
          </cell>
          <cell r="DU466">
            <v>2004</v>
          </cell>
          <cell r="EY466" t="str">
            <v>X</v>
          </cell>
          <cell r="FW466" t="str">
            <v>871687400009157801</v>
          </cell>
          <cell r="FX466">
            <v>2</v>
          </cell>
          <cell r="FY466" t="str">
            <v>ST-ZANDWEG</v>
          </cell>
        </row>
        <row r="467">
          <cell r="A467" t="str">
            <v>ST4108</v>
          </cell>
          <cell r="B467" t="str">
            <v>Zegveld</v>
          </cell>
          <cell r="D467" t="str">
            <v>j</v>
          </cell>
          <cell r="E467">
            <v>4322</v>
          </cell>
          <cell r="G467" t="str">
            <v>St</v>
          </cell>
          <cell r="O467" t="str">
            <v>Vp</v>
          </cell>
          <cell r="Q467" t="str">
            <v>StVp</v>
          </cell>
          <cell r="R467" t="str">
            <v>HDSR</v>
          </cell>
          <cell r="S467">
            <v>300</v>
          </cell>
          <cell r="X467" t="str">
            <v>EG</v>
          </cell>
          <cell r="Z467">
            <v>118728.48699999973</v>
          </cell>
          <cell r="AA467">
            <v>459893.6409999989</v>
          </cell>
          <cell r="AB467" t="str">
            <v>Nespad 61bij  of 2 bij</v>
          </cell>
          <cell r="AC467" t="str">
            <v>3474KL</v>
          </cell>
          <cell r="AD467" t="str">
            <v>Zegveld</v>
          </cell>
          <cell r="AE467" t="str">
            <v>Woerden</v>
          </cell>
          <cell r="AF467" t="str">
            <v>OR</v>
          </cell>
          <cell r="AG467" t="str">
            <v>NG 04</v>
          </cell>
          <cell r="AH467" t="str">
            <v>autom.</v>
          </cell>
          <cell r="AJ467" t="str">
            <v>GOP</v>
          </cell>
          <cell r="BA467">
            <v>0</v>
          </cell>
          <cell r="BC467">
            <v>0</v>
          </cell>
          <cell r="BF467" t="str">
            <v>stuw</v>
          </cell>
          <cell r="BH467">
            <v>2.36</v>
          </cell>
          <cell r="CW467">
            <v>0</v>
          </cell>
          <cell r="CX467">
            <v>170585.90721899533</v>
          </cell>
          <cell r="CY467">
            <v>143507.99333850644</v>
          </cell>
          <cell r="DE467">
            <v>2011</v>
          </cell>
          <cell r="DG467">
            <v>2011</v>
          </cell>
          <cell r="DI467">
            <v>2016</v>
          </cell>
          <cell r="DO467" t="str">
            <v>geen</v>
          </cell>
          <cell r="DP467">
            <v>2011</v>
          </cell>
          <cell r="DQ467">
            <v>2011</v>
          </cell>
          <cell r="DR467">
            <v>2011</v>
          </cell>
          <cell r="DS467">
            <v>2011</v>
          </cell>
          <cell r="DT467">
            <v>2011</v>
          </cell>
          <cell r="DU467">
            <v>2011</v>
          </cell>
          <cell r="EK467">
            <v>164</v>
          </cell>
          <cell r="FB467" t="str">
            <v>x</v>
          </cell>
          <cell r="FW467" t="str">
            <v>871687400008433135</v>
          </cell>
          <cell r="FX467">
            <v>4</v>
          </cell>
          <cell r="FY467" t="str">
            <v>GM- EN I-ZEGVELD</v>
          </cell>
          <cell r="FZ467" t="str">
            <v>zitten op 1 aansluiting gm-i-st zegveld.</v>
          </cell>
        </row>
        <row r="468">
          <cell r="A468" t="str">
            <v>G4053</v>
          </cell>
          <cell r="B468" t="str">
            <v xml:space="preserve">Zegveld </v>
          </cell>
          <cell r="C468" t="str">
            <v>zegvelderbroek</v>
          </cell>
          <cell r="D468" t="str">
            <v>j</v>
          </cell>
          <cell r="E468">
            <v>4322</v>
          </cell>
          <cell r="F468" t="str">
            <v>Gm</v>
          </cell>
          <cell r="H468" t="str">
            <v>In</v>
          </cell>
          <cell r="Q468" t="str">
            <v>GmIn</v>
          </cell>
          <cell r="R468" t="str">
            <v>HDSR</v>
          </cell>
          <cell r="S468">
            <v>300</v>
          </cell>
          <cell r="X468" t="str">
            <v>EG</v>
          </cell>
          <cell r="Z468">
            <v>118778.46900000051</v>
          </cell>
          <cell r="AA468">
            <v>459870.01399999857</v>
          </cell>
          <cell r="AB468" t="str">
            <v>Nespad 61bij  of 2 bij</v>
          </cell>
          <cell r="AC468" t="str">
            <v>3474KL</v>
          </cell>
          <cell r="AD468" t="str">
            <v>Zegveld</v>
          </cell>
          <cell r="AE468" t="str">
            <v>Woerden</v>
          </cell>
          <cell r="AF468" t="str">
            <v>OR</v>
          </cell>
          <cell r="AG468" t="str">
            <v>NG 04</v>
          </cell>
          <cell r="AH468" t="str">
            <v>autom.</v>
          </cell>
          <cell r="AI468" t="str">
            <v>I6000</v>
          </cell>
          <cell r="AJ468" t="str">
            <v>GOP</v>
          </cell>
          <cell r="AL468" t="str">
            <v>aanvoer</v>
          </cell>
          <cell r="AO468" t="str">
            <v>Grecht</v>
          </cell>
          <cell r="AP468">
            <v>-0.47</v>
          </cell>
          <cell r="AR468" t="str">
            <v>polder Zegveld</v>
          </cell>
          <cell r="AT468">
            <v>-2.4700000000000002</v>
          </cell>
          <cell r="AU468">
            <v>2</v>
          </cell>
          <cell r="AV468" t="str">
            <v>schroefpomp</v>
          </cell>
          <cell r="AW468">
            <v>70</v>
          </cell>
          <cell r="AX468">
            <v>70</v>
          </cell>
          <cell r="BA468">
            <v>140</v>
          </cell>
          <cell r="BB468">
            <v>170</v>
          </cell>
          <cell r="BC468">
            <v>2</v>
          </cell>
          <cell r="BD468">
            <v>1</v>
          </cell>
          <cell r="BE468" t="str">
            <v>Bosker portaal</v>
          </cell>
          <cell r="BR468" t="str">
            <v xml:space="preserve">inlaat </v>
          </cell>
          <cell r="BW468">
            <v>0.5</v>
          </cell>
          <cell r="CB468" t="str">
            <v>ja</v>
          </cell>
          <cell r="CR468" t="str">
            <v>betonnen onderbouw</v>
          </cell>
          <cell r="CS468" t="str">
            <v>gebouw, beton</v>
          </cell>
          <cell r="CT468">
            <v>1000000</v>
          </cell>
          <cell r="CU468">
            <v>700000</v>
          </cell>
          <cell r="CV468">
            <v>150000</v>
          </cell>
          <cell r="CW468">
            <v>2590000</v>
          </cell>
          <cell r="CX468">
            <v>2009502.5027027577</v>
          </cell>
          <cell r="CY468">
            <v>1690524.5953369546</v>
          </cell>
          <cell r="DA468">
            <v>1130714</v>
          </cell>
          <cell r="DD468">
            <v>2017</v>
          </cell>
          <cell r="DE468">
            <v>2013</v>
          </cell>
          <cell r="DG468">
            <v>2013</v>
          </cell>
          <cell r="DI468">
            <v>2018</v>
          </cell>
          <cell r="DK468" t="str">
            <v>R afl?</v>
          </cell>
          <cell r="DL468" t="str">
            <v>gebouw</v>
          </cell>
          <cell r="DM468" t="str">
            <v>ja</v>
          </cell>
          <cell r="DN468">
            <v>2024</v>
          </cell>
          <cell r="DO468" t="str">
            <v>geen</v>
          </cell>
          <cell r="DP468">
            <v>1993</v>
          </cell>
          <cell r="DQ468">
            <v>1993</v>
          </cell>
          <cell r="DR468">
            <v>1993</v>
          </cell>
          <cell r="DS468" t="str">
            <v>93/12</v>
          </cell>
          <cell r="DT468">
            <v>2012</v>
          </cell>
          <cell r="DU468">
            <v>2012</v>
          </cell>
          <cell r="DZ468" t="str">
            <v xml:space="preserve">Mech Electr. Scheur in gevel.   </v>
          </cell>
          <cell r="EA468" t="str">
            <v>visp.1</v>
          </cell>
          <cell r="EQ468">
            <v>39</v>
          </cell>
          <cell r="ER468">
            <v>360</v>
          </cell>
          <cell r="FS468" t="str">
            <v>info zie DM814688</v>
          </cell>
          <cell r="FU468" t="str">
            <v>STORK BOSMAN B.V.</v>
          </cell>
          <cell r="FV468" t="str">
            <v>BVOP</v>
          </cell>
          <cell r="FW468" t="str">
            <v>871687400008433135</v>
          </cell>
          <cell r="FX468">
            <v>4</v>
          </cell>
          <cell r="FY468" t="str">
            <v>GM- EN I-ZEGVELD</v>
          </cell>
          <cell r="FZ468" t="str">
            <v>zitten op 1 aansluiting gm-i-st zegveld.</v>
          </cell>
        </row>
        <row r="469">
          <cell r="A469" t="str">
            <v>M31</v>
          </cell>
          <cell r="B469" t="str">
            <v>Zegveld regenmeter</v>
          </cell>
          <cell r="D469" t="str">
            <v>j</v>
          </cell>
          <cell r="E469">
            <v>4322</v>
          </cell>
          <cell r="N469" t="str">
            <v>Mp</v>
          </cell>
          <cell r="Q469" t="str">
            <v>Mp</v>
          </cell>
          <cell r="R469" t="str">
            <v>HDSR</v>
          </cell>
          <cell r="S469">
            <v>300</v>
          </cell>
          <cell r="X469" t="str">
            <v>M-code</v>
          </cell>
          <cell r="Z469" t="e">
            <v>#N/A</v>
          </cell>
          <cell r="AA469" t="e">
            <v>#N/A</v>
          </cell>
          <cell r="AB469" t="str">
            <v>Nespad 61bij  of 2 bij</v>
          </cell>
          <cell r="AC469" t="str">
            <v>3474KL</v>
          </cell>
          <cell r="AD469" t="str">
            <v>Zegveld</v>
          </cell>
          <cell r="AE469" t="str">
            <v>Woerden</v>
          </cell>
          <cell r="AF469" t="str">
            <v>OR</v>
          </cell>
          <cell r="AG469" t="str">
            <v>NG 04</v>
          </cell>
          <cell r="AH469" t="str">
            <v>autom.</v>
          </cell>
          <cell r="AJ469" t="str">
            <v>gop</v>
          </cell>
          <cell r="CM469" t="str">
            <v>Kantelbak</v>
          </cell>
          <cell r="CW469">
            <v>0</v>
          </cell>
          <cell r="CX469">
            <v>0</v>
          </cell>
          <cell r="CZ469">
            <v>4000</v>
          </cell>
          <cell r="DA469" t="str">
            <v>X</v>
          </cell>
          <cell r="DE469" t="str">
            <v>n.v.t.</v>
          </cell>
          <cell r="DO469" t="str">
            <v>geen</v>
          </cell>
          <cell r="DP469">
            <v>2000</v>
          </cell>
          <cell r="DR469" t="str">
            <v>n.v.t.</v>
          </cell>
          <cell r="DT469" t="str">
            <v>zie KW</v>
          </cell>
          <cell r="DU469">
            <v>2000</v>
          </cell>
          <cell r="FW469" t="str">
            <v>geen elektra??? of samen met ander object??</v>
          </cell>
          <cell r="FY469" t="e">
            <v>#N/A</v>
          </cell>
        </row>
        <row r="470">
          <cell r="A470" t="str">
            <v>I6031</v>
          </cell>
          <cell r="B470" t="str">
            <v>Zegveldse sluis</v>
          </cell>
          <cell r="C470" t="str">
            <v>tante Saar  niet functioneel</v>
          </cell>
          <cell r="D470" t="str">
            <v>j</v>
          </cell>
          <cell r="E470">
            <v>4327</v>
          </cell>
          <cell r="H470" t="str">
            <v>In</v>
          </cell>
          <cell r="P470" t="str">
            <v>Gem.m.(sluis)</v>
          </cell>
          <cell r="Q470" t="str">
            <v>InGem.m.(sluis)</v>
          </cell>
          <cell r="R470" t="str">
            <v>HDSR</v>
          </cell>
          <cell r="S470">
            <v>300</v>
          </cell>
          <cell r="X470" t="str">
            <v>EG</v>
          </cell>
          <cell r="Z470" t="e">
            <v>#N/A</v>
          </cell>
          <cell r="AA470" t="e">
            <v>#N/A</v>
          </cell>
          <cell r="AB470" t="str">
            <v>Hoofdweg 150 nst</v>
          </cell>
          <cell r="AC470" t="str">
            <v>3474JK</v>
          </cell>
          <cell r="AD470" t="str">
            <v>Zegveld</v>
          </cell>
          <cell r="AE470" t="str">
            <v>Woerden</v>
          </cell>
          <cell r="AF470" t="str">
            <v>OR</v>
          </cell>
          <cell r="AG470" t="str">
            <v>NG 04</v>
          </cell>
          <cell r="AH470" t="str">
            <v>autom.</v>
          </cell>
          <cell r="AJ470" t="str">
            <v>GOP</v>
          </cell>
          <cell r="AK470">
            <v>2017</v>
          </cell>
          <cell r="AL470" t="str">
            <v>aanvoer</v>
          </cell>
          <cell r="BA470">
            <v>0</v>
          </cell>
          <cell r="BC470">
            <v>0</v>
          </cell>
          <cell r="BR470" t="str">
            <v>rond</v>
          </cell>
          <cell r="BS470" t="str">
            <v>beton</v>
          </cell>
          <cell r="BT470">
            <v>1</v>
          </cell>
          <cell r="BW470">
            <v>0.5</v>
          </cell>
          <cell r="BY470">
            <v>8.5</v>
          </cell>
          <cell r="CA470" t="str">
            <v>schuif</v>
          </cell>
          <cell r="CB470" t="str">
            <v>ja</v>
          </cell>
          <cell r="CU470">
            <v>15000</v>
          </cell>
          <cell r="CV470">
            <v>25000</v>
          </cell>
          <cell r="CW470">
            <v>56000</v>
          </cell>
          <cell r="CX470">
            <v>119410.13505329673</v>
          </cell>
          <cell r="CY470">
            <v>100455.5953369545</v>
          </cell>
          <cell r="DA470">
            <v>126035</v>
          </cell>
          <cell r="DE470">
            <v>2011</v>
          </cell>
          <cell r="DG470">
            <v>2011</v>
          </cell>
          <cell r="DI470">
            <v>2016</v>
          </cell>
          <cell r="DO470" t="str">
            <v>geen</v>
          </cell>
          <cell r="DP470">
            <v>1964</v>
          </cell>
          <cell r="DQ470">
            <v>1994</v>
          </cell>
          <cell r="DR470">
            <v>1994</v>
          </cell>
          <cell r="DS470">
            <v>1994</v>
          </cell>
          <cell r="DT470">
            <v>1994</v>
          </cell>
          <cell r="DU470">
            <v>1994</v>
          </cell>
          <cell r="DZ470" t="str">
            <v>nieuwe inlaat   BV schrijven over keuze</v>
          </cell>
          <cell r="EO470">
            <v>16</v>
          </cell>
          <cell r="EP470">
            <v>50</v>
          </cell>
          <cell r="EQ470">
            <v>220</v>
          </cell>
          <cell r="FW470" t="str">
            <v>871687400005936806</v>
          </cell>
          <cell r="FX470">
            <v>4</v>
          </cell>
          <cell r="FY470" t="str">
            <v>I-ZEGVELDSE-SLUIS</v>
          </cell>
        </row>
        <row r="471">
          <cell r="A471" t="str">
            <v>ST1019</v>
          </cell>
          <cell r="B471" t="str">
            <v>Zeistergrift</v>
          </cell>
          <cell r="D471" t="str">
            <v>j</v>
          </cell>
          <cell r="E471">
            <v>1048</v>
          </cell>
          <cell r="G471" t="str">
            <v>St</v>
          </cell>
          <cell r="O471" t="str">
            <v>Vp</v>
          </cell>
          <cell r="Q471" t="str">
            <v>StVp</v>
          </cell>
          <cell r="R471" t="str">
            <v>HDSR</v>
          </cell>
          <cell r="S471">
            <v>300</v>
          </cell>
          <cell r="X471" t="str">
            <v>G3zO</v>
          </cell>
          <cell r="Z471">
            <v>142685.91899999976</v>
          </cell>
          <cell r="AA471">
            <v>455357.98299999908</v>
          </cell>
          <cell r="AB471" t="str">
            <v>Brugakker 63-47 bij</v>
          </cell>
          <cell r="AC471" t="str">
            <v>3704RG</v>
          </cell>
          <cell r="AD471" t="str">
            <v>Zeist</v>
          </cell>
          <cell r="AE471" t="str">
            <v>Zeist</v>
          </cell>
          <cell r="AF471" t="str">
            <v>KR</v>
          </cell>
          <cell r="AG471" t="str">
            <v>JW 09</v>
          </cell>
          <cell r="AH471" t="str">
            <v>autom.</v>
          </cell>
          <cell r="AJ471" t="str">
            <v>GOP</v>
          </cell>
          <cell r="BA471">
            <v>0</v>
          </cell>
          <cell r="BC471">
            <v>0</v>
          </cell>
          <cell r="BF471" t="str">
            <v>klepstuw</v>
          </cell>
          <cell r="BG471">
            <v>2</v>
          </cell>
          <cell r="BH471" t="str">
            <v>2x1,85</v>
          </cell>
          <cell r="CW471">
            <v>0</v>
          </cell>
          <cell r="CX471">
            <v>0</v>
          </cell>
          <cell r="DE471">
            <v>2010</v>
          </cell>
          <cell r="DG471">
            <v>2010</v>
          </cell>
          <cell r="DI471">
            <v>2017</v>
          </cell>
          <cell r="DO471" t="str">
            <v>geen</v>
          </cell>
          <cell r="DP471" t="str">
            <v>1970?</v>
          </cell>
          <cell r="DQ471" t="str">
            <v>??</v>
          </cell>
          <cell r="DR471">
            <v>2003</v>
          </cell>
          <cell r="DS471">
            <v>2003</v>
          </cell>
          <cell r="DT471">
            <v>2003</v>
          </cell>
          <cell r="DU471">
            <v>2003</v>
          </cell>
          <cell r="EU471" t="str">
            <v>X</v>
          </cell>
          <cell r="FW471" t="str">
            <v>871687400009014661</v>
          </cell>
          <cell r="FX471">
            <v>3</v>
          </cell>
          <cell r="FY471" t="str">
            <v>ST-ZEISTERGRIFT</v>
          </cell>
        </row>
        <row r="472">
          <cell r="A472" t="str">
            <v>ST1080</v>
          </cell>
          <cell r="B472" t="str">
            <v>Zenderpark</v>
          </cell>
          <cell r="D472" t="str">
            <v>j</v>
          </cell>
          <cell r="E472">
            <v>3246</v>
          </cell>
          <cell r="G472" t="str">
            <v>St</v>
          </cell>
          <cell r="Q472" t="str">
            <v>St</v>
          </cell>
          <cell r="R472" t="str">
            <v>HDSR</v>
          </cell>
          <cell r="S472">
            <v>300</v>
          </cell>
          <cell r="X472" t="str">
            <v>G3zO</v>
          </cell>
          <cell r="Z472">
            <v>130331.63899999857</v>
          </cell>
          <cell r="AA472">
            <v>447406.46000000089</v>
          </cell>
          <cell r="AB472" t="str">
            <v>Boveneind zuidzijde 3 nst</v>
          </cell>
          <cell r="AC472" t="str">
            <v>3405AM</v>
          </cell>
          <cell r="AD472" t="str">
            <v>Benschop</v>
          </cell>
          <cell r="AE472" t="str">
            <v>Lopik</v>
          </cell>
          <cell r="AF472" t="str">
            <v>IJ</v>
          </cell>
          <cell r="AG472" t="str">
            <v>NL 01</v>
          </cell>
          <cell r="AH472" t="str">
            <v>autom.</v>
          </cell>
          <cell r="AJ472" t="str">
            <v>GOP</v>
          </cell>
          <cell r="AL472" t="str">
            <v>afvoer</v>
          </cell>
          <cell r="AO472" t="str">
            <v>watersysteem zenderpark</v>
          </cell>
          <cell r="AP472">
            <v>-0.3</v>
          </cell>
          <cell r="AQ472">
            <v>-0.6</v>
          </cell>
          <cell r="AR472" t="str">
            <v>Benschopper wetering</v>
          </cell>
          <cell r="AS472">
            <v>-1.2</v>
          </cell>
          <cell r="AT472">
            <v>-1.3</v>
          </cell>
          <cell r="AU472">
            <v>1</v>
          </cell>
          <cell r="BA472">
            <v>0</v>
          </cell>
          <cell r="BC472">
            <v>0</v>
          </cell>
          <cell r="BF472" t="str">
            <v>klepstuw</v>
          </cell>
          <cell r="BH472">
            <v>0.9</v>
          </cell>
          <cell r="BI472">
            <v>4</v>
          </cell>
          <cell r="BM472" t="str">
            <v>rechthoekig</v>
          </cell>
          <cell r="CR472" t="str">
            <v>damwand hout</v>
          </cell>
          <cell r="CS472" t="str">
            <v>stalen straatkast</v>
          </cell>
          <cell r="CT472">
            <v>35000</v>
          </cell>
          <cell r="CU472">
            <v>20000</v>
          </cell>
          <cell r="CV472">
            <v>25000</v>
          </cell>
          <cell r="CW472">
            <v>112000</v>
          </cell>
          <cell r="CX472">
            <v>0</v>
          </cell>
          <cell r="DE472">
            <v>2011</v>
          </cell>
          <cell r="DG472">
            <v>2011</v>
          </cell>
          <cell r="DI472">
            <v>2016</v>
          </cell>
          <cell r="DO472" t="str">
            <v>geen</v>
          </cell>
          <cell r="DP472">
            <v>2004</v>
          </cell>
          <cell r="DQ472">
            <v>2004</v>
          </cell>
          <cell r="DR472">
            <v>2004</v>
          </cell>
          <cell r="DS472">
            <v>2004</v>
          </cell>
          <cell r="DT472">
            <v>2004</v>
          </cell>
          <cell r="DU472">
            <v>2004</v>
          </cell>
          <cell r="ET472" t="str">
            <v>X</v>
          </cell>
          <cell r="FW472" t="str">
            <v>871687400009202617</v>
          </cell>
          <cell r="FX472">
            <v>1</v>
          </cell>
          <cell r="FY472" t="str">
            <v>ST-ZENDERPARK</v>
          </cell>
        </row>
        <row r="473">
          <cell r="A473" t="str">
            <v>ST?</v>
          </cell>
          <cell r="B473" t="str">
            <v xml:space="preserve">Zenderpark Dubbele drijverstuw </v>
          </cell>
          <cell r="D473" t="str">
            <v>n</v>
          </cell>
          <cell r="E473" t="str">
            <v>nee</v>
          </cell>
          <cell r="G473" t="str">
            <v>St</v>
          </cell>
          <cell r="Q473" t="str">
            <v>St</v>
          </cell>
          <cell r="R473" t="str">
            <v>HDSR</v>
          </cell>
          <cell r="S473">
            <v>300</v>
          </cell>
          <cell r="X473" t="str">
            <v>St-code</v>
          </cell>
          <cell r="Z473" t="e">
            <v>#N/A</v>
          </cell>
          <cell r="AA473" t="e">
            <v>#N/A</v>
          </cell>
          <cell r="AD473" t="str">
            <v>IJsselstein</v>
          </cell>
          <cell r="AE473" t="str">
            <v>IJsselstein</v>
          </cell>
          <cell r="AF473" t="str">
            <v>IJ</v>
          </cell>
          <cell r="AG473" t="str">
            <v>NL 01</v>
          </cell>
          <cell r="AH473" t="str">
            <v>lok.autom.</v>
          </cell>
          <cell r="AJ473" t="str">
            <v>GOP</v>
          </cell>
          <cell r="BF473" t="str">
            <v>drijverstuw</v>
          </cell>
          <cell r="BG473">
            <v>2</v>
          </cell>
          <cell r="DE473" t="str">
            <v>geen status bekend</v>
          </cell>
          <cell r="DO473" t="str">
            <v>geen</v>
          </cell>
          <cell r="FW473" t="str">
            <v>geen elektra??? of samen met ander object??</v>
          </cell>
          <cell r="FY473" t="e">
            <v>#N/A</v>
          </cell>
        </row>
        <row r="474">
          <cell r="A474" t="str">
            <v>ST?</v>
          </cell>
          <cell r="B474" t="str">
            <v>Zenderpark Enkele drijverstuw</v>
          </cell>
          <cell r="D474" t="str">
            <v>n</v>
          </cell>
          <cell r="E474" t="str">
            <v>nee</v>
          </cell>
          <cell r="G474" t="str">
            <v>St</v>
          </cell>
          <cell r="Q474" t="str">
            <v>St</v>
          </cell>
          <cell r="R474" t="str">
            <v>HDSR</v>
          </cell>
          <cell r="S474">
            <v>300</v>
          </cell>
          <cell r="X474" t="str">
            <v>St-code</v>
          </cell>
          <cell r="Z474" t="e">
            <v>#N/A</v>
          </cell>
          <cell r="AA474" t="e">
            <v>#N/A</v>
          </cell>
          <cell r="AD474" t="str">
            <v>IJsselstein</v>
          </cell>
          <cell r="AE474" t="str">
            <v>IJsselstein</v>
          </cell>
          <cell r="AF474" t="str">
            <v>IJ</v>
          </cell>
          <cell r="AG474" t="str">
            <v>NL 01</v>
          </cell>
          <cell r="AH474" t="str">
            <v>lok.autom.</v>
          </cell>
          <cell r="AJ474" t="str">
            <v>GOP</v>
          </cell>
          <cell r="BF474" t="str">
            <v>drijverstuw</v>
          </cell>
          <cell r="BG474">
            <v>1</v>
          </cell>
          <cell r="DE474" t="str">
            <v>geen status bekend</v>
          </cell>
          <cell r="DO474" t="str">
            <v>geen</v>
          </cell>
          <cell r="FW474" t="str">
            <v>geen elektra??? of samen met ander object??</v>
          </cell>
          <cell r="FY474" t="e">
            <v>#N/A</v>
          </cell>
        </row>
        <row r="475">
          <cell r="A475" t="str">
            <v>ST1071</v>
          </cell>
          <cell r="B475" t="str">
            <v>Zevenhoven</v>
          </cell>
          <cell r="D475" t="str">
            <v>j</v>
          </cell>
          <cell r="E475">
            <v>3241</v>
          </cell>
          <cell r="G475" t="str">
            <v>St</v>
          </cell>
          <cell r="Q475" t="str">
            <v>St</v>
          </cell>
          <cell r="R475" t="str">
            <v>HDSR</v>
          </cell>
          <cell r="S475">
            <v>300</v>
          </cell>
          <cell r="X475" t="str">
            <v>EG</v>
          </cell>
          <cell r="Z475">
            <v>128281.24799999967</v>
          </cell>
          <cell r="AA475">
            <v>445716.21700000018</v>
          </cell>
          <cell r="AB475" t="str">
            <v>Ir.F.E.D.van Enschedeweg 2 nst</v>
          </cell>
          <cell r="AC475" t="str">
            <v>3411MA</v>
          </cell>
          <cell r="AD475" t="str">
            <v>Lopik</v>
          </cell>
          <cell r="AE475" t="str">
            <v>Lopik</v>
          </cell>
          <cell r="AF475" t="str">
            <v>IJ</v>
          </cell>
          <cell r="AG475" t="str">
            <v>NL 01</v>
          </cell>
          <cell r="AH475" t="str">
            <v>autom.</v>
          </cell>
          <cell r="AJ475" t="str">
            <v>GOP</v>
          </cell>
          <cell r="AL475" t="str">
            <v>afvoer</v>
          </cell>
          <cell r="BA475">
            <v>0</v>
          </cell>
          <cell r="BC475">
            <v>0</v>
          </cell>
          <cell r="BF475" t="str">
            <v>klepstuw</v>
          </cell>
          <cell r="BH475">
            <v>3</v>
          </cell>
          <cell r="BI475">
            <v>5</v>
          </cell>
          <cell r="CW475">
            <v>0</v>
          </cell>
          <cell r="CX475">
            <v>0</v>
          </cell>
          <cell r="DE475">
            <v>2014</v>
          </cell>
          <cell r="DG475">
            <v>2014</v>
          </cell>
          <cell r="DI475">
            <v>2019</v>
          </cell>
          <cell r="DO475" t="str">
            <v>geen</v>
          </cell>
          <cell r="DP475">
            <v>1978</v>
          </cell>
          <cell r="DQ475">
            <v>1978</v>
          </cell>
          <cell r="DR475">
            <v>2001</v>
          </cell>
          <cell r="DS475">
            <v>2001</v>
          </cell>
          <cell r="DT475">
            <v>2001</v>
          </cell>
          <cell r="DU475">
            <v>2001</v>
          </cell>
          <cell r="EV475">
            <v>49</v>
          </cell>
          <cell r="FW475" t="str">
            <v>871687400007625319</v>
          </cell>
          <cell r="FX475">
            <v>1</v>
          </cell>
          <cell r="FY475" t="str">
            <v>ST-ZEVENHOVEN</v>
          </cell>
        </row>
        <row r="476">
          <cell r="A476" t="str">
            <v>ST1090</v>
          </cell>
          <cell r="B476" t="str">
            <v>Zijdeweg</v>
          </cell>
          <cell r="C476" t="str">
            <v>Wiel polder</v>
          </cell>
          <cell r="D476" t="str">
            <v>j</v>
          </cell>
          <cell r="E476">
            <v>3232</v>
          </cell>
          <cell r="G476" t="str">
            <v>St</v>
          </cell>
          <cell r="Q476" t="str">
            <v>St</v>
          </cell>
          <cell r="R476" t="str">
            <v>HDSR</v>
          </cell>
          <cell r="S476">
            <v>300</v>
          </cell>
          <cell r="X476" t="str">
            <v>EG</v>
          </cell>
          <cell r="Z476">
            <v>123602.64999999851</v>
          </cell>
          <cell r="AA476">
            <v>442214.23699999973</v>
          </cell>
          <cell r="AB476" t="str">
            <v>M.A. Reinaldaweg 1 bij (Zijdeweg)</v>
          </cell>
          <cell r="AC476" t="str">
            <v>3411MT</v>
          </cell>
          <cell r="AD476" t="str">
            <v>Lopik</v>
          </cell>
          <cell r="AE476" t="str">
            <v>Lopik</v>
          </cell>
          <cell r="AF476" t="str">
            <v>IJ</v>
          </cell>
          <cell r="AG476" t="str">
            <v>NL 01</v>
          </cell>
          <cell r="AH476" t="str">
            <v>autom.</v>
          </cell>
          <cell r="AJ476" t="str">
            <v>GOP</v>
          </cell>
          <cell r="AL476" t="str">
            <v>afvoer</v>
          </cell>
          <cell r="AO476" t="str">
            <v>polder Wiel</v>
          </cell>
          <cell r="AP476">
            <v>-1</v>
          </cell>
          <cell r="AQ476">
            <v>-1.2</v>
          </cell>
          <cell r="AR476" t="str">
            <v>maalpand de Koekoek</v>
          </cell>
          <cell r="AS476">
            <v>-1.77</v>
          </cell>
          <cell r="AT476">
            <v>-1.87</v>
          </cell>
          <cell r="AU476">
            <v>0.87000000000000011</v>
          </cell>
          <cell r="BA476">
            <v>0</v>
          </cell>
          <cell r="BC476">
            <v>0</v>
          </cell>
          <cell r="BF476" t="str">
            <v>klepstuw</v>
          </cell>
          <cell r="BH476">
            <v>2.0299999999999998</v>
          </cell>
          <cell r="BI476">
            <v>4</v>
          </cell>
          <cell r="BM476" t="str">
            <v>rechthoekig</v>
          </cell>
          <cell r="CW476">
            <v>0</v>
          </cell>
          <cell r="CX476">
            <v>170585.90721899533</v>
          </cell>
          <cell r="CY476">
            <v>143507.99333850644</v>
          </cell>
          <cell r="DA476">
            <v>180050</v>
          </cell>
          <cell r="DE476">
            <v>2015</v>
          </cell>
          <cell r="DG476">
            <v>2015</v>
          </cell>
          <cell r="DI476">
            <v>2020</v>
          </cell>
          <cell r="DO476" t="str">
            <v>geen</v>
          </cell>
          <cell r="DP476">
            <v>1995</v>
          </cell>
          <cell r="DQ476">
            <v>1995</v>
          </cell>
          <cell r="DR476">
            <v>1996</v>
          </cell>
          <cell r="DS476">
            <v>1996</v>
          </cell>
          <cell r="DT476">
            <v>1996</v>
          </cell>
          <cell r="DU476">
            <v>1996</v>
          </cell>
          <cell r="EV476" t="str">
            <v>X</v>
          </cell>
          <cell r="FW476" t="str">
            <v>871687400007635455</v>
          </cell>
          <cell r="FX476">
            <v>1</v>
          </cell>
          <cell r="FY476" t="str">
            <v>ST-ZIJDEWEG</v>
          </cell>
        </row>
        <row r="477">
          <cell r="A477" t="str">
            <v>ST4902</v>
          </cell>
          <cell r="B477" t="str">
            <v>Zijdewetering Noord</v>
          </cell>
          <cell r="D477" t="str">
            <v>j</v>
          </cell>
          <cell r="E477">
            <v>3203</v>
          </cell>
          <cell r="G477" t="str">
            <v>St</v>
          </cell>
          <cell r="Q477" t="str">
            <v>St</v>
          </cell>
          <cell r="R477" t="str">
            <v>HDSR</v>
          </cell>
          <cell r="S477">
            <v>300</v>
          </cell>
          <cell r="X477" t="str">
            <v>EG</v>
          </cell>
          <cell r="Z477">
            <v>129831.61400000006</v>
          </cell>
          <cell r="AA477">
            <v>448654.63199999928</v>
          </cell>
          <cell r="AB477" t="str">
            <v>Koperwiekweg 38</v>
          </cell>
          <cell r="AC477" t="str">
            <v>3403ZS</v>
          </cell>
          <cell r="AD477" t="str">
            <v>IJsselstein</v>
          </cell>
          <cell r="AE477" t="str">
            <v>IJsselstein</v>
          </cell>
          <cell r="AF477" t="str">
            <v>IJ</v>
          </cell>
          <cell r="AG477" t="str">
            <v>RK 02</v>
          </cell>
          <cell r="AH477" t="str">
            <v>autom.</v>
          </cell>
          <cell r="AJ477" t="str">
            <v>GOP</v>
          </cell>
          <cell r="AL477" t="str">
            <v>afvoer</v>
          </cell>
          <cell r="AO477" t="str">
            <v xml:space="preserve">Achterveld IJsselstein </v>
          </cell>
          <cell r="AP477">
            <v>-1.2</v>
          </cell>
          <cell r="AQ477">
            <v>-1.2</v>
          </cell>
          <cell r="AR477" t="str">
            <v xml:space="preserve">polder Benschop Noordzijde </v>
          </cell>
          <cell r="AS477">
            <v>-1.5</v>
          </cell>
          <cell r="AT477">
            <v>-1.7</v>
          </cell>
          <cell r="BA477">
            <v>0</v>
          </cell>
          <cell r="BC477">
            <v>0</v>
          </cell>
          <cell r="BF477" t="str">
            <v>klepstuw</v>
          </cell>
          <cell r="BG477">
            <v>1</v>
          </cell>
          <cell r="BH477">
            <v>2</v>
          </cell>
          <cell r="CR477" t="str">
            <v>beton</v>
          </cell>
          <cell r="CS477" t="str">
            <v>stalen klep</v>
          </cell>
          <cell r="CW477">
            <v>0</v>
          </cell>
          <cell r="CX477">
            <v>0</v>
          </cell>
          <cell r="DE477">
            <v>2014</v>
          </cell>
          <cell r="DG477">
            <v>2014</v>
          </cell>
          <cell r="DI477">
            <v>2019</v>
          </cell>
          <cell r="DO477" t="str">
            <v>geen</v>
          </cell>
          <cell r="DP477">
            <v>1978</v>
          </cell>
          <cell r="DQ477">
            <v>1978</v>
          </cell>
          <cell r="DR477">
            <v>1978</v>
          </cell>
          <cell r="DS477">
            <v>2007</v>
          </cell>
          <cell r="DT477">
            <v>2007</v>
          </cell>
          <cell r="DU477">
            <v>2007</v>
          </cell>
          <cell r="EH477">
            <v>45</v>
          </cell>
          <cell r="EW477" t="str">
            <v>X</v>
          </cell>
          <cell r="FW477" t="str">
            <v>871687400009745480</v>
          </cell>
          <cell r="FX477">
            <v>1</v>
          </cell>
          <cell r="FY477" t="str">
            <v>ST-ZIJDEWETERING-NOORD</v>
          </cell>
        </row>
        <row r="478">
          <cell r="A478" t="str">
            <v>ST6108</v>
          </cell>
          <cell r="B478" t="str">
            <v>Zijdewetering Zuidzijde</v>
          </cell>
          <cell r="C478" t="str">
            <v>t Hemeltje/  Corretje van Vliet</v>
          </cell>
          <cell r="D478" t="str">
            <v>j</v>
          </cell>
          <cell r="E478">
            <v>3246</v>
          </cell>
          <cell r="G478" t="str">
            <v>St</v>
          </cell>
          <cell r="Q478" t="str">
            <v>St</v>
          </cell>
          <cell r="R478" t="str">
            <v>HDSR</v>
          </cell>
          <cell r="S478">
            <v>300</v>
          </cell>
          <cell r="X478" t="str">
            <v>EG</v>
          </cell>
          <cell r="Z478">
            <v>130311.61600000039</v>
          </cell>
          <cell r="AA478">
            <v>447409.15500000119</v>
          </cell>
          <cell r="AB478" t="str">
            <v>Boveneind zuidzijde 3 nst</v>
          </cell>
          <cell r="AC478" t="str">
            <v>3405AM</v>
          </cell>
          <cell r="AD478" t="str">
            <v>IJsselstein</v>
          </cell>
          <cell r="AE478" t="str">
            <v>IJsselstein</v>
          </cell>
          <cell r="AF478" t="str">
            <v>IJ</v>
          </cell>
          <cell r="AG478" t="str">
            <v>NL 01</v>
          </cell>
          <cell r="AH478" t="str">
            <v>autom.</v>
          </cell>
          <cell r="AJ478" t="str">
            <v>GOP</v>
          </cell>
          <cell r="BC478">
            <v>0</v>
          </cell>
          <cell r="BF478" t="str">
            <v>klepstuw</v>
          </cell>
          <cell r="BG478">
            <v>1</v>
          </cell>
          <cell r="BH478">
            <v>4</v>
          </cell>
          <cell r="BK478" t="str">
            <v>beton</v>
          </cell>
          <cell r="BL478" t="str">
            <v>staal</v>
          </cell>
          <cell r="DD478">
            <v>2018</v>
          </cell>
          <cell r="DE478">
            <v>2007</v>
          </cell>
          <cell r="DG478">
            <v>2007</v>
          </cell>
          <cell r="DI478">
            <v>2017</v>
          </cell>
          <cell r="DO478" t="str">
            <v>geen</v>
          </cell>
          <cell r="DP478">
            <v>1988</v>
          </cell>
          <cell r="DQ478">
            <v>1988</v>
          </cell>
          <cell r="DR478">
            <v>2010</v>
          </cell>
          <cell r="DS478">
            <v>2010</v>
          </cell>
          <cell r="DT478">
            <v>2010</v>
          </cell>
          <cell r="DU478">
            <v>2010</v>
          </cell>
          <cell r="DZ478" t="str">
            <v>automatisering</v>
          </cell>
          <cell r="EA478" t="str">
            <v>visp.2</v>
          </cell>
          <cell r="EJ478">
            <v>30</v>
          </cell>
          <cell r="EZ478" t="str">
            <v>X</v>
          </cell>
          <cell r="FW478" t="str">
            <v>geen elektra??? of samen met ander object??</v>
          </cell>
          <cell r="FY478" t="e">
            <v>#N/A</v>
          </cell>
        </row>
        <row r="479">
          <cell r="A479" t="str">
            <v>ST4128</v>
          </cell>
          <cell r="B479" t="str">
            <v>Zuid Linschotervliet</v>
          </cell>
          <cell r="C479" t="str">
            <v>drijverstuw</v>
          </cell>
          <cell r="D479" t="str">
            <v>n</v>
          </cell>
          <cell r="E479" t="str">
            <v>nee</v>
          </cell>
          <cell r="G479" t="str">
            <v>St</v>
          </cell>
          <cell r="Q479" t="str">
            <v>St</v>
          </cell>
          <cell r="R479" t="str">
            <v>HDSR</v>
          </cell>
          <cell r="S479">
            <v>300</v>
          </cell>
          <cell r="X479" t="str">
            <v>EG/G3zO</v>
          </cell>
          <cell r="Z479">
            <v>122065.59099999815</v>
          </cell>
          <cell r="AA479">
            <v>450638.84099999815</v>
          </cell>
          <cell r="AB479" t="str">
            <v>Zuid Linschoterzandweg 1(Ikm ZW)</v>
          </cell>
          <cell r="AC479" t="str">
            <v>3425EM</v>
          </cell>
          <cell r="AD479" t="str">
            <v>Snelrewaard</v>
          </cell>
          <cell r="AE479" t="str">
            <v>Oudewater</v>
          </cell>
          <cell r="AF479" t="str">
            <v>OR</v>
          </cell>
          <cell r="AG479" t="str">
            <v>AV 06</v>
          </cell>
          <cell r="AH479" t="str">
            <v>lok.autom.</v>
          </cell>
          <cell r="AJ479" t="str">
            <v>GOP</v>
          </cell>
          <cell r="AL479" t="str">
            <v>afvoer</v>
          </cell>
          <cell r="AO479" t="str">
            <v>snelrewaard oost</v>
          </cell>
          <cell r="AP479">
            <v>-1.8</v>
          </cell>
          <cell r="AQ479">
            <v>-1.9</v>
          </cell>
          <cell r="AR479" t="str">
            <v>Snelrewaard west</v>
          </cell>
          <cell r="AS479">
            <v>-1.95</v>
          </cell>
          <cell r="AT479">
            <v>-2.0499999999999998</v>
          </cell>
          <cell r="AU479">
            <v>0.24999999999999978</v>
          </cell>
          <cell r="BA479">
            <v>0</v>
          </cell>
          <cell r="BC479">
            <v>0</v>
          </cell>
          <cell r="BF479" t="str">
            <v>drijverstuw</v>
          </cell>
          <cell r="BG479">
            <v>1</v>
          </cell>
          <cell r="BH479">
            <v>4</v>
          </cell>
          <cell r="BJ479">
            <v>-1.4</v>
          </cell>
          <cell r="BK479" t="str">
            <v>beton</v>
          </cell>
          <cell r="BL479" t="str">
            <v>kunststof</v>
          </cell>
          <cell r="CT479">
            <v>30000</v>
          </cell>
          <cell r="CU479">
            <v>20000</v>
          </cell>
          <cell r="CV479">
            <v>0</v>
          </cell>
          <cell r="CW479">
            <v>70000</v>
          </cell>
          <cell r="CX479">
            <v>0</v>
          </cell>
          <cell r="DE479" t="str">
            <v>n.v.t.</v>
          </cell>
          <cell r="DI479" t="str">
            <v xml:space="preserve"> </v>
          </cell>
          <cell r="DO479" t="str">
            <v>geen</v>
          </cell>
          <cell r="DP479">
            <v>2003</v>
          </cell>
          <cell r="DQ479">
            <v>2003</v>
          </cell>
          <cell r="DR479">
            <v>2003</v>
          </cell>
          <cell r="DS479" t="str">
            <v>n.v.t.</v>
          </cell>
          <cell r="DT479" t="str">
            <v>n.v.t.</v>
          </cell>
          <cell r="DU479">
            <v>2003</v>
          </cell>
          <cell r="DZ479" t="str">
            <v xml:space="preserve"> </v>
          </cell>
          <cell r="EX479" t="str">
            <v>X</v>
          </cell>
          <cell r="FW479" t="str">
            <v>geen elektra??? of samen met ander object??</v>
          </cell>
          <cell r="FY479" t="e">
            <v>#N/A</v>
          </cell>
        </row>
        <row r="480">
          <cell r="A480" t="str">
            <v>G5001</v>
          </cell>
          <cell r="B480" t="str">
            <v>Zwaan de</v>
          </cell>
          <cell r="C480" t="str">
            <v>Lopikerwetering</v>
          </cell>
          <cell r="D480" t="str">
            <v>j</v>
          </cell>
          <cell r="E480">
            <v>3223</v>
          </cell>
          <cell r="F480" t="str">
            <v>Gm</v>
          </cell>
          <cell r="G480" t="str">
            <v>St</v>
          </cell>
          <cell r="Q480" t="str">
            <v>GmSt</v>
          </cell>
          <cell r="R480" t="str">
            <v>HDSR</v>
          </cell>
          <cell r="S480">
            <v>300</v>
          </cell>
          <cell r="X480" t="str">
            <v>EG</v>
          </cell>
          <cell r="Z480">
            <v>122707.12900000066</v>
          </cell>
          <cell r="AA480">
            <v>442915.20399999991</v>
          </cell>
          <cell r="AB480" t="str">
            <v>Wielsekade 79 bij</v>
          </cell>
          <cell r="AC480" t="str">
            <v>3411AD</v>
          </cell>
          <cell r="AD480" t="str">
            <v>Lopik</v>
          </cell>
          <cell r="AE480" t="str">
            <v>Lopik</v>
          </cell>
          <cell r="AF480" t="str">
            <v>IJ</v>
          </cell>
          <cell r="AG480" t="str">
            <v>NL 01</v>
          </cell>
          <cell r="AH480" t="str">
            <v>autom.</v>
          </cell>
          <cell r="AI480" t="str">
            <v>ST5001</v>
          </cell>
          <cell r="AJ480" t="str">
            <v>GOP</v>
          </cell>
          <cell r="AL480" t="str">
            <v>af- en aanvoer</v>
          </cell>
          <cell r="AO480" t="str">
            <v>Lopiker wetering</v>
          </cell>
          <cell r="AP480">
            <v>0.2</v>
          </cell>
          <cell r="AQ480">
            <v>0</v>
          </cell>
          <cell r="AR480" t="str">
            <v>maalpand de Koekoek</v>
          </cell>
          <cell r="AS480">
            <v>-1.77</v>
          </cell>
          <cell r="AT480">
            <v>-1.87</v>
          </cell>
          <cell r="AU480">
            <v>2.0700000000000003</v>
          </cell>
          <cell r="AV480" t="str">
            <v>schroefpomp</v>
          </cell>
          <cell r="AW480">
            <v>24</v>
          </cell>
          <cell r="BA480">
            <v>24</v>
          </cell>
          <cell r="BC480">
            <v>1</v>
          </cell>
          <cell r="BD480">
            <v>0</v>
          </cell>
          <cell r="BF480" t="str">
            <v>klepstuw</v>
          </cell>
          <cell r="BG480">
            <v>1</v>
          </cell>
          <cell r="BH480">
            <v>1.5</v>
          </cell>
          <cell r="BI480">
            <v>6</v>
          </cell>
          <cell r="CR480" t="str">
            <v>put prefab beton</v>
          </cell>
          <cell r="CS480" t="str">
            <v>stalen straatkast</v>
          </cell>
          <cell r="CT480">
            <v>100000</v>
          </cell>
          <cell r="CU480">
            <v>80000</v>
          </cell>
          <cell r="CV480">
            <v>40000</v>
          </cell>
          <cell r="CW480">
            <v>308000</v>
          </cell>
          <cell r="CX480">
            <v>393575.80513566604</v>
          </cell>
          <cell r="CY480">
            <v>331101.64223060204</v>
          </cell>
          <cell r="DA480">
            <v>235361</v>
          </cell>
          <cell r="DB480">
            <v>180050</v>
          </cell>
          <cell r="DE480">
            <v>2013</v>
          </cell>
          <cell r="DG480">
            <v>2013</v>
          </cell>
          <cell r="DI480">
            <v>2018</v>
          </cell>
          <cell r="DL480" t="str">
            <v>kl.kast</v>
          </cell>
          <cell r="DM480" t="str">
            <v>ja</v>
          </cell>
          <cell r="DO480" t="str">
            <v>geen</v>
          </cell>
          <cell r="DP480">
            <v>1993</v>
          </cell>
          <cell r="DQ480">
            <v>1993</v>
          </cell>
          <cell r="DR480">
            <v>1993</v>
          </cell>
          <cell r="DS480">
            <v>1993</v>
          </cell>
          <cell r="DT480">
            <v>1995</v>
          </cell>
          <cell r="DU480">
            <v>1995</v>
          </cell>
          <cell r="DZ480" t="str">
            <v>mech+electr</v>
          </cell>
          <cell r="EK480">
            <v>134</v>
          </cell>
          <cell r="EZ480" t="str">
            <v>X</v>
          </cell>
          <cell r="FS480" t="str">
            <v>N</v>
          </cell>
          <cell r="FU480" t="str">
            <v>EEKELS SAMSON V.O.F.</v>
          </cell>
          <cell r="FV480" t="str">
            <v>Hidrostal</v>
          </cell>
          <cell r="FW480" t="str">
            <v>871687400007496063</v>
          </cell>
          <cell r="FX480">
            <v>1</v>
          </cell>
          <cell r="FY480" t="str">
            <v>GM-ZWAAN-DE</v>
          </cell>
        </row>
        <row r="481">
          <cell r="A481" t="str">
            <v>ST1027</v>
          </cell>
          <cell r="B481" t="str">
            <v>Zwarte Water (Koekoeksvaart Oosterstroom)</v>
          </cell>
          <cell r="D481" t="str">
            <v>n</v>
          </cell>
          <cell r="E481" t="str">
            <v>nee</v>
          </cell>
          <cell r="G481" t="str">
            <v>St</v>
          </cell>
          <cell r="P481" t="str">
            <v>Ch</v>
          </cell>
          <cell r="Q481" t="str">
            <v>StCh</v>
          </cell>
          <cell r="R481" t="str">
            <v>HDSR</v>
          </cell>
          <cell r="S481">
            <v>300</v>
          </cell>
          <cell r="X481" t="str">
            <v>G3zO</v>
          </cell>
          <cell r="Z481">
            <v>136309.89130000025</v>
          </cell>
          <cell r="AA481">
            <v>456902.76130000129</v>
          </cell>
          <cell r="AB481" t="str">
            <v>hoek Keizersgracht 14nst /Gruttersdijk</v>
          </cell>
          <cell r="AC481" t="str">
            <v>3514BM</v>
          </cell>
          <cell r="AD481" t="str">
            <v>Utrecht</v>
          </cell>
          <cell r="AE481" t="str">
            <v>Utrecht</v>
          </cell>
          <cell r="AF481" t="str">
            <v>LR</v>
          </cell>
          <cell r="AG481" t="str">
            <v>AH 15</v>
          </cell>
          <cell r="AH481" t="str">
            <v>handm.</v>
          </cell>
          <cell r="AI481" t="str">
            <v>geen peilscheidende functie</v>
          </cell>
          <cell r="AJ481" t="str">
            <v>nee</v>
          </cell>
          <cell r="BA481">
            <v>0</v>
          </cell>
          <cell r="BC481">
            <v>0</v>
          </cell>
          <cell r="BF481" t="str">
            <v>afsluitbare schuif</v>
          </cell>
          <cell r="BG481">
            <v>1</v>
          </cell>
          <cell r="BH481" t="str">
            <v>? M.</v>
          </cell>
          <cell r="BK481" t="str">
            <v>staal</v>
          </cell>
          <cell r="BL481" t="str">
            <v>hout</v>
          </cell>
          <cell r="CW481">
            <v>0</v>
          </cell>
          <cell r="CX481">
            <v>0</v>
          </cell>
          <cell r="DE481" t="str">
            <v>geen status bekend</v>
          </cell>
          <cell r="DI481">
            <v>2017</v>
          </cell>
          <cell r="DO481" t="str">
            <v>geen</v>
          </cell>
          <cell r="DP481" t="str">
            <v>??</v>
          </cell>
          <cell r="DQ481">
            <v>1980</v>
          </cell>
          <cell r="DU481">
            <v>1980</v>
          </cell>
          <cell r="EZ481" t="str">
            <v>X</v>
          </cell>
          <cell r="FW481" t="str">
            <v>geen elektra??? of samen met ander object??</v>
          </cell>
          <cell r="FY481" t="e">
            <v>#N/A</v>
          </cell>
        </row>
        <row r="483">
          <cell r="W483" t="str">
            <v>EG</v>
          </cell>
          <cell r="X483">
            <v>183</v>
          </cell>
        </row>
        <row r="484">
          <cell r="W484" t="str">
            <v>G3mE</v>
          </cell>
          <cell r="X484">
            <v>1</v>
          </cell>
        </row>
        <row r="485">
          <cell r="C485" t="str">
            <v>exc.dubbelingen</v>
          </cell>
          <cell r="E485">
            <v>293</v>
          </cell>
          <cell r="F485">
            <v>175</v>
          </cell>
          <cell r="G485">
            <v>179</v>
          </cell>
          <cell r="H485">
            <v>77</v>
          </cell>
          <cell r="I485">
            <v>14</v>
          </cell>
          <cell r="J485">
            <v>10</v>
          </cell>
          <cell r="K485">
            <v>15</v>
          </cell>
          <cell r="L485">
            <v>16</v>
          </cell>
          <cell r="M485">
            <v>19</v>
          </cell>
          <cell r="N485">
            <v>37</v>
          </cell>
          <cell r="O485">
            <v>64</v>
          </cell>
          <cell r="P485">
            <v>44</v>
          </cell>
          <cell r="W485" t="str">
            <v>G3mO</v>
          </cell>
          <cell r="X485">
            <v>20</v>
          </cell>
          <cell r="AE485">
            <v>0</v>
          </cell>
          <cell r="AJ485">
            <v>379</v>
          </cell>
          <cell r="AW485">
            <v>154</v>
          </cell>
          <cell r="AX485">
            <v>38</v>
          </cell>
          <cell r="AY485">
            <v>1</v>
          </cell>
          <cell r="AZ485">
            <v>1</v>
          </cell>
          <cell r="BA485">
            <v>339</v>
          </cell>
          <cell r="BC485">
            <v>191</v>
          </cell>
          <cell r="BD485">
            <v>44</v>
          </cell>
          <cell r="BE485">
            <v>1</v>
          </cell>
          <cell r="DA485">
            <v>98325846</v>
          </cell>
        </row>
        <row r="486">
          <cell r="C486" t="str">
            <v>incl. dubbelingen</v>
          </cell>
          <cell r="E486">
            <v>332</v>
          </cell>
          <cell r="O486" t="str">
            <v>dit zijn de vp bij de grote kunstwerken, dus niet het totaal</v>
          </cell>
          <cell r="W486" t="str">
            <v>G3zO</v>
          </cell>
          <cell r="X486">
            <v>185</v>
          </cell>
        </row>
        <row r="487">
          <cell r="C487" t="str">
            <v>CAW nr volgt nog</v>
          </cell>
          <cell r="E487">
            <v>12</v>
          </cell>
          <cell r="O487" t="str">
            <v>zie dm334531 voor actuele lijst Vispassages</v>
          </cell>
          <cell r="W487" t="str">
            <v>EG/G3zO</v>
          </cell>
          <cell r="X487">
            <v>13</v>
          </cell>
        </row>
        <row r="488">
          <cell r="D488">
            <v>399</v>
          </cell>
          <cell r="S488" t="str">
            <v>STATUS kunstwerk (codering vlgns Intwis)</v>
          </cell>
          <cell r="X488" t="str">
            <v>keuze uit</v>
          </cell>
          <cell r="Y488" t="str">
            <v>Afz.bes.</v>
          </cell>
          <cell r="AF488" t="str">
            <v>aantal objecten in lijst</v>
          </cell>
          <cell r="AV488" t="str">
            <v>aantal gemalen</v>
          </cell>
          <cell r="AW488">
            <v>175</v>
          </cell>
        </row>
        <row r="489">
          <cell r="A489" t="str">
            <v>Gele Cel: Aanpassing gegevens nodig !</v>
          </cell>
          <cell r="K489" t="str">
            <v>3x</v>
          </cell>
          <cell r="L489" t="str">
            <v>Sluis niet functioneel</v>
          </cell>
          <cell r="S489" t="str">
            <v>planvorming (100)</v>
          </cell>
          <cell r="X489" t="str">
            <v>Eigen Grond</v>
          </cell>
          <cell r="Y489" t="str">
            <v>Niet.bes.</v>
          </cell>
          <cell r="AF489">
            <v>150</v>
          </cell>
          <cell r="AG489" t="str">
            <v>OR</v>
          </cell>
          <cell r="AH489" t="str">
            <v>Pas op dubbeling in de telling !!!  ivm combifunctie</v>
          </cell>
          <cell r="AW489">
            <v>3</v>
          </cell>
          <cell r="AX489" t="str">
            <v>capaciteiten nog invullen</v>
          </cell>
        </row>
        <row r="490">
          <cell r="A490" t="str">
            <v xml:space="preserve"> ????</v>
          </cell>
          <cell r="L490" t="str">
            <v>4x</v>
          </cell>
          <cell r="M490" t="str">
            <v>Brug tbv sluis</v>
          </cell>
          <cell r="S490" t="str">
            <v>realisatie plan (203)</v>
          </cell>
          <cell r="X490" t="str">
            <v>Grond 3e met opstalrecht</v>
          </cell>
          <cell r="Y490" t="str">
            <v>Wel.bes.O€</v>
          </cell>
          <cell r="AF490">
            <v>56</v>
          </cell>
          <cell r="AG490" t="str">
            <v>IJ</v>
          </cell>
          <cell r="AV490" t="str">
            <v>vijzel</v>
          </cell>
        </row>
        <row r="491">
          <cell r="S491" t="str">
            <v>operationeel (300)</v>
          </cell>
          <cell r="X491" t="str">
            <v>Grond 3e zonder opstalrecht</v>
          </cell>
          <cell r="AF491">
            <v>132</v>
          </cell>
          <cell r="AG491" t="str">
            <v>LR</v>
          </cell>
          <cell r="AV491">
            <v>0</v>
          </cell>
          <cell r="AW491">
            <v>172</v>
          </cell>
          <cell r="AX491" t="str">
            <v>capaciteiten ingevuld</v>
          </cell>
        </row>
        <row r="492">
          <cell r="S492" t="str">
            <v>buiten bedrijf (400)</v>
          </cell>
          <cell r="X492" t="str">
            <v>dus code:</v>
          </cell>
          <cell r="AF492">
            <v>138</v>
          </cell>
          <cell r="AG492" t="str">
            <v>KR</v>
          </cell>
          <cell r="AV492" t="str">
            <v>schroefpomp</v>
          </cell>
        </row>
        <row r="493">
          <cell r="S493" t="str">
            <v>niet meer aanwezig (500)</v>
          </cell>
          <cell r="X493" t="str">
            <v>EG</v>
          </cell>
          <cell r="AF493">
            <v>476</v>
          </cell>
          <cell r="AV493">
            <v>0</v>
          </cell>
        </row>
        <row r="494">
          <cell r="X494" t="str">
            <v>G3mO</v>
          </cell>
          <cell r="AV494" t="str">
            <v>pomp</v>
          </cell>
        </row>
        <row r="495">
          <cell r="X495" t="str">
            <v>G3zO</v>
          </cell>
          <cell r="AG495" t="str">
            <v xml:space="preserve"> </v>
          </cell>
          <cell r="AV495">
            <v>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411"/>
  <sheetViews>
    <sheetView tabSelected="1" zoomScaleNormal="100" workbookViewId="0">
      <selection activeCell="A2" sqref="A2"/>
    </sheetView>
  </sheetViews>
  <sheetFormatPr defaultRowHeight="12.75" x14ac:dyDescent="0.2"/>
  <cols>
    <col min="1" max="1" width="38" customWidth="1"/>
    <col min="2" max="2" width="11.7109375" customWidth="1"/>
    <col min="3" max="3" width="43.28515625" customWidth="1"/>
    <col min="4" max="4" width="8.85546875" bestFit="1" customWidth="1"/>
    <col min="5" max="5" width="27.28515625" bestFit="1" customWidth="1"/>
    <col min="6" max="6" width="27.28515625" customWidth="1"/>
    <col min="7" max="7" width="21" customWidth="1"/>
    <col min="8" max="8" width="10.140625" bestFit="1" customWidth="1"/>
    <col min="9" max="9" width="7" style="20" bestFit="1" customWidth="1"/>
    <col min="10" max="10" width="7.7109375" style="20" bestFit="1" customWidth="1"/>
    <col min="11" max="11" width="8.140625" style="20" bestFit="1" customWidth="1"/>
    <col min="12" max="13" width="14" hidden="1" customWidth="1"/>
    <col min="14" max="14" width="13.140625" hidden="1" customWidth="1"/>
    <col min="15" max="16" width="18.42578125" hidden="1" customWidth="1"/>
    <col min="17" max="20" width="18.42578125" style="28" customWidth="1"/>
    <col min="21" max="21" width="20.28515625" style="28" customWidth="1"/>
    <col min="22" max="23" width="12" bestFit="1" customWidth="1"/>
  </cols>
  <sheetData>
    <row r="1" spans="1:23" ht="25.5" x14ac:dyDescent="0.2">
      <c r="A1" s="1" t="s">
        <v>0</v>
      </c>
      <c r="B1" s="2" t="s">
        <v>1</v>
      </c>
      <c r="C1" s="1" t="s">
        <v>2</v>
      </c>
      <c r="D1" s="3" t="s">
        <v>3</v>
      </c>
      <c r="E1" s="1" t="s">
        <v>4</v>
      </c>
      <c r="F1" s="1" t="s">
        <v>2149</v>
      </c>
      <c r="G1" s="4" t="s">
        <v>5</v>
      </c>
      <c r="H1" s="5" t="s">
        <v>6</v>
      </c>
      <c r="I1" s="21" t="s">
        <v>7</v>
      </c>
      <c r="J1" s="6" t="s">
        <v>8</v>
      </c>
      <c r="K1" s="6" t="s">
        <v>9</v>
      </c>
      <c r="L1" s="7" t="s">
        <v>10</v>
      </c>
      <c r="M1" s="7" t="s">
        <v>11</v>
      </c>
      <c r="N1" s="7" t="s">
        <v>12</v>
      </c>
      <c r="O1" s="7" t="s">
        <v>13</v>
      </c>
      <c r="P1" s="7" t="s">
        <v>2172</v>
      </c>
      <c r="Q1" s="24" t="s">
        <v>2189</v>
      </c>
      <c r="R1" s="25" t="s">
        <v>2188</v>
      </c>
      <c r="S1" s="25" t="s">
        <v>2187</v>
      </c>
      <c r="T1" s="25" t="s">
        <v>2186</v>
      </c>
      <c r="U1" s="24" t="s">
        <v>2185</v>
      </c>
      <c r="V1" s="8" t="s">
        <v>14</v>
      </c>
      <c r="W1" s="8" t="s">
        <v>15</v>
      </c>
    </row>
    <row r="2" spans="1:23" x14ac:dyDescent="0.2">
      <c r="A2" s="11" t="s">
        <v>1110</v>
      </c>
      <c r="B2" s="12">
        <v>1010</v>
      </c>
      <c r="C2" s="11" t="s">
        <v>1111</v>
      </c>
      <c r="D2" s="11" t="s">
        <v>1104</v>
      </c>
      <c r="E2" s="11" t="s">
        <v>48</v>
      </c>
      <c r="F2" s="11" t="s">
        <v>2150</v>
      </c>
      <c r="G2" s="13" t="s">
        <v>1129</v>
      </c>
      <c r="H2" s="14">
        <v>43257</v>
      </c>
      <c r="I2" s="22" t="str">
        <f>LEFT(G2,4)</f>
        <v>2018</v>
      </c>
      <c r="J2" s="9">
        <v>3</v>
      </c>
      <c r="K2" s="9">
        <f>+J2+I2</f>
        <v>2021</v>
      </c>
      <c r="L2" s="10"/>
      <c r="M2" s="10"/>
      <c r="N2" s="15">
        <v>2975000</v>
      </c>
      <c r="O2" s="15">
        <v>200000</v>
      </c>
      <c r="P2" s="15">
        <f t="shared" ref="P2:P7" si="0">(L2+M2+N2+O2)*1.21</f>
        <v>3841750</v>
      </c>
      <c r="Q2" s="26">
        <f t="shared" ref="Q2:S7" si="1">ROUND(L2*1.21,0)</f>
        <v>0</v>
      </c>
      <c r="R2" s="26">
        <f t="shared" si="1"/>
        <v>0</v>
      </c>
      <c r="S2" s="26">
        <f t="shared" si="1"/>
        <v>3599750</v>
      </c>
      <c r="T2" s="26">
        <f>O2*1.21</f>
        <v>242000</v>
      </c>
      <c r="U2" s="26">
        <f t="shared" ref="U2:U65" si="2">Q2+R2+S2+T2</f>
        <v>3841750</v>
      </c>
      <c r="V2" s="16" t="s">
        <v>1113</v>
      </c>
      <c r="W2" s="16" t="s">
        <v>1114</v>
      </c>
    </row>
    <row r="3" spans="1:23" x14ac:dyDescent="0.2">
      <c r="A3" s="11" t="s">
        <v>1110</v>
      </c>
      <c r="B3" s="12">
        <v>1010</v>
      </c>
      <c r="C3" s="11" t="s">
        <v>1111</v>
      </c>
      <c r="D3" s="11" t="s">
        <v>1104</v>
      </c>
      <c r="E3" s="11" t="s">
        <v>48</v>
      </c>
      <c r="F3" s="11" t="s">
        <v>2150</v>
      </c>
      <c r="G3" s="13" t="s">
        <v>1112</v>
      </c>
      <c r="H3" s="14">
        <v>43257</v>
      </c>
      <c r="I3" s="22" t="str">
        <f>LEFT(G3,4)</f>
        <v>2018</v>
      </c>
      <c r="J3" s="9">
        <v>6</v>
      </c>
      <c r="K3" s="9">
        <f>+J3+I3</f>
        <v>2024</v>
      </c>
      <c r="L3" s="10">
        <v>10500000</v>
      </c>
      <c r="M3" s="10"/>
      <c r="N3" s="15"/>
      <c r="O3" s="15"/>
      <c r="P3" s="15">
        <f t="shared" si="0"/>
        <v>12705000</v>
      </c>
      <c r="Q3" s="26">
        <f t="shared" si="1"/>
        <v>12705000</v>
      </c>
      <c r="R3" s="26">
        <f t="shared" si="1"/>
        <v>0</v>
      </c>
      <c r="S3" s="26">
        <f t="shared" si="1"/>
        <v>0</v>
      </c>
      <c r="T3" s="26"/>
      <c r="U3" s="26">
        <f t="shared" si="2"/>
        <v>12705000</v>
      </c>
      <c r="V3" s="16" t="s">
        <v>1113</v>
      </c>
      <c r="W3" s="16" t="s">
        <v>1114</v>
      </c>
    </row>
    <row r="4" spans="1:23" x14ac:dyDescent="0.2">
      <c r="A4" s="11" t="s">
        <v>1264</v>
      </c>
      <c r="B4" s="12">
        <v>1010</v>
      </c>
      <c r="C4" s="11" t="s">
        <v>1111</v>
      </c>
      <c r="D4" s="11" t="s">
        <v>1104</v>
      </c>
      <c r="E4" s="11" t="s">
        <v>48</v>
      </c>
      <c r="F4" s="11" t="s">
        <v>2150</v>
      </c>
      <c r="G4" s="13"/>
      <c r="H4" s="14"/>
      <c r="I4" s="22"/>
      <c r="J4" s="9"/>
      <c r="K4" s="9"/>
      <c r="L4" s="10">
        <v>710483</v>
      </c>
      <c r="M4" s="10"/>
      <c r="N4" s="15"/>
      <c r="O4" s="15"/>
      <c r="P4" s="15">
        <f t="shared" si="0"/>
        <v>859684.42999999993</v>
      </c>
      <c r="Q4" s="26">
        <f t="shared" si="1"/>
        <v>859684</v>
      </c>
      <c r="R4" s="26">
        <f t="shared" si="1"/>
        <v>0</v>
      </c>
      <c r="S4" s="26">
        <f t="shared" si="1"/>
        <v>0</v>
      </c>
      <c r="T4" s="26"/>
      <c r="U4" s="26">
        <f t="shared" si="2"/>
        <v>859684</v>
      </c>
      <c r="V4" s="16" t="s">
        <v>1113</v>
      </c>
      <c r="W4" s="16" t="s">
        <v>1114</v>
      </c>
    </row>
    <row r="5" spans="1:23" x14ac:dyDescent="0.2">
      <c r="A5" s="11" t="s">
        <v>1166</v>
      </c>
      <c r="B5" s="12">
        <v>1020</v>
      </c>
      <c r="C5" s="11" t="s">
        <v>1167</v>
      </c>
      <c r="D5" s="11" t="s">
        <v>1104</v>
      </c>
      <c r="E5" s="11" t="s">
        <v>48</v>
      </c>
      <c r="F5" s="11" t="s">
        <v>2150</v>
      </c>
      <c r="G5" s="13" t="s">
        <v>1168</v>
      </c>
      <c r="H5" s="14">
        <v>43257</v>
      </c>
      <c r="I5" s="22" t="str">
        <f>LEFT(G5,4)</f>
        <v>2018</v>
      </c>
      <c r="J5" s="9">
        <v>6</v>
      </c>
      <c r="K5" s="9">
        <f>+J5+I5</f>
        <v>2024</v>
      </c>
      <c r="L5" s="10">
        <v>1780000</v>
      </c>
      <c r="M5" s="10"/>
      <c r="N5" s="15">
        <v>0</v>
      </c>
      <c r="O5" s="15">
        <v>150000</v>
      </c>
      <c r="P5" s="15">
        <f t="shared" si="0"/>
        <v>2335300</v>
      </c>
      <c r="Q5" s="26">
        <f t="shared" si="1"/>
        <v>2153800</v>
      </c>
      <c r="R5" s="26">
        <f t="shared" si="1"/>
        <v>0</v>
      </c>
      <c r="S5" s="26">
        <f t="shared" si="1"/>
        <v>0</v>
      </c>
      <c r="T5" s="26">
        <f>O5*1.21</f>
        <v>181500</v>
      </c>
      <c r="U5" s="26">
        <f t="shared" si="2"/>
        <v>2335300</v>
      </c>
      <c r="V5" s="16" t="s">
        <v>1106</v>
      </c>
      <c r="W5" s="16" t="s">
        <v>1107</v>
      </c>
    </row>
    <row r="6" spans="1:23" x14ac:dyDescent="0.2">
      <c r="A6" s="11" t="s">
        <v>2127</v>
      </c>
      <c r="B6" s="12">
        <v>1040</v>
      </c>
      <c r="C6" s="11" t="s">
        <v>1116</v>
      </c>
      <c r="D6" s="11" t="s">
        <v>1117</v>
      </c>
      <c r="E6" s="11" t="s">
        <v>1118</v>
      </c>
      <c r="F6" s="11" t="s">
        <v>2153</v>
      </c>
      <c r="G6" s="13" t="s">
        <v>2128</v>
      </c>
      <c r="H6" s="14">
        <v>43311</v>
      </c>
      <c r="I6" s="22" t="s">
        <v>1277</v>
      </c>
      <c r="J6" s="9">
        <v>3</v>
      </c>
      <c r="K6" s="9">
        <f>+J6+I6</f>
        <v>2021</v>
      </c>
      <c r="L6" s="10">
        <v>0</v>
      </c>
      <c r="M6" s="10">
        <v>0</v>
      </c>
      <c r="N6" s="15">
        <v>20000</v>
      </c>
      <c r="O6" s="15"/>
      <c r="P6" s="15">
        <f t="shared" si="0"/>
        <v>24200</v>
      </c>
      <c r="Q6" s="26">
        <f t="shared" si="1"/>
        <v>0</v>
      </c>
      <c r="R6" s="26">
        <f t="shared" si="1"/>
        <v>0</v>
      </c>
      <c r="S6" s="26">
        <f t="shared" si="1"/>
        <v>24200</v>
      </c>
      <c r="T6" s="26"/>
      <c r="U6" s="26">
        <f t="shared" si="2"/>
        <v>24200</v>
      </c>
      <c r="V6" s="16" t="s">
        <v>1120</v>
      </c>
      <c r="W6" s="16" t="s">
        <v>1121</v>
      </c>
    </row>
    <row r="7" spans="1:23" x14ac:dyDescent="0.2">
      <c r="A7" s="11" t="s">
        <v>1115</v>
      </c>
      <c r="B7" s="12">
        <v>1040</v>
      </c>
      <c r="C7" s="11" t="s">
        <v>1116</v>
      </c>
      <c r="D7" s="11" t="s">
        <v>1117</v>
      </c>
      <c r="E7" s="11" t="s">
        <v>1118</v>
      </c>
      <c r="F7" s="11" t="s">
        <v>2151</v>
      </c>
      <c r="G7" s="13" t="s">
        <v>1119</v>
      </c>
      <c r="H7" s="14">
        <v>43311</v>
      </c>
      <c r="I7" s="22" t="str">
        <f>LEFT(G7,4)</f>
        <v>2018</v>
      </c>
      <c r="J7" s="9">
        <v>6</v>
      </c>
      <c r="K7" s="9">
        <f>+J7+I7</f>
        <v>2024</v>
      </c>
      <c r="L7" s="10">
        <v>3800000</v>
      </c>
      <c r="M7" s="10"/>
      <c r="N7" s="15"/>
      <c r="O7" s="15">
        <v>330000</v>
      </c>
      <c r="P7" s="15">
        <f t="shared" si="0"/>
        <v>4997300</v>
      </c>
      <c r="Q7" s="26">
        <f t="shared" si="1"/>
        <v>4598000</v>
      </c>
      <c r="R7" s="26">
        <f t="shared" si="1"/>
        <v>0</v>
      </c>
      <c r="S7" s="26">
        <f t="shared" si="1"/>
        <v>0</v>
      </c>
      <c r="T7" s="26">
        <f>O7*1.21</f>
        <v>399300</v>
      </c>
      <c r="U7" s="26">
        <f t="shared" si="2"/>
        <v>4997300</v>
      </c>
      <c r="V7" s="16" t="s">
        <v>1120</v>
      </c>
      <c r="W7" s="16" t="s">
        <v>1121</v>
      </c>
    </row>
    <row r="8" spans="1:23" x14ac:dyDescent="0.2">
      <c r="A8" s="11" t="s">
        <v>2129</v>
      </c>
      <c r="B8" s="12">
        <v>1040</v>
      </c>
      <c r="C8" s="11" t="s">
        <v>1116</v>
      </c>
      <c r="D8" s="11" t="s">
        <v>1117</v>
      </c>
      <c r="E8" s="11" t="s">
        <v>1118</v>
      </c>
      <c r="F8" s="11" t="s">
        <v>2152</v>
      </c>
      <c r="G8" s="13"/>
      <c r="H8" s="14"/>
      <c r="I8" s="22"/>
      <c r="J8" s="9"/>
      <c r="K8" s="9"/>
      <c r="L8" s="10"/>
      <c r="M8" s="10"/>
      <c r="N8" s="15"/>
      <c r="O8" s="15"/>
      <c r="P8" s="15">
        <v>16200</v>
      </c>
      <c r="Q8" s="26">
        <f t="shared" ref="Q8:Q18" si="3">P8</f>
        <v>16200</v>
      </c>
      <c r="R8" s="26">
        <f t="shared" ref="R8:R71" si="4">ROUND(M8*1.21,0)</f>
        <v>0</v>
      </c>
      <c r="S8" s="26">
        <f t="shared" ref="S8:S71" si="5">ROUND(N8*1.21,0)</f>
        <v>0</v>
      </c>
      <c r="T8" s="26"/>
      <c r="U8" s="26">
        <f t="shared" si="2"/>
        <v>16200</v>
      </c>
      <c r="V8" s="16" t="s">
        <v>1120</v>
      </c>
      <c r="W8" s="16" t="s">
        <v>1121</v>
      </c>
    </row>
    <row r="9" spans="1:23" x14ac:dyDescent="0.2">
      <c r="A9" s="11" t="s">
        <v>1290</v>
      </c>
      <c r="B9" s="12">
        <v>1063</v>
      </c>
      <c r="C9" s="11" t="s">
        <v>1291</v>
      </c>
      <c r="D9" s="11" t="s">
        <v>1292</v>
      </c>
      <c r="E9" s="11" t="s">
        <v>96</v>
      </c>
      <c r="F9" s="11" t="s">
        <v>2154</v>
      </c>
      <c r="G9" s="13" t="s">
        <v>1293</v>
      </c>
      <c r="H9" s="14">
        <v>42027</v>
      </c>
      <c r="I9" s="22" t="str">
        <f t="shared" ref="I9:I19" si="6">LEFT(G9,4)</f>
        <v>2015</v>
      </c>
      <c r="J9" s="9">
        <v>6</v>
      </c>
      <c r="K9" s="9">
        <f t="shared" ref="K9:K72" si="7">+J9+I9</f>
        <v>2021</v>
      </c>
      <c r="L9" s="10"/>
      <c r="M9" s="10"/>
      <c r="N9" s="15"/>
      <c r="O9" s="15"/>
      <c r="P9" s="15">
        <v>544500</v>
      </c>
      <c r="Q9" s="26">
        <f t="shared" si="3"/>
        <v>544500</v>
      </c>
      <c r="R9" s="26">
        <f t="shared" si="4"/>
        <v>0</v>
      </c>
      <c r="S9" s="26">
        <f t="shared" si="5"/>
        <v>0</v>
      </c>
      <c r="T9" s="26"/>
      <c r="U9" s="26">
        <f t="shared" si="2"/>
        <v>544500</v>
      </c>
      <c r="V9" s="16"/>
      <c r="W9" s="16"/>
    </row>
    <row r="10" spans="1:23" x14ac:dyDescent="0.2">
      <c r="A10" s="11" t="s">
        <v>1492</v>
      </c>
      <c r="B10" s="12">
        <v>1066</v>
      </c>
      <c r="C10" s="11" t="s">
        <v>1493</v>
      </c>
      <c r="D10" s="11" t="s">
        <v>1494</v>
      </c>
      <c r="E10" s="11" t="s">
        <v>1495</v>
      </c>
      <c r="F10" s="11" t="s">
        <v>2154</v>
      </c>
      <c r="G10" s="13" t="s">
        <v>1496</v>
      </c>
      <c r="H10" s="14">
        <v>42026</v>
      </c>
      <c r="I10" s="22" t="str">
        <f t="shared" si="6"/>
        <v>2015</v>
      </c>
      <c r="J10" s="9">
        <v>6</v>
      </c>
      <c r="K10" s="9">
        <f t="shared" si="7"/>
        <v>2021</v>
      </c>
      <c r="L10" s="10"/>
      <c r="M10" s="10"/>
      <c r="N10" s="15"/>
      <c r="O10" s="15"/>
      <c r="P10" s="15">
        <v>229900</v>
      </c>
      <c r="Q10" s="26">
        <f t="shared" si="3"/>
        <v>229900</v>
      </c>
      <c r="R10" s="26">
        <f t="shared" si="4"/>
        <v>0</v>
      </c>
      <c r="S10" s="26">
        <f t="shared" si="5"/>
        <v>0</v>
      </c>
      <c r="T10" s="26"/>
      <c r="U10" s="26">
        <f t="shared" si="2"/>
        <v>229900</v>
      </c>
      <c r="V10" s="16"/>
      <c r="W10" s="16"/>
    </row>
    <row r="11" spans="1:23" x14ac:dyDescent="0.2">
      <c r="A11" s="11" t="s">
        <v>1451</v>
      </c>
      <c r="B11" s="12">
        <v>1067</v>
      </c>
      <c r="C11" s="11" t="s">
        <v>1452</v>
      </c>
      <c r="D11" s="11" t="s">
        <v>1139</v>
      </c>
      <c r="E11" s="11" t="s">
        <v>1140</v>
      </c>
      <c r="F11" s="11" t="s">
        <v>2154</v>
      </c>
      <c r="G11" s="13" t="s">
        <v>1453</v>
      </c>
      <c r="H11" s="14">
        <v>42026</v>
      </c>
      <c r="I11" s="22" t="str">
        <f t="shared" si="6"/>
        <v>2015</v>
      </c>
      <c r="J11" s="9">
        <v>6</v>
      </c>
      <c r="K11" s="9">
        <f t="shared" si="7"/>
        <v>2021</v>
      </c>
      <c r="L11" s="10"/>
      <c r="M11" s="10"/>
      <c r="N11" s="15"/>
      <c r="O11" s="15"/>
      <c r="P11" s="15">
        <v>254100</v>
      </c>
      <c r="Q11" s="26">
        <f t="shared" si="3"/>
        <v>254100</v>
      </c>
      <c r="R11" s="26">
        <f t="shared" si="4"/>
        <v>0</v>
      </c>
      <c r="S11" s="26">
        <f t="shared" si="5"/>
        <v>0</v>
      </c>
      <c r="T11" s="26"/>
      <c r="U11" s="26">
        <f t="shared" si="2"/>
        <v>254100</v>
      </c>
      <c r="V11" s="16"/>
      <c r="W11" s="16"/>
    </row>
    <row r="12" spans="1:23" x14ac:dyDescent="0.2">
      <c r="A12" s="11" t="s">
        <v>1497</v>
      </c>
      <c r="B12" s="12">
        <v>1068</v>
      </c>
      <c r="C12" s="11" t="s">
        <v>1498</v>
      </c>
      <c r="D12" s="11" t="s">
        <v>1147</v>
      </c>
      <c r="E12" s="11" t="s">
        <v>125</v>
      </c>
      <c r="F12" s="11" t="s">
        <v>2154</v>
      </c>
      <c r="G12" s="13" t="s">
        <v>1499</v>
      </c>
      <c r="H12" s="14">
        <v>42026</v>
      </c>
      <c r="I12" s="22" t="str">
        <f t="shared" si="6"/>
        <v>2015</v>
      </c>
      <c r="J12" s="9">
        <v>6</v>
      </c>
      <c r="K12" s="9">
        <f t="shared" si="7"/>
        <v>2021</v>
      </c>
      <c r="L12" s="10"/>
      <c r="M12" s="10"/>
      <c r="N12" s="15"/>
      <c r="O12" s="15"/>
      <c r="P12" s="15">
        <v>229900</v>
      </c>
      <c r="Q12" s="26">
        <f t="shared" si="3"/>
        <v>229900</v>
      </c>
      <c r="R12" s="26">
        <f t="shared" si="4"/>
        <v>0</v>
      </c>
      <c r="S12" s="26">
        <f t="shared" si="5"/>
        <v>0</v>
      </c>
      <c r="T12" s="26"/>
      <c r="U12" s="26">
        <f t="shared" si="2"/>
        <v>229900</v>
      </c>
      <c r="V12" s="16"/>
      <c r="W12" s="16"/>
    </row>
    <row r="13" spans="1:23" x14ac:dyDescent="0.2">
      <c r="A13" s="11" t="s">
        <v>1413</v>
      </c>
      <c r="B13" s="12">
        <v>1073</v>
      </c>
      <c r="C13" s="11" t="s">
        <v>1414</v>
      </c>
      <c r="D13" s="11" t="s">
        <v>1415</v>
      </c>
      <c r="E13" s="11" t="s">
        <v>383</v>
      </c>
      <c r="F13" s="11" t="s">
        <v>2154</v>
      </c>
      <c r="G13" s="13" t="s">
        <v>1416</v>
      </c>
      <c r="H13" s="14">
        <v>42025</v>
      </c>
      <c r="I13" s="22" t="str">
        <f t="shared" si="6"/>
        <v>2015</v>
      </c>
      <c r="J13" s="9">
        <v>6</v>
      </c>
      <c r="K13" s="9">
        <f t="shared" si="7"/>
        <v>2021</v>
      </c>
      <c r="L13" s="10"/>
      <c r="M13" s="10"/>
      <c r="N13" s="15"/>
      <c r="O13" s="15"/>
      <c r="P13" s="15">
        <v>308550</v>
      </c>
      <c r="Q13" s="26">
        <f t="shared" si="3"/>
        <v>308550</v>
      </c>
      <c r="R13" s="26">
        <f t="shared" si="4"/>
        <v>0</v>
      </c>
      <c r="S13" s="26">
        <f t="shared" si="5"/>
        <v>0</v>
      </c>
      <c r="T13" s="26"/>
      <c r="U13" s="26">
        <f t="shared" si="2"/>
        <v>308550</v>
      </c>
      <c r="V13" s="16"/>
      <c r="W13" s="16"/>
    </row>
    <row r="14" spans="1:23" x14ac:dyDescent="0.2">
      <c r="A14" s="11" t="s">
        <v>1511</v>
      </c>
      <c r="B14" s="12">
        <v>1081</v>
      </c>
      <c r="C14" s="11" t="s">
        <v>1512</v>
      </c>
      <c r="D14" s="11" t="s">
        <v>1513</v>
      </c>
      <c r="E14" s="11" t="s">
        <v>1230</v>
      </c>
      <c r="F14" s="11" t="s">
        <v>2154</v>
      </c>
      <c r="G14" s="13" t="s">
        <v>1514</v>
      </c>
      <c r="H14" s="14">
        <v>42025</v>
      </c>
      <c r="I14" s="22" t="str">
        <f t="shared" si="6"/>
        <v>2015</v>
      </c>
      <c r="J14" s="9">
        <v>6</v>
      </c>
      <c r="K14" s="9">
        <f t="shared" si="7"/>
        <v>2021</v>
      </c>
      <c r="L14" s="10"/>
      <c r="M14" s="10"/>
      <c r="N14" s="15"/>
      <c r="O14" s="15"/>
      <c r="P14" s="15">
        <v>217800</v>
      </c>
      <c r="Q14" s="26">
        <f t="shared" si="3"/>
        <v>217800</v>
      </c>
      <c r="R14" s="26">
        <f t="shared" si="4"/>
        <v>0</v>
      </c>
      <c r="S14" s="26">
        <f t="shared" si="5"/>
        <v>0</v>
      </c>
      <c r="T14" s="26"/>
      <c r="U14" s="26">
        <f t="shared" si="2"/>
        <v>217800</v>
      </c>
      <c r="V14" s="16"/>
      <c r="W14" s="16"/>
    </row>
    <row r="15" spans="1:23" x14ac:dyDescent="0.2">
      <c r="A15" s="11" t="s">
        <v>1428</v>
      </c>
      <c r="B15" s="12">
        <v>1082</v>
      </c>
      <c r="C15" s="11" t="s">
        <v>1429</v>
      </c>
      <c r="D15" s="11" t="s">
        <v>1430</v>
      </c>
      <c r="E15" s="11" t="s">
        <v>141</v>
      </c>
      <c r="F15" s="11" t="s">
        <v>2154</v>
      </c>
      <c r="G15" s="13" t="s">
        <v>1431</v>
      </c>
      <c r="H15" s="14">
        <v>42026</v>
      </c>
      <c r="I15" s="22" t="str">
        <f t="shared" si="6"/>
        <v>2015</v>
      </c>
      <c r="J15" s="9">
        <v>6</v>
      </c>
      <c r="K15" s="9">
        <f t="shared" si="7"/>
        <v>2021</v>
      </c>
      <c r="L15" s="10"/>
      <c r="M15" s="10"/>
      <c r="N15" s="15"/>
      <c r="O15" s="15"/>
      <c r="P15" s="15">
        <v>278300</v>
      </c>
      <c r="Q15" s="26">
        <f t="shared" si="3"/>
        <v>278300</v>
      </c>
      <c r="R15" s="26">
        <f t="shared" si="4"/>
        <v>0</v>
      </c>
      <c r="S15" s="26">
        <f t="shared" si="5"/>
        <v>0</v>
      </c>
      <c r="T15" s="26"/>
      <c r="U15" s="26">
        <f t="shared" si="2"/>
        <v>278300</v>
      </c>
      <c r="V15" s="16"/>
      <c r="W15" s="16"/>
    </row>
    <row r="16" spans="1:23" x14ac:dyDescent="0.2">
      <c r="A16" s="11" t="s">
        <v>1349</v>
      </c>
      <c r="B16" s="12">
        <v>1083</v>
      </c>
      <c r="C16" s="11" t="s">
        <v>1350</v>
      </c>
      <c r="D16" s="11" t="s">
        <v>1182</v>
      </c>
      <c r="E16" s="11" t="s">
        <v>141</v>
      </c>
      <c r="F16" s="11" t="s">
        <v>2154</v>
      </c>
      <c r="G16" s="13" t="s">
        <v>1351</v>
      </c>
      <c r="H16" s="14">
        <v>42025</v>
      </c>
      <c r="I16" s="22" t="str">
        <f t="shared" si="6"/>
        <v>2015</v>
      </c>
      <c r="J16" s="9">
        <v>6</v>
      </c>
      <c r="K16" s="9">
        <f t="shared" si="7"/>
        <v>2021</v>
      </c>
      <c r="L16" s="10"/>
      <c r="M16" s="10"/>
      <c r="N16" s="15"/>
      <c r="O16" s="15"/>
      <c r="P16" s="15">
        <v>411400</v>
      </c>
      <c r="Q16" s="26">
        <f t="shared" si="3"/>
        <v>411400</v>
      </c>
      <c r="R16" s="26">
        <f t="shared" si="4"/>
        <v>0</v>
      </c>
      <c r="S16" s="26">
        <f t="shared" si="5"/>
        <v>0</v>
      </c>
      <c r="T16" s="26"/>
      <c r="U16" s="26">
        <f t="shared" si="2"/>
        <v>411400</v>
      </c>
      <c r="V16" s="16"/>
      <c r="W16" s="16"/>
    </row>
    <row r="17" spans="1:23" x14ac:dyDescent="0.2">
      <c r="A17" s="11" t="s">
        <v>1481</v>
      </c>
      <c r="B17" s="12">
        <v>1084</v>
      </c>
      <c r="C17" s="11" t="s">
        <v>1482</v>
      </c>
      <c r="D17" s="11" t="s">
        <v>1483</v>
      </c>
      <c r="E17" s="11" t="s">
        <v>217</v>
      </c>
      <c r="F17" s="11" t="s">
        <v>2154</v>
      </c>
      <c r="G17" s="13" t="s">
        <v>1484</v>
      </c>
      <c r="H17" s="14">
        <v>42025</v>
      </c>
      <c r="I17" s="22" t="str">
        <f t="shared" si="6"/>
        <v>2015</v>
      </c>
      <c r="J17" s="9">
        <v>6</v>
      </c>
      <c r="K17" s="9">
        <f t="shared" si="7"/>
        <v>2021</v>
      </c>
      <c r="L17" s="10"/>
      <c r="M17" s="10"/>
      <c r="N17" s="15"/>
      <c r="O17" s="15"/>
      <c r="P17" s="15">
        <v>242000</v>
      </c>
      <c r="Q17" s="26">
        <f t="shared" si="3"/>
        <v>242000</v>
      </c>
      <c r="R17" s="26">
        <f t="shared" si="4"/>
        <v>0</v>
      </c>
      <c r="S17" s="26">
        <f t="shared" si="5"/>
        <v>0</v>
      </c>
      <c r="T17" s="26"/>
      <c r="U17" s="26">
        <f t="shared" si="2"/>
        <v>242000</v>
      </c>
      <c r="V17" s="16"/>
      <c r="W17" s="16"/>
    </row>
    <row r="18" spans="1:23" x14ac:dyDescent="0.2">
      <c r="A18" s="11" t="s">
        <v>1388</v>
      </c>
      <c r="B18" s="12">
        <v>1085</v>
      </c>
      <c r="C18" s="11" t="s">
        <v>1068</v>
      </c>
      <c r="D18" s="11" t="s">
        <v>1069</v>
      </c>
      <c r="E18" s="11" t="s">
        <v>108</v>
      </c>
      <c r="F18" s="11" t="s">
        <v>2154</v>
      </c>
      <c r="G18" s="13" t="s">
        <v>1389</v>
      </c>
      <c r="H18" s="14">
        <v>42025</v>
      </c>
      <c r="I18" s="22" t="str">
        <f t="shared" si="6"/>
        <v>2015</v>
      </c>
      <c r="J18" s="9">
        <v>6</v>
      </c>
      <c r="K18" s="9">
        <f t="shared" si="7"/>
        <v>2021</v>
      </c>
      <c r="L18" s="10"/>
      <c r="M18" s="10"/>
      <c r="N18" s="15"/>
      <c r="O18" s="15"/>
      <c r="P18" s="15">
        <v>344850</v>
      </c>
      <c r="Q18" s="26">
        <f t="shared" si="3"/>
        <v>344850</v>
      </c>
      <c r="R18" s="26">
        <f t="shared" si="4"/>
        <v>0</v>
      </c>
      <c r="S18" s="26">
        <f t="shared" si="5"/>
        <v>0</v>
      </c>
      <c r="T18" s="26"/>
      <c r="U18" s="26">
        <f t="shared" si="2"/>
        <v>344850</v>
      </c>
      <c r="V18" s="16"/>
      <c r="W18" s="16"/>
    </row>
    <row r="19" spans="1:23" x14ac:dyDescent="0.2">
      <c r="A19" s="11" t="s">
        <v>1217</v>
      </c>
      <c r="B19" s="12">
        <v>2400</v>
      </c>
      <c r="C19" s="11" t="s">
        <v>1218</v>
      </c>
      <c r="D19" s="11" t="s">
        <v>1219</v>
      </c>
      <c r="E19" s="11" t="s">
        <v>119</v>
      </c>
      <c r="F19" s="11" t="s">
        <v>2152</v>
      </c>
      <c r="G19" s="13" t="s">
        <v>1220</v>
      </c>
      <c r="H19" s="14">
        <v>42942</v>
      </c>
      <c r="I19" s="22" t="str">
        <f t="shared" si="6"/>
        <v>2017</v>
      </c>
      <c r="J19" s="9">
        <v>3</v>
      </c>
      <c r="K19" s="9">
        <f t="shared" si="7"/>
        <v>2020</v>
      </c>
      <c r="L19" s="10"/>
      <c r="M19" s="10"/>
      <c r="N19" s="15">
        <v>1081600</v>
      </c>
      <c r="O19" s="15"/>
      <c r="P19" s="15">
        <f t="shared" ref="P19:P55" si="8">(L19+M19+N19+O19)*1.21</f>
        <v>1308736</v>
      </c>
      <c r="Q19" s="26">
        <f t="shared" ref="Q19:Q55" si="9">ROUND(L19*1.21,0)</f>
        <v>0</v>
      </c>
      <c r="R19" s="26">
        <f t="shared" si="4"/>
        <v>0</v>
      </c>
      <c r="S19" s="26">
        <f t="shared" si="5"/>
        <v>1308736</v>
      </c>
      <c r="T19" s="26"/>
      <c r="U19" s="26">
        <f t="shared" si="2"/>
        <v>1308736</v>
      </c>
      <c r="V19" s="16"/>
      <c r="W19" s="16"/>
    </row>
    <row r="20" spans="1:23" x14ac:dyDescent="0.2">
      <c r="A20" s="11" t="s">
        <v>29</v>
      </c>
      <c r="B20" s="12">
        <v>6100</v>
      </c>
      <c r="C20" s="11" t="s">
        <v>30</v>
      </c>
      <c r="D20" s="11" t="s">
        <v>31</v>
      </c>
      <c r="E20" s="11" t="s">
        <v>32</v>
      </c>
      <c r="F20" s="11" t="s">
        <v>2155</v>
      </c>
      <c r="G20" s="13" t="s">
        <v>33</v>
      </c>
      <c r="H20" s="14">
        <v>43235</v>
      </c>
      <c r="I20" s="22" t="s">
        <v>1277</v>
      </c>
      <c r="J20" s="9">
        <v>3</v>
      </c>
      <c r="K20" s="9">
        <f t="shared" si="7"/>
        <v>2021</v>
      </c>
      <c r="L20" s="10"/>
      <c r="M20" s="10"/>
      <c r="N20" s="15">
        <v>500000</v>
      </c>
      <c r="O20" s="15"/>
      <c r="P20" s="15">
        <f t="shared" si="8"/>
        <v>605000</v>
      </c>
      <c r="Q20" s="26">
        <f t="shared" si="9"/>
        <v>0</v>
      </c>
      <c r="R20" s="26">
        <f t="shared" si="4"/>
        <v>0</v>
      </c>
      <c r="S20" s="26">
        <f t="shared" si="5"/>
        <v>605000</v>
      </c>
      <c r="T20" s="26"/>
      <c r="U20" s="26">
        <f t="shared" si="2"/>
        <v>605000</v>
      </c>
      <c r="V20" s="16" t="s">
        <v>34</v>
      </c>
      <c r="W20" s="16" t="s">
        <v>35</v>
      </c>
    </row>
    <row r="21" spans="1:23" x14ac:dyDescent="0.2">
      <c r="A21" s="11" t="s">
        <v>29</v>
      </c>
      <c r="B21" s="12">
        <v>6100</v>
      </c>
      <c r="C21" s="11" t="s">
        <v>30</v>
      </c>
      <c r="D21" s="11" t="s">
        <v>31</v>
      </c>
      <c r="E21" s="11" t="s">
        <v>32</v>
      </c>
      <c r="F21" s="11" t="s">
        <v>2155</v>
      </c>
      <c r="G21" s="13" t="s">
        <v>33</v>
      </c>
      <c r="H21" s="14">
        <v>43235</v>
      </c>
      <c r="I21" s="22" t="str">
        <f>LEFT(G21,4)</f>
        <v>2018</v>
      </c>
      <c r="J21" s="9">
        <v>6</v>
      </c>
      <c r="K21" s="9">
        <f t="shared" si="7"/>
        <v>2024</v>
      </c>
      <c r="L21" s="10">
        <v>20415000</v>
      </c>
      <c r="M21" s="10">
        <v>12300000</v>
      </c>
      <c r="N21" s="15"/>
      <c r="O21" s="15"/>
      <c r="P21" s="15">
        <f t="shared" si="8"/>
        <v>39585150</v>
      </c>
      <c r="Q21" s="26">
        <f t="shared" si="9"/>
        <v>24702150</v>
      </c>
      <c r="R21" s="26">
        <f t="shared" si="4"/>
        <v>14883000</v>
      </c>
      <c r="S21" s="26">
        <f t="shared" si="5"/>
        <v>0</v>
      </c>
      <c r="T21" s="26"/>
      <c r="U21" s="26">
        <f t="shared" si="2"/>
        <v>39585150</v>
      </c>
      <c r="V21" s="16" t="s">
        <v>34</v>
      </c>
      <c r="W21" s="16" t="s">
        <v>35</v>
      </c>
    </row>
    <row r="22" spans="1:23" x14ac:dyDescent="0.2">
      <c r="A22" s="11" t="s">
        <v>99</v>
      </c>
      <c r="B22" s="12">
        <v>6200</v>
      </c>
      <c r="C22" s="11" t="s">
        <v>100</v>
      </c>
      <c r="D22" s="11" t="s">
        <v>101</v>
      </c>
      <c r="E22" s="11" t="s">
        <v>102</v>
      </c>
      <c r="F22" s="11" t="s">
        <v>2155</v>
      </c>
      <c r="G22" s="13" t="s">
        <v>26</v>
      </c>
      <c r="H22" s="14">
        <v>42303</v>
      </c>
      <c r="I22" s="22" t="s">
        <v>1289</v>
      </c>
      <c r="J22" s="9">
        <v>3</v>
      </c>
      <c r="K22" s="9">
        <f t="shared" si="7"/>
        <v>2018</v>
      </c>
      <c r="L22" s="10"/>
      <c r="M22" s="10"/>
      <c r="N22" s="15">
        <v>90909</v>
      </c>
      <c r="O22" s="15"/>
      <c r="P22" s="15">
        <f t="shared" si="8"/>
        <v>109999.89</v>
      </c>
      <c r="Q22" s="26">
        <f t="shared" si="9"/>
        <v>0</v>
      </c>
      <c r="R22" s="26">
        <f t="shared" si="4"/>
        <v>0</v>
      </c>
      <c r="S22" s="26">
        <f t="shared" si="5"/>
        <v>110000</v>
      </c>
      <c r="T22" s="26"/>
      <c r="U22" s="26">
        <f t="shared" si="2"/>
        <v>110000</v>
      </c>
      <c r="V22" s="16" t="s">
        <v>103</v>
      </c>
      <c r="W22" s="16" t="s">
        <v>104</v>
      </c>
    </row>
    <row r="23" spans="1:23" x14ac:dyDescent="0.2">
      <c r="A23" s="11" t="s">
        <v>99</v>
      </c>
      <c r="B23" s="12">
        <v>6200</v>
      </c>
      <c r="C23" s="11" t="s">
        <v>100</v>
      </c>
      <c r="D23" s="11" t="s">
        <v>101</v>
      </c>
      <c r="E23" s="11" t="s">
        <v>102</v>
      </c>
      <c r="F23" s="11" t="s">
        <v>2155</v>
      </c>
      <c r="G23" s="13" t="s">
        <v>26</v>
      </c>
      <c r="H23" s="14">
        <v>42303</v>
      </c>
      <c r="I23" s="22" t="str">
        <f>LEFT(G23,4)</f>
        <v>2015</v>
      </c>
      <c r="J23" s="9">
        <v>6</v>
      </c>
      <c r="K23" s="9">
        <f t="shared" si="7"/>
        <v>2021</v>
      </c>
      <c r="L23" s="10">
        <v>5250000</v>
      </c>
      <c r="M23" s="10">
        <v>3500000</v>
      </c>
      <c r="N23" s="15"/>
      <c r="O23" s="15"/>
      <c r="P23" s="15">
        <f t="shared" si="8"/>
        <v>10587500</v>
      </c>
      <c r="Q23" s="26">
        <f t="shared" si="9"/>
        <v>6352500</v>
      </c>
      <c r="R23" s="26">
        <f t="shared" si="4"/>
        <v>4235000</v>
      </c>
      <c r="S23" s="26">
        <f t="shared" si="5"/>
        <v>0</v>
      </c>
      <c r="T23" s="26"/>
      <c r="U23" s="26">
        <f t="shared" si="2"/>
        <v>10587500</v>
      </c>
      <c r="V23" s="16" t="s">
        <v>103</v>
      </c>
      <c r="W23" s="16" t="s">
        <v>104</v>
      </c>
    </row>
    <row r="24" spans="1:23" x14ac:dyDescent="0.2">
      <c r="A24" s="11" t="s">
        <v>63</v>
      </c>
      <c r="B24" s="12">
        <v>6300</v>
      </c>
      <c r="C24" s="11" t="s">
        <v>64</v>
      </c>
      <c r="D24" s="11" t="s">
        <v>65</v>
      </c>
      <c r="E24" s="11" t="s">
        <v>66</v>
      </c>
      <c r="F24" s="11" t="s">
        <v>2155</v>
      </c>
      <c r="G24" s="13" t="s">
        <v>26</v>
      </c>
      <c r="H24" s="14">
        <v>42303</v>
      </c>
      <c r="I24" s="22" t="s">
        <v>1289</v>
      </c>
      <c r="J24" s="9">
        <v>3</v>
      </c>
      <c r="K24" s="9">
        <f t="shared" si="7"/>
        <v>2018</v>
      </c>
      <c r="L24" s="10"/>
      <c r="M24" s="10"/>
      <c r="N24" s="15">
        <v>123967</v>
      </c>
      <c r="O24" s="15"/>
      <c r="P24" s="15">
        <f t="shared" si="8"/>
        <v>150000.07</v>
      </c>
      <c r="Q24" s="26">
        <f t="shared" si="9"/>
        <v>0</v>
      </c>
      <c r="R24" s="26">
        <f t="shared" si="4"/>
        <v>0</v>
      </c>
      <c r="S24" s="26">
        <f t="shared" si="5"/>
        <v>150000</v>
      </c>
      <c r="T24" s="26"/>
      <c r="U24" s="26">
        <f t="shared" si="2"/>
        <v>150000</v>
      </c>
      <c r="V24" s="16" t="s">
        <v>67</v>
      </c>
      <c r="W24" s="16" t="s">
        <v>68</v>
      </c>
    </row>
    <row r="25" spans="1:23" x14ac:dyDescent="0.2">
      <c r="A25" s="11" t="s">
        <v>63</v>
      </c>
      <c r="B25" s="12">
        <v>6300</v>
      </c>
      <c r="C25" s="11" t="s">
        <v>64</v>
      </c>
      <c r="D25" s="11" t="s">
        <v>65</v>
      </c>
      <c r="E25" s="11" t="s">
        <v>66</v>
      </c>
      <c r="F25" s="11" t="s">
        <v>2155</v>
      </c>
      <c r="G25" s="13" t="s">
        <v>26</v>
      </c>
      <c r="H25" s="14">
        <v>42303</v>
      </c>
      <c r="I25" s="22" t="str">
        <f>LEFT(G25,4)</f>
        <v>2015</v>
      </c>
      <c r="J25" s="9">
        <v>6</v>
      </c>
      <c r="K25" s="9">
        <f t="shared" si="7"/>
        <v>2021</v>
      </c>
      <c r="L25" s="10">
        <v>6500000</v>
      </c>
      <c r="M25" s="10">
        <v>4500000</v>
      </c>
      <c r="N25" s="15"/>
      <c r="O25" s="15"/>
      <c r="P25" s="15">
        <f t="shared" si="8"/>
        <v>13310000</v>
      </c>
      <c r="Q25" s="26">
        <f t="shared" si="9"/>
        <v>7865000</v>
      </c>
      <c r="R25" s="26">
        <f t="shared" si="4"/>
        <v>5445000</v>
      </c>
      <c r="S25" s="26">
        <f t="shared" si="5"/>
        <v>0</v>
      </c>
      <c r="T25" s="26"/>
      <c r="U25" s="26">
        <f t="shared" si="2"/>
        <v>13310000</v>
      </c>
      <c r="V25" s="16" t="s">
        <v>67</v>
      </c>
      <c r="W25" s="16" t="s">
        <v>68</v>
      </c>
    </row>
    <row r="26" spans="1:23" x14ac:dyDescent="0.2">
      <c r="A26" s="11" t="s">
        <v>122</v>
      </c>
      <c r="B26" s="12">
        <v>6400</v>
      </c>
      <c r="C26" s="11" t="s">
        <v>123</v>
      </c>
      <c r="D26" s="11" t="s">
        <v>124</v>
      </c>
      <c r="E26" s="11" t="s">
        <v>125</v>
      </c>
      <c r="F26" s="11" t="s">
        <v>2155</v>
      </c>
      <c r="G26" s="13" t="s">
        <v>26</v>
      </c>
      <c r="H26" s="14">
        <v>42303</v>
      </c>
      <c r="I26" s="22" t="s">
        <v>1289</v>
      </c>
      <c r="J26" s="9">
        <v>3</v>
      </c>
      <c r="K26" s="9">
        <f t="shared" si="7"/>
        <v>2018</v>
      </c>
      <c r="L26" s="10"/>
      <c r="M26" s="10"/>
      <c r="N26" s="15">
        <v>49587</v>
      </c>
      <c r="O26" s="15"/>
      <c r="P26" s="15">
        <f t="shared" si="8"/>
        <v>60000.27</v>
      </c>
      <c r="Q26" s="26">
        <f t="shared" si="9"/>
        <v>0</v>
      </c>
      <c r="R26" s="26">
        <f t="shared" si="4"/>
        <v>0</v>
      </c>
      <c r="S26" s="26">
        <f t="shared" si="5"/>
        <v>60000</v>
      </c>
      <c r="T26" s="26"/>
      <c r="U26" s="26">
        <f t="shared" si="2"/>
        <v>60000</v>
      </c>
      <c r="V26" s="16" t="s">
        <v>126</v>
      </c>
      <c r="W26" s="16" t="s">
        <v>127</v>
      </c>
    </row>
    <row r="27" spans="1:23" x14ac:dyDescent="0.2">
      <c r="A27" s="11" t="s">
        <v>122</v>
      </c>
      <c r="B27" s="12">
        <v>6400</v>
      </c>
      <c r="C27" s="11" t="s">
        <v>123</v>
      </c>
      <c r="D27" s="11" t="s">
        <v>124</v>
      </c>
      <c r="E27" s="11" t="s">
        <v>125</v>
      </c>
      <c r="F27" s="11" t="s">
        <v>2155</v>
      </c>
      <c r="G27" s="13" t="s">
        <v>26</v>
      </c>
      <c r="H27" s="14">
        <v>42303</v>
      </c>
      <c r="I27" s="22" t="str">
        <f>LEFT(G27,4)</f>
        <v>2015</v>
      </c>
      <c r="J27" s="9">
        <v>6</v>
      </c>
      <c r="K27" s="9">
        <f t="shared" si="7"/>
        <v>2021</v>
      </c>
      <c r="L27" s="10">
        <v>2500000</v>
      </c>
      <c r="M27" s="10">
        <v>1600000</v>
      </c>
      <c r="N27" s="15"/>
      <c r="O27" s="15"/>
      <c r="P27" s="15">
        <f t="shared" si="8"/>
        <v>4961000</v>
      </c>
      <c r="Q27" s="26">
        <f t="shared" si="9"/>
        <v>3025000</v>
      </c>
      <c r="R27" s="26">
        <f t="shared" si="4"/>
        <v>1936000</v>
      </c>
      <c r="S27" s="26">
        <f t="shared" si="5"/>
        <v>0</v>
      </c>
      <c r="T27" s="26"/>
      <c r="U27" s="26">
        <f t="shared" si="2"/>
        <v>4961000</v>
      </c>
      <c r="V27" s="16" t="s">
        <v>126</v>
      </c>
      <c r="W27" s="16" t="s">
        <v>127</v>
      </c>
    </row>
    <row r="28" spans="1:23" x14ac:dyDescent="0.2">
      <c r="A28" s="11" t="s">
        <v>105</v>
      </c>
      <c r="B28" s="12">
        <v>6500</v>
      </c>
      <c r="C28" s="11" t="s">
        <v>106</v>
      </c>
      <c r="D28" s="11" t="s">
        <v>107</v>
      </c>
      <c r="E28" s="11" t="s">
        <v>108</v>
      </c>
      <c r="F28" s="11" t="s">
        <v>2155</v>
      </c>
      <c r="G28" s="13" t="s">
        <v>26</v>
      </c>
      <c r="H28" s="14">
        <v>42303</v>
      </c>
      <c r="I28" s="22" t="s">
        <v>1289</v>
      </c>
      <c r="J28" s="9">
        <v>3</v>
      </c>
      <c r="K28" s="9">
        <f t="shared" si="7"/>
        <v>2018</v>
      </c>
      <c r="L28" s="10"/>
      <c r="M28" s="10"/>
      <c r="N28" s="15">
        <v>66116</v>
      </c>
      <c r="O28" s="15"/>
      <c r="P28" s="15">
        <f t="shared" si="8"/>
        <v>80000.36</v>
      </c>
      <c r="Q28" s="26">
        <f t="shared" si="9"/>
        <v>0</v>
      </c>
      <c r="R28" s="26">
        <f t="shared" si="4"/>
        <v>0</v>
      </c>
      <c r="S28" s="26">
        <f t="shared" si="5"/>
        <v>80000</v>
      </c>
      <c r="T28" s="26"/>
      <c r="U28" s="26">
        <f t="shared" si="2"/>
        <v>80000</v>
      </c>
      <c r="V28" s="16" t="s">
        <v>109</v>
      </c>
      <c r="W28" s="16" t="s">
        <v>110</v>
      </c>
    </row>
    <row r="29" spans="1:23" x14ac:dyDescent="0.2">
      <c r="A29" s="11" t="s">
        <v>105</v>
      </c>
      <c r="B29" s="12">
        <v>6500</v>
      </c>
      <c r="C29" s="11" t="s">
        <v>106</v>
      </c>
      <c r="D29" s="11" t="s">
        <v>107</v>
      </c>
      <c r="E29" s="11" t="s">
        <v>108</v>
      </c>
      <c r="F29" s="11" t="s">
        <v>2155</v>
      </c>
      <c r="G29" s="13" t="s">
        <v>26</v>
      </c>
      <c r="H29" s="14">
        <v>42303</v>
      </c>
      <c r="I29" s="22" t="str">
        <f>LEFT(G29,4)</f>
        <v>2015</v>
      </c>
      <c r="J29" s="9">
        <v>6</v>
      </c>
      <c r="K29" s="9">
        <f t="shared" si="7"/>
        <v>2021</v>
      </c>
      <c r="L29" s="10">
        <v>4400000</v>
      </c>
      <c r="M29" s="10">
        <v>3000000</v>
      </c>
      <c r="N29" s="15"/>
      <c r="O29" s="15"/>
      <c r="P29" s="15">
        <f t="shared" si="8"/>
        <v>8954000</v>
      </c>
      <c r="Q29" s="26">
        <f t="shared" si="9"/>
        <v>5324000</v>
      </c>
      <c r="R29" s="26">
        <f t="shared" si="4"/>
        <v>3630000</v>
      </c>
      <c r="S29" s="26">
        <f t="shared" si="5"/>
        <v>0</v>
      </c>
      <c r="T29" s="26"/>
      <c r="U29" s="26">
        <f t="shared" si="2"/>
        <v>8954000</v>
      </c>
      <c r="V29" s="16" t="s">
        <v>109</v>
      </c>
      <c r="W29" s="16" t="s">
        <v>110</v>
      </c>
    </row>
    <row r="30" spans="1:23" x14ac:dyDescent="0.2">
      <c r="A30" s="11" t="s">
        <v>51</v>
      </c>
      <c r="B30" s="12">
        <v>6600</v>
      </c>
      <c r="C30" s="11" t="s">
        <v>52</v>
      </c>
      <c r="D30" s="11" t="s">
        <v>53</v>
      </c>
      <c r="E30" s="11" t="s">
        <v>54</v>
      </c>
      <c r="F30" s="11" t="s">
        <v>2155</v>
      </c>
      <c r="G30" s="13" t="s">
        <v>33</v>
      </c>
      <c r="H30" s="14">
        <v>43235</v>
      </c>
      <c r="I30" s="22" t="s">
        <v>1277</v>
      </c>
      <c r="J30" s="9">
        <v>3</v>
      </c>
      <c r="K30" s="9">
        <f t="shared" si="7"/>
        <v>2021</v>
      </c>
      <c r="L30" s="10"/>
      <c r="M30" s="10"/>
      <c r="N30" s="15">
        <v>530000</v>
      </c>
      <c r="O30" s="15"/>
      <c r="P30" s="15">
        <f t="shared" si="8"/>
        <v>641300</v>
      </c>
      <c r="Q30" s="26">
        <f t="shared" si="9"/>
        <v>0</v>
      </c>
      <c r="R30" s="26">
        <f t="shared" si="4"/>
        <v>0</v>
      </c>
      <c r="S30" s="26">
        <f t="shared" si="5"/>
        <v>641300</v>
      </c>
      <c r="T30" s="26"/>
      <c r="U30" s="26">
        <f t="shared" si="2"/>
        <v>641300</v>
      </c>
      <c r="V30" s="16" t="s">
        <v>55</v>
      </c>
      <c r="W30" s="16" t="s">
        <v>56</v>
      </c>
    </row>
    <row r="31" spans="1:23" x14ac:dyDescent="0.2">
      <c r="A31" s="11" t="s">
        <v>51</v>
      </c>
      <c r="B31" s="12">
        <v>6600</v>
      </c>
      <c r="C31" s="11" t="s">
        <v>52</v>
      </c>
      <c r="D31" s="11" t="s">
        <v>53</v>
      </c>
      <c r="E31" s="11" t="s">
        <v>54</v>
      </c>
      <c r="F31" s="11" t="s">
        <v>2155</v>
      </c>
      <c r="G31" s="13" t="s">
        <v>33</v>
      </c>
      <c r="H31" s="14">
        <v>43235</v>
      </c>
      <c r="I31" s="22" t="str">
        <f>LEFT(G31,4)</f>
        <v>2018</v>
      </c>
      <c r="J31" s="9">
        <v>6</v>
      </c>
      <c r="K31" s="9">
        <f t="shared" si="7"/>
        <v>2024</v>
      </c>
      <c r="L31" s="10">
        <v>14095000</v>
      </c>
      <c r="M31" s="10">
        <v>5770000</v>
      </c>
      <c r="N31" s="15"/>
      <c r="O31" s="15"/>
      <c r="P31" s="15">
        <f t="shared" si="8"/>
        <v>24036650</v>
      </c>
      <c r="Q31" s="26">
        <f t="shared" si="9"/>
        <v>17054950</v>
      </c>
      <c r="R31" s="26">
        <f t="shared" si="4"/>
        <v>6981700</v>
      </c>
      <c r="S31" s="26">
        <f t="shared" si="5"/>
        <v>0</v>
      </c>
      <c r="T31" s="26"/>
      <c r="U31" s="26">
        <f t="shared" si="2"/>
        <v>24036650</v>
      </c>
      <c r="V31" s="16" t="s">
        <v>55</v>
      </c>
      <c r="W31" s="16" t="s">
        <v>56</v>
      </c>
    </row>
    <row r="32" spans="1:23" x14ac:dyDescent="0.2">
      <c r="A32" s="11" t="s">
        <v>87</v>
      </c>
      <c r="B32" s="12">
        <v>6700</v>
      </c>
      <c r="C32" s="11" t="s">
        <v>88</v>
      </c>
      <c r="D32" s="11" t="s">
        <v>89</v>
      </c>
      <c r="E32" s="11" t="s">
        <v>90</v>
      </c>
      <c r="F32" s="11" t="s">
        <v>2155</v>
      </c>
      <c r="G32" s="13" t="s">
        <v>26</v>
      </c>
      <c r="H32" s="14">
        <v>42303</v>
      </c>
      <c r="I32" s="22" t="s">
        <v>1289</v>
      </c>
      <c r="J32" s="9">
        <v>3</v>
      </c>
      <c r="K32" s="9">
        <f t="shared" si="7"/>
        <v>2018</v>
      </c>
      <c r="L32" s="10"/>
      <c r="M32" s="10"/>
      <c r="N32" s="15">
        <v>148760</v>
      </c>
      <c r="O32" s="15"/>
      <c r="P32" s="15">
        <f t="shared" si="8"/>
        <v>179999.6</v>
      </c>
      <c r="Q32" s="26">
        <f t="shared" si="9"/>
        <v>0</v>
      </c>
      <c r="R32" s="26">
        <f t="shared" si="4"/>
        <v>0</v>
      </c>
      <c r="S32" s="26">
        <f t="shared" si="5"/>
        <v>180000</v>
      </c>
      <c r="T32" s="26">
        <f>O32*1.21</f>
        <v>0</v>
      </c>
      <c r="U32" s="26">
        <f t="shared" si="2"/>
        <v>180000</v>
      </c>
      <c r="V32" s="16" t="s">
        <v>91</v>
      </c>
      <c r="W32" s="16" t="s">
        <v>92</v>
      </c>
    </row>
    <row r="33" spans="1:23" x14ac:dyDescent="0.2">
      <c r="A33" s="11" t="s">
        <v>87</v>
      </c>
      <c r="B33" s="12">
        <v>6700</v>
      </c>
      <c r="C33" s="11" t="s">
        <v>88</v>
      </c>
      <c r="D33" s="11" t="s">
        <v>89</v>
      </c>
      <c r="E33" s="11" t="s">
        <v>90</v>
      </c>
      <c r="F33" s="11" t="s">
        <v>2155</v>
      </c>
      <c r="G33" s="13" t="s">
        <v>2146</v>
      </c>
      <c r="H33" s="14">
        <v>43886</v>
      </c>
      <c r="I33" s="22" t="str">
        <f>LEFT(G33,4)</f>
        <v>2020</v>
      </c>
      <c r="J33" s="9">
        <v>6</v>
      </c>
      <c r="K33" s="9">
        <f t="shared" si="7"/>
        <v>2026</v>
      </c>
      <c r="L33" s="10">
        <v>1180000</v>
      </c>
      <c r="M33" s="10">
        <v>0</v>
      </c>
      <c r="N33" s="15"/>
      <c r="O33" s="15">
        <v>130000</v>
      </c>
      <c r="P33" s="15">
        <f t="shared" si="8"/>
        <v>1585100</v>
      </c>
      <c r="Q33" s="26">
        <f t="shared" si="9"/>
        <v>1427800</v>
      </c>
      <c r="R33" s="26">
        <f t="shared" si="4"/>
        <v>0</v>
      </c>
      <c r="S33" s="26">
        <f t="shared" si="5"/>
        <v>0</v>
      </c>
      <c r="T33" s="26">
        <f>O33*1.21</f>
        <v>157300</v>
      </c>
      <c r="U33" s="26">
        <f t="shared" si="2"/>
        <v>1585100</v>
      </c>
      <c r="V33" s="16" t="s">
        <v>91</v>
      </c>
      <c r="W33" s="16" t="s">
        <v>92</v>
      </c>
    </row>
    <row r="34" spans="1:23" x14ac:dyDescent="0.2">
      <c r="A34" s="11" t="s">
        <v>22</v>
      </c>
      <c r="B34" s="12">
        <v>7100</v>
      </c>
      <c r="C34" s="11" t="s">
        <v>23</v>
      </c>
      <c r="D34" s="11" t="s">
        <v>24</v>
      </c>
      <c r="E34" s="11" t="s">
        <v>25</v>
      </c>
      <c r="F34" s="11" t="s">
        <v>2155</v>
      </c>
      <c r="G34" s="13" t="s">
        <v>26</v>
      </c>
      <c r="H34" s="14">
        <v>42303</v>
      </c>
      <c r="I34" s="22" t="s">
        <v>1289</v>
      </c>
      <c r="J34" s="9">
        <v>3</v>
      </c>
      <c r="K34" s="9">
        <f t="shared" si="7"/>
        <v>2018</v>
      </c>
      <c r="L34" s="10"/>
      <c r="M34" s="10"/>
      <c r="N34" s="15">
        <v>479339</v>
      </c>
      <c r="O34" s="15"/>
      <c r="P34" s="15">
        <f t="shared" si="8"/>
        <v>580000.18999999994</v>
      </c>
      <c r="Q34" s="26">
        <f t="shared" si="9"/>
        <v>0</v>
      </c>
      <c r="R34" s="26">
        <f t="shared" si="4"/>
        <v>0</v>
      </c>
      <c r="S34" s="26">
        <f t="shared" si="5"/>
        <v>580000</v>
      </c>
      <c r="T34" s="26"/>
      <c r="U34" s="26">
        <f t="shared" si="2"/>
        <v>580000</v>
      </c>
      <c r="V34" s="16" t="s">
        <v>27</v>
      </c>
      <c r="W34" s="16" t="s">
        <v>28</v>
      </c>
    </row>
    <row r="35" spans="1:23" x14ac:dyDescent="0.2">
      <c r="A35" s="11" t="s">
        <v>22</v>
      </c>
      <c r="B35" s="12">
        <v>7100</v>
      </c>
      <c r="C35" s="11" t="s">
        <v>23</v>
      </c>
      <c r="D35" s="11" t="s">
        <v>24</v>
      </c>
      <c r="E35" s="11" t="s">
        <v>25</v>
      </c>
      <c r="F35" s="11" t="s">
        <v>2155</v>
      </c>
      <c r="G35" s="13" t="s">
        <v>2148</v>
      </c>
      <c r="H35" s="14">
        <v>43894</v>
      </c>
      <c r="I35" s="22" t="str">
        <f>LEFT(G35,4)</f>
        <v>2020</v>
      </c>
      <c r="J35" s="9">
        <v>6</v>
      </c>
      <c r="K35" s="9">
        <f t="shared" si="7"/>
        <v>2026</v>
      </c>
      <c r="L35" s="10">
        <v>66710000</v>
      </c>
      <c r="M35" s="10">
        <v>48150000</v>
      </c>
      <c r="N35" s="15">
        <v>540000</v>
      </c>
      <c r="O35" s="15"/>
      <c r="P35" s="15">
        <f t="shared" si="8"/>
        <v>139634000</v>
      </c>
      <c r="Q35" s="26">
        <f t="shared" si="9"/>
        <v>80719100</v>
      </c>
      <c r="R35" s="26">
        <f t="shared" si="4"/>
        <v>58261500</v>
      </c>
      <c r="S35" s="26">
        <f t="shared" si="5"/>
        <v>653400</v>
      </c>
      <c r="T35" s="26"/>
      <c r="U35" s="26">
        <f t="shared" si="2"/>
        <v>139634000</v>
      </c>
      <c r="V35" s="16" t="s">
        <v>27</v>
      </c>
      <c r="W35" s="16" t="s">
        <v>28</v>
      </c>
    </row>
    <row r="36" spans="1:23" x14ac:dyDescent="0.2">
      <c r="A36" s="11" t="s">
        <v>42</v>
      </c>
      <c r="B36" s="12">
        <v>7200</v>
      </c>
      <c r="C36" s="11" t="s">
        <v>43</v>
      </c>
      <c r="D36" s="11" t="s">
        <v>44</v>
      </c>
      <c r="E36" s="11" t="s">
        <v>25</v>
      </c>
      <c r="F36" s="11" t="s">
        <v>2155</v>
      </c>
      <c r="G36" s="13" t="s">
        <v>26</v>
      </c>
      <c r="H36" s="14">
        <v>42303</v>
      </c>
      <c r="I36" s="22" t="s">
        <v>1289</v>
      </c>
      <c r="J36" s="9">
        <v>3</v>
      </c>
      <c r="K36" s="9">
        <f t="shared" si="7"/>
        <v>2018</v>
      </c>
      <c r="L36" s="10"/>
      <c r="M36" s="10"/>
      <c r="N36" s="15">
        <v>128926</v>
      </c>
      <c r="O36" s="15"/>
      <c r="P36" s="15">
        <f t="shared" si="8"/>
        <v>156000.46</v>
      </c>
      <c r="Q36" s="26">
        <f t="shared" si="9"/>
        <v>0</v>
      </c>
      <c r="R36" s="26">
        <f t="shared" si="4"/>
        <v>0</v>
      </c>
      <c r="S36" s="26">
        <f t="shared" si="5"/>
        <v>156000</v>
      </c>
      <c r="T36" s="26"/>
      <c r="U36" s="26">
        <f t="shared" si="2"/>
        <v>156000</v>
      </c>
      <c r="V36" s="16" t="s">
        <v>34</v>
      </c>
      <c r="W36" s="16" t="s">
        <v>35</v>
      </c>
    </row>
    <row r="37" spans="1:23" x14ac:dyDescent="0.2">
      <c r="A37" s="11" t="s">
        <v>42</v>
      </c>
      <c r="B37" s="12">
        <v>7200</v>
      </c>
      <c r="C37" s="11" t="s">
        <v>43</v>
      </c>
      <c r="D37" s="11" t="s">
        <v>44</v>
      </c>
      <c r="E37" s="11" t="s">
        <v>25</v>
      </c>
      <c r="F37" s="11" t="s">
        <v>2155</v>
      </c>
      <c r="G37" s="13" t="s">
        <v>2145</v>
      </c>
      <c r="H37" s="14">
        <v>43886</v>
      </c>
      <c r="I37" s="22" t="str">
        <f>LEFT(G37,4)</f>
        <v>2020</v>
      </c>
      <c r="J37" s="9">
        <v>6</v>
      </c>
      <c r="K37" s="9">
        <f t="shared" si="7"/>
        <v>2026</v>
      </c>
      <c r="L37" s="10">
        <v>21095000</v>
      </c>
      <c r="M37" s="10">
        <v>10180000</v>
      </c>
      <c r="N37" s="15">
        <v>305000</v>
      </c>
      <c r="O37" s="15"/>
      <c r="P37" s="15">
        <f t="shared" si="8"/>
        <v>38211800</v>
      </c>
      <c r="Q37" s="26">
        <f t="shared" si="9"/>
        <v>25524950</v>
      </c>
      <c r="R37" s="26">
        <f t="shared" si="4"/>
        <v>12317800</v>
      </c>
      <c r="S37" s="26">
        <f t="shared" si="5"/>
        <v>369050</v>
      </c>
      <c r="T37" s="26"/>
      <c r="U37" s="26">
        <f t="shared" si="2"/>
        <v>38211800</v>
      </c>
      <c r="V37" s="16" t="s">
        <v>34</v>
      </c>
      <c r="W37" s="16" t="s">
        <v>35</v>
      </c>
    </row>
    <row r="38" spans="1:23" x14ac:dyDescent="0.2">
      <c r="A38" s="11" t="s">
        <v>116</v>
      </c>
      <c r="B38" s="12">
        <v>7300</v>
      </c>
      <c r="C38" s="11" t="s">
        <v>117</v>
      </c>
      <c r="D38" s="11" t="s">
        <v>118</v>
      </c>
      <c r="E38" s="11" t="s">
        <v>119</v>
      </c>
      <c r="F38" s="11" t="s">
        <v>2155</v>
      </c>
      <c r="G38" s="13" t="s">
        <v>26</v>
      </c>
      <c r="H38" s="14">
        <v>42303</v>
      </c>
      <c r="I38" s="22" t="s">
        <v>1289</v>
      </c>
      <c r="J38" s="9">
        <v>3</v>
      </c>
      <c r="K38" s="9">
        <f t="shared" si="7"/>
        <v>2018</v>
      </c>
      <c r="L38" s="10"/>
      <c r="M38" s="10"/>
      <c r="N38" s="15">
        <v>128926</v>
      </c>
      <c r="O38" s="15"/>
      <c r="P38" s="15">
        <f t="shared" si="8"/>
        <v>156000.46</v>
      </c>
      <c r="Q38" s="26">
        <f t="shared" si="9"/>
        <v>0</v>
      </c>
      <c r="R38" s="26">
        <f t="shared" si="4"/>
        <v>0</v>
      </c>
      <c r="S38" s="26">
        <f t="shared" si="5"/>
        <v>156000</v>
      </c>
      <c r="T38" s="26"/>
      <c r="U38" s="26">
        <f t="shared" si="2"/>
        <v>156000</v>
      </c>
      <c r="V38" s="16" t="s">
        <v>120</v>
      </c>
      <c r="W38" s="16" t="s">
        <v>121</v>
      </c>
    </row>
    <row r="39" spans="1:23" x14ac:dyDescent="0.2">
      <c r="A39" s="11" t="s">
        <v>116</v>
      </c>
      <c r="B39" s="12">
        <v>7300</v>
      </c>
      <c r="C39" s="11" t="s">
        <v>117</v>
      </c>
      <c r="D39" s="11" t="s">
        <v>118</v>
      </c>
      <c r="E39" s="11" t="s">
        <v>119</v>
      </c>
      <c r="F39" s="11" t="s">
        <v>2155</v>
      </c>
      <c r="G39" s="13" t="s">
        <v>26</v>
      </c>
      <c r="H39" s="14">
        <v>42303</v>
      </c>
      <c r="I39" s="22" t="str">
        <f>LEFT(G39,4)</f>
        <v>2015</v>
      </c>
      <c r="J39" s="9">
        <v>6</v>
      </c>
      <c r="K39" s="9">
        <f t="shared" si="7"/>
        <v>2021</v>
      </c>
      <c r="L39" s="10">
        <v>4600000</v>
      </c>
      <c r="M39" s="10">
        <v>2500000</v>
      </c>
      <c r="N39" s="15"/>
      <c r="O39" s="15"/>
      <c r="P39" s="15">
        <f t="shared" si="8"/>
        <v>8591000</v>
      </c>
      <c r="Q39" s="26">
        <f t="shared" si="9"/>
        <v>5566000</v>
      </c>
      <c r="R39" s="26">
        <f t="shared" si="4"/>
        <v>3025000</v>
      </c>
      <c r="S39" s="26">
        <f t="shared" si="5"/>
        <v>0</v>
      </c>
      <c r="T39" s="26"/>
      <c r="U39" s="26">
        <f t="shared" si="2"/>
        <v>8591000</v>
      </c>
      <c r="V39" s="16" t="s">
        <v>120</v>
      </c>
      <c r="W39" s="16" t="s">
        <v>121</v>
      </c>
    </row>
    <row r="40" spans="1:23" x14ac:dyDescent="0.2">
      <c r="A40" s="11" t="s">
        <v>36</v>
      </c>
      <c r="B40" s="12">
        <v>7400</v>
      </c>
      <c r="C40" s="11" t="s">
        <v>37</v>
      </c>
      <c r="D40" s="11" t="s">
        <v>38</v>
      </c>
      <c r="E40" s="11" t="s">
        <v>39</v>
      </c>
      <c r="F40" s="11" t="s">
        <v>2155</v>
      </c>
      <c r="G40" s="13" t="s">
        <v>26</v>
      </c>
      <c r="H40" s="14">
        <v>42303</v>
      </c>
      <c r="I40" s="22" t="s">
        <v>1289</v>
      </c>
      <c r="J40" s="9">
        <v>3</v>
      </c>
      <c r="K40" s="9">
        <f t="shared" si="7"/>
        <v>2018</v>
      </c>
      <c r="L40" s="10"/>
      <c r="M40" s="10"/>
      <c r="N40" s="15">
        <v>123967</v>
      </c>
      <c r="O40" s="15"/>
      <c r="P40" s="15">
        <f t="shared" si="8"/>
        <v>150000.07</v>
      </c>
      <c r="Q40" s="26">
        <f t="shared" si="9"/>
        <v>0</v>
      </c>
      <c r="R40" s="26">
        <f t="shared" si="4"/>
        <v>0</v>
      </c>
      <c r="S40" s="26">
        <f t="shared" si="5"/>
        <v>150000</v>
      </c>
      <c r="T40" s="26"/>
      <c r="U40" s="26">
        <f t="shared" si="2"/>
        <v>150000</v>
      </c>
      <c r="V40" s="16" t="s">
        <v>40</v>
      </c>
      <c r="W40" s="16" t="s">
        <v>41</v>
      </c>
    </row>
    <row r="41" spans="1:23" x14ac:dyDescent="0.2">
      <c r="A41" s="11" t="s">
        <v>36</v>
      </c>
      <c r="B41" s="12">
        <v>7400</v>
      </c>
      <c r="C41" s="11" t="s">
        <v>37</v>
      </c>
      <c r="D41" s="11" t="s">
        <v>38</v>
      </c>
      <c r="E41" s="11" t="s">
        <v>39</v>
      </c>
      <c r="F41" s="11" t="s">
        <v>2155</v>
      </c>
      <c r="G41" s="13" t="s">
        <v>26</v>
      </c>
      <c r="H41" s="14">
        <v>42303</v>
      </c>
      <c r="I41" s="22" t="str">
        <f>LEFT(G41,4)</f>
        <v>2015</v>
      </c>
      <c r="J41" s="9">
        <v>6</v>
      </c>
      <c r="K41" s="9">
        <f t="shared" si="7"/>
        <v>2021</v>
      </c>
      <c r="L41" s="10">
        <v>9450000</v>
      </c>
      <c r="M41" s="10">
        <v>6300000</v>
      </c>
      <c r="N41" s="15"/>
      <c r="O41" s="15"/>
      <c r="P41" s="15">
        <f t="shared" si="8"/>
        <v>19057500</v>
      </c>
      <c r="Q41" s="26">
        <f t="shared" si="9"/>
        <v>11434500</v>
      </c>
      <c r="R41" s="26">
        <f t="shared" si="4"/>
        <v>7623000</v>
      </c>
      <c r="S41" s="26">
        <f t="shared" si="5"/>
        <v>0</v>
      </c>
      <c r="T41" s="26"/>
      <c r="U41" s="26">
        <f t="shared" si="2"/>
        <v>19057500</v>
      </c>
      <c r="V41" s="16" t="s">
        <v>40</v>
      </c>
      <c r="W41" s="16" t="s">
        <v>41</v>
      </c>
    </row>
    <row r="42" spans="1:23" x14ac:dyDescent="0.2">
      <c r="A42" s="11" t="s">
        <v>57</v>
      </c>
      <c r="B42" s="12">
        <v>8100</v>
      </c>
      <c r="C42" s="11" t="s">
        <v>58</v>
      </c>
      <c r="D42" s="11" t="s">
        <v>59</v>
      </c>
      <c r="E42" s="11" t="s">
        <v>60</v>
      </c>
      <c r="F42" s="11" t="s">
        <v>2155</v>
      </c>
      <c r="G42" s="13" t="s">
        <v>33</v>
      </c>
      <c r="H42" s="14">
        <v>43235</v>
      </c>
      <c r="I42" s="22" t="str">
        <f>LEFT(G42,4)</f>
        <v>2018</v>
      </c>
      <c r="J42" s="9">
        <v>3</v>
      </c>
      <c r="K42" s="9">
        <f t="shared" si="7"/>
        <v>2021</v>
      </c>
      <c r="L42" s="10"/>
      <c r="M42" s="10"/>
      <c r="N42" s="15">
        <v>395000</v>
      </c>
      <c r="O42" s="15"/>
      <c r="P42" s="15">
        <f t="shared" si="8"/>
        <v>477950</v>
      </c>
      <c r="Q42" s="26">
        <f t="shared" si="9"/>
        <v>0</v>
      </c>
      <c r="R42" s="26">
        <f t="shared" si="4"/>
        <v>0</v>
      </c>
      <c r="S42" s="26">
        <f t="shared" si="5"/>
        <v>477950</v>
      </c>
      <c r="T42" s="26"/>
      <c r="U42" s="26">
        <f t="shared" si="2"/>
        <v>477950</v>
      </c>
      <c r="V42" s="16" t="s">
        <v>61</v>
      </c>
      <c r="W42" s="16" t="s">
        <v>62</v>
      </c>
    </row>
    <row r="43" spans="1:23" x14ac:dyDescent="0.2">
      <c r="A43" s="11" t="s">
        <v>57</v>
      </c>
      <c r="B43" s="12">
        <v>8100</v>
      </c>
      <c r="C43" s="11" t="s">
        <v>58</v>
      </c>
      <c r="D43" s="11" t="s">
        <v>59</v>
      </c>
      <c r="E43" s="11" t="s">
        <v>60</v>
      </c>
      <c r="F43" s="11" t="s">
        <v>2155</v>
      </c>
      <c r="G43" s="13" t="s">
        <v>33</v>
      </c>
      <c r="H43" s="14">
        <v>43235</v>
      </c>
      <c r="I43" s="22" t="str">
        <f>LEFT(G43,4)</f>
        <v>2018</v>
      </c>
      <c r="J43" s="9">
        <v>6</v>
      </c>
      <c r="K43" s="9">
        <f t="shared" si="7"/>
        <v>2024</v>
      </c>
      <c r="L43" s="10">
        <v>17300000</v>
      </c>
      <c r="M43" s="10">
        <v>5645000</v>
      </c>
      <c r="N43" s="15"/>
      <c r="O43" s="15"/>
      <c r="P43" s="15">
        <f t="shared" si="8"/>
        <v>27763450</v>
      </c>
      <c r="Q43" s="26">
        <f t="shared" si="9"/>
        <v>20933000</v>
      </c>
      <c r="R43" s="26">
        <f t="shared" si="4"/>
        <v>6830450</v>
      </c>
      <c r="S43" s="26">
        <f t="shared" si="5"/>
        <v>0</v>
      </c>
      <c r="T43" s="26"/>
      <c r="U43" s="26">
        <f t="shared" si="2"/>
        <v>27763450</v>
      </c>
      <c r="V43" s="16" t="s">
        <v>61</v>
      </c>
      <c r="W43" s="16" t="s">
        <v>62</v>
      </c>
    </row>
    <row r="44" spans="1:23" x14ac:dyDescent="0.2">
      <c r="A44" s="11" t="s">
        <v>75</v>
      </c>
      <c r="B44" s="12">
        <v>8200</v>
      </c>
      <c r="C44" s="11" t="s">
        <v>76</v>
      </c>
      <c r="D44" s="11" t="s">
        <v>77</v>
      </c>
      <c r="E44" s="11" t="s">
        <v>78</v>
      </c>
      <c r="F44" s="11" t="s">
        <v>2155</v>
      </c>
      <c r="G44" s="13" t="s">
        <v>26</v>
      </c>
      <c r="H44" s="14">
        <v>42303</v>
      </c>
      <c r="I44" s="22" t="s">
        <v>1289</v>
      </c>
      <c r="J44" s="9">
        <v>3</v>
      </c>
      <c r="K44" s="9">
        <f t="shared" si="7"/>
        <v>2018</v>
      </c>
      <c r="L44" s="10"/>
      <c r="M44" s="10"/>
      <c r="N44" s="15">
        <v>82645</v>
      </c>
      <c r="O44" s="15"/>
      <c r="P44" s="15">
        <f t="shared" si="8"/>
        <v>100000.45</v>
      </c>
      <c r="Q44" s="26">
        <f t="shared" si="9"/>
        <v>0</v>
      </c>
      <c r="R44" s="26">
        <f t="shared" si="4"/>
        <v>0</v>
      </c>
      <c r="S44" s="26">
        <f t="shared" si="5"/>
        <v>100000</v>
      </c>
      <c r="T44" s="26"/>
      <c r="U44" s="26">
        <f t="shared" si="2"/>
        <v>100000</v>
      </c>
      <c r="V44" s="16" t="s">
        <v>79</v>
      </c>
      <c r="W44" s="16" t="s">
        <v>80</v>
      </c>
    </row>
    <row r="45" spans="1:23" x14ac:dyDescent="0.2">
      <c r="A45" s="11" t="s">
        <v>75</v>
      </c>
      <c r="B45" s="12">
        <v>8200</v>
      </c>
      <c r="C45" s="11" t="s">
        <v>76</v>
      </c>
      <c r="D45" s="11" t="s">
        <v>77</v>
      </c>
      <c r="E45" s="11" t="s">
        <v>78</v>
      </c>
      <c r="F45" s="11" t="s">
        <v>2155</v>
      </c>
      <c r="G45" s="13" t="s">
        <v>26</v>
      </c>
      <c r="H45" s="14">
        <v>42303</v>
      </c>
      <c r="I45" s="22" t="str">
        <f>LEFT(G45,4)</f>
        <v>2015</v>
      </c>
      <c r="J45" s="9">
        <v>6</v>
      </c>
      <c r="K45" s="9">
        <f t="shared" si="7"/>
        <v>2021</v>
      </c>
      <c r="L45" s="10">
        <v>6200000</v>
      </c>
      <c r="M45" s="10">
        <v>4100000</v>
      </c>
      <c r="N45" s="15"/>
      <c r="O45" s="15"/>
      <c r="P45" s="15">
        <f t="shared" si="8"/>
        <v>12463000</v>
      </c>
      <c r="Q45" s="26">
        <f t="shared" si="9"/>
        <v>7502000</v>
      </c>
      <c r="R45" s="26">
        <f t="shared" si="4"/>
        <v>4961000</v>
      </c>
      <c r="S45" s="26">
        <f t="shared" si="5"/>
        <v>0</v>
      </c>
      <c r="T45" s="26"/>
      <c r="U45" s="26">
        <f t="shared" si="2"/>
        <v>12463000</v>
      </c>
      <c r="V45" s="16" t="s">
        <v>79</v>
      </c>
      <c r="W45" s="16" t="s">
        <v>80</v>
      </c>
    </row>
    <row r="46" spans="1:23" x14ac:dyDescent="0.2">
      <c r="A46" s="11" t="s">
        <v>81</v>
      </c>
      <c r="B46" s="12">
        <v>8300</v>
      </c>
      <c r="C46" s="11" t="s">
        <v>82</v>
      </c>
      <c r="D46" s="11" t="s">
        <v>83</v>
      </c>
      <c r="E46" s="11" t="s">
        <v>84</v>
      </c>
      <c r="F46" s="11" t="s">
        <v>2155</v>
      </c>
      <c r="G46" s="13" t="s">
        <v>26</v>
      </c>
      <c r="H46" s="14">
        <v>42303</v>
      </c>
      <c r="I46" s="22" t="s">
        <v>1289</v>
      </c>
      <c r="J46" s="9">
        <v>3</v>
      </c>
      <c r="K46" s="9">
        <f t="shared" si="7"/>
        <v>2018</v>
      </c>
      <c r="L46" s="10"/>
      <c r="M46" s="10"/>
      <c r="N46" s="15">
        <v>123967</v>
      </c>
      <c r="O46" s="15"/>
      <c r="P46" s="15">
        <f t="shared" si="8"/>
        <v>150000.07</v>
      </c>
      <c r="Q46" s="26">
        <f t="shared" si="9"/>
        <v>0</v>
      </c>
      <c r="R46" s="26">
        <f t="shared" si="4"/>
        <v>0</v>
      </c>
      <c r="S46" s="26">
        <f t="shared" si="5"/>
        <v>150000</v>
      </c>
      <c r="T46" s="26"/>
      <c r="U46" s="26">
        <f t="shared" si="2"/>
        <v>150000</v>
      </c>
      <c r="V46" s="16" t="s">
        <v>85</v>
      </c>
      <c r="W46" s="16" t="s">
        <v>86</v>
      </c>
    </row>
    <row r="47" spans="1:23" x14ac:dyDescent="0.2">
      <c r="A47" s="11" t="s">
        <v>81</v>
      </c>
      <c r="B47" s="12">
        <v>8300</v>
      </c>
      <c r="C47" s="11" t="s">
        <v>82</v>
      </c>
      <c r="D47" s="11" t="s">
        <v>83</v>
      </c>
      <c r="E47" s="11" t="s">
        <v>84</v>
      </c>
      <c r="F47" s="11" t="s">
        <v>2155</v>
      </c>
      <c r="G47" s="13" t="s">
        <v>26</v>
      </c>
      <c r="H47" s="14">
        <v>42303</v>
      </c>
      <c r="I47" s="22" t="str">
        <f>LEFT(G47,4)</f>
        <v>2015</v>
      </c>
      <c r="J47" s="9">
        <v>6</v>
      </c>
      <c r="K47" s="9">
        <f t="shared" si="7"/>
        <v>2021</v>
      </c>
      <c r="L47" s="10">
        <v>7200000</v>
      </c>
      <c r="M47" s="10">
        <v>3900000</v>
      </c>
      <c r="N47" s="15"/>
      <c r="O47" s="15"/>
      <c r="P47" s="15">
        <f t="shared" si="8"/>
        <v>13431000</v>
      </c>
      <c r="Q47" s="26">
        <f t="shared" si="9"/>
        <v>8712000</v>
      </c>
      <c r="R47" s="26">
        <f t="shared" si="4"/>
        <v>4719000</v>
      </c>
      <c r="S47" s="26">
        <f t="shared" si="5"/>
        <v>0</v>
      </c>
      <c r="T47" s="26"/>
      <c r="U47" s="26">
        <f t="shared" si="2"/>
        <v>13431000</v>
      </c>
      <c r="V47" s="16" t="s">
        <v>85</v>
      </c>
      <c r="W47" s="16" t="s">
        <v>86</v>
      </c>
    </row>
    <row r="48" spans="1:23" x14ac:dyDescent="0.2">
      <c r="A48" s="11" t="s">
        <v>45</v>
      </c>
      <c r="B48" s="12">
        <v>8400</v>
      </c>
      <c r="C48" s="11" t="s">
        <v>46</v>
      </c>
      <c r="D48" s="11" t="s">
        <v>47</v>
      </c>
      <c r="E48" s="11" t="s">
        <v>48</v>
      </c>
      <c r="F48" s="11" t="s">
        <v>2155</v>
      </c>
      <c r="G48" s="13" t="s">
        <v>26</v>
      </c>
      <c r="H48" s="14">
        <v>42303</v>
      </c>
      <c r="I48" s="22" t="s">
        <v>1289</v>
      </c>
      <c r="J48" s="9">
        <v>3</v>
      </c>
      <c r="K48" s="9">
        <f t="shared" si="7"/>
        <v>2018</v>
      </c>
      <c r="L48" s="10"/>
      <c r="M48" s="10"/>
      <c r="N48" s="15">
        <v>115703</v>
      </c>
      <c r="O48" s="15"/>
      <c r="P48" s="15">
        <f t="shared" si="8"/>
        <v>140000.63</v>
      </c>
      <c r="Q48" s="26">
        <f t="shared" si="9"/>
        <v>0</v>
      </c>
      <c r="R48" s="26">
        <f t="shared" si="4"/>
        <v>0</v>
      </c>
      <c r="S48" s="26">
        <f t="shared" si="5"/>
        <v>140001</v>
      </c>
      <c r="T48" s="26"/>
      <c r="U48" s="26">
        <f t="shared" si="2"/>
        <v>140001</v>
      </c>
      <c r="V48" s="16" t="s">
        <v>49</v>
      </c>
      <c r="W48" s="16" t="s">
        <v>50</v>
      </c>
    </row>
    <row r="49" spans="1:23" x14ac:dyDescent="0.2">
      <c r="A49" s="11" t="s">
        <v>45</v>
      </c>
      <c r="B49" s="12">
        <v>8400</v>
      </c>
      <c r="C49" s="11" t="s">
        <v>46</v>
      </c>
      <c r="D49" s="11" t="s">
        <v>47</v>
      </c>
      <c r="E49" s="11" t="s">
        <v>48</v>
      </c>
      <c r="F49" s="11" t="s">
        <v>2155</v>
      </c>
      <c r="G49" s="13" t="s">
        <v>2147</v>
      </c>
      <c r="H49" s="14">
        <v>43894</v>
      </c>
      <c r="I49" s="22" t="str">
        <f>LEFT(G49,4)</f>
        <v>2020</v>
      </c>
      <c r="J49" s="9">
        <v>6</v>
      </c>
      <c r="K49" s="9">
        <f t="shared" si="7"/>
        <v>2026</v>
      </c>
      <c r="L49" s="10">
        <v>14530000</v>
      </c>
      <c r="M49" s="10">
        <v>5020000</v>
      </c>
      <c r="N49" s="15">
        <v>98000</v>
      </c>
      <c r="O49" s="15"/>
      <c r="P49" s="15">
        <f t="shared" si="8"/>
        <v>23774080</v>
      </c>
      <c r="Q49" s="26">
        <f t="shared" si="9"/>
        <v>17581300</v>
      </c>
      <c r="R49" s="26">
        <f t="shared" si="4"/>
        <v>6074200</v>
      </c>
      <c r="S49" s="26">
        <f t="shared" si="5"/>
        <v>118580</v>
      </c>
      <c r="T49" s="26"/>
      <c r="U49" s="26">
        <f t="shared" si="2"/>
        <v>23774080</v>
      </c>
      <c r="V49" s="16" t="s">
        <v>49</v>
      </c>
      <c r="W49" s="16" t="s">
        <v>50</v>
      </c>
    </row>
    <row r="50" spans="1:23" x14ac:dyDescent="0.2">
      <c r="A50" s="11" t="s">
        <v>69</v>
      </c>
      <c r="B50" s="12">
        <v>8500</v>
      </c>
      <c r="C50" s="11" t="s">
        <v>70</v>
      </c>
      <c r="D50" s="11" t="s">
        <v>71</v>
      </c>
      <c r="E50" s="11" t="s">
        <v>72</v>
      </c>
      <c r="F50" s="11" t="s">
        <v>2155</v>
      </c>
      <c r="G50" s="13" t="s">
        <v>26</v>
      </c>
      <c r="H50" s="14">
        <v>42303</v>
      </c>
      <c r="I50" s="22" t="s">
        <v>1289</v>
      </c>
      <c r="J50" s="9">
        <v>3</v>
      </c>
      <c r="K50" s="9">
        <f t="shared" si="7"/>
        <v>2018</v>
      </c>
      <c r="L50" s="10"/>
      <c r="M50" s="10"/>
      <c r="N50" s="15">
        <v>115703</v>
      </c>
      <c r="O50" s="15"/>
      <c r="P50" s="15">
        <f t="shared" si="8"/>
        <v>140000.63</v>
      </c>
      <c r="Q50" s="26">
        <f t="shared" si="9"/>
        <v>0</v>
      </c>
      <c r="R50" s="26">
        <f t="shared" si="4"/>
        <v>0</v>
      </c>
      <c r="S50" s="26">
        <f t="shared" si="5"/>
        <v>140001</v>
      </c>
      <c r="T50" s="26"/>
      <c r="U50" s="26">
        <f t="shared" si="2"/>
        <v>140001</v>
      </c>
      <c r="V50" s="16" t="s">
        <v>73</v>
      </c>
      <c r="W50" s="16" t="s">
        <v>74</v>
      </c>
    </row>
    <row r="51" spans="1:23" x14ac:dyDescent="0.2">
      <c r="A51" s="11" t="s">
        <v>69</v>
      </c>
      <c r="B51" s="12">
        <v>8500</v>
      </c>
      <c r="C51" s="11" t="s">
        <v>70</v>
      </c>
      <c r="D51" s="11" t="s">
        <v>71</v>
      </c>
      <c r="E51" s="11" t="s">
        <v>72</v>
      </c>
      <c r="F51" s="11" t="s">
        <v>2155</v>
      </c>
      <c r="G51" s="13" t="s">
        <v>26</v>
      </c>
      <c r="H51" s="14">
        <v>42303</v>
      </c>
      <c r="I51" s="22" t="str">
        <f>LEFT(G51,4)</f>
        <v>2015</v>
      </c>
      <c r="J51" s="9">
        <v>6</v>
      </c>
      <c r="K51" s="9">
        <f t="shared" si="7"/>
        <v>2021</v>
      </c>
      <c r="L51" s="10">
        <v>6700000</v>
      </c>
      <c r="M51" s="10">
        <v>4200000</v>
      </c>
      <c r="N51" s="15"/>
      <c r="O51" s="15"/>
      <c r="P51" s="15">
        <f t="shared" si="8"/>
        <v>13189000</v>
      </c>
      <c r="Q51" s="26">
        <f t="shared" si="9"/>
        <v>8107000</v>
      </c>
      <c r="R51" s="26">
        <f t="shared" si="4"/>
        <v>5082000</v>
      </c>
      <c r="S51" s="26">
        <f t="shared" si="5"/>
        <v>0</v>
      </c>
      <c r="T51" s="26"/>
      <c r="U51" s="26">
        <f t="shared" si="2"/>
        <v>13189000</v>
      </c>
      <c r="V51" s="16" t="s">
        <v>73</v>
      </c>
      <c r="W51" s="16" t="s">
        <v>74</v>
      </c>
    </row>
    <row r="52" spans="1:23" x14ac:dyDescent="0.2">
      <c r="A52" s="11" t="s">
        <v>93</v>
      </c>
      <c r="B52" s="12">
        <v>8600</v>
      </c>
      <c r="C52" s="11" t="s">
        <v>94</v>
      </c>
      <c r="D52" s="11" t="s">
        <v>95</v>
      </c>
      <c r="E52" s="11" t="s">
        <v>96</v>
      </c>
      <c r="F52" s="11" t="s">
        <v>2155</v>
      </c>
      <c r="G52" s="13" t="s">
        <v>26</v>
      </c>
      <c r="H52" s="14">
        <v>42303</v>
      </c>
      <c r="I52" s="22" t="s">
        <v>1289</v>
      </c>
      <c r="J52" s="9">
        <v>3</v>
      </c>
      <c r="K52" s="9">
        <f t="shared" si="7"/>
        <v>2018</v>
      </c>
      <c r="L52" s="10"/>
      <c r="M52" s="10"/>
      <c r="N52" s="15">
        <v>157025</v>
      </c>
      <c r="O52" s="15"/>
      <c r="P52" s="15">
        <f t="shared" si="8"/>
        <v>190000.25</v>
      </c>
      <c r="Q52" s="26">
        <f t="shared" si="9"/>
        <v>0</v>
      </c>
      <c r="R52" s="26">
        <f t="shared" si="4"/>
        <v>0</v>
      </c>
      <c r="S52" s="26">
        <f t="shared" si="5"/>
        <v>190000</v>
      </c>
      <c r="T52" s="26"/>
      <c r="U52" s="26">
        <f t="shared" si="2"/>
        <v>190000</v>
      </c>
      <c r="V52" s="16" t="s">
        <v>97</v>
      </c>
      <c r="W52" s="16" t="s">
        <v>98</v>
      </c>
    </row>
    <row r="53" spans="1:23" x14ac:dyDescent="0.2">
      <c r="A53" s="11" t="s">
        <v>93</v>
      </c>
      <c r="B53" s="12">
        <v>8600</v>
      </c>
      <c r="C53" s="11" t="s">
        <v>94</v>
      </c>
      <c r="D53" s="11" t="s">
        <v>95</v>
      </c>
      <c r="E53" s="11" t="s">
        <v>96</v>
      </c>
      <c r="F53" s="11" t="s">
        <v>2155</v>
      </c>
      <c r="G53" s="13" t="s">
        <v>26</v>
      </c>
      <c r="H53" s="14">
        <v>42303</v>
      </c>
      <c r="I53" s="22" t="str">
        <f t="shared" ref="I53:I116" si="10">LEFT(G53,4)</f>
        <v>2015</v>
      </c>
      <c r="J53" s="9">
        <v>6</v>
      </c>
      <c r="K53" s="9">
        <f t="shared" si="7"/>
        <v>2021</v>
      </c>
      <c r="L53" s="10">
        <v>5750000</v>
      </c>
      <c r="M53" s="10">
        <v>3850000</v>
      </c>
      <c r="N53" s="15"/>
      <c r="O53" s="15"/>
      <c r="P53" s="15">
        <f t="shared" si="8"/>
        <v>11616000</v>
      </c>
      <c r="Q53" s="26">
        <f t="shared" si="9"/>
        <v>6957500</v>
      </c>
      <c r="R53" s="26">
        <f t="shared" si="4"/>
        <v>4658500</v>
      </c>
      <c r="S53" s="26">
        <f t="shared" si="5"/>
        <v>0</v>
      </c>
      <c r="T53" s="26"/>
      <c r="U53" s="26">
        <f t="shared" si="2"/>
        <v>11616000</v>
      </c>
      <c r="V53" s="16" t="s">
        <v>97</v>
      </c>
      <c r="W53" s="16" t="s">
        <v>98</v>
      </c>
    </row>
    <row r="54" spans="1:23" x14ac:dyDescent="0.2">
      <c r="A54" s="11" t="s">
        <v>1096</v>
      </c>
      <c r="B54" s="12" t="s">
        <v>1097</v>
      </c>
      <c r="C54" s="11" t="s">
        <v>1098</v>
      </c>
      <c r="D54" s="11" t="s">
        <v>1099</v>
      </c>
      <c r="E54" s="11" t="s">
        <v>96</v>
      </c>
      <c r="F54" s="11" t="s">
        <v>2156</v>
      </c>
      <c r="G54" s="13" t="s">
        <v>1100</v>
      </c>
      <c r="H54" s="14">
        <v>43984</v>
      </c>
      <c r="I54" s="22" t="str">
        <f t="shared" si="10"/>
        <v>2020</v>
      </c>
      <c r="J54" s="9">
        <v>6</v>
      </c>
      <c r="K54" s="9">
        <f t="shared" si="7"/>
        <v>2026</v>
      </c>
      <c r="L54" s="10">
        <v>750000</v>
      </c>
      <c r="M54" s="10">
        <v>0</v>
      </c>
      <c r="N54" s="15"/>
      <c r="O54" s="15"/>
      <c r="P54" s="15">
        <f t="shared" si="8"/>
        <v>907500</v>
      </c>
      <c r="Q54" s="26">
        <f t="shared" si="9"/>
        <v>907500</v>
      </c>
      <c r="R54" s="26">
        <f t="shared" si="4"/>
        <v>0</v>
      </c>
      <c r="S54" s="26">
        <f t="shared" si="5"/>
        <v>0</v>
      </c>
      <c r="T54" s="26"/>
      <c r="U54" s="26">
        <f t="shared" si="2"/>
        <v>907500</v>
      </c>
      <c r="V54" s="16"/>
      <c r="W54" s="16"/>
    </row>
    <row r="55" spans="1:23" x14ac:dyDescent="0.2">
      <c r="A55" s="11" t="s">
        <v>1889</v>
      </c>
      <c r="B55" s="12" t="s">
        <v>1890</v>
      </c>
      <c r="C55" s="11" t="s">
        <v>1891</v>
      </c>
      <c r="D55" s="11" t="s">
        <v>1457</v>
      </c>
      <c r="E55" s="11" t="s">
        <v>48</v>
      </c>
      <c r="F55" s="11" t="s">
        <v>2157</v>
      </c>
      <c r="G55" s="13" t="s">
        <v>1892</v>
      </c>
      <c r="H55" s="14">
        <v>42940</v>
      </c>
      <c r="I55" s="22" t="str">
        <f t="shared" si="10"/>
        <v>2017</v>
      </c>
      <c r="J55" s="9">
        <v>6</v>
      </c>
      <c r="K55" s="9">
        <f t="shared" si="7"/>
        <v>2023</v>
      </c>
      <c r="L55" s="10">
        <v>0</v>
      </c>
      <c r="M55" s="10">
        <v>90000</v>
      </c>
      <c r="N55" s="15"/>
      <c r="O55" s="15"/>
      <c r="P55" s="15">
        <f t="shared" si="8"/>
        <v>108900</v>
      </c>
      <c r="Q55" s="26">
        <f t="shared" si="9"/>
        <v>0</v>
      </c>
      <c r="R55" s="26">
        <f t="shared" si="4"/>
        <v>108900</v>
      </c>
      <c r="S55" s="26">
        <f t="shared" si="5"/>
        <v>0</v>
      </c>
      <c r="T55" s="26"/>
      <c r="U55" s="26">
        <f t="shared" si="2"/>
        <v>108900</v>
      </c>
      <c r="V55" s="16"/>
      <c r="W55" s="16"/>
    </row>
    <row r="56" spans="1:23" x14ac:dyDescent="0.2">
      <c r="A56" s="11" t="s">
        <v>1515</v>
      </c>
      <c r="B56" s="12" t="s">
        <v>1516</v>
      </c>
      <c r="C56" s="11" t="s">
        <v>1517</v>
      </c>
      <c r="D56" s="11" t="s">
        <v>1518</v>
      </c>
      <c r="E56" s="11" t="s">
        <v>617</v>
      </c>
      <c r="F56" s="11" t="s">
        <v>2158</v>
      </c>
      <c r="G56" s="13" t="s">
        <v>1519</v>
      </c>
      <c r="H56" s="14">
        <v>41852</v>
      </c>
      <c r="I56" s="22" t="str">
        <f t="shared" si="10"/>
        <v>2014</v>
      </c>
      <c r="J56" s="9">
        <v>6</v>
      </c>
      <c r="K56" s="9">
        <f t="shared" si="7"/>
        <v>2020</v>
      </c>
      <c r="L56" s="10"/>
      <c r="M56" s="10"/>
      <c r="N56" s="15"/>
      <c r="O56" s="15"/>
      <c r="P56" s="15">
        <v>199650</v>
      </c>
      <c r="Q56" s="26">
        <f>P56</f>
        <v>199650</v>
      </c>
      <c r="R56" s="26">
        <f t="shared" si="4"/>
        <v>0</v>
      </c>
      <c r="S56" s="26">
        <f t="shared" si="5"/>
        <v>0</v>
      </c>
      <c r="T56" s="26"/>
      <c r="U56" s="26">
        <f t="shared" si="2"/>
        <v>199650</v>
      </c>
      <c r="V56" s="16" t="s">
        <v>1520</v>
      </c>
      <c r="W56" s="16" t="s">
        <v>1521</v>
      </c>
    </row>
    <row r="57" spans="1:23" x14ac:dyDescent="0.2">
      <c r="A57" s="11" t="s">
        <v>1432</v>
      </c>
      <c r="B57" s="12" t="s">
        <v>1433</v>
      </c>
      <c r="C57" s="11" t="s">
        <v>1434</v>
      </c>
      <c r="D57" s="11" t="s">
        <v>1435</v>
      </c>
      <c r="E57" s="11" t="s">
        <v>78</v>
      </c>
      <c r="F57" s="11" t="s">
        <v>2158</v>
      </c>
      <c r="G57" s="13" t="s">
        <v>1436</v>
      </c>
      <c r="H57" s="14">
        <v>41852</v>
      </c>
      <c r="I57" s="22" t="str">
        <f t="shared" si="10"/>
        <v>2014</v>
      </c>
      <c r="J57" s="9">
        <v>6</v>
      </c>
      <c r="K57" s="9">
        <f t="shared" si="7"/>
        <v>2020</v>
      </c>
      <c r="L57" s="10"/>
      <c r="M57" s="10"/>
      <c r="N57" s="15"/>
      <c r="O57" s="15"/>
      <c r="P57" s="15">
        <v>266200</v>
      </c>
      <c r="Q57" s="26">
        <f>P57</f>
        <v>266200</v>
      </c>
      <c r="R57" s="26">
        <f t="shared" si="4"/>
        <v>0</v>
      </c>
      <c r="S57" s="26">
        <f t="shared" si="5"/>
        <v>0</v>
      </c>
      <c r="T57" s="26"/>
      <c r="U57" s="26">
        <f t="shared" si="2"/>
        <v>266200</v>
      </c>
      <c r="V57" s="16" t="s">
        <v>1437</v>
      </c>
      <c r="W57" s="16" t="s">
        <v>1438</v>
      </c>
    </row>
    <row r="58" spans="1:23" x14ac:dyDescent="0.2">
      <c r="A58" s="11" t="s">
        <v>1814</v>
      </c>
      <c r="B58" s="12" t="s">
        <v>1815</v>
      </c>
      <c r="C58" s="11" t="s">
        <v>1816</v>
      </c>
      <c r="D58" s="11" t="s">
        <v>1817</v>
      </c>
      <c r="E58" s="11" t="s">
        <v>78</v>
      </c>
      <c r="F58" s="11" t="s">
        <v>2158</v>
      </c>
      <c r="G58" s="13" t="s">
        <v>1818</v>
      </c>
      <c r="H58" s="14">
        <v>41852</v>
      </c>
      <c r="I58" s="22" t="str">
        <f t="shared" si="10"/>
        <v>2014</v>
      </c>
      <c r="J58" s="9">
        <v>6</v>
      </c>
      <c r="K58" s="9">
        <f t="shared" si="7"/>
        <v>2020</v>
      </c>
      <c r="L58" s="10"/>
      <c r="M58" s="10"/>
      <c r="N58" s="15"/>
      <c r="O58" s="15"/>
      <c r="P58" s="15">
        <v>114950</v>
      </c>
      <c r="Q58" s="26">
        <f>P58</f>
        <v>114950</v>
      </c>
      <c r="R58" s="26">
        <f t="shared" si="4"/>
        <v>0</v>
      </c>
      <c r="S58" s="26">
        <f t="shared" si="5"/>
        <v>0</v>
      </c>
      <c r="T58" s="26"/>
      <c r="U58" s="26">
        <f t="shared" si="2"/>
        <v>114950</v>
      </c>
      <c r="V58" s="16" t="s">
        <v>1819</v>
      </c>
      <c r="W58" s="16" t="s">
        <v>1820</v>
      </c>
    </row>
    <row r="59" spans="1:23" x14ac:dyDescent="0.2">
      <c r="A59" s="11" t="s">
        <v>1342</v>
      </c>
      <c r="B59" s="12" t="s">
        <v>1343</v>
      </c>
      <c r="C59" s="11" t="s">
        <v>1344</v>
      </c>
      <c r="D59" s="11" t="s">
        <v>1345</v>
      </c>
      <c r="E59" s="11" t="s">
        <v>78</v>
      </c>
      <c r="F59" s="11" t="s">
        <v>2158</v>
      </c>
      <c r="G59" s="13" t="s">
        <v>1346</v>
      </c>
      <c r="H59" s="14">
        <v>41852</v>
      </c>
      <c r="I59" s="22" t="str">
        <f t="shared" si="10"/>
        <v>2014</v>
      </c>
      <c r="J59" s="9">
        <v>6</v>
      </c>
      <c r="K59" s="9">
        <f t="shared" si="7"/>
        <v>2020</v>
      </c>
      <c r="L59" s="10"/>
      <c r="M59" s="10"/>
      <c r="N59" s="15"/>
      <c r="O59" s="15"/>
      <c r="P59" s="15">
        <v>411400</v>
      </c>
      <c r="Q59" s="26">
        <f>P59</f>
        <v>411400</v>
      </c>
      <c r="R59" s="26">
        <f t="shared" si="4"/>
        <v>0</v>
      </c>
      <c r="S59" s="26">
        <f t="shared" si="5"/>
        <v>0</v>
      </c>
      <c r="T59" s="26"/>
      <c r="U59" s="26">
        <f t="shared" si="2"/>
        <v>411400</v>
      </c>
      <c r="V59" s="16" t="s">
        <v>1347</v>
      </c>
      <c r="W59" s="16" t="s">
        <v>1348</v>
      </c>
    </row>
    <row r="60" spans="1:23" x14ac:dyDescent="0.2">
      <c r="A60" s="11" t="s">
        <v>1371</v>
      </c>
      <c r="B60" s="12" t="s">
        <v>1372</v>
      </c>
      <c r="C60" s="11" t="s">
        <v>1373</v>
      </c>
      <c r="D60" s="11" t="s">
        <v>1374</v>
      </c>
      <c r="E60" s="11" t="s">
        <v>48</v>
      </c>
      <c r="F60" s="11" t="s">
        <v>2158</v>
      </c>
      <c r="G60" s="13" t="s">
        <v>1375</v>
      </c>
      <c r="H60" s="14">
        <v>41852</v>
      </c>
      <c r="I60" s="22" t="str">
        <f t="shared" si="10"/>
        <v>2014</v>
      </c>
      <c r="J60" s="9">
        <v>6</v>
      </c>
      <c r="K60" s="9">
        <f t="shared" si="7"/>
        <v>2020</v>
      </c>
      <c r="L60" s="10"/>
      <c r="M60" s="10"/>
      <c r="N60" s="15"/>
      <c r="O60" s="15"/>
      <c r="P60" s="15">
        <v>375100</v>
      </c>
      <c r="Q60" s="26">
        <f>P60</f>
        <v>375100</v>
      </c>
      <c r="R60" s="26">
        <f t="shared" si="4"/>
        <v>0</v>
      </c>
      <c r="S60" s="26">
        <f t="shared" si="5"/>
        <v>0</v>
      </c>
      <c r="T60" s="26"/>
      <c r="U60" s="26">
        <f t="shared" si="2"/>
        <v>375100</v>
      </c>
      <c r="V60" s="16" t="s">
        <v>1376</v>
      </c>
      <c r="W60" s="16" t="s">
        <v>1377</v>
      </c>
    </row>
    <row r="61" spans="1:23" x14ac:dyDescent="0.2">
      <c r="A61" s="11" t="s">
        <v>820</v>
      </c>
      <c r="B61" s="12" t="s">
        <v>821</v>
      </c>
      <c r="C61" s="11" t="s">
        <v>822</v>
      </c>
      <c r="D61" s="11" t="s">
        <v>823</v>
      </c>
      <c r="E61" s="11" t="s">
        <v>60</v>
      </c>
      <c r="F61" s="11" t="s">
        <v>2158</v>
      </c>
      <c r="G61" s="13" t="s">
        <v>2193</v>
      </c>
      <c r="H61" s="14">
        <v>43196</v>
      </c>
      <c r="I61" s="22" t="str">
        <f t="shared" si="10"/>
        <v>2018</v>
      </c>
      <c r="J61" s="9">
        <v>6</v>
      </c>
      <c r="K61" s="9">
        <f t="shared" si="7"/>
        <v>2024</v>
      </c>
      <c r="L61" s="10"/>
      <c r="M61" s="10">
        <f>VLOOKUP(B61,[1]Totaalbestand!$1:$1048576,11,0)</f>
        <v>20000</v>
      </c>
      <c r="N61" s="15">
        <v>0</v>
      </c>
      <c r="O61" s="15"/>
      <c r="P61" s="15">
        <f t="shared" ref="P61:P75" si="11">(L61+M61+N61+O61)*1.21</f>
        <v>24200</v>
      </c>
      <c r="Q61" s="26">
        <f t="shared" ref="Q61:Q75" si="12">ROUND(L61*1.21,0)</f>
        <v>0</v>
      </c>
      <c r="R61" s="26">
        <f t="shared" si="4"/>
        <v>24200</v>
      </c>
      <c r="S61" s="26">
        <f t="shared" si="5"/>
        <v>0</v>
      </c>
      <c r="T61" s="26"/>
      <c r="U61" s="26">
        <f t="shared" si="2"/>
        <v>24200</v>
      </c>
      <c r="V61" s="16">
        <f>VLOOKUP(B61,'[2]Data Kunstwerken'!$1:$1048576,26,FALSE)</f>
        <v>144070.55600000173</v>
      </c>
      <c r="W61" s="16">
        <f>VLOOKUP(B61,'[2]Data Kunstwerken'!$1:$1048576,27,FALSE)</f>
        <v>455230.55200000107</v>
      </c>
    </row>
    <row r="62" spans="1:23" x14ac:dyDescent="0.2">
      <c r="A62" s="11" t="s">
        <v>426</v>
      </c>
      <c r="B62" s="12" t="s">
        <v>427</v>
      </c>
      <c r="C62" s="11" t="s">
        <v>428</v>
      </c>
      <c r="D62" s="11" t="s">
        <v>429</v>
      </c>
      <c r="E62" s="11" t="s">
        <v>25</v>
      </c>
      <c r="F62" s="11" t="s">
        <v>2158</v>
      </c>
      <c r="G62" s="13" t="s">
        <v>2194</v>
      </c>
      <c r="H62" s="14">
        <v>43196</v>
      </c>
      <c r="I62" s="22" t="str">
        <f t="shared" si="10"/>
        <v>2018</v>
      </c>
      <c r="J62" s="9">
        <v>6</v>
      </c>
      <c r="K62" s="9">
        <f t="shared" si="7"/>
        <v>2024</v>
      </c>
      <c r="L62" s="10">
        <v>35000</v>
      </c>
      <c r="M62" s="10">
        <f>VLOOKUP(B62,[1]Totaalbestand!$1:$1048576,11,0)</f>
        <v>40000</v>
      </c>
      <c r="N62" s="15">
        <v>0</v>
      </c>
      <c r="O62" s="15"/>
      <c r="P62" s="15">
        <f t="shared" si="11"/>
        <v>90750</v>
      </c>
      <c r="Q62" s="26">
        <f t="shared" si="12"/>
        <v>42350</v>
      </c>
      <c r="R62" s="26">
        <f t="shared" si="4"/>
        <v>48400</v>
      </c>
      <c r="S62" s="26">
        <f t="shared" si="5"/>
        <v>0</v>
      </c>
      <c r="T62" s="26"/>
      <c r="U62" s="26">
        <f t="shared" si="2"/>
        <v>90750</v>
      </c>
      <c r="V62" s="16">
        <f>VLOOKUP(B62,'[2]Data Kunstwerken'!$1:$1048576,26,FALSE)</f>
        <v>141539.80900000036</v>
      </c>
      <c r="W62" s="16">
        <f>VLOOKUP(B62,'[2]Data Kunstwerken'!$1:$1048576,27,FALSE)</f>
        <v>454378.48299999908</v>
      </c>
    </row>
    <row r="63" spans="1:23" x14ac:dyDescent="0.2">
      <c r="A63" s="11" t="s">
        <v>813</v>
      </c>
      <c r="B63" s="12" t="s">
        <v>1045</v>
      </c>
      <c r="C63" s="11" t="s">
        <v>1046</v>
      </c>
      <c r="D63" s="11" t="s">
        <v>1047</v>
      </c>
      <c r="E63" s="11" t="s">
        <v>298</v>
      </c>
      <c r="F63" s="11" t="s">
        <v>2158</v>
      </c>
      <c r="G63" s="13" t="s">
        <v>1048</v>
      </c>
      <c r="H63" s="14">
        <v>43791</v>
      </c>
      <c r="I63" s="22" t="str">
        <f t="shared" si="10"/>
        <v>2019</v>
      </c>
      <c r="J63" s="9">
        <v>6</v>
      </c>
      <c r="K63" s="9">
        <f t="shared" si="7"/>
        <v>2025</v>
      </c>
      <c r="L63" s="10">
        <v>0</v>
      </c>
      <c r="M63" s="10">
        <v>5000</v>
      </c>
      <c r="N63" s="15"/>
      <c r="O63" s="15"/>
      <c r="P63" s="15">
        <f t="shared" si="11"/>
        <v>6050</v>
      </c>
      <c r="Q63" s="26">
        <f t="shared" si="12"/>
        <v>0</v>
      </c>
      <c r="R63" s="26">
        <f t="shared" si="4"/>
        <v>6050</v>
      </c>
      <c r="S63" s="26">
        <f t="shared" si="5"/>
        <v>0</v>
      </c>
      <c r="T63" s="26"/>
      <c r="U63" s="26">
        <f t="shared" si="2"/>
        <v>6050</v>
      </c>
      <c r="V63" s="16" t="s">
        <v>1049</v>
      </c>
      <c r="W63" s="16" t="s">
        <v>1050</v>
      </c>
    </row>
    <row r="64" spans="1:23" x14ac:dyDescent="0.2">
      <c r="A64" s="11" t="s">
        <v>436</v>
      </c>
      <c r="B64" s="12" t="s">
        <v>437</v>
      </c>
      <c r="C64" s="11" t="s">
        <v>438</v>
      </c>
      <c r="D64" s="11" t="s">
        <v>439</v>
      </c>
      <c r="E64" s="11" t="s">
        <v>60</v>
      </c>
      <c r="F64" s="11" t="s">
        <v>2158</v>
      </c>
      <c r="G64" s="13" t="s">
        <v>440</v>
      </c>
      <c r="H64" s="14">
        <v>43693</v>
      </c>
      <c r="I64" s="22" t="str">
        <f t="shared" si="10"/>
        <v>2019</v>
      </c>
      <c r="J64" s="9">
        <v>6</v>
      </c>
      <c r="K64" s="9">
        <f t="shared" si="7"/>
        <v>2025</v>
      </c>
      <c r="L64" s="10">
        <v>0</v>
      </c>
      <c r="M64" s="10">
        <v>40000</v>
      </c>
      <c r="N64" s="15"/>
      <c r="O64" s="15"/>
      <c r="P64" s="15">
        <f t="shared" si="11"/>
        <v>48400</v>
      </c>
      <c r="Q64" s="26">
        <f t="shared" si="12"/>
        <v>0</v>
      </c>
      <c r="R64" s="26">
        <f t="shared" si="4"/>
        <v>48400</v>
      </c>
      <c r="S64" s="26">
        <f t="shared" si="5"/>
        <v>0</v>
      </c>
      <c r="T64" s="26"/>
      <c r="U64" s="26">
        <f t="shared" si="2"/>
        <v>48400</v>
      </c>
      <c r="V64" s="16">
        <v>144604</v>
      </c>
      <c r="W64" s="16">
        <v>454373.33500000101</v>
      </c>
    </row>
    <row r="65" spans="1:23" x14ac:dyDescent="0.2">
      <c r="A65" s="11" t="s">
        <v>1184</v>
      </c>
      <c r="B65" s="12" t="s">
        <v>1185</v>
      </c>
      <c r="C65" s="11" t="s">
        <v>1186</v>
      </c>
      <c r="D65" s="11" t="s">
        <v>1187</v>
      </c>
      <c r="E65" s="11" t="s">
        <v>687</v>
      </c>
      <c r="F65" s="11" t="s">
        <v>2158</v>
      </c>
      <c r="G65" s="13" t="s">
        <v>1188</v>
      </c>
      <c r="H65" s="14">
        <v>42941</v>
      </c>
      <c r="I65" s="22" t="str">
        <f t="shared" si="10"/>
        <v>2017</v>
      </c>
      <c r="J65" s="9">
        <v>6</v>
      </c>
      <c r="K65" s="9">
        <f t="shared" si="7"/>
        <v>2023</v>
      </c>
      <c r="L65" s="10">
        <v>450000</v>
      </c>
      <c r="M65" s="10">
        <v>720000</v>
      </c>
      <c r="N65" s="15"/>
      <c r="O65" s="15"/>
      <c r="P65" s="15">
        <f t="shared" si="11"/>
        <v>1415700</v>
      </c>
      <c r="Q65" s="26">
        <f t="shared" si="12"/>
        <v>544500</v>
      </c>
      <c r="R65" s="26">
        <f t="shared" si="4"/>
        <v>871200</v>
      </c>
      <c r="S65" s="26">
        <f t="shared" si="5"/>
        <v>0</v>
      </c>
      <c r="T65" s="26"/>
      <c r="U65" s="26">
        <f t="shared" si="2"/>
        <v>1415700</v>
      </c>
      <c r="V65" s="16"/>
      <c r="W65" s="16"/>
    </row>
    <row r="66" spans="1:23" x14ac:dyDescent="0.2">
      <c r="A66" s="11" t="s">
        <v>478</v>
      </c>
      <c r="B66" s="12" t="s">
        <v>479</v>
      </c>
      <c r="C66" s="11" t="s">
        <v>480</v>
      </c>
      <c r="D66" s="11" t="s">
        <v>481</v>
      </c>
      <c r="E66" s="11" t="s">
        <v>337</v>
      </c>
      <c r="F66" s="11" t="s">
        <v>2158</v>
      </c>
      <c r="G66" s="13" t="s">
        <v>482</v>
      </c>
      <c r="H66" s="14">
        <v>43691</v>
      </c>
      <c r="I66" s="22" t="str">
        <f t="shared" si="10"/>
        <v>2019</v>
      </c>
      <c r="J66" s="9">
        <v>6</v>
      </c>
      <c r="K66" s="9">
        <f t="shared" si="7"/>
        <v>2025</v>
      </c>
      <c r="L66" s="10">
        <v>0</v>
      </c>
      <c r="M66" s="10">
        <v>33000</v>
      </c>
      <c r="N66" s="15"/>
      <c r="O66" s="15"/>
      <c r="P66" s="15">
        <f t="shared" si="11"/>
        <v>39930</v>
      </c>
      <c r="Q66" s="26">
        <f t="shared" si="12"/>
        <v>0</v>
      </c>
      <c r="R66" s="26">
        <f t="shared" si="4"/>
        <v>39930</v>
      </c>
      <c r="S66" s="26">
        <f t="shared" si="5"/>
        <v>0</v>
      </c>
      <c r="T66" s="26"/>
      <c r="U66" s="26">
        <f t="shared" ref="U66:U129" si="13">Q66+R66+S66+T66</f>
        <v>39930</v>
      </c>
      <c r="V66" s="16" t="s">
        <v>483</v>
      </c>
      <c r="W66" s="16" t="s">
        <v>484</v>
      </c>
    </row>
    <row r="67" spans="1:23" x14ac:dyDescent="0.2">
      <c r="A67" s="11" t="s">
        <v>372</v>
      </c>
      <c r="B67" s="12" t="s">
        <v>373</v>
      </c>
      <c r="C67" s="11" t="s">
        <v>374</v>
      </c>
      <c r="D67" s="11" t="s">
        <v>375</v>
      </c>
      <c r="E67" s="11" t="s">
        <v>298</v>
      </c>
      <c r="F67" s="11" t="s">
        <v>2158</v>
      </c>
      <c r="G67" s="13" t="s">
        <v>376</v>
      </c>
      <c r="H67" s="14">
        <v>43717</v>
      </c>
      <c r="I67" s="22" t="str">
        <f t="shared" si="10"/>
        <v>2019</v>
      </c>
      <c r="J67" s="9">
        <v>6</v>
      </c>
      <c r="K67" s="9">
        <f t="shared" si="7"/>
        <v>2025</v>
      </c>
      <c r="L67" s="10">
        <v>0</v>
      </c>
      <c r="M67" s="10">
        <v>45000</v>
      </c>
      <c r="N67" s="15"/>
      <c r="O67" s="15"/>
      <c r="P67" s="15">
        <f t="shared" si="11"/>
        <v>54450</v>
      </c>
      <c r="Q67" s="26">
        <f t="shared" si="12"/>
        <v>0</v>
      </c>
      <c r="R67" s="26">
        <f t="shared" si="4"/>
        <v>54450</v>
      </c>
      <c r="S67" s="26">
        <f t="shared" si="5"/>
        <v>0</v>
      </c>
      <c r="T67" s="26"/>
      <c r="U67" s="26">
        <f t="shared" si="13"/>
        <v>54450</v>
      </c>
      <c r="V67" s="16" t="s">
        <v>377</v>
      </c>
      <c r="W67" s="16" t="s">
        <v>378</v>
      </c>
    </row>
    <row r="68" spans="1:23" x14ac:dyDescent="0.2">
      <c r="A68" s="11" t="s">
        <v>191</v>
      </c>
      <c r="B68" s="12" t="s">
        <v>192</v>
      </c>
      <c r="C68" s="11" t="s">
        <v>193</v>
      </c>
      <c r="D68" s="11" t="s">
        <v>194</v>
      </c>
      <c r="E68" s="11" t="s">
        <v>25</v>
      </c>
      <c r="F68" s="11" t="s">
        <v>2158</v>
      </c>
      <c r="G68" s="13" t="s">
        <v>195</v>
      </c>
      <c r="H68" s="14">
        <v>43821</v>
      </c>
      <c r="I68" s="22" t="str">
        <f t="shared" si="10"/>
        <v>2019</v>
      </c>
      <c r="J68" s="9">
        <v>6</v>
      </c>
      <c r="K68" s="9">
        <f t="shared" si="7"/>
        <v>2025</v>
      </c>
      <c r="L68" s="10">
        <v>140000</v>
      </c>
      <c r="M68" s="10">
        <v>225000</v>
      </c>
      <c r="N68" s="15"/>
      <c r="O68" s="15"/>
      <c r="P68" s="15">
        <f t="shared" si="11"/>
        <v>441650</v>
      </c>
      <c r="Q68" s="26">
        <f t="shared" si="12"/>
        <v>169400</v>
      </c>
      <c r="R68" s="26">
        <f t="shared" si="4"/>
        <v>272250</v>
      </c>
      <c r="S68" s="26">
        <f t="shared" si="5"/>
        <v>0</v>
      </c>
      <c r="T68" s="26"/>
      <c r="U68" s="26">
        <f t="shared" si="13"/>
        <v>441650</v>
      </c>
      <c r="V68" s="16" t="s">
        <v>196</v>
      </c>
      <c r="W68" s="16" t="s">
        <v>197</v>
      </c>
    </row>
    <row r="69" spans="1:23" x14ac:dyDescent="0.2">
      <c r="A69" s="11" t="s">
        <v>1009</v>
      </c>
      <c r="B69" s="12" t="s">
        <v>1010</v>
      </c>
      <c r="C69" s="11" t="s">
        <v>1011</v>
      </c>
      <c r="D69" s="11" t="s">
        <v>1012</v>
      </c>
      <c r="E69" s="11" t="s">
        <v>209</v>
      </c>
      <c r="F69" s="11" t="s">
        <v>2158</v>
      </c>
      <c r="G69" s="13" t="s">
        <v>1013</v>
      </c>
      <c r="H69" s="14">
        <v>43717</v>
      </c>
      <c r="I69" s="22" t="str">
        <f t="shared" si="10"/>
        <v>2019</v>
      </c>
      <c r="J69" s="9">
        <v>6</v>
      </c>
      <c r="K69" s="9">
        <f t="shared" si="7"/>
        <v>2025</v>
      </c>
      <c r="L69" s="10">
        <v>0</v>
      </c>
      <c r="M69" s="10">
        <v>10000</v>
      </c>
      <c r="N69" s="15"/>
      <c r="O69" s="15"/>
      <c r="P69" s="15">
        <f t="shared" si="11"/>
        <v>12100</v>
      </c>
      <c r="Q69" s="26">
        <f t="shared" si="12"/>
        <v>0</v>
      </c>
      <c r="R69" s="26">
        <f t="shared" si="4"/>
        <v>12100</v>
      </c>
      <c r="S69" s="26">
        <f t="shared" si="5"/>
        <v>0</v>
      </c>
      <c r="T69" s="26"/>
      <c r="U69" s="26">
        <f t="shared" si="13"/>
        <v>12100</v>
      </c>
      <c r="V69" s="16" t="s">
        <v>1014</v>
      </c>
      <c r="W69" s="16" t="s">
        <v>1015</v>
      </c>
    </row>
    <row r="70" spans="1:23" x14ac:dyDescent="0.2">
      <c r="A70" s="11" t="s">
        <v>756</v>
      </c>
      <c r="B70" s="12" t="s">
        <v>757</v>
      </c>
      <c r="C70" s="11" t="s">
        <v>758</v>
      </c>
      <c r="D70" s="11" t="s">
        <v>422</v>
      </c>
      <c r="E70" s="11" t="s">
        <v>209</v>
      </c>
      <c r="F70" s="11" t="s">
        <v>2158</v>
      </c>
      <c r="G70" s="13" t="s">
        <v>759</v>
      </c>
      <c r="H70" s="14">
        <v>43693</v>
      </c>
      <c r="I70" s="22" t="str">
        <f t="shared" si="10"/>
        <v>2019</v>
      </c>
      <c r="J70" s="9">
        <v>6</v>
      </c>
      <c r="K70" s="9">
        <f t="shared" si="7"/>
        <v>2025</v>
      </c>
      <c r="L70" s="10">
        <v>0</v>
      </c>
      <c r="M70" s="10">
        <v>20000</v>
      </c>
      <c r="N70" s="15"/>
      <c r="O70" s="15"/>
      <c r="P70" s="15">
        <f t="shared" si="11"/>
        <v>24200</v>
      </c>
      <c r="Q70" s="26">
        <f t="shared" si="12"/>
        <v>0</v>
      </c>
      <c r="R70" s="26">
        <f t="shared" si="4"/>
        <v>24200</v>
      </c>
      <c r="S70" s="26">
        <f t="shared" si="5"/>
        <v>0</v>
      </c>
      <c r="T70" s="26"/>
      <c r="U70" s="26">
        <f t="shared" si="13"/>
        <v>24200</v>
      </c>
      <c r="V70" s="16" t="s">
        <v>760</v>
      </c>
      <c r="W70" s="16" t="s">
        <v>761</v>
      </c>
    </row>
    <row r="71" spans="1:23" x14ac:dyDescent="0.2">
      <c r="A71" s="11" t="s">
        <v>419</v>
      </c>
      <c r="B71" s="12" t="s">
        <v>420</v>
      </c>
      <c r="C71" s="11" t="s">
        <v>421</v>
      </c>
      <c r="D71" s="11" t="s">
        <v>422</v>
      </c>
      <c r="E71" s="11" t="s">
        <v>209</v>
      </c>
      <c r="F71" s="11" t="s">
        <v>2159</v>
      </c>
      <c r="G71" s="13" t="s">
        <v>423</v>
      </c>
      <c r="H71" s="14">
        <v>43717</v>
      </c>
      <c r="I71" s="22" t="str">
        <f t="shared" si="10"/>
        <v>2019</v>
      </c>
      <c r="J71" s="9">
        <v>6</v>
      </c>
      <c r="K71" s="9">
        <f t="shared" si="7"/>
        <v>2025</v>
      </c>
      <c r="L71" s="10">
        <v>0</v>
      </c>
      <c r="M71" s="10">
        <v>41000</v>
      </c>
      <c r="N71" s="15"/>
      <c r="O71" s="15"/>
      <c r="P71" s="15">
        <f t="shared" si="11"/>
        <v>49610</v>
      </c>
      <c r="Q71" s="26">
        <f t="shared" si="12"/>
        <v>0</v>
      </c>
      <c r="R71" s="26">
        <f t="shared" si="4"/>
        <v>49610</v>
      </c>
      <c r="S71" s="26">
        <f t="shared" si="5"/>
        <v>0</v>
      </c>
      <c r="T71" s="26"/>
      <c r="U71" s="26">
        <f t="shared" si="13"/>
        <v>49610</v>
      </c>
      <c r="V71" s="16" t="s">
        <v>424</v>
      </c>
      <c r="W71" s="16" t="s">
        <v>425</v>
      </c>
    </row>
    <row r="72" spans="1:23" x14ac:dyDescent="0.2">
      <c r="A72" s="11" t="s">
        <v>1033</v>
      </c>
      <c r="B72" s="12" t="s">
        <v>1034</v>
      </c>
      <c r="C72" s="11" t="s">
        <v>1035</v>
      </c>
      <c r="D72" s="11" t="s">
        <v>1036</v>
      </c>
      <c r="E72" s="11" t="s">
        <v>168</v>
      </c>
      <c r="F72" s="11" t="s">
        <v>2158</v>
      </c>
      <c r="G72" s="13" t="s">
        <v>1037</v>
      </c>
      <c r="H72" s="14">
        <v>43693</v>
      </c>
      <c r="I72" s="22" t="str">
        <f t="shared" si="10"/>
        <v>2019</v>
      </c>
      <c r="J72" s="9">
        <v>6</v>
      </c>
      <c r="K72" s="9">
        <f t="shared" si="7"/>
        <v>2025</v>
      </c>
      <c r="L72" s="10">
        <v>0</v>
      </c>
      <c r="M72" s="10">
        <v>8000</v>
      </c>
      <c r="N72" s="15"/>
      <c r="O72" s="15"/>
      <c r="P72" s="15">
        <f t="shared" si="11"/>
        <v>9680</v>
      </c>
      <c r="Q72" s="26">
        <f t="shared" si="12"/>
        <v>0</v>
      </c>
      <c r="R72" s="26">
        <f t="shared" ref="R72:R135" si="14">ROUND(M72*1.21,0)</f>
        <v>9680</v>
      </c>
      <c r="S72" s="26">
        <f t="shared" ref="S72:S135" si="15">ROUND(N72*1.21,0)</f>
        <v>0</v>
      </c>
      <c r="T72" s="26"/>
      <c r="U72" s="26">
        <f t="shared" si="13"/>
        <v>9680</v>
      </c>
      <c r="V72" s="16" t="s">
        <v>1038</v>
      </c>
      <c r="W72" s="16" t="s">
        <v>1039</v>
      </c>
    </row>
    <row r="73" spans="1:23" x14ac:dyDescent="0.2">
      <c r="A73" s="11" t="s">
        <v>824</v>
      </c>
      <c r="B73" s="12" t="s">
        <v>825</v>
      </c>
      <c r="C73" s="11" t="s">
        <v>826</v>
      </c>
      <c r="D73" s="11" t="s">
        <v>827</v>
      </c>
      <c r="E73" s="11" t="s">
        <v>687</v>
      </c>
      <c r="F73" s="11" t="s">
        <v>2158</v>
      </c>
      <c r="G73" s="13" t="s">
        <v>2195</v>
      </c>
      <c r="H73" s="14">
        <v>43200</v>
      </c>
      <c r="I73" s="22" t="str">
        <f t="shared" si="10"/>
        <v>2018</v>
      </c>
      <c r="J73" s="9">
        <v>6</v>
      </c>
      <c r="K73" s="9">
        <f t="shared" ref="K73:K136" si="16">+J73+I73</f>
        <v>2024</v>
      </c>
      <c r="L73" s="10"/>
      <c r="M73" s="10">
        <f>VLOOKUP(B73,[1]Totaalbestand!$1:$1048576,11,0)</f>
        <v>20000</v>
      </c>
      <c r="N73" s="15">
        <v>0</v>
      </c>
      <c r="O73" s="15"/>
      <c r="P73" s="15">
        <f t="shared" si="11"/>
        <v>24200</v>
      </c>
      <c r="Q73" s="26">
        <f t="shared" si="12"/>
        <v>0</v>
      </c>
      <c r="R73" s="26">
        <f t="shared" si="14"/>
        <v>24200</v>
      </c>
      <c r="S73" s="26">
        <f t="shared" si="15"/>
        <v>0</v>
      </c>
      <c r="T73" s="26"/>
      <c r="U73" s="26">
        <f t="shared" si="13"/>
        <v>24200</v>
      </c>
      <c r="V73" s="16">
        <f>VLOOKUP(B73,'[2]Data Kunstwerken'!$1:$1048576,26,FALSE)</f>
        <v>122725.59499999881</v>
      </c>
      <c r="W73" s="16">
        <f>VLOOKUP(B73,'[2]Data Kunstwerken'!$1:$1048576,27,FALSE)</f>
        <v>460176.8909999989</v>
      </c>
    </row>
    <row r="74" spans="1:23" x14ac:dyDescent="0.2">
      <c r="A74" s="11" t="s">
        <v>517</v>
      </c>
      <c r="B74" s="12" t="s">
        <v>518</v>
      </c>
      <c r="C74" s="11" t="s">
        <v>519</v>
      </c>
      <c r="D74" s="11" t="s">
        <v>520</v>
      </c>
      <c r="E74" s="11" t="s">
        <v>66</v>
      </c>
      <c r="F74" s="11" t="s">
        <v>2158</v>
      </c>
      <c r="G74" s="13" t="s">
        <v>521</v>
      </c>
      <c r="H74" s="14">
        <v>43691</v>
      </c>
      <c r="I74" s="22" t="str">
        <f t="shared" si="10"/>
        <v>2019</v>
      </c>
      <c r="J74" s="9">
        <v>6</v>
      </c>
      <c r="K74" s="9">
        <f t="shared" si="16"/>
        <v>2025</v>
      </c>
      <c r="L74" s="10">
        <v>0</v>
      </c>
      <c r="M74" s="10">
        <v>30000</v>
      </c>
      <c r="N74" s="15"/>
      <c r="O74" s="15"/>
      <c r="P74" s="15">
        <f t="shared" si="11"/>
        <v>36300</v>
      </c>
      <c r="Q74" s="26">
        <f t="shared" si="12"/>
        <v>0</v>
      </c>
      <c r="R74" s="26">
        <f t="shared" si="14"/>
        <v>36300</v>
      </c>
      <c r="S74" s="26">
        <f t="shared" si="15"/>
        <v>0</v>
      </c>
      <c r="T74" s="26"/>
      <c r="U74" s="26">
        <f t="shared" si="13"/>
        <v>36300</v>
      </c>
      <c r="V74" s="16"/>
      <c r="W74" s="16"/>
    </row>
    <row r="75" spans="1:23" x14ac:dyDescent="0.2">
      <c r="A75" s="11" t="s">
        <v>1863</v>
      </c>
      <c r="B75" s="12" t="s">
        <v>1864</v>
      </c>
      <c r="C75" s="11" t="s">
        <v>1865</v>
      </c>
      <c r="D75" s="11" t="s">
        <v>1735</v>
      </c>
      <c r="E75" s="11" t="s">
        <v>939</v>
      </c>
      <c r="F75" s="11" t="s">
        <v>2158</v>
      </c>
      <c r="G75" s="13" t="s">
        <v>1866</v>
      </c>
      <c r="H75" s="14">
        <v>42940</v>
      </c>
      <c r="I75" s="22" t="str">
        <f t="shared" si="10"/>
        <v>2017</v>
      </c>
      <c r="J75" s="9">
        <v>6</v>
      </c>
      <c r="K75" s="9">
        <f t="shared" si="16"/>
        <v>2023</v>
      </c>
      <c r="L75" s="10">
        <v>0</v>
      </c>
      <c r="M75" s="10">
        <v>95000</v>
      </c>
      <c r="N75" s="15"/>
      <c r="O75" s="15"/>
      <c r="P75" s="15">
        <f t="shared" si="11"/>
        <v>114950</v>
      </c>
      <c r="Q75" s="26">
        <f t="shared" si="12"/>
        <v>0</v>
      </c>
      <c r="R75" s="26">
        <f t="shared" si="14"/>
        <v>114950</v>
      </c>
      <c r="S75" s="26">
        <f t="shared" si="15"/>
        <v>0</v>
      </c>
      <c r="T75" s="26"/>
      <c r="U75" s="26">
        <f t="shared" si="13"/>
        <v>114950</v>
      </c>
      <c r="V75" s="16" t="s">
        <v>1867</v>
      </c>
      <c r="W75" s="16" t="s">
        <v>1868</v>
      </c>
    </row>
    <row r="76" spans="1:23" x14ac:dyDescent="0.2">
      <c r="A76" s="11" t="s">
        <v>1539</v>
      </c>
      <c r="B76" s="12" t="s">
        <v>1540</v>
      </c>
      <c r="C76" s="11" t="s">
        <v>1541</v>
      </c>
      <c r="D76" s="11" t="s">
        <v>1542</v>
      </c>
      <c r="E76" s="11" t="s">
        <v>710</v>
      </c>
      <c r="F76" s="11" t="s">
        <v>2158</v>
      </c>
      <c r="G76" s="13" t="s">
        <v>1543</v>
      </c>
      <c r="H76" s="14">
        <v>41852</v>
      </c>
      <c r="I76" s="22" t="str">
        <f t="shared" si="10"/>
        <v>2014</v>
      </c>
      <c r="J76" s="9">
        <v>6</v>
      </c>
      <c r="K76" s="9">
        <f t="shared" si="16"/>
        <v>2020</v>
      </c>
      <c r="L76" s="10"/>
      <c r="M76" s="10"/>
      <c r="N76" s="15"/>
      <c r="O76" s="15"/>
      <c r="P76" s="15">
        <v>193600</v>
      </c>
      <c r="Q76" s="26">
        <f>P76</f>
        <v>193600</v>
      </c>
      <c r="R76" s="26">
        <f t="shared" si="14"/>
        <v>0</v>
      </c>
      <c r="S76" s="26">
        <f t="shared" si="15"/>
        <v>0</v>
      </c>
      <c r="T76" s="26"/>
      <c r="U76" s="26">
        <f t="shared" si="13"/>
        <v>193600</v>
      </c>
      <c r="V76" s="16" t="s">
        <v>1544</v>
      </c>
      <c r="W76" s="16" t="s">
        <v>1545</v>
      </c>
    </row>
    <row r="77" spans="1:23" x14ac:dyDescent="0.2">
      <c r="A77" s="11" t="s">
        <v>1753</v>
      </c>
      <c r="B77" s="12" t="s">
        <v>1754</v>
      </c>
      <c r="C77" s="11" t="s">
        <v>1755</v>
      </c>
      <c r="D77" s="11" t="s">
        <v>1756</v>
      </c>
      <c r="E77" s="11" t="s">
        <v>78</v>
      </c>
      <c r="F77" s="11" t="s">
        <v>2158</v>
      </c>
      <c r="G77" s="13" t="s">
        <v>1757</v>
      </c>
      <c r="H77" s="14">
        <v>41852</v>
      </c>
      <c r="I77" s="22" t="str">
        <f t="shared" si="10"/>
        <v>2014</v>
      </c>
      <c r="J77" s="9">
        <v>6</v>
      </c>
      <c r="K77" s="9">
        <f t="shared" si="16"/>
        <v>2020</v>
      </c>
      <c r="L77" s="10"/>
      <c r="M77" s="10"/>
      <c r="N77" s="15"/>
      <c r="O77" s="15"/>
      <c r="P77" s="15">
        <v>127050</v>
      </c>
      <c r="Q77" s="26">
        <f>P77</f>
        <v>127050</v>
      </c>
      <c r="R77" s="26">
        <f t="shared" si="14"/>
        <v>0</v>
      </c>
      <c r="S77" s="26">
        <f t="shared" si="15"/>
        <v>0</v>
      </c>
      <c r="T77" s="26"/>
      <c r="U77" s="26">
        <f t="shared" si="13"/>
        <v>127050</v>
      </c>
      <c r="V77" s="16"/>
      <c r="W77" s="16"/>
    </row>
    <row r="78" spans="1:23" x14ac:dyDescent="0.2">
      <c r="A78" s="11" t="s">
        <v>1169</v>
      </c>
      <c r="B78" s="12" t="s">
        <v>1170</v>
      </c>
      <c r="C78" s="11" t="s">
        <v>1171</v>
      </c>
      <c r="D78" s="11" t="s">
        <v>1132</v>
      </c>
      <c r="E78" s="11" t="s">
        <v>90</v>
      </c>
      <c r="F78" s="11" t="s">
        <v>2158</v>
      </c>
      <c r="G78" s="13" t="s">
        <v>1172</v>
      </c>
      <c r="H78" s="14">
        <v>42941</v>
      </c>
      <c r="I78" s="22" t="str">
        <f t="shared" si="10"/>
        <v>2017</v>
      </c>
      <c r="J78" s="9">
        <v>6</v>
      </c>
      <c r="K78" s="9">
        <f t="shared" si="16"/>
        <v>2023</v>
      </c>
      <c r="L78" s="10">
        <v>400000</v>
      </c>
      <c r="M78" s="10">
        <v>1120000</v>
      </c>
      <c r="N78" s="15"/>
      <c r="O78" s="15"/>
      <c r="P78" s="15">
        <f t="shared" ref="P78:P84" si="17">(L78+M78+N78+O78)*1.21</f>
        <v>1839200</v>
      </c>
      <c r="Q78" s="26">
        <f t="shared" ref="Q78:Q84" si="18">ROUND(L78*1.21,0)</f>
        <v>484000</v>
      </c>
      <c r="R78" s="26">
        <f t="shared" si="14"/>
        <v>1355200</v>
      </c>
      <c r="S78" s="26">
        <f t="shared" si="15"/>
        <v>0</v>
      </c>
      <c r="T78" s="26"/>
      <c r="U78" s="26">
        <f t="shared" si="13"/>
        <v>1839200</v>
      </c>
      <c r="V78" s="16"/>
      <c r="W78" s="16"/>
    </row>
    <row r="79" spans="1:23" x14ac:dyDescent="0.2">
      <c r="A79" s="11" t="s">
        <v>828</v>
      </c>
      <c r="B79" s="12" t="s">
        <v>829</v>
      </c>
      <c r="C79" s="11" t="s">
        <v>830</v>
      </c>
      <c r="D79" s="11" t="s">
        <v>831</v>
      </c>
      <c r="E79" s="11" t="s">
        <v>298</v>
      </c>
      <c r="F79" s="11" t="s">
        <v>2158</v>
      </c>
      <c r="G79" s="13" t="s">
        <v>2196</v>
      </c>
      <c r="H79" s="14">
        <v>43200</v>
      </c>
      <c r="I79" s="22" t="str">
        <f t="shared" si="10"/>
        <v>2018</v>
      </c>
      <c r="J79" s="9">
        <v>6</v>
      </c>
      <c r="K79" s="9">
        <f t="shared" si="16"/>
        <v>2024</v>
      </c>
      <c r="L79" s="10"/>
      <c r="M79" s="10">
        <f>VLOOKUP(B79,[1]Totaalbestand!$1:$1048576,11,0)</f>
        <v>20000</v>
      </c>
      <c r="N79" s="15">
        <v>0</v>
      </c>
      <c r="O79" s="15"/>
      <c r="P79" s="15">
        <f t="shared" si="17"/>
        <v>24200</v>
      </c>
      <c r="Q79" s="26">
        <f t="shared" si="18"/>
        <v>0</v>
      </c>
      <c r="R79" s="26">
        <f t="shared" si="14"/>
        <v>24200</v>
      </c>
      <c r="S79" s="26">
        <f t="shared" si="15"/>
        <v>0</v>
      </c>
      <c r="T79" s="26"/>
      <c r="U79" s="26">
        <f t="shared" si="13"/>
        <v>24200</v>
      </c>
      <c r="V79" s="16">
        <f>VLOOKUP(B79,'[2]Data Kunstwerken'!$1:$1048576,26,FALSE)</f>
        <v>117590.07600000128</v>
      </c>
      <c r="W79" s="16">
        <f>VLOOKUP(B79,'[2]Data Kunstwerken'!$1:$1048576,27,FALSE)</f>
        <v>458632.25400000066</v>
      </c>
    </row>
    <row r="80" spans="1:23" x14ac:dyDescent="0.2">
      <c r="A80" s="11" t="s">
        <v>462</v>
      </c>
      <c r="B80" s="12" t="s">
        <v>463</v>
      </c>
      <c r="C80" s="11" t="s">
        <v>464</v>
      </c>
      <c r="D80" s="11" t="s">
        <v>465</v>
      </c>
      <c r="E80" s="11" t="s">
        <v>238</v>
      </c>
      <c r="F80" s="11" t="s">
        <v>2158</v>
      </c>
      <c r="G80" s="13" t="s">
        <v>466</v>
      </c>
      <c r="H80" s="14">
        <v>43693</v>
      </c>
      <c r="I80" s="22" t="str">
        <f t="shared" si="10"/>
        <v>2019</v>
      </c>
      <c r="J80" s="9">
        <v>6</v>
      </c>
      <c r="K80" s="9">
        <f t="shared" si="16"/>
        <v>2025</v>
      </c>
      <c r="L80" s="10">
        <v>0</v>
      </c>
      <c r="M80" s="10">
        <v>35000</v>
      </c>
      <c r="N80" s="15"/>
      <c r="O80" s="15"/>
      <c r="P80" s="15">
        <f t="shared" si="17"/>
        <v>42350</v>
      </c>
      <c r="Q80" s="26">
        <f t="shared" si="18"/>
        <v>0</v>
      </c>
      <c r="R80" s="26">
        <f t="shared" si="14"/>
        <v>42350</v>
      </c>
      <c r="S80" s="26">
        <f t="shared" si="15"/>
        <v>0</v>
      </c>
      <c r="T80" s="26"/>
      <c r="U80" s="26">
        <f t="shared" si="13"/>
        <v>42350</v>
      </c>
      <c r="V80" s="16">
        <v>136182</v>
      </c>
      <c r="W80" s="16">
        <v>447455.13199999928</v>
      </c>
    </row>
    <row r="81" spans="1:23" x14ac:dyDescent="0.2">
      <c r="A81" s="11" t="s">
        <v>832</v>
      </c>
      <c r="B81" s="12" t="s">
        <v>833</v>
      </c>
      <c r="C81" s="11" t="s">
        <v>834</v>
      </c>
      <c r="D81" s="11" t="s">
        <v>835</v>
      </c>
      <c r="E81" s="11" t="s">
        <v>298</v>
      </c>
      <c r="F81" s="11" t="s">
        <v>2158</v>
      </c>
      <c r="G81" s="13" t="s">
        <v>2197</v>
      </c>
      <c r="H81" s="14">
        <v>43200</v>
      </c>
      <c r="I81" s="22" t="str">
        <f t="shared" si="10"/>
        <v>2018</v>
      </c>
      <c r="J81" s="9">
        <v>6</v>
      </c>
      <c r="K81" s="9">
        <f t="shared" si="16"/>
        <v>2024</v>
      </c>
      <c r="L81" s="10"/>
      <c r="M81" s="10">
        <f>VLOOKUP(B81,[1]Totaalbestand!$1:$1048576,11,0)</f>
        <v>20000</v>
      </c>
      <c r="N81" s="15">
        <v>0</v>
      </c>
      <c r="O81" s="15"/>
      <c r="P81" s="15">
        <f t="shared" si="17"/>
        <v>24200</v>
      </c>
      <c r="Q81" s="26">
        <f t="shared" si="18"/>
        <v>0</v>
      </c>
      <c r="R81" s="26">
        <f t="shared" si="14"/>
        <v>24200</v>
      </c>
      <c r="S81" s="26">
        <f t="shared" si="15"/>
        <v>0</v>
      </c>
      <c r="T81" s="26"/>
      <c r="U81" s="26">
        <f t="shared" si="13"/>
        <v>24200</v>
      </c>
      <c r="V81" s="16">
        <f>VLOOKUP(B81,'[2]Data Kunstwerken'!$1:$1048576,26,FALSE)</f>
        <v>115650.2340000011</v>
      </c>
      <c r="W81" s="16">
        <f>VLOOKUP(B81,'[2]Data Kunstwerken'!$1:$1048576,27,FALSE)</f>
        <v>460715.2109999992</v>
      </c>
    </row>
    <row r="82" spans="1:23" x14ac:dyDescent="0.2">
      <c r="A82" s="11" t="s">
        <v>836</v>
      </c>
      <c r="B82" s="12" t="s">
        <v>837</v>
      </c>
      <c r="C82" s="11" t="s">
        <v>838</v>
      </c>
      <c r="D82" s="11" t="s">
        <v>835</v>
      </c>
      <c r="E82" s="11" t="s">
        <v>298</v>
      </c>
      <c r="F82" s="11" t="s">
        <v>2158</v>
      </c>
      <c r="G82" s="13" t="s">
        <v>839</v>
      </c>
      <c r="H82" s="14">
        <v>43200</v>
      </c>
      <c r="I82" s="22" t="str">
        <f t="shared" si="10"/>
        <v>2018</v>
      </c>
      <c r="J82" s="9">
        <v>6</v>
      </c>
      <c r="K82" s="9">
        <f t="shared" si="16"/>
        <v>2024</v>
      </c>
      <c r="L82" s="10"/>
      <c r="M82" s="10">
        <v>20000</v>
      </c>
      <c r="N82" s="15">
        <v>0</v>
      </c>
      <c r="O82" s="15"/>
      <c r="P82" s="15">
        <f t="shared" si="17"/>
        <v>24200</v>
      </c>
      <c r="Q82" s="26">
        <f t="shared" si="18"/>
        <v>0</v>
      </c>
      <c r="R82" s="26">
        <f t="shared" si="14"/>
        <v>24200</v>
      </c>
      <c r="S82" s="26">
        <f t="shared" si="15"/>
        <v>0</v>
      </c>
      <c r="T82" s="26"/>
      <c r="U82" s="26">
        <f t="shared" si="13"/>
        <v>24200</v>
      </c>
      <c r="V82" s="16" t="s">
        <v>840</v>
      </c>
      <c r="W82" s="16" t="s">
        <v>841</v>
      </c>
    </row>
    <row r="83" spans="1:23" x14ac:dyDescent="0.2">
      <c r="A83" s="11" t="s">
        <v>128</v>
      </c>
      <c r="B83" s="12" t="s">
        <v>129</v>
      </c>
      <c r="C83" s="11" t="s">
        <v>130</v>
      </c>
      <c r="D83" s="11" t="s">
        <v>131</v>
      </c>
      <c r="E83" s="11" t="s">
        <v>132</v>
      </c>
      <c r="F83" s="11" t="s">
        <v>2158</v>
      </c>
      <c r="G83" s="13" t="s">
        <v>2198</v>
      </c>
      <c r="H83" s="14">
        <v>43200</v>
      </c>
      <c r="I83" s="22" t="str">
        <f t="shared" si="10"/>
        <v>2018</v>
      </c>
      <c r="J83" s="9">
        <v>6</v>
      </c>
      <c r="K83" s="9">
        <f t="shared" si="16"/>
        <v>2024</v>
      </c>
      <c r="L83" s="10">
        <v>270000</v>
      </c>
      <c r="M83" s="10">
        <f>VLOOKUP(B83,[1]Totaalbestand!$1:$1048576,11,0)</f>
        <v>630000</v>
      </c>
      <c r="N83" s="15">
        <v>0</v>
      </c>
      <c r="O83" s="15"/>
      <c r="P83" s="15">
        <f t="shared" si="17"/>
        <v>1089000</v>
      </c>
      <c r="Q83" s="26">
        <f t="shared" si="18"/>
        <v>326700</v>
      </c>
      <c r="R83" s="26">
        <f t="shared" si="14"/>
        <v>762300</v>
      </c>
      <c r="S83" s="26">
        <f t="shared" si="15"/>
        <v>0</v>
      </c>
      <c r="T83" s="26"/>
      <c r="U83" s="26">
        <f t="shared" si="13"/>
        <v>1089000</v>
      </c>
      <c r="V83" s="16">
        <f>VLOOKUP(B83,'[2]Data Kunstwerken'!$1:$1048576,26,FALSE)</f>
        <v>121453</v>
      </c>
      <c r="W83" s="16">
        <f>VLOOKUP(B83,'[2]Data Kunstwerken'!$1:$1048576,27,FALSE)</f>
        <v>448933</v>
      </c>
    </row>
    <row r="84" spans="1:23" x14ac:dyDescent="0.2">
      <c r="A84" s="11" t="s">
        <v>536</v>
      </c>
      <c r="B84" s="12" t="s">
        <v>537</v>
      </c>
      <c r="C84" s="11" t="s">
        <v>538</v>
      </c>
      <c r="D84" s="11" t="s">
        <v>539</v>
      </c>
      <c r="E84" s="11" t="s">
        <v>25</v>
      </c>
      <c r="F84" s="11" t="s">
        <v>2158</v>
      </c>
      <c r="G84" s="13" t="s">
        <v>540</v>
      </c>
      <c r="H84" s="14">
        <v>43691</v>
      </c>
      <c r="I84" s="22" t="str">
        <f t="shared" si="10"/>
        <v>2019</v>
      </c>
      <c r="J84" s="9">
        <v>6</v>
      </c>
      <c r="K84" s="9">
        <f t="shared" si="16"/>
        <v>2025</v>
      </c>
      <c r="L84" s="10">
        <v>0</v>
      </c>
      <c r="M84" s="10">
        <v>29000</v>
      </c>
      <c r="N84" s="15"/>
      <c r="O84" s="15"/>
      <c r="P84" s="15">
        <f t="shared" si="17"/>
        <v>35090</v>
      </c>
      <c r="Q84" s="26">
        <f t="shared" si="18"/>
        <v>0</v>
      </c>
      <c r="R84" s="26">
        <f t="shared" si="14"/>
        <v>35090</v>
      </c>
      <c r="S84" s="26">
        <f t="shared" si="15"/>
        <v>0</v>
      </c>
      <c r="T84" s="26"/>
      <c r="U84" s="26">
        <f t="shared" si="13"/>
        <v>35090</v>
      </c>
      <c r="V84" s="16">
        <v>138260.29800000001</v>
      </c>
      <c r="W84" s="16">
        <v>457222.56</v>
      </c>
    </row>
    <row r="85" spans="1:23" x14ac:dyDescent="0.2">
      <c r="A85" s="11" t="s">
        <v>1571</v>
      </c>
      <c r="B85" s="12" t="s">
        <v>1572</v>
      </c>
      <c r="C85" s="11" t="s">
        <v>1573</v>
      </c>
      <c r="D85" s="11" t="s">
        <v>1574</v>
      </c>
      <c r="E85" s="11" t="s">
        <v>60</v>
      </c>
      <c r="F85" s="11" t="s">
        <v>2158</v>
      </c>
      <c r="G85" s="13" t="s">
        <v>1575</v>
      </c>
      <c r="H85" s="14">
        <v>41852</v>
      </c>
      <c r="I85" s="22" t="str">
        <f t="shared" si="10"/>
        <v>2014</v>
      </c>
      <c r="J85" s="9">
        <v>6</v>
      </c>
      <c r="K85" s="9">
        <f t="shared" si="16"/>
        <v>2020</v>
      </c>
      <c r="L85" s="10"/>
      <c r="M85" s="10"/>
      <c r="N85" s="15"/>
      <c r="O85" s="15"/>
      <c r="P85" s="15">
        <v>175450</v>
      </c>
      <c r="Q85" s="26">
        <f>P85</f>
        <v>175450</v>
      </c>
      <c r="R85" s="26">
        <f t="shared" si="14"/>
        <v>0</v>
      </c>
      <c r="S85" s="26">
        <f t="shared" si="15"/>
        <v>0</v>
      </c>
      <c r="T85" s="26"/>
      <c r="U85" s="26">
        <f t="shared" si="13"/>
        <v>175450</v>
      </c>
      <c r="V85" s="16" t="s">
        <v>1576</v>
      </c>
      <c r="W85" s="16" t="s">
        <v>1577</v>
      </c>
    </row>
    <row r="86" spans="1:23" x14ac:dyDescent="0.2">
      <c r="A86" s="11" t="s">
        <v>1468</v>
      </c>
      <c r="B86" s="12" t="s">
        <v>1469</v>
      </c>
      <c r="C86" s="11" t="s">
        <v>1470</v>
      </c>
      <c r="D86" s="11" t="s">
        <v>1471</v>
      </c>
      <c r="E86" s="11" t="s">
        <v>710</v>
      </c>
      <c r="F86" s="11" t="s">
        <v>2158</v>
      </c>
      <c r="G86" s="13" t="s">
        <v>1472</v>
      </c>
      <c r="H86" s="14">
        <v>41852</v>
      </c>
      <c r="I86" s="22" t="str">
        <f t="shared" si="10"/>
        <v>2014</v>
      </c>
      <c r="J86" s="9">
        <v>6</v>
      </c>
      <c r="K86" s="9">
        <f t="shared" si="16"/>
        <v>2020</v>
      </c>
      <c r="L86" s="10"/>
      <c r="M86" s="10"/>
      <c r="N86" s="15"/>
      <c r="O86" s="15"/>
      <c r="P86" s="15">
        <v>242000</v>
      </c>
      <c r="Q86" s="26">
        <f>P86</f>
        <v>242000</v>
      </c>
      <c r="R86" s="26">
        <f t="shared" si="14"/>
        <v>0</v>
      </c>
      <c r="S86" s="26">
        <f t="shared" si="15"/>
        <v>0</v>
      </c>
      <c r="T86" s="26"/>
      <c r="U86" s="26">
        <f t="shared" si="13"/>
        <v>242000</v>
      </c>
      <c r="V86" s="16" t="s">
        <v>1473</v>
      </c>
      <c r="W86" s="16" t="s">
        <v>1474</v>
      </c>
    </row>
    <row r="87" spans="1:23" x14ac:dyDescent="0.2">
      <c r="A87" s="11" t="s">
        <v>1314</v>
      </c>
      <c r="B87" s="12" t="s">
        <v>1315</v>
      </c>
      <c r="C87" s="11" t="s">
        <v>1316</v>
      </c>
      <c r="D87" s="11" t="s">
        <v>1317</v>
      </c>
      <c r="E87" s="11" t="s">
        <v>39</v>
      </c>
      <c r="F87" s="11" t="s">
        <v>2158</v>
      </c>
      <c r="G87" s="13" t="s">
        <v>1318</v>
      </c>
      <c r="H87" s="14">
        <v>41852</v>
      </c>
      <c r="I87" s="22" t="str">
        <f t="shared" si="10"/>
        <v>2014</v>
      </c>
      <c r="J87" s="9">
        <v>6</v>
      </c>
      <c r="K87" s="9">
        <f t="shared" si="16"/>
        <v>2020</v>
      </c>
      <c r="L87" s="10"/>
      <c r="M87" s="10"/>
      <c r="N87" s="15"/>
      <c r="O87" s="15"/>
      <c r="P87" s="15">
        <v>465850</v>
      </c>
      <c r="Q87" s="26">
        <f>P87</f>
        <v>465850</v>
      </c>
      <c r="R87" s="26">
        <f t="shared" si="14"/>
        <v>0</v>
      </c>
      <c r="S87" s="26">
        <f t="shared" si="15"/>
        <v>0</v>
      </c>
      <c r="T87" s="26"/>
      <c r="U87" s="26">
        <f t="shared" si="13"/>
        <v>465850</v>
      </c>
      <c r="V87" s="16" t="s">
        <v>1319</v>
      </c>
      <c r="W87" s="16" t="s">
        <v>1320</v>
      </c>
    </row>
    <row r="88" spans="1:23" x14ac:dyDescent="0.2">
      <c r="A88" s="11" t="s">
        <v>1560</v>
      </c>
      <c r="B88" s="12" t="s">
        <v>1561</v>
      </c>
      <c r="C88" s="11" t="s">
        <v>1562</v>
      </c>
      <c r="D88" s="11" t="s">
        <v>1563</v>
      </c>
      <c r="E88" s="11" t="s">
        <v>25</v>
      </c>
      <c r="F88" s="11" t="s">
        <v>2158</v>
      </c>
      <c r="G88" s="13" t="s">
        <v>2140</v>
      </c>
      <c r="H88" s="14">
        <v>43691</v>
      </c>
      <c r="I88" s="22" t="str">
        <f t="shared" si="10"/>
        <v>2019</v>
      </c>
      <c r="J88" s="9">
        <v>6</v>
      </c>
      <c r="K88" s="9">
        <f t="shared" si="16"/>
        <v>2025</v>
      </c>
      <c r="L88" s="10">
        <v>20000</v>
      </c>
      <c r="M88" s="10"/>
      <c r="N88" s="15"/>
      <c r="O88" s="15"/>
      <c r="P88" s="15">
        <f t="shared" ref="P88:P95" si="19">(L88+M88+N88+O88)*1.21</f>
        <v>24200</v>
      </c>
      <c r="Q88" s="26">
        <f t="shared" ref="Q88:Q95" si="20">ROUND(L88*1.21,0)</f>
        <v>24200</v>
      </c>
      <c r="R88" s="26">
        <f t="shared" si="14"/>
        <v>0</v>
      </c>
      <c r="S88" s="26">
        <f t="shared" si="15"/>
        <v>0</v>
      </c>
      <c r="T88" s="26"/>
      <c r="U88" s="26">
        <f t="shared" si="13"/>
        <v>24200</v>
      </c>
      <c r="V88" s="16" t="s">
        <v>1564</v>
      </c>
      <c r="W88" s="16" t="s">
        <v>1565</v>
      </c>
    </row>
    <row r="89" spans="1:23" x14ac:dyDescent="0.2">
      <c r="A89" s="11" t="s">
        <v>184</v>
      </c>
      <c r="B89" s="12" t="s">
        <v>185</v>
      </c>
      <c r="C89" s="11" t="s">
        <v>186</v>
      </c>
      <c r="D89" s="11" t="s">
        <v>187</v>
      </c>
      <c r="E89" s="11" t="s">
        <v>25</v>
      </c>
      <c r="F89" s="11" t="s">
        <v>2158</v>
      </c>
      <c r="G89" s="13" t="s">
        <v>188</v>
      </c>
      <c r="H89" s="14">
        <v>43691</v>
      </c>
      <c r="I89" s="22" t="str">
        <f t="shared" si="10"/>
        <v>2019</v>
      </c>
      <c r="J89" s="9">
        <v>6</v>
      </c>
      <c r="K89" s="9">
        <f t="shared" si="16"/>
        <v>2025</v>
      </c>
      <c r="L89" s="10">
        <v>30000</v>
      </c>
      <c r="M89" s="10">
        <v>240000</v>
      </c>
      <c r="N89" s="15"/>
      <c r="O89" s="15"/>
      <c r="P89" s="15">
        <f t="shared" si="19"/>
        <v>326700</v>
      </c>
      <c r="Q89" s="26">
        <f t="shared" si="20"/>
        <v>36300</v>
      </c>
      <c r="R89" s="26">
        <f t="shared" si="14"/>
        <v>290400</v>
      </c>
      <c r="S89" s="26">
        <f t="shared" si="15"/>
        <v>0</v>
      </c>
      <c r="T89" s="26"/>
      <c r="U89" s="26">
        <f t="shared" si="13"/>
        <v>326700</v>
      </c>
      <c r="V89" s="16" t="s">
        <v>189</v>
      </c>
      <c r="W89" s="16" t="s">
        <v>190</v>
      </c>
    </row>
    <row r="90" spans="1:23" x14ac:dyDescent="0.2">
      <c r="A90" s="11" t="s">
        <v>248</v>
      </c>
      <c r="B90" s="12" t="s">
        <v>249</v>
      </c>
      <c r="C90" s="11" t="s">
        <v>250</v>
      </c>
      <c r="D90" s="11" t="s">
        <v>251</v>
      </c>
      <c r="E90" s="11" t="s">
        <v>25</v>
      </c>
      <c r="F90" s="11" t="s">
        <v>2158</v>
      </c>
      <c r="G90" s="13" t="s">
        <v>252</v>
      </c>
      <c r="H90" s="14">
        <v>43821</v>
      </c>
      <c r="I90" s="22" t="str">
        <f t="shared" si="10"/>
        <v>2019</v>
      </c>
      <c r="J90" s="9">
        <v>6</v>
      </c>
      <c r="K90" s="9">
        <f t="shared" si="16"/>
        <v>2025</v>
      </c>
      <c r="L90" s="10">
        <v>0</v>
      </c>
      <c r="M90" s="10">
        <v>125000</v>
      </c>
      <c r="N90" s="15"/>
      <c r="O90" s="15"/>
      <c r="P90" s="15">
        <f t="shared" si="19"/>
        <v>151250</v>
      </c>
      <c r="Q90" s="26">
        <f t="shared" si="20"/>
        <v>0</v>
      </c>
      <c r="R90" s="26">
        <f t="shared" si="14"/>
        <v>151250</v>
      </c>
      <c r="S90" s="26">
        <f t="shared" si="15"/>
        <v>0</v>
      </c>
      <c r="T90" s="26"/>
      <c r="U90" s="26">
        <f t="shared" si="13"/>
        <v>151250</v>
      </c>
      <c r="V90" s="16" t="s">
        <v>253</v>
      </c>
      <c r="W90" s="16" t="s">
        <v>254</v>
      </c>
    </row>
    <row r="91" spans="1:23" x14ac:dyDescent="0.2">
      <c r="A91" s="11" t="s">
        <v>405</v>
      </c>
      <c r="B91" s="12" t="s">
        <v>406</v>
      </c>
      <c r="C91" s="11" t="s">
        <v>407</v>
      </c>
      <c r="D91" s="11" t="s">
        <v>408</v>
      </c>
      <c r="E91" s="11" t="s">
        <v>25</v>
      </c>
      <c r="F91" s="11" t="s">
        <v>2158</v>
      </c>
      <c r="G91" s="13" t="s">
        <v>409</v>
      </c>
      <c r="H91" s="14">
        <v>43691</v>
      </c>
      <c r="I91" s="22" t="str">
        <f t="shared" si="10"/>
        <v>2019</v>
      </c>
      <c r="J91" s="9">
        <v>6</v>
      </c>
      <c r="K91" s="9">
        <f t="shared" si="16"/>
        <v>2025</v>
      </c>
      <c r="L91" s="10">
        <v>0</v>
      </c>
      <c r="M91" s="10">
        <v>42000</v>
      </c>
      <c r="N91" s="15"/>
      <c r="O91" s="15"/>
      <c r="P91" s="15">
        <f t="shared" si="19"/>
        <v>50820</v>
      </c>
      <c r="Q91" s="26">
        <f t="shared" si="20"/>
        <v>0</v>
      </c>
      <c r="R91" s="26">
        <f t="shared" si="14"/>
        <v>50820</v>
      </c>
      <c r="S91" s="26">
        <f t="shared" si="15"/>
        <v>0</v>
      </c>
      <c r="T91" s="26"/>
      <c r="U91" s="26">
        <f t="shared" si="13"/>
        <v>50820</v>
      </c>
      <c r="V91" s="16" t="s">
        <v>410</v>
      </c>
      <c r="W91" s="16" t="s">
        <v>411</v>
      </c>
    </row>
    <row r="92" spans="1:23" x14ac:dyDescent="0.2">
      <c r="A92" s="11" t="s">
        <v>90</v>
      </c>
      <c r="B92" s="12" t="s">
        <v>1130</v>
      </c>
      <c r="C92" s="11" t="s">
        <v>1131</v>
      </c>
      <c r="D92" s="11" t="s">
        <v>1132</v>
      </c>
      <c r="E92" s="11" t="s">
        <v>90</v>
      </c>
      <c r="F92" s="11" t="s">
        <v>2158</v>
      </c>
      <c r="G92" s="13" t="s">
        <v>1133</v>
      </c>
      <c r="H92" s="14">
        <v>42941</v>
      </c>
      <c r="I92" s="22" t="str">
        <f t="shared" si="10"/>
        <v>2017</v>
      </c>
      <c r="J92" s="9">
        <v>6</v>
      </c>
      <c r="K92" s="9">
        <f t="shared" si="16"/>
        <v>2023</v>
      </c>
      <c r="L92" s="10">
        <v>110000</v>
      </c>
      <c r="M92" s="10">
        <v>1580000</v>
      </c>
      <c r="N92" s="15"/>
      <c r="O92" s="15"/>
      <c r="P92" s="15">
        <f t="shared" si="19"/>
        <v>2044900</v>
      </c>
      <c r="Q92" s="26">
        <f t="shared" si="20"/>
        <v>133100</v>
      </c>
      <c r="R92" s="26">
        <f t="shared" si="14"/>
        <v>1911800</v>
      </c>
      <c r="S92" s="26">
        <f t="shared" si="15"/>
        <v>0</v>
      </c>
      <c r="T92" s="26"/>
      <c r="U92" s="26">
        <f t="shared" si="13"/>
        <v>2044900</v>
      </c>
      <c r="V92" s="16" t="s">
        <v>1134</v>
      </c>
      <c r="W92" s="16" t="s">
        <v>1135</v>
      </c>
    </row>
    <row r="93" spans="1:23" x14ac:dyDescent="0.2">
      <c r="A93" s="11" t="s">
        <v>337</v>
      </c>
      <c r="B93" s="12" t="s">
        <v>338</v>
      </c>
      <c r="C93" s="11" t="s">
        <v>339</v>
      </c>
      <c r="D93" s="11" t="s">
        <v>340</v>
      </c>
      <c r="E93" s="11" t="s">
        <v>337</v>
      </c>
      <c r="F93" s="11" t="s">
        <v>2158</v>
      </c>
      <c r="G93" s="13" t="s">
        <v>341</v>
      </c>
      <c r="H93" s="14">
        <v>43691</v>
      </c>
      <c r="I93" s="22" t="str">
        <f t="shared" si="10"/>
        <v>2019</v>
      </c>
      <c r="J93" s="9">
        <v>6</v>
      </c>
      <c r="K93" s="9">
        <f t="shared" si="16"/>
        <v>2025</v>
      </c>
      <c r="L93" s="10">
        <v>0</v>
      </c>
      <c r="M93" s="10">
        <v>51000</v>
      </c>
      <c r="N93" s="15"/>
      <c r="O93" s="15"/>
      <c r="P93" s="15">
        <f t="shared" si="19"/>
        <v>61710</v>
      </c>
      <c r="Q93" s="26">
        <f t="shared" si="20"/>
        <v>0</v>
      </c>
      <c r="R93" s="26">
        <f t="shared" si="14"/>
        <v>61710</v>
      </c>
      <c r="S93" s="26">
        <f t="shared" si="15"/>
        <v>0</v>
      </c>
      <c r="T93" s="26"/>
      <c r="U93" s="26">
        <f t="shared" si="13"/>
        <v>61710</v>
      </c>
      <c r="V93" s="16" t="s">
        <v>342</v>
      </c>
      <c r="W93" s="16" t="s">
        <v>343</v>
      </c>
    </row>
    <row r="94" spans="1:23" x14ac:dyDescent="0.2">
      <c r="A94" s="11" t="s">
        <v>171</v>
      </c>
      <c r="B94" s="12" t="s">
        <v>172</v>
      </c>
      <c r="C94" s="11" t="s">
        <v>173</v>
      </c>
      <c r="D94" s="11" t="s">
        <v>174</v>
      </c>
      <c r="E94" s="11" t="s">
        <v>25</v>
      </c>
      <c r="F94" s="11" t="s">
        <v>2158</v>
      </c>
      <c r="G94" s="13" t="s">
        <v>175</v>
      </c>
      <c r="H94" s="14">
        <v>43821</v>
      </c>
      <c r="I94" s="22" t="str">
        <f t="shared" si="10"/>
        <v>2019</v>
      </c>
      <c r="J94" s="9">
        <v>6</v>
      </c>
      <c r="K94" s="9">
        <f t="shared" si="16"/>
        <v>2025</v>
      </c>
      <c r="L94" s="10">
        <v>110000</v>
      </c>
      <c r="M94" s="10">
        <v>300000</v>
      </c>
      <c r="N94" s="15"/>
      <c r="O94" s="15"/>
      <c r="P94" s="15">
        <f t="shared" si="19"/>
        <v>496100</v>
      </c>
      <c r="Q94" s="26">
        <f t="shared" si="20"/>
        <v>133100</v>
      </c>
      <c r="R94" s="26">
        <f t="shared" si="14"/>
        <v>363000</v>
      </c>
      <c r="S94" s="26">
        <f t="shared" si="15"/>
        <v>0</v>
      </c>
      <c r="T94" s="26"/>
      <c r="U94" s="26">
        <f t="shared" si="13"/>
        <v>496100</v>
      </c>
      <c r="V94" s="16" t="s">
        <v>176</v>
      </c>
      <c r="W94" s="16" t="s">
        <v>177</v>
      </c>
    </row>
    <row r="95" spans="1:23" x14ac:dyDescent="0.2">
      <c r="A95" s="11" t="s">
        <v>272</v>
      </c>
      <c r="B95" s="12" t="s">
        <v>273</v>
      </c>
      <c r="C95" s="11" t="s">
        <v>274</v>
      </c>
      <c r="D95" s="11" t="s">
        <v>275</v>
      </c>
      <c r="E95" s="11" t="s">
        <v>25</v>
      </c>
      <c r="F95" s="11" t="s">
        <v>2158</v>
      </c>
      <c r="G95" s="13" t="s">
        <v>276</v>
      </c>
      <c r="H95" s="14">
        <v>43691</v>
      </c>
      <c r="I95" s="22" t="str">
        <f t="shared" si="10"/>
        <v>2019</v>
      </c>
      <c r="J95" s="9">
        <v>6</v>
      </c>
      <c r="K95" s="9">
        <f t="shared" si="16"/>
        <v>2025</v>
      </c>
      <c r="L95" s="10">
        <v>0</v>
      </c>
      <c r="M95" s="10">
        <v>83000</v>
      </c>
      <c r="N95" s="15"/>
      <c r="O95" s="15"/>
      <c r="P95" s="15">
        <f t="shared" si="19"/>
        <v>100430</v>
      </c>
      <c r="Q95" s="26">
        <f t="shared" si="20"/>
        <v>0</v>
      </c>
      <c r="R95" s="26">
        <f t="shared" si="14"/>
        <v>100430</v>
      </c>
      <c r="S95" s="26">
        <f t="shared" si="15"/>
        <v>0</v>
      </c>
      <c r="T95" s="26"/>
      <c r="U95" s="26">
        <f t="shared" si="13"/>
        <v>100430</v>
      </c>
      <c r="V95" s="16" t="s">
        <v>277</v>
      </c>
      <c r="W95" s="16" t="s">
        <v>278</v>
      </c>
    </row>
    <row r="96" spans="1:23" x14ac:dyDescent="0.2">
      <c r="A96" s="11" t="s">
        <v>1546</v>
      </c>
      <c r="B96" s="12" t="s">
        <v>1547</v>
      </c>
      <c r="C96" s="11" t="s">
        <v>1548</v>
      </c>
      <c r="D96" s="11" t="s">
        <v>1549</v>
      </c>
      <c r="E96" s="11" t="s">
        <v>1044</v>
      </c>
      <c r="F96" s="11" t="s">
        <v>2159</v>
      </c>
      <c r="G96" s="13" t="s">
        <v>1550</v>
      </c>
      <c r="H96" s="14">
        <v>41852</v>
      </c>
      <c r="I96" s="22" t="str">
        <f t="shared" si="10"/>
        <v>2014</v>
      </c>
      <c r="J96" s="9">
        <v>6</v>
      </c>
      <c r="K96" s="9">
        <f t="shared" si="16"/>
        <v>2020</v>
      </c>
      <c r="L96" s="10"/>
      <c r="M96" s="10"/>
      <c r="N96" s="15"/>
      <c r="O96" s="15"/>
      <c r="P96" s="15">
        <v>187550</v>
      </c>
      <c r="Q96" s="26">
        <f>P96</f>
        <v>187550</v>
      </c>
      <c r="R96" s="26">
        <f t="shared" si="14"/>
        <v>0</v>
      </c>
      <c r="S96" s="26">
        <f t="shared" si="15"/>
        <v>0</v>
      </c>
      <c r="T96" s="26"/>
      <c r="U96" s="26">
        <f t="shared" si="13"/>
        <v>187550</v>
      </c>
      <c r="V96" s="16" t="s">
        <v>1551</v>
      </c>
      <c r="W96" s="16" t="s">
        <v>1552</v>
      </c>
    </row>
    <row r="97" spans="1:23" x14ac:dyDescent="0.2">
      <c r="A97" s="11" t="s">
        <v>1732</v>
      </c>
      <c r="B97" s="12" t="s">
        <v>1733</v>
      </c>
      <c r="C97" s="11" t="s">
        <v>1734</v>
      </c>
      <c r="D97" s="11" t="s">
        <v>1735</v>
      </c>
      <c r="E97" s="11" t="s">
        <v>939</v>
      </c>
      <c r="F97" s="11" t="s">
        <v>2159</v>
      </c>
      <c r="G97" s="13" t="s">
        <v>1736</v>
      </c>
      <c r="H97" s="14">
        <v>41852</v>
      </c>
      <c r="I97" s="22" t="str">
        <f t="shared" si="10"/>
        <v>2014</v>
      </c>
      <c r="J97" s="9">
        <v>6</v>
      </c>
      <c r="K97" s="9">
        <f t="shared" si="16"/>
        <v>2020</v>
      </c>
      <c r="L97" s="10"/>
      <c r="M97" s="10"/>
      <c r="N97" s="15"/>
      <c r="O97" s="15"/>
      <c r="P97" s="15">
        <v>130680</v>
      </c>
      <c r="Q97" s="26">
        <f>P97</f>
        <v>130680</v>
      </c>
      <c r="R97" s="26">
        <f t="shared" si="14"/>
        <v>0</v>
      </c>
      <c r="S97" s="26">
        <f t="shared" si="15"/>
        <v>0</v>
      </c>
      <c r="T97" s="26"/>
      <c r="U97" s="26">
        <f t="shared" si="13"/>
        <v>130680</v>
      </c>
      <c r="V97" s="16" t="s">
        <v>1737</v>
      </c>
      <c r="W97" s="16" t="s">
        <v>1738</v>
      </c>
    </row>
    <row r="98" spans="1:23" x14ac:dyDescent="0.2">
      <c r="A98" s="11" t="s">
        <v>601</v>
      </c>
      <c r="B98" s="12" t="s">
        <v>602</v>
      </c>
      <c r="C98" s="11" t="s">
        <v>603</v>
      </c>
      <c r="D98" s="11" t="s">
        <v>604</v>
      </c>
      <c r="E98" s="11" t="s">
        <v>96</v>
      </c>
      <c r="F98" s="11" t="s">
        <v>2158</v>
      </c>
      <c r="G98" s="13" t="s">
        <v>2199</v>
      </c>
      <c r="H98" s="14">
        <v>43196</v>
      </c>
      <c r="I98" s="22" t="str">
        <f t="shared" si="10"/>
        <v>2018</v>
      </c>
      <c r="J98" s="9">
        <v>6</v>
      </c>
      <c r="K98" s="9">
        <f t="shared" si="16"/>
        <v>2024</v>
      </c>
      <c r="L98" s="10"/>
      <c r="M98" s="10">
        <f>VLOOKUP(B98,[1]Totaalbestand!$1:$1048576,11,0)</f>
        <v>25000</v>
      </c>
      <c r="N98" s="15">
        <v>0</v>
      </c>
      <c r="O98" s="15"/>
      <c r="P98" s="15">
        <f t="shared" ref="P98:P108" si="21">(L98+M98+N98+O98)*1.21</f>
        <v>30250</v>
      </c>
      <c r="Q98" s="26">
        <f t="shared" ref="Q98:Q108" si="22">ROUND(L98*1.21,0)</f>
        <v>0</v>
      </c>
      <c r="R98" s="26">
        <f t="shared" si="14"/>
        <v>30250</v>
      </c>
      <c r="S98" s="26">
        <f t="shared" si="15"/>
        <v>0</v>
      </c>
      <c r="T98" s="26"/>
      <c r="U98" s="26">
        <f t="shared" si="13"/>
        <v>30250</v>
      </c>
      <c r="V98" s="16">
        <f>VLOOKUP(B98,'[2]Data Kunstwerken'!$1:$1048576,26,FALSE)</f>
        <v>151882</v>
      </c>
      <c r="W98" s="16">
        <f>VLOOKUP(B98,'[2]Data Kunstwerken'!$1:$1048576,27,FALSE)</f>
        <v>444223</v>
      </c>
    </row>
    <row r="99" spans="1:23" x14ac:dyDescent="0.2">
      <c r="A99" s="11" t="s">
        <v>1500</v>
      </c>
      <c r="B99" s="12" t="s">
        <v>1501</v>
      </c>
      <c r="C99" s="11" t="s">
        <v>1502</v>
      </c>
      <c r="D99" s="11" t="s">
        <v>1415</v>
      </c>
      <c r="E99" s="11" t="s">
        <v>383</v>
      </c>
      <c r="F99" s="11" t="s">
        <v>2158</v>
      </c>
      <c r="G99" s="13" t="s">
        <v>1503</v>
      </c>
      <c r="H99" s="14">
        <v>42941</v>
      </c>
      <c r="I99" s="22" t="str">
        <f t="shared" si="10"/>
        <v>2017</v>
      </c>
      <c r="J99" s="9">
        <v>6</v>
      </c>
      <c r="K99" s="9">
        <f t="shared" si="16"/>
        <v>2023</v>
      </c>
      <c r="L99" s="10">
        <v>200000</v>
      </c>
      <c r="M99" s="10">
        <v>0</v>
      </c>
      <c r="N99" s="15"/>
      <c r="O99" s="15"/>
      <c r="P99" s="15">
        <f t="shared" si="21"/>
        <v>242000</v>
      </c>
      <c r="Q99" s="26">
        <f t="shared" si="22"/>
        <v>242000</v>
      </c>
      <c r="R99" s="26">
        <f t="shared" si="14"/>
        <v>0</v>
      </c>
      <c r="S99" s="26">
        <f t="shared" si="15"/>
        <v>0</v>
      </c>
      <c r="T99" s="26"/>
      <c r="U99" s="26">
        <f t="shared" si="13"/>
        <v>242000</v>
      </c>
      <c r="V99" s="16"/>
      <c r="W99" s="16"/>
    </row>
    <row r="100" spans="1:23" x14ac:dyDescent="0.2">
      <c r="A100" s="11" t="s">
        <v>1869</v>
      </c>
      <c r="B100" s="12" t="s">
        <v>1870</v>
      </c>
      <c r="C100" s="11" t="s">
        <v>1871</v>
      </c>
      <c r="D100" s="11" t="s">
        <v>1872</v>
      </c>
      <c r="E100" s="11" t="s">
        <v>1656</v>
      </c>
      <c r="F100" s="11" t="s">
        <v>2158</v>
      </c>
      <c r="G100" s="13" t="s">
        <v>1873</v>
      </c>
      <c r="H100" s="14">
        <v>42940</v>
      </c>
      <c r="I100" s="22" t="str">
        <f t="shared" si="10"/>
        <v>2017</v>
      </c>
      <c r="J100" s="9">
        <v>6</v>
      </c>
      <c r="K100" s="9">
        <f t="shared" si="16"/>
        <v>2023</v>
      </c>
      <c r="L100" s="10">
        <v>0</v>
      </c>
      <c r="M100" s="10">
        <v>95000</v>
      </c>
      <c r="N100" s="15"/>
      <c r="O100" s="15"/>
      <c r="P100" s="15">
        <f t="shared" si="21"/>
        <v>114950</v>
      </c>
      <c r="Q100" s="26">
        <f t="shared" si="22"/>
        <v>0</v>
      </c>
      <c r="R100" s="26">
        <f t="shared" si="14"/>
        <v>114950</v>
      </c>
      <c r="S100" s="26">
        <f t="shared" si="15"/>
        <v>0</v>
      </c>
      <c r="T100" s="26"/>
      <c r="U100" s="26">
        <f t="shared" si="13"/>
        <v>114950</v>
      </c>
      <c r="V100" s="16" t="s">
        <v>1874</v>
      </c>
      <c r="W100" s="16" t="s">
        <v>1875</v>
      </c>
    </row>
    <row r="101" spans="1:23" x14ac:dyDescent="0.2">
      <c r="A101" s="11" t="s">
        <v>806</v>
      </c>
      <c r="B101" s="12" t="s">
        <v>2053</v>
      </c>
      <c r="C101" s="11" t="s">
        <v>2054</v>
      </c>
      <c r="D101" s="11" t="s">
        <v>2055</v>
      </c>
      <c r="E101" s="11" t="s">
        <v>1656</v>
      </c>
      <c r="F101" s="11" t="s">
        <v>2158</v>
      </c>
      <c r="G101" s="13" t="s">
        <v>2056</v>
      </c>
      <c r="H101" s="14">
        <v>42940</v>
      </c>
      <c r="I101" s="22" t="str">
        <f t="shared" si="10"/>
        <v>2017</v>
      </c>
      <c r="J101" s="9">
        <v>6</v>
      </c>
      <c r="K101" s="9">
        <f t="shared" si="16"/>
        <v>2023</v>
      </c>
      <c r="L101" s="10">
        <v>0</v>
      </c>
      <c r="M101" s="10">
        <v>45000</v>
      </c>
      <c r="N101" s="15"/>
      <c r="O101" s="15"/>
      <c r="P101" s="15">
        <f t="shared" si="21"/>
        <v>54450</v>
      </c>
      <c r="Q101" s="26">
        <f t="shared" si="22"/>
        <v>0</v>
      </c>
      <c r="R101" s="26">
        <f t="shared" si="14"/>
        <v>54450</v>
      </c>
      <c r="S101" s="26">
        <f t="shared" si="15"/>
        <v>0</v>
      </c>
      <c r="T101" s="26"/>
      <c r="U101" s="26">
        <f t="shared" si="13"/>
        <v>54450</v>
      </c>
      <c r="V101" s="16" t="s">
        <v>2057</v>
      </c>
      <c r="W101" s="16" t="s">
        <v>2058</v>
      </c>
    </row>
    <row r="102" spans="1:23" x14ac:dyDescent="0.2">
      <c r="A102" s="11" t="s">
        <v>213</v>
      </c>
      <c r="B102" s="12" t="s">
        <v>214</v>
      </c>
      <c r="C102" s="11" t="s">
        <v>215</v>
      </c>
      <c r="D102" s="11" t="s">
        <v>216</v>
      </c>
      <c r="E102" s="11" t="s">
        <v>217</v>
      </c>
      <c r="F102" s="11" t="s">
        <v>2158</v>
      </c>
      <c r="G102" s="13" t="s">
        <v>218</v>
      </c>
      <c r="H102" s="14">
        <v>43717</v>
      </c>
      <c r="I102" s="22" t="str">
        <f t="shared" si="10"/>
        <v>2019</v>
      </c>
      <c r="J102" s="9">
        <v>6</v>
      </c>
      <c r="K102" s="9">
        <f t="shared" si="16"/>
        <v>2025</v>
      </c>
      <c r="L102" s="10">
        <v>0</v>
      </c>
      <c r="M102" s="10">
        <v>155000</v>
      </c>
      <c r="N102" s="15"/>
      <c r="O102" s="15"/>
      <c r="P102" s="15">
        <f t="shared" si="21"/>
        <v>187550</v>
      </c>
      <c r="Q102" s="26">
        <f t="shared" si="22"/>
        <v>0</v>
      </c>
      <c r="R102" s="26">
        <f t="shared" si="14"/>
        <v>187550</v>
      </c>
      <c r="S102" s="26">
        <f t="shared" si="15"/>
        <v>0</v>
      </c>
      <c r="T102" s="26"/>
      <c r="U102" s="26">
        <f t="shared" si="13"/>
        <v>187550</v>
      </c>
      <c r="V102" s="16" t="s">
        <v>219</v>
      </c>
      <c r="W102" s="16" t="s">
        <v>220</v>
      </c>
    </row>
    <row r="103" spans="1:23" x14ac:dyDescent="0.2">
      <c r="A103" s="11" t="s">
        <v>995</v>
      </c>
      <c r="B103" s="12" t="s">
        <v>996</v>
      </c>
      <c r="C103" s="11" t="s">
        <v>997</v>
      </c>
      <c r="D103" s="11" t="s">
        <v>998</v>
      </c>
      <c r="E103" s="11" t="s">
        <v>25</v>
      </c>
      <c r="F103" s="11" t="s">
        <v>2158</v>
      </c>
      <c r="G103" s="13" t="s">
        <v>999</v>
      </c>
      <c r="H103" s="14">
        <v>43821</v>
      </c>
      <c r="I103" s="22" t="str">
        <f t="shared" si="10"/>
        <v>2019</v>
      </c>
      <c r="J103" s="9">
        <v>6</v>
      </c>
      <c r="K103" s="9">
        <f t="shared" si="16"/>
        <v>2025</v>
      </c>
      <c r="L103" s="10">
        <v>0</v>
      </c>
      <c r="M103" s="10">
        <v>13500</v>
      </c>
      <c r="N103" s="15"/>
      <c r="O103" s="15"/>
      <c r="P103" s="15">
        <f t="shared" si="21"/>
        <v>16335</v>
      </c>
      <c r="Q103" s="26">
        <f t="shared" si="22"/>
        <v>0</v>
      </c>
      <c r="R103" s="26">
        <f t="shared" si="14"/>
        <v>16335</v>
      </c>
      <c r="S103" s="26">
        <f t="shared" si="15"/>
        <v>0</v>
      </c>
      <c r="T103" s="26"/>
      <c r="U103" s="26">
        <f t="shared" si="13"/>
        <v>16335</v>
      </c>
      <c r="V103" s="16" t="s">
        <v>1000</v>
      </c>
      <c r="W103" s="16" t="s">
        <v>1001</v>
      </c>
    </row>
    <row r="104" spans="1:23" x14ac:dyDescent="0.2">
      <c r="A104" s="11" t="s">
        <v>448</v>
      </c>
      <c r="B104" s="12" t="s">
        <v>449</v>
      </c>
      <c r="C104" s="11" t="s">
        <v>450</v>
      </c>
      <c r="D104" s="11" t="s">
        <v>451</v>
      </c>
      <c r="E104" s="11" t="s">
        <v>25</v>
      </c>
      <c r="F104" s="11" t="s">
        <v>2158</v>
      </c>
      <c r="G104" s="13" t="s">
        <v>452</v>
      </c>
      <c r="H104" s="14">
        <v>43691</v>
      </c>
      <c r="I104" s="22" t="str">
        <f t="shared" si="10"/>
        <v>2019</v>
      </c>
      <c r="J104" s="9">
        <v>6</v>
      </c>
      <c r="K104" s="9">
        <f t="shared" si="16"/>
        <v>2025</v>
      </c>
      <c r="L104" s="10">
        <v>0</v>
      </c>
      <c r="M104" s="10">
        <v>35000</v>
      </c>
      <c r="N104" s="15"/>
      <c r="O104" s="15"/>
      <c r="P104" s="15">
        <f t="shared" si="21"/>
        <v>42350</v>
      </c>
      <c r="Q104" s="26">
        <f t="shared" si="22"/>
        <v>0</v>
      </c>
      <c r="R104" s="26">
        <f t="shared" si="14"/>
        <v>42350</v>
      </c>
      <c r="S104" s="26">
        <f t="shared" si="15"/>
        <v>0</v>
      </c>
      <c r="T104" s="26"/>
      <c r="U104" s="26">
        <f t="shared" si="13"/>
        <v>42350</v>
      </c>
      <c r="V104" s="16" t="s">
        <v>453</v>
      </c>
      <c r="W104" s="16" t="s">
        <v>454</v>
      </c>
    </row>
    <row r="105" spans="1:23" x14ac:dyDescent="0.2">
      <c r="A105" s="11" t="s">
        <v>1226</v>
      </c>
      <c r="B105" s="12" t="s">
        <v>1227</v>
      </c>
      <c r="C105" s="11" t="s">
        <v>1228</v>
      </c>
      <c r="D105" s="11" t="s">
        <v>1229</v>
      </c>
      <c r="E105" s="11" t="s">
        <v>1230</v>
      </c>
      <c r="F105" s="11" t="s">
        <v>2158</v>
      </c>
      <c r="G105" s="13" t="s">
        <v>1231</v>
      </c>
      <c r="H105" s="14">
        <v>42941</v>
      </c>
      <c r="I105" s="22" t="str">
        <f t="shared" si="10"/>
        <v>2017</v>
      </c>
      <c r="J105" s="9">
        <v>6</v>
      </c>
      <c r="K105" s="9">
        <f t="shared" si="16"/>
        <v>2023</v>
      </c>
      <c r="L105" s="10">
        <v>350000</v>
      </c>
      <c r="M105" s="10">
        <v>440000</v>
      </c>
      <c r="N105" s="15"/>
      <c r="O105" s="15"/>
      <c r="P105" s="15">
        <f t="shared" si="21"/>
        <v>955900</v>
      </c>
      <c r="Q105" s="26">
        <f t="shared" si="22"/>
        <v>423500</v>
      </c>
      <c r="R105" s="26">
        <f t="shared" si="14"/>
        <v>532400</v>
      </c>
      <c r="S105" s="26">
        <f t="shared" si="15"/>
        <v>0</v>
      </c>
      <c r="T105" s="26"/>
      <c r="U105" s="26">
        <f t="shared" si="13"/>
        <v>955900</v>
      </c>
      <c r="V105" s="16" t="s">
        <v>1232</v>
      </c>
      <c r="W105" s="16" t="s">
        <v>1233</v>
      </c>
    </row>
    <row r="106" spans="1:23" x14ac:dyDescent="0.2">
      <c r="A106" s="11" t="s">
        <v>1308</v>
      </c>
      <c r="B106" s="12" t="s">
        <v>1309</v>
      </c>
      <c r="C106" s="11" t="s">
        <v>1310</v>
      </c>
      <c r="D106" s="11" t="s">
        <v>739</v>
      </c>
      <c r="E106" s="11" t="s">
        <v>1308</v>
      </c>
      <c r="F106" s="11" t="s">
        <v>2158</v>
      </c>
      <c r="G106" s="13" t="s">
        <v>1311</v>
      </c>
      <c r="H106" s="14">
        <v>42941</v>
      </c>
      <c r="I106" s="22" t="str">
        <f t="shared" si="10"/>
        <v>2017</v>
      </c>
      <c r="J106" s="9">
        <v>6</v>
      </c>
      <c r="K106" s="9">
        <f t="shared" si="16"/>
        <v>2023</v>
      </c>
      <c r="L106" s="10">
        <v>100000</v>
      </c>
      <c r="M106" s="10">
        <v>325000</v>
      </c>
      <c r="N106" s="15"/>
      <c r="O106" s="15"/>
      <c r="P106" s="15">
        <f t="shared" si="21"/>
        <v>514250</v>
      </c>
      <c r="Q106" s="26">
        <f t="shared" si="22"/>
        <v>121000</v>
      </c>
      <c r="R106" s="26">
        <f t="shared" si="14"/>
        <v>393250</v>
      </c>
      <c r="S106" s="26">
        <f t="shared" si="15"/>
        <v>0</v>
      </c>
      <c r="T106" s="26"/>
      <c r="U106" s="26">
        <f t="shared" si="13"/>
        <v>514250</v>
      </c>
      <c r="V106" s="16" t="s">
        <v>1312</v>
      </c>
      <c r="W106" s="16" t="s">
        <v>1313</v>
      </c>
    </row>
    <row r="107" spans="1:23" x14ac:dyDescent="0.2">
      <c r="A107" s="11" t="s">
        <v>164</v>
      </c>
      <c r="B107" s="12" t="s">
        <v>165</v>
      </c>
      <c r="C107" s="11" t="s">
        <v>166</v>
      </c>
      <c r="D107" s="11" t="s">
        <v>167</v>
      </c>
      <c r="E107" s="11" t="s">
        <v>168</v>
      </c>
      <c r="F107" s="11" t="s">
        <v>2158</v>
      </c>
      <c r="G107" s="13" t="s">
        <v>169</v>
      </c>
      <c r="H107" s="14">
        <v>43791</v>
      </c>
      <c r="I107" s="22" t="str">
        <f t="shared" si="10"/>
        <v>2019</v>
      </c>
      <c r="J107" s="9">
        <v>6</v>
      </c>
      <c r="K107" s="9">
        <f t="shared" si="16"/>
        <v>2025</v>
      </c>
      <c r="L107" s="10">
        <v>35000</v>
      </c>
      <c r="M107" s="10">
        <v>310000</v>
      </c>
      <c r="N107" s="15"/>
      <c r="O107" s="15"/>
      <c r="P107" s="15">
        <f t="shared" si="21"/>
        <v>417450</v>
      </c>
      <c r="Q107" s="26">
        <f t="shared" si="22"/>
        <v>42350</v>
      </c>
      <c r="R107" s="26">
        <f t="shared" si="14"/>
        <v>375100</v>
      </c>
      <c r="S107" s="26">
        <f t="shared" si="15"/>
        <v>0</v>
      </c>
      <c r="T107" s="26"/>
      <c r="U107" s="26">
        <f t="shared" si="13"/>
        <v>417450</v>
      </c>
      <c r="V107" s="16" t="s">
        <v>148</v>
      </c>
      <c r="W107" s="16" t="s">
        <v>170</v>
      </c>
    </row>
    <row r="108" spans="1:23" x14ac:dyDescent="0.2">
      <c r="A108" s="11" t="s">
        <v>1159</v>
      </c>
      <c r="B108" s="12" t="s">
        <v>1160</v>
      </c>
      <c r="C108" s="11" t="s">
        <v>1161</v>
      </c>
      <c r="D108" s="11" t="s">
        <v>1162</v>
      </c>
      <c r="E108" s="11" t="s">
        <v>119</v>
      </c>
      <c r="F108" s="11" t="s">
        <v>2158</v>
      </c>
      <c r="G108" s="13" t="s">
        <v>1163</v>
      </c>
      <c r="H108" s="14">
        <v>42941</v>
      </c>
      <c r="I108" s="22" t="str">
        <f t="shared" si="10"/>
        <v>2017</v>
      </c>
      <c r="J108" s="9">
        <v>6</v>
      </c>
      <c r="K108" s="9">
        <f t="shared" si="16"/>
        <v>2023</v>
      </c>
      <c r="L108" s="10">
        <v>800000</v>
      </c>
      <c r="M108" s="10">
        <v>1005000</v>
      </c>
      <c r="N108" s="15"/>
      <c r="O108" s="15"/>
      <c r="P108" s="15">
        <f t="shared" si="21"/>
        <v>2184050</v>
      </c>
      <c r="Q108" s="26">
        <f t="shared" si="22"/>
        <v>968000</v>
      </c>
      <c r="R108" s="26">
        <f t="shared" si="14"/>
        <v>1216050</v>
      </c>
      <c r="S108" s="26">
        <f t="shared" si="15"/>
        <v>0</v>
      </c>
      <c r="T108" s="26"/>
      <c r="U108" s="26">
        <f t="shared" si="13"/>
        <v>2184050</v>
      </c>
      <c r="V108" s="16" t="s">
        <v>1164</v>
      </c>
      <c r="W108" s="16" t="s">
        <v>1165</v>
      </c>
    </row>
    <row r="109" spans="1:23" x14ac:dyDescent="0.2">
      <c r="A109" s="11" t="s">
        <v>1301</v>
      </c>
      <c r="B109" s="12" t="s">
        <v>1302</v>
      </c>
      <c r="C109" s="11" t="s">
        <v>1303</v>
      </c>
      <c r="D109" s="11" t="s">
        <v>1304</v>
      </c>
      <c r="E109" s="11" t="s">
        <v>929</v>
      </c>
      <c r="F109" s="11" t="s">
        <v>2158</v>
      </c>
      <c r="G109" s="13" t="s">
        <v>1305</v>
      </c>
      <c r="H109" s="14">
        <v>41852</v>
      </c>
      <c r="I109" s="22" t="str">
        <f t="shared" si="10"/>
        <v>2014</v>
      </c>
      <c r="J109" s="9">
        <v>6</v>
      </c>
      <c r="K109" s="9">
        <f t="shared" si="16"/>
        <v>2020</v>
      </c>
      <c r="L109" s="10"/>
      <c r="M109" s="10"/>
      <c r="N109" s="15"/>
      <c r="O109" s="15"/>
      <c r="P109" s="15">
        <v>493680</v>
      </c>
      <c r="Q109" s="26">
        <f>P109</f>
        <v>493680</v>
      </c>
      <c r="R109" s="26">
        <f t="shared" si="14"/>
        <v>0</v>
      </c>
      <c r="S109" s="26">
        <f t="shared" si="15"/>
        <v>0</v>
      </c>
      <c r="T109" s="26"/>
      <c r="U109" s="26">
        <f t="shared" si="13"/>
        <v>493680</v>
      </c>
      <c r="V109" s="16" t="s">
        <v>1306</v>
      </c>
      <c r="W109" s="16" t="s">
        <v>1307</v>
      </c>
    </row>
    <row r="110" spans="1:23" x14ac:dyDescent="0.2">
      <c r="A110" s="11" t="s">
        <v>1328</v>
      </c>
      <c r="B110" s="12" t="s">
        <v>1329</v>
      </c>
      <c r="C110" s="11" t="s">
        <v>1330</v>
      </c>
      <c r="D110" s="11" t="s">
        <v>1331</v>
      </c>
      <c r="E110" s="11" t="s">
        <v>929</v>
      </c>
      <c r="F110" s="11" t="s">
        <v>2158</v>
      </c>
      <c r="G110" s="13" t="s">
        <v>1332</v>
      </c>
      <c r="H110" s="14">
        <v>42940</v>
      </c>
      <c r="I110" s="22" t="str">
        <f t="shared" si="10"/>
        <v>2017</v>
      </c>
      <c r="J110" s="9">
        <v>6</v>
      </c>
      <c r="K110" s="9">
        <f t="shared" si="16"/>
        <v>2023</v>
      </c>
      <c r="L110" s="10">
        <v>75000</v>
      </c>
      <c r="M110" s="10">
        <v>310000</v>
      </c>
      <c r="N110" s="15"/>
      <c r="O110" s="15"/>
      <c r="P110" s="15">
        <f>(L110+M110+N110+O110)*1.21</f>
        <v>465850</v>
      </c>
      <c r="Q110" s="26">
        <f>ROUND(L110*1.21,0)</f>
        <v>90750</v>
      </c>
      <c r="R110" s="26">
        <f t="shared" si="14"/>
        <v>375100</v>
      </c>
      <c r="S110" s="26">
        <f t="shared" si="15"/>
        <v>0</v>
      </c>
      <c r="T110" s="26"/>
      <c r="U110" s="26">
        <f t="shared" si="13"/>
        <v>465850</v>
      </c>
      <c r="V110" s="16" t="s">
        <v>1333</v>
      </c>
      <c r="W110" s="16" t="s">
        <v>1334</v>
      </c>
    </row>
    <row r="111" spans="1:23" x14ac:dyDescent="0.2">
      <c r="A111" s="11" t="s">
        <v>1239</v>
      </c>
      <c r="B111" s="12" t="s">
        <v>1240</v>
      </c>
      <c r="C111" s="11" t="s">
        <v>1241</v>
      </c>
      <c r="D111" s="11" t="s">
        <v>1242</v>
      </c>
      <c r="E111" s="11" t="s">
        <v>929</v>
      </c>
      <c r="F111" s="11" t="s">
        <v>2158</v>
      </c>
      <c r="G111" s="13" t="s">
        <v>1243</v>
      </c>
      <c r="H111" s="14">
        <v>42940</v>
      </c>
      <c r="I111" s="22" t="str">
        <f t="shared" si="10"/>
        <v>2017</v>
      </c>
      <c r="J111" s="9">
        <v>6</v>
      </c>
      <c r="K111" s="9">
        <f t="shared" si="16"/>
        <v>2023</v>
      </c>
      <c r="L111" s="10">
        <v>75000</v>
      </c>
      <c r="M111" s="10">
        <v>635000</v>
      </c>
      <c r="N111" s="15"/>
      <c r="O111" s="15"/>
      <c r="P111" s="15">
        <f>(L111+M111+N111+O111)*1.21</f>
        <v>859100</v>
      </c>
      <c r="Q111" s="26">
        <f>ROUND(L111*1.21,0)</f>
        <v>90750</v>
      </c>
      <c r="R111" s="26">
        <f t="shared" si="14"/>
        <v>768350</v>
      </c>
      <c r="S111" s="26">
        <f t="shared" si="15"/>
        <v>0</v>
      </c>
      <c r="T111" s="26"/>
      <c r="U111" s="26">
        <f t="shared" si="13"/>
        <v>859100</v>
      </c>
      <c r="V111" s="16" t="s">
        <v>1244</v>
      </c>
      <c r="W111" s="16" t="s">
        <v>1245</v>
      </c>
    </row>
    <row r="112" spans="1:23" x14ac:dyDescent="0.2">
      <c r="A112" s="11" t="s">
        <v>1339</v>
      </c>
      <c r="B112" s="12" t="s">
        <v>1340</v>
      </c>
      <c r="C112" s="11" t="s">
        <v>1241</v>
      </c>
      <c r="D112" s="11" t="s">
        <v>1242</v>
      </c>
      <c r="E112" s="11" t="s">
        <v>929</v>
      </c>
      <c r="F112" s="11" t="s">
        <v>2158</v>
      </c>
      <c r="G112" s="13" t="s">
        <v>1341</v>
      </c>
      <c r="H112" s="14">
        <v>42940</v>
      </c>
      <c r="I112" s="22" t="str">
        <f t="shared" si="10"/>
        <v>2017</v>
      </c>
      <c r="J112" s="9">
        <v>6</v>
      </c>
      <c r="K112" s="9">
        <f t="shared" si="16"/>
        <v>2023</v>
      </c>
      <c r="L112" s="10">
        <v>75000</v>
      </c>
      <c r="M112" s="10">
        <v>300000</v>
      </c>
      <c r="N112" s="15"/>
      <c r="O112" s="15"/>
      <c r="P112" s="15">
        <f>(L112+M112+N112+O112)*1.21</f>
        <v>453750</v>
      </c>
      <c r="Q112" s="26">
        <f>ROUND(L112*1.21,0)</f>
        <v>90750</v>
      </c>
      <c r="R112" s="26">
        <f t="shared" si="14"/>
        <v>363000</v>
      </c>
      <c r="S112" s="26">
        <f t="shared" si="15"/>
        <v>0</v>
      </c>
      <c r="T112" s="26"/>
      <c r="U112" s="26">
        <f t="shared" si="13"/>
        <v>453750</v>
      </c>
      <c r="V112" s="16"/>
      <c r="W112" s="16"/>
    </row>
    <row r="113" spans="1:23" x14ac:dyDescent="0.2">
      <c r="A113" s="11" t="s">
        <v>1278</v>
      </c>
      <c r="B113" s="12" t="s">
        <v>1279</v>
      </c>
      <c r="C113" s="11" t="s">
        <v>1280</v>
      </c>
      <c r="D113" s="11" t="s">
        <v>1281</v>
      </c>
      <c r="E113" s="11" t="s">
        <v>96</v>
      </c>
      <c r="F113" s="11" t="s">
        <v>2158</v>
      </c>
      <c r="G113" s="13" t="s">
        <v>1282</v>
      </c>
      <c r="H113" s="14">
        <v>42940</v>
      </c>
      <c r="I113" s="22" t="str">
        <f t="shared" si="10"/>
        <v>2017</v>
      </c>
      <c r="J113" s="9">
        <v>6</v>
      </c>
      <c r="K113" s="9">
        <f t="shared" si="16"/>
        <v>2023</v>
      </c>
      <c r="L113" s="10">
        <v>75000</v>
      </c>
      <c r="M113" s="10">
        <v>430000</v>
      </c>
      <c r="N113" s="15"/>
      <c r="O113" s="15"/>
      <c r="P113" s="15">
        <f>(L113+M113+N113+O113)*1.21</f>
        <v>611050</v>
      </c>
      <c r="Q113" s="26">
        <f>ROUND(L113*1.21,0)</f>
        <v>90750</v>
      </c>
      <c r="R113" s="26">
        <f t="shared" si="14"/>
        <v>520300</v>
      </c>
      <c r="S113" s="26">
        <f t="shared" si="15"/>
        <v>0</v>
      </c>
      <c r="T113" s="26"/>
      <c r="U113" s="26">
        <f t="shared" si="13"/>
        <v>611050</v>
      </c>
      <c r="V113" s="16" t="s">
        <v>1283</v>
      </c>
      <c r="W113" s="16" t="s">
        <v>1284</v>
      </c>
    </row>
    <row r="114" spans="1:23" x14ac:dyDescent="0.2">
      <c r="A114" s="11" t="s">
        <v>1421</v>
      </c>
      <c r="B114" s="12" t="s">
        <v>1422</v>
      </c>
      <c r="C114" s="11" t="s">
        <v>1423</v>
      </c>
      <c r="D114" s="11" t="s">
        <v>1424</v>
      </c>
      <c r="E114" s="11" t="s">
        <v>929</v>
      </c>
      <c r="F114" s="11" t="s">
        <v>2158</v>
      </c>
      <c r="G114" s="13" t="s">
        <v>1425</v>
      </c>
      <c r="H114" s="14">
        <v>42940</v>
      </c>
      <c r="I114" s="22" t="str">
        <f t="shared" si="10"/>
        <v>2017</v>
      </c>
      <c r="J114" s="9">
        <v>6</v>
      </c>
      <c r="K114" s="9">
        <f t="shared" si="16"/>
        <v>2023</v>
      </c>
      <c r="L114" s="10">
        <v>45000</v>
      </c>
      <c r="M114" s="10">
        <v>200000</v>
      </c>
      <c r="N114" s="15"/>
      <c r="O114" s="15"/>
      <c r="P114" s="15">
        <f>(L114+M114+N114+O114)*1.21</f>
        <v>296450</v>
      </c>
      <c r="Q114" s="26">
        <f>ROUND(L114*1.21,0)</f>
        <v>54450</v>
      </c>
      <c r="R114" s="26">
        <f t="shared" si="14"/>
        <v>242000</v>
      </c>
      <c r="S114" s="26">
        <f t="shared" si="15"/>
        <v>0</v>
      </c>
      <c r="T114" s="26"/>
      <c r="U114" s="26">
        <f t="shared" si="13"/>
        <v>296450</v>
      </c>
      <c r="V114" s="16" t="s">
        <v>1426</v>
      </c>
      <c r="W114" s="16" t="s">
        <v>1427</v>
      </c>
    </row>
    <row r="115" spans="1:23" x14ac:dyDescent="0.2">
      <c r="A115" s="11" t="s">
        <v>1485</v>
      </c>
      <c r="B115" s="12" t="s">
        <v>1486</v>
      </c>
      <c r="C115" s="11" t="s">
        <v>1487</v>
      </c>
      <c r="D115" s="11" t="s">
        <v>1488</v>
      </c>
      <c r="E115" s="11" t="s">
        <v>96</v>
      </c>
      <c r="F115" s="11" t="s">
        <v>2158</v>
      </c>
      <c r="G115" s="13" t="s">
        <v>1489</v>
      </c>
      <c r="H115" s="14">
        <v>41852</v>
      </c>
      <c r="I115" s="22" t="str">
        <f t="shared" si="10"/>
        <v>2014</v>
      </c>
      <c r="J115" s="9">
        <v>6</v>
      </c>
      <c r="K115" s="9">
        <f t="shared" si="16"/>
        <v>2020</v>
      </c>
      <c r="L115" s="10"/>
      <c r="M115" s="10"/>
      <c r="N115" s="15"/>
      <c r="O115" s="15"/>
      <c r="P115" s="15">
        <v>229900</v>
      </c>
      <c r="Q115" s="26">
        <f>P115</f>
        <v>229900</v>
      </c>
      <c r="R115" s="26">
        <f t="shared" si="14"/>
        <v>0</v>
      </c>
      <c r="S115" s="26">
        <f t="shared" si="15"/>
        <v>0</v>
      </c>
      <c r="T115" s="26"/>
      <c r="U115" s="26">
        <f t="shared" si="13"/>
        <v>229900</v>
      </c>
      <c r="V115" s="16" t="s">
        <v>1490</v>
      </c>
      <c r="W115" s="16" t="s">
        <v>1491</v>
      </c>
    </row>
    <row r="116" spans="1:23" x14ac:dyDescent="0.2">
      <c r="A116" s="11" t="s">
        <v>393</v>
      </c>
      <c r="B116" s="12" t="s">
        <v>394</v>
      </c>
      <c r="C116" s="11" t="s">
        <v>395</v>
      </c>
      <c r="D116" s="11" t="s">
        <v>396</v>
      </c>
      <c r="E116" s="11" t="s">
        <v>96</v>
      </c>
      <c r="F116" s="11" t="s">
        <v>2160</v>
      </c>
      <c r="G116" s="13" t="s">
        <v>397</v>
      </c>
      <c r="H116" s="14">
        <v>43196</v>
      </c>
      <c r="I116" s="22" t="str">
        <f t="shared" si="10"/>
        <v>2018</v>
      </c>
      <c r="J116" s="9">
        <v>6</v>
      </c>
      <c r="K116" s="9">
        <f t="shared" si="16"/>
        <v>2024</v>
      </c>
      <c r="L116" s="10"/>
      <c r="M116" s="10">
        <v>43500</v>
      </c>
      <c r="N116" s="15">
        <v>0</v>
      </c>
      <c r="O116" s="15"/>
      <c r="P116" s="15">
        <f t="shared" ref="P116:P127" si="23">(L116+M116+N116+O116)*1.21</f>
        <v>52635</v>
      </c>
      <c r="Q116" s="26">
        <f t="shared" ref="Q116:Q127" si="24">ROUND(L116*1.21,0)</f>
        <v>0</v>
      </c>
      <c r="R116" s="26">
        <f t="shared" si="14"/>
        <v>52635</v>
      </c>
      <c r="S116" s="26">
        <f t="shared" si="15"/>
        <v>0</v>
      </c>
      <c r="T116" s="26"/>
      <c r="U116" s="26">
        <f t="shared" si="13"/>
        <v>52635</v>
      </c>
      <c r="V116" s="16"/>
      <c r="W116" s="16"/>
    </row>
    <row r="117" spans="1:23" x14ac:dyDescent="0.2">
      <c r="A117" s="11" t="s">
        <v>316</v>
      </c>
      <c r="B117" s="12" t="s">
        <v>317</v>
      </c>
      <c r="C117" s="11" t="s">
        <v>318</v>
      </c>
      <c r="D117" s="11" t="s">
        <v>319</v>
      </c>
      <c r="E117" s="11" t="s">
        <v>238</v>
      </c>
      <c r="F117" s="11" t="s">
        <v>2158</v>
      </c>
      <c r="G117" s="13" t="s">
        <v>320</v>
      </c>
      <c r="H117" s="14">
        <v>43693</v>
      </c>
      <c r="I117" s="22" t="str">
        <f t="shared" ref="I117:I180" si="25">LEFT(G117,4)</f>
        <v>2019</v>
      </c>
      <c r="J117" s="9">
        <v>6</v>
      </c>
      <c r="K117" s="9">
        <f t="shared" si="16"/>
        <v>2025</v>
      </c>
      <c r="L117" s="10">
        <v>25000</v>
      </c>
      <c r="M117" s="10">
        <v>62000</v>
      </c>
      <c r="N117" s="15"/>
      <c r="O117" s="15"/>
      <c r="P117" s="15">
        <f t="shared" si="23"/>
        <v>105270</v>
      </c>
      <c r="Q117" s="26">
        <f t="shared" si="24"/>
        <v>30250</v>
      </c>
      <c r="R117" s="26">
        <f t="shared" si="14"/>
        <v>75020</v>
      </c>
      <c r="S117" s="26">
        <f t="shared" si="15"/>
        <v>0</v>
      </c>
      <c r="T117" s="26"/>
      <c r="U117" s="26">
        <f t="shared" si="13"/>
        <v>105270</v>
      </c>
      <c r="V117" s="16" t="s">
        <v>321</v>
      </c>
      <c r="W117" s="16" t="s">
        <v>322</v>
      </c>
    </row>
    <row r="118" spans="1:23" x14ac:dyDescent="0.2">
      <c r="A118" s="11" t="s">
        <v>234</v>
      </c>
      <c r="B118" s="12" t="s">
        <v>235</v>
      </c>
      <c r="C118" s="11" t="s">
        <v>236</v>
      </c>
      <c r="D118" s="11" t="s">
        <v>237</v>
      </c>
      <c r="E118" s="11" t="s">
        <v>238</v>
      </c>
      <c r="F118" s="11" t="s">
        <v>2158</v>
      </c>
      <c r="G118" s="13" t="s">
        <v>239</v>
      </c>
      <c r="H118" s="14">
        <v>43821</v>
      </c>
      <c r="I118" s="22" t="str">
        <f t="shared" si="25"/>
        <v>2019</v>
      </c>
      <c r="J118" s="9">
        <v>6</v>
      </c>
      <c r="K118" s="9">
        <f t="shared" si="16"/>
        <v>2025</v>
      </c>
      <c r="L118" s="10">
        <v>0</v>
      </c>
      <c r="M118" s="10">
        <v>145000</v>
      </c>
      <c r="N118" s="15"/>
      <c r="O118" s="15"/>
      <c r="P118" s="15">
        <f t="shared" si="23"/>
        <v>175450</v>
      </c>
      <c r="Q118" s="26">
        <f t="shared" si="24"/>
        <v>0</v>
      </c>
      <c r="R118" s="26">
        <f t="shared" si="14"/>
        <v>175450</v>
      </c>
      <c r="S118" s="26">
        <f t="shared" si="15"/>
        <v>0</v>
      </c>
      <c r="T118" s="26"/>
      <c r="U118" s="26">
        <f t="shared" si="13"/>
        <v>175450</v>
      </c>
      <c r="V118" s="16" t="s">
        <v>240</v>
      </c>
      <c r="W118" s="16" t="s">
        <v>241</v>
      </c>
    </row>
    <row r="119" spans="1:23" x14ac:dyDescent="0.2">
      <c r="A119" s="11" t="s">
        <v>255</v>
      </c>
      <c r="B119" s="12" t="s">
        <v>256</v>
      </c>
      <c r="C119" s="11" t="s">
        <v>257</v>
      </c>
      <c r="D119" s="11" t="s">
        <v>258</v>
      </c>
      <c r="E119" s="11" t="s">
        <v>238</v>
      </c>
      <c r="F119" s="11" t="s">
        <v>2158</v>
      </c>
      <c r="G119" s="13" t="s">
        <v>259</v>
      </c>
      <c r="H119" s="14">
        <v>43821</v>
      </c>
      <c r="I119" s="22" t="str">
        <f t="shared" si="25"/>
        <v>2019</v>
      </c>
      <c r="J119" s="9">
        <v>6</v>
      </c>
      <c r="K119" s="9">
        <f t="shared" si="16"/>
        <v>2025</v>
      </c>
      <c r="L119" s="10">
        <v>0</v>
      </c>
      <c r="M119" s="10">
        <v>110000</v>
      </c>
      <c r="N119" s="15"/>
      <c r="O119" s="15"/>
      <c r="P119" s="15">
        <f t="shared" si="23"/>
        <v>133100</v>
      </c>
      <c r="Q119" s="26">
        <f t="shared" si="24"/>
        <v>0</v>
      </c>
      <c r="R119" s="26">
        <f t="shared" si="14"/>
        <v>133100</v>
      </c>
      <c r="S119" s="26">
        <f t="shared" si="15"/>
        <v>0</v>
      </c>
      <c r="T119" s="26"/>
      <c r="U119" s="26">
        <f t="shared" si="13"/>
        <v>133100</v>
      </c>
      <c r="V119" s="16" t="s">
        <v>260</v>
      </c>
      <c r="W119" s="16" t="s">
        <v>261</v>
      </c>
    </row>
    <row r="120" spans="1:23" x14ac:dyDescent="0.2">
      <c r="A120" s="11" t="s">
        <v>2089</v>
      </c>
      <c r="B120" s="12" t="s">
        <v>2090</v>
      </c>
      <c r="C120" s="11" t="s">
        <v>2091</v>
      </c>
      <c r="D120" s="11" t="s">
        <v>2092</v>
      </c>
      <c r="E120" s="11" t="s">
        <v>238</v>
      </c>
      <c r="F120" s="11" t="s">
        <v>2158</v>
      </c>
      <c r="G120" s="13" t="s">
        <v>2093</v>
      </c>
      <c r="H120" s="14">
        <v>42941</v>
      </c>
      <c r="I120" s="22" t="str">
        <f t="shared" si="25"/>
        <v>2017</v>
      </c>
      <c r="J120" s="9">
        <v>6</v>
      </c>
      <c r="K120" s="9">
        <f t="shared" si="16"/>
        <v>2023</v>
      </c>
      <c r="L120" s="10">
        <v>0</v>
      </c>
      <c r="M120" s="10">
        <v>30000</v>
      </c>
      <c r="N120" s="15"/>
      <c r="O120" s="15"/>
      <c r="P120" s="15">
        <f t="shared" si="23"/>
        <v>36300</v>
      </c>
      <c r="Q120" s="26">
        <f t="shared" si="24"/>
        <v>0</v>
      </c>
      <c r="R120" s="26">
        <f t="shared" si="14"/>
        <v>36300</v>
      </c>
      <c r="S120" s="26">
        <f t="shared" si="15"/>
        <v>0</v>
      </c>
      <c r="T120" s="26"/>
      <c r="U120" s="26">
        <f t="shared" si="13"/>
        <v>36300</v>
      </c>
      <c r="V120" s="16" t="s">
        <v>2094</v>
      </c>
      <c r="W120" s="16" t="s">
        <v>2095</v>
      </c>
    </row>
    <row r="121" spans="1:23" x14ac:dyDescent="0.2">
      <c r="A121" s="11" t="s">
        <v>331</v>
      </c>
      <c r="B121" s="12" t="s">
        <v>332</v>
      </c>
      <c r="C121" s="11" t="s">
        <v>331</v>
      </c>
      <c r="D121" s="11" t="s">
        <v>333</v>
      </c>
      <c r="E121" s="11" t="s">
        <v>238</v>
      </c>
      <c r="F121" s="11" t="s">
        <v>2158</v>
      </c>
      <c r="G121" s="13" t="s">
        <v>334</v>
      </c>
      <c r="H121" s="14">
        <v>43693</v>
      </c>
      <c r="I121" s="22" t="str">
        <f t="shared" si="25"/>
        <v>2019</v>
      </c>
      <c r="J121" s="9">
        <v>6</v>
      </c>
      <c r="K121" s="9">
        <f t="shared" si="16"/>
        <v>2025</v>
      </c>
      <c r="L121" s="10">
        <v>25000</v>
      </c>
      <c r="M121" s="10">
        <v>60000</v>
      </c>
      <c r="N121" s="15"/>
      <c r="O121" s="15"/>
      <c r="P121" s="15">
        <f t="shared" si="23"/>
        <v>102850</v>
      </c>
      <c r="Q121" s="26">
        <f t="shared" si="24"/>
        <v>30250</v>
      </c>
      <c r="R121" s="26">
        <f t="shared" si="14"/>
        <v>72600</v>
      </c>
      <c r="S121" s="26">
        <f t="shared" si="15"/>
        <v>0</v>
      </c>
      <c r="T121" s="26"/>
      <c r="U121" s="26">
        <f t="shared" si="13"/>
        <v>102850</v>
      </c>
      <c r="V121" s="16" t="s">
        <v>335</v>
      </c>
      <c r="W121" s="16" t="s">
        <v>336</v>
      </c>
    </row>
    <row r="122" spans="1:23" x14ac:dyDescent="0.2">
      <c r="A122" s="11" t="s">
        <v>1173</v>
      </c>
      <c r="B122" s="12" t="s">
        <v>1174</v>
      </c>
      <c r="C122" s="11" t="s">
        <v>1175</v>
      </c>
      <c r="D122" s="11" t="s">
        <v>1176</v>
      </c>
      <c r="E122" s="11" t="s">
        <v>238</v>
      </c>
      <c r="F122" s="11" t="s">
        <v>2158</v>
      </c>
      <c r="G122" s="13" t="s">
        <v>1177</v>
      </c>
      <c r="H122" s="14">
        <v>42941</v>
      </c>
      <c r="I122" s="22" t="str">
        <f t="shared" si="25"/>
        <v>2017</v>
      </c>
      <c r="J122" s="9">
        <v>6</v>
      </c>
      <c r="K122" s="9">
        <f t="shared" si="16"/>
        <v>2023</v>
      </c>
      <c r="L122" s="10">
        <v>300000</v>
      </c>
      <c r="M122" s="10">
        <v>1000000</v>
      </c>
      <c r="N122" s="15"/>
      <c r="O122" s="15"/>
      <c r="P122" s="15">
        <f t="shared" si="23"/>
        <v>1573000</v>
      </c>
      <c r="Q122" s="26">
        <f t="shared" si="24"/>
        <v>363000</v>
      </c>
      <c r="R122" s="26">
        <f t="shared" si="14"/>
        <v>1210000</v>
      </c>
      <c r="S122" s="26">
        <f t="shared" si="15"/>
        <v>0</v>
      </c>
      <c r="T122" s="26"/>
      <c r="U122" s="26">
        <f t="shared" si="13"/>
        <v>1573000</v>
      </c>
      <c r="V122" s="16" t="s">
        <v>1178</v>
      </c>
      <c r="W122" s="16" t="s">
        <v>1179</v>
      </c>
    </row>
    <row r="123" spans="1:23" x14ac:dyDescent="0.2">
      <c r="A123" s="11" t="s">
        <v>32</v>
      </c>
      <c r="B123" s="12" t="s">
        <v>242</v>
      </c>
      <c r="C123" s="11" t="s">
        <v>243</v>
      </c>
      <c r="D123" s="11" t="s">
        <v>244</v>
      </c>
      <c r="E123" s="11" t="s">
        <v>32</v>
      </c>
      <c r="F123" s="11" t="s">
        <v>2158</v>
      </c>
      <c r="G123" s="13" t="s">
        <v>245</v>
      </c>
      <c r="H123" s="14">
        <v>43693</v>
      </c>
      <c r="I123" s="22" t="str">
        <f t="shared" si="25"/>
        <v>2019</v>
      </c>
      <c r="J123" s="9">
        <v>6</v>
      </c>
      <c r="K123" s="9">
        <f t="shared" si="16"/>
        <v>2025</v>
      </c>
      <c r="L123" s="10">
        <v>0</v>
      </c>
      <c r="M123" s="10">
        <v>125000</v>
      </c>
      <c r="N123" s="15"/>
      <c r="O123" s="15"/>
      <c r="P123" s="15">
        <f t="shared" si="23"/>
        <v>151250</v>
      </c>
      <c r="Q123" s="26">
        <f t="shared" si="24"/>
        <v>0</v>
      </c>
      <c r="R123" s="26">
        <f t="shared" si="14"/>
        <v>151250</v>
      </c>
      <c r="S123" s="26">
        <f t="shared" si="15"/>
        <v>0</v>
      </c>
      <c r="T123" s="26"/>
      <c r="U123" s="26">
        <f t="shared" si="13"/>
        <v>151250</v>
      </c>
      <c r="V123" s="16" t="s">
        <v>246</v>
      </c>
      <c r="W123" s="16" t="s">
        <v>247</v>
      </c>
    </row>
    <row r="124" spans="1:23" x14ac:dyDescent="0.2">
      <c r="A124" s="11" t="s">
        <v>266</v>
      </c>
      <c r="B124" s="12" t="s">
        <v>267</v>
      </c>
      <c r="C124" s="11" t="s">
        <v>268</v>
      </c>
      <c r="D124" s="11" t="s">
        <v>269</v>
      </c>
      <c r="E124" s="11" t="s">
        <v>270</v>
      </c>
      <c r="F124" s="11" t="s">
        <v>2158</v>
      </c>
      <c r="G124" s="13" t="s">
        <v>271</v>
      </c>
      <c r="H124" s="14">
        <v>43203</v>
      </c>
      <c r="I124" s="22" t="str">
        <f t="shared" si="25"/>
        <v>2018</v>
      </c>
      <c r="J124" s="9">
        <v>6</v>
      </c>
      <c r="K124" s="9">
        <f t="shared" si="16"/>
        <v>2024</v>
      </c>
      <c r="L124" s="10">
        <v>30000</v>
      </c>
      <c r="M124" s="10">
        <f>VLOOKUP(B124,[1]Totaalbestand!$1:$1048576,11,0)</f>
        <v>90500</v>
      </c>
      <c r="N124" s="15">
        <v>0</v>
      </c>
      <c r="O124" s="15"/>
      <c r="P124" s="15">
        <f t="shared" si="23"/>
        <v>145805</v>
      </c>
      <c r="Q124" s="26">
        <f t="shared" si="24"/>
        <v>36300</v>
      </c>
      <c r="R124" s="26">
        <f t="shared" si="14"/>
        <v>109505</v>
      </c>
      <c r="S124" s="26">
        <f t="shared" si="15"/>
        <v>0</v>
      </c>
      <c r="T124" s="26"/>
      <c r="U124" s="26">
        <f t="shared" si="13"/>
        <v>145805</v>
      </c>
      <c r="V124" s="16">
        <f>VLOOKUP(B124,'[2]Data Kunstwerken'!$1:$1048576,26,FALSE)</f>
        <v>121913.15199999884</v>
      </c>
      <c r="W124" s="16">
        <f>VLOOKUP(B124,'[2]Data Kunstwerken'!$1:$1048576,27,FALSE)</f>
        <v>445374.35099999979</v>
      </c>
    </row>
    <row r="125" spans="1:23" x14ac:dyDescent="0.2">
      <c r="A125" s="11" t="s">
        <v>1136</v>
      </c>
      <c r="B125" s="12" t="s">
        <v>1137</v>
      </c>
      <c r="C125" s="11" t="s">
        <v>1138</v>
      </c>
      <c r="D125" s="11" t="s">
        <v>1139</v>
      </c>
      <c r="E125" s="11" t="s">
        <v>1140</v>
      </c>
      <c r="F125" s="11" t="s">
        <v>2158</v>
      </c>
      <c r="G125" s="13" t="s">
        <v>1141</v>
      </c>
      <c r="H125" s="14">
        <v>42940</v>
      </c>
      <c r="I125" s="22" t="str">
        <f t="shared" si="25"/>
        <v>2017</v>
      </c>
      <c r="J125" s="9">
        <v>6</v>
      </c>
      <c r="K125" s="9">
        <f t="shared" si="16"/>
        <v>2023</v>
      </c>
      <c r="L125" s="10">
        <v>1100000</v>
      </c>
      <c r="M125" s="10">
        <v>1315000</v>
      </c>
      <c r="N125" s="15"/>
      <c r="O125" s="15"/>
      <c r="P125" s="15">
        <f t="shared" si="23"/>
        <v>2922150</v>
      </c>
      <c r="Q125" s="26">
        <f t="shared" si="24"/>
        <v>1331000</v>
      </c>
      <c r="R125" s="26">
        <f t="shared" si="14"/>
        <v>1591150</v>
      </c>
      <c r="S125" s="26">
        <f t="shared" si="15"/>
        <v>0</v>
      </c>
      <c r="T125" s="26"/>
      <c r="U125" s="26">
        <f t="shared" si="13"/>
        <v>2922150</v>
      </c>
      <c r="V125" s="16" t="s">
        <v>1142</v>
      </c>
      <c r="W125" s="16" t="s">
        <v>1143</v>
      </c>
    </row>
    <row r="126" spans="1:23" x14ac:dyDescent="0.2">
      <c r="A126" s="11" t="s">
        <v>441</v>
      </c>
      <c r="B126" s="12" t="s">
        <v>442</v>
      </c>
      <c r="C126" s="11" t="s">
        <v>443</v>
      </c>
      <c r="D126" s="11" t="s">
        <v>444</v>
      </c>
      <c r="E126" s="11" t="s">
        <v>25</v>
      </c>
      <c r="F126" s="11" t="s">
        <v>2158</v>
      </c>
      <c r="G126" s="13" t="s">
        <v>445</v>
      </c>
      <c r="H126" s="14">
        <v>43691</v>
      </c>
      <c r="I126" s="22" t="str">
        <f t="shared" si="25"/>
        <v>2019</v>
      </c>
      <c r="J126" s="9">
        <v>6</v>
      </c>
      <c r="K126" s="9">
        <f t="shared" si="16"/>
        <v>2025</v>
      </c>
      <c r="L126" s="10">
        <v>0</v>
      </c>
      <c r="M126" s="10">
        <v>36000</v>
      </c>
      <c r="N126" s="15"/>
      <c r="O126" s="15"/>
      <c r="P126" s="15">
        <f t="shared" si="23"/>
        <v>43560</v>
      </c>
      <c r="Q126" s="26">
        <f t="shared" si="24"/>
        <v>0</v>
      </c>
      <c r="R126" s="26">
        <f t="shared" si="14"/>
        <v>43560</v>
      </c>
      <c r="S126" s="26">
        <f t="shared" si="15"/>
        <v>0</v>
      </c>
      <c r="T126" s="26"/>
      <c r="U126" s="26">
        <f t="shared" si="13"/>
        <v>43560</v>
      </c>
      <c r="V126" s="16" t="s">
        <v>446</v>
      </c>
      <c r="W126" s="16" t="s">
        <v>447</v>
      </c>
    </row>
    <row r="127" spans="1:23" x14ac:dyDescent="0.2">
      <c r="A127" s="11" t="s">
        <v>1444</v>
      </c>
      <c r="B127" s="12" t="s">
        <v>1445</v>
      </c>
      <c r="C127" s="11" t="s">
        <v>1446</v>
      </c>
      <c r="D127" s="11" t="s">
        <v>1447</v>
      </c>
      <c r="E127" s="11" t="s">
        <v>25</v>
      </c>
      <c r="F127" s="11" t="s">
        <v>2158</v>
      </c>
      <c r="G127" s="13" t="s">
        <v>1448</v>
      </c>
      <c r="H127" s="14">
        <v>42941</v>
      </c>
      <c r="I127" s="22" t="str">
        <f t="shared" si="25"/>
        <v>2017</v>
      </c>
      <c r="J127" s="9">
        <v>6</v>
      </c>
      <c r="K127" s="9">
        <f t="shared" si="16"/>
        <v>2023</v>
      </c>
      <c r="L127" s="10">
        <v>75000</v>
      </c>
      <c r="M127" s="10">
        <v>150000</v>
      </c>
      <c r="N127" s="15"/>
      <c r="O127" s="15"/>
      <c r="P127" s="15">
        <f t="shared" si="23"/>
        <v>272250</v>
      </c>
      <c r="Q127" s="26">
        <f t="shared" si="24"/>
        <v>90750</v>
      </c>
      <c r="R127" s="26">
        <f t="shared" si="14"/>
        <v>181500</v>
      </c>
      <c r="S127" s="26">
        <f t="shared" si="15"/>
        <v>0</v>
      </c>
      <c r="T127" s="26"/>
      <c r="U127" s="26">
        <f t="shared" si="13"/>
        <v>272250</v>
      </c>
      <c r="V127" s="16" t="s">
        <v>1449</v>
      </c>
      <c r="W127" s="16" t="s">
        <v>1450</v>
      </c>
    </row>
    <row r="128" spans="1:23" x14ac:dyDescent="0.2">
      <c r="A128" s="11" t="s">
        <v>1625</v>
      </c>
      <c r="B128" s="12" t="s">
        <v>1626</v>
      </c>
      <c r="C128" s="11" t="s">
        <v>1627</v>
      </c>
      <c r="D128" s="11" t="s">
        <v>1628</v>
      </c>
      <c r="E128" s="11" t="s">
        <v>1629</v>
      </c>
      <c r="F128" s="11" t="s">
        <v>2158</v>
      </c>
      <c r="G128" s="13" t="s">
        <v>1630</v>
      </c>
      <c r="H128" s="14">
        <v>41852</v>
      </c>
      <c r="I128" s="22" t="str">
        <f t="shared" si="25"/>
        <v>2014</v>
      </c>
      <c r="J128" s="9">
        <v>6</v>
      </c>
      <c r="K128" s="9">
        <f t="shared" si="16"/>
        <v>2020</v>
      </c>
      <c r="L128" s="10"/>
      <c r="M128" s="10"/>
      <c r="N128" s="15"/>
      <c r="O128" s="15"/>
      <c r="P128" s="15">
        <v>163350</v>
      </c>
      <c r="Q128" s="26">
        <f t="shared" ref="Q128:Q137" si="26">P128</f>
        <v>163350</v>
      </c>
      <c r="R128" s="26">
        <f t="shared" si="14"/>
        <v>0</v>
      </c>
      <c r="S128" s="26">
        <f t="shared" si="15"/>
        <v>0</v>
      </c>
      <c r="T128" s="26"/>
      <c r="U128" s="26">
        <f t="shared" si="13"/>
        <v>163350</v>
      </c>
      <c r="V128" s="16" t="s">
        <v>1631</v>
      </c>
      <c r="W128" s="16" t="s">
        <v>1632</v>
      </c>
    </row>
    <row r="129" spans="1:23" x14ac:dyDescent="0.2">
      <c r="A129" s="11" t="s">
        <v>1794</v>
      </c>
      <c r="B129" s="12" t="s">
        <v>1795</v>
      </c>
      <c r="C129" s="11" t="s">
        <v>1796</v>
      </c>
      <c r="D129" s="11" t="s">
        <v>1797</v>
      </c>
      <c r="E129" s="11" t="s">
        <v>651</v>
      </c>
      <c r="F129" s="11" t="s">
        <v>2158</v>
      </c>
      <c r="G129" s="13" t="s">
        <v>1798</v>
      </c>
      <c r="H129" s="14">
        <v>41852</v>
      </c>
      <c r="I129" s="22" t="str">
        <f t="shared" si="25"/>
        <v>2014</v>
      </c>
      <c r="J129" s="9">
        <v>6</v>
      </c>
      <c r="K129" s="9">
        <f t="shared" si="16"/>
        <v>2020</v>
      </c>
      <c r="L129" s="10"/>
      <c r="M129" s="10"/>
      <c r="N129" s="15"/>
      <c r="O129" s="15"/>
      <c r="P129" s="15">
        <v>121000</v>
      </c>
      <c r="Q129" s="26">
        <f t="shared" si="26"/>
        <v>121000</v>
      </c>
      <c r="R129" s="26">
        <f t="shared" si="14"/>
        <v>0</v>
      </c>
      <c r="S129" s="26">
        <f t="shared" si="15"/>
        <v>0</v>
      </c>
      <c r="T129" s="26"/>
      <c r="U129" s="26">
        <f t="shared" si="13"/>
        <v>121000</v>
      </c>
      <c r="V129" s="16"/>
      <c r="W129" s="16"/>
    </row>
    <row r="130" spans="1:23" x14ac:dyDescent="0.2">
      <c r="A130" s="11" t="s">
        <v>1698</v>
      </c>
      <c r="B130" s="12" t="s">
        <v>1699</v>
      </c>
      <c r="C130" s="11" t="s">
        <v>1700</v>
      </c>
      <c r="D130" s="11" t="s">
        <v>1701</v>
      </c>
      <c r="E130" s="11" t="s">
        <v>651</v>
      </c>
      <c r="F130" s="11" t="s">
        <v>2158</v>
      </c>
      <c r="G130" s="13" t="s">
        <v>1702</v>
      </c>
      <c r="H130" s="14">
        <v>41852</v>
      </c>
      <c r="I130" s="22" t="str">
        <f t="shared" si="25"/>
        <v>2014</v>
      </c>
      <c r="J130" s="9">
        <v>6</v>
      </c>
      <c r="K130" s="9">
        <f t="shared" si="16"/>
        <v>2020</v>
      </c>
      <c r="L130" s="10"/>
      <c r="M130" s="10"/>
      <c r="N130" s="15"/>
      <c r="O130" s="15"/>
      <c r="P130" s="15">
        <v>139150</v>
      </c>
      <c r="Q130" s="26">
        <f t="shared" si="26"/>
        <v>139150</v>
      </c>
      <c r="R130" s="26">
        <f t="shared" si="14"/>
        <v>0</v>
      </c>
      <c r="S130" s="26">
        <f t="shared" si="15"/>
        <v>0</v>
      </c>
      <c r="T130" s="26"/>
      <c r="U130" s="26">
        <f t="shared" ref="U130:U193" si="27">Q130+R130+S130+T130</f>
        <v>139150</v>
      </c>
      <c r="V130" s="16" t="s">
        <v>1703</v>
      </c>
      <c r="W130" s="16" t="s">
        <v>1704</v>
      </c>
    </row>
    <row r="131" spans="1:23" x14ac:dyDescent="0.2">
      <c r="A131" s="11" t="s">
        <v>1821</v>
      </c>
      <c r="B131" s="12" t="s">
        <v>1822</v>
      </c>
      <c r="C131" s="11" t="s">
        <v>1823</v>
      </c>
      <c r="D131" s="11" t="s">
        <v>1824</v>
      </c>
      <c r="E131" s="11" t="s">
        <v>651</v>
      </c>
      <c r="F131" s="11" t="s">
        <v>2158</v>
      </c>
      <c r="G131" s="13" t="s">
        <v>1825</v>
      </c>
      <c r="H131" s="14">
        <v>41852</v>
      </c>
      <c r="I131" s="22" t="str">
        <f t="shared" si="25"/>
        <v>2014</v>
      </c>
      <c r="J131" s="9">
        <v>6</v>
      </c>
      <c r="K131" s="9">
        <f t="shared" si="16"/>
        <v>2020</v>
      </c>
      <c r="L131" s="10"/>
      <c r="M131" s="10"/>
      <c r="N131" s="15"/>
      <c r="O131" s="15"/>
      <c r="P131" s="15">
        <v>114950</v>
      </c>
      <c r="Q131" s="26">
        <f t="shared" si="26"/>
        <v>114950</v>
      </c>
      <c r="R131" s="26">
        <f t="shared" si="14"/>
        <v>0</v>
      </c>
      <c r="S131" s="26">
        <f t="shared" si="15"/>
        <v>0</v>
      </c>
      <c r="T131" s="26"/>
      <c r="U131" s="26">
        <f t="shared" si="27"/>
        <v>114950</v>
      </c>
      <c r="V131" s="16" t="s">
        <v>1826</v>
      </c>
      <c r="W131" s="16" t="s">
        <v>1827</v>
      </c>
    </row>
    <row r="132" spans="1:23" x14ac:dyDescent="0.2">
      <c r="A132" s="11" t="s">
        <v>1828</v>
      </c>
      <c r="B132" s="12" t="s">
        <v>1829</v>
      </c>
      <c r="C132" s="11" t="s">
        <v>1830</v>
      </c>
      <c r="D132" s="11" t="s">
        <v>1831</v>
      </c>
      <c r="E132" s="11" t="s">
        <v>651</v>
      </c>
      <c r="F132" s="11" t="s">
        <v>2158</v>
      </c>
      <c r="G132" s="13" t="s">
        <v>1832</v>
      </c>
      <c r="H132" s="14">
        <v>41852</v>
      </c>
      <c r="I132" s="22" t="str">
        <f t="shared" si="25"/>
        <v>2014</v>
      </c>
      <c r="J132" s="9">
        <v>6</v>
      </c>
      <c r="K132" s="9">
        <f t="shared" si="16"/>
        <v>2020</v>
      </c>
      <c r="L132" s="10"/>
      <c r="M132" s="10"/>
      <c r="N132" s="15"/>
      <c r="O132" s="15"/>
      <c r="P132" s="15">
        <v>114950</v>
      </c>
      <c r="Q132" s="26">
        <f t="shared" si="26"/>
        <v>114950</v>
      </c>
      <c r="R132" s="26">
        <f t="shared" si="14"/>
        <v>0</v>
      </c>
      <c r="S132" s="26">
        <f t="shared" si="15"/>
        <v>0</v>
      </c>
      <c r="T132" s="26"/>
      <c r="U132" s="26">
        <f t="shared" si="27"/>
        <v>114950</v>
      </c>
      <c r="V132" s="16" t="s">
        <v>1833</v>
      </c>
      <c r="W132" s="16" t="s">
        <v>1834</v>
      </c>
    </row>
    <row r="133" spans="1:23" x14ac:dyDescent="0.2">
      <c r="A133" s="11" t="s">
        <v>1987</v>
      </c>
      <c r="B133" s="12" t="s">
        <v>1988</v>
      </c>
      <c r="C133" s="11" t="s">
        <v>1830</v>
      </c>
      <c r="D133" s="11" t="s">
        <v>1831</v>
      </c>
      <c r="E133" s="11" t="s">
        <v>651</v>
      </c>
      <c r="F133" s="11" t="s">
        <v>2158</v>
      </c>
      <c r="G133" s="13" t="s">
        <v>1989</v>
      </c>
      <c r="H133" s="14">
        <v>41852</v>
      </c>
      <c r="I133" s="22" t="str">
        <f t="shared" si="25"/>
        <v>2014</v>
      </c>
      <c r="J133" s="9">
        <v>6</v>
      </c>
      <c r="K133" s="9">
        <f t="shared" si="16"/>
        <v>2020</v>
      </c>
      <c r="L133" s="10"/>
      <c r="M133" s="10"/>
      <c r="N133" s="15"/>
      <c r="O133" s="15"/>
      <c r="P133" s="15">
        <v>72600</v>
      </c>
      <c r="Q133" s="26">
        <f t="shared" si="26"/>
        <v>72600</v>
      </c>
      <c r="R133" s="26">
        <f t="shared" si="14"/>
        <v>0</v>
      </c>
      <c r="S133" s="26">
        <f t="shared" si="15"/>
        <v>0</v>
      </c>
      <c r="T133" s="26"/>
      <c r="U133" s="26">
        <f t="shared" si="27"/>
        <v>72600</v>
      </c>
      <c r="V133" s="16" t="s">
        <v>1990</v>
      </c>
      <c r="W133" s="16" t="s">
        <v>1991</v>
      </c>
    </row>
    <row r="134" spans="1:23" x14ac:dyDescent="0.2">
      <c r="A134" s="11" t="s">
        <v>2059</v>
      </c>
      <c r="B134" s="12" t="s">
        <v>2060</v>
      </c>
      <c r="C134" s="11" t="s">
        <v>2061</v>
      </c>
      <c r="D134" s="11" t="s">
        <v>2062</v>
      </c>
      <c r="E134" s="11" t="s">
        <v>651</v>
      </c>
      <c r="F134" s="11" t="s">
        <v>2158</v>
      </c>
      <c r="G134" s="13" t="s">
        <v>2063</v>
      </c>
      <c r="H134" s="14">
        <v>41852</v>
      </c>
      <c r="I134" s="22" t="str">
        <f t="shared" si="25"/>
        <v>2014</v>
      </c>
      <c r="J134" s="9">
        <v>6</v>
      </c>
      <c r="K134" s="9">
        <f t="shared" si="16"/>
        <v>2020</v>
      </c>
      <c r="L134" s="10"/>
      <c r="M134" s="10"/>
      <c r="N134" s="15"/>
      <c r="O134" s="15"/>
      <c r="P134" s="15">
        <v>48400</v>
      </c>
      <c r="Q134" s="26">
        <f t="shared" si="26"/>
        <v>48400</v>
      </c>
      <c r="R134" s="26">
        <f t="shared" si="14"/>
        <v>0</v>
      </c>
      <c r="S134" s="26">
        <f t="shared" si="15"/>
        <v>0</v>
      </c>
      <c r="T134" s="26"/>
      <c r="U134" s="26">
        <f t="shared" si="27"/>
        <v>48400</v>
      </c>
      <c r="V134" s="16" t="s">
        <v>2064</v>
      </c>
      <c r="W134" s="16" t="s">
        <v>2065</v>
      </c>
    </row>
    <row r="135" spans="1:23" x14ac:dyDescent="0.2">
      <c r="A135" s="11" t="s">
        <v>1772</v>
      </c>
      <c r="B135" s="12" t="s">
        <v>1773</v>
      </c>
      <c r="C135" s="11" t="s">
        <v>1774</v>
      </c>
      <c r="D135" s="11" t="s">
        <v>1775</v>
      </c>
      <c r="E135" s="11" t="s">
        <v>651</v>
      </c>
      <c r="F135" s="11" t="s">
        <v>2158</v>
      </c>
      <c r="G135" s="13" t="s">
        <v>1776</v>
      </c>
      <c r="H135" s="14">
        <v>41852</v>
      </c>
      <c r="I135" s="22" t="str">
        <f t="shared" si="25"/>
        <v>2014</v>
      </c>
      <c r="J135" s="9">
        <v>6</v>
      </c>
      <c r="K135" s="9">
        <f t="shared" si="16"/>
        <v>2020</v>
      </c>
      <c r="L135" s="10"/>
      <c r="M135" s="10"/>
      <c r="N135" s="15"/>
      <c r="O135" s="15"/>
      <c r="P135" s="15">
        <v>125840</v>
      </c>
      <c r="Q135" s="26">
        <f t="shared" si="26"/>
        <v>125840</v>
      </c>
      <c r="R135" s="26">
        <f t="shared" si="14"/>
        <v>0</v>
      </c>
      <c r="S135" s="26">
        <f t="shared" si="15"/>
        <v>0</v>
      </c>
      <c r="T135" s="26"/>
      <c r="U135" s="26">
        <f t="shared" si="27"/>
        <v>125840</v>
      </c>
      <c r="V135" s="16" t="s">
        <v>1777</v>
      </c>
      <c r="W135" s="16" t="s">
        <v>1778</v>
      </c>
    </row>
    <row r="136" spans="1:23" x14ac:dyDescent="0.2">
      <c r="A136" s="11" t="s">
        <v>1786</v>
      </c>
      <c r="B136" s="12" t="s">
        <v>1787</v>
      </c>
      <c r="C136" s="11" t="s">
        <v>1788</v>
      </c>
      <c r="D136" s="11" t="s">
        <v>1789</v>
      </c>
      <c r="E136" s="11" t="s">
        <v>651</v>
      </c>
      <c r="F136" s="11" t="s">
        <v>2158</v>
      </c>
      <c r="G136" s="13" t="s">
        <v>1790</v>
      </c>
      <c r="H136" s="14">
        <v>41852</v>
      </c>
      <c r="I136" s="22" t="str">
        <f t="shared" si="25"/>
        <v>2014</v>
      </c>
      <c r="J136" s="9">
        <v>6</v>
      </c>
      <c r="K136" s="9">
        <f t="shared" si="16"/>
        <v>2020</v>
      </c>
      <c r="L136" s="10"/>
      <c r="M136" s="10"/>
      <c r="N136" s="15"/>
      <c r="O136" s="15"/>
      <c r="P136" s="15">
        <v>124630</v>
      </c>
      <c r="Q136" s="26">
        <f t="shared" si="26"/>
        <v>124630</v>
      </c>
      <c r="R136" s="26">
        <f t="shared" ref="R136:R199" si="28">ROUND(M136*1.21,0)</f>
        <v>0</v>
      </c>
      <c r="S136" s="26">
        <f t="shared" ref="S136:S199" si="29">ROUND(N136*1.21,0)</f>
        <v>0</v>
      </c>
      <c r="T136" s="26"/>
      <c r="U136" s="26">
        <f t="shared" si="27"/>
        <v>124630</v>
      </c>
      <c r="V136" s="16"/>
      <c r="W136" s="16"/>
    </row>
    <row r="137" spans="1:23" x14ac:dyDescent="0.2">
      <c r="A137" s="11" t="s">
        <v>1618</v>
      </c>
      <c r="B137" s="12" t="s">
        <v>1619</v>
      </c>
      <c r="C137" s="11" t="s">
        <v>1620</v>
      </c>
      <c r="D137" s="11" t="s">
        <v>1621</v>
      </c>
      <c r="E137" s="11" t="s">
        <v>238</v>
      </c>
      <c r="F137" s="11" t="s">
        <v>2158</v>
      </c>
      <c r="G137" s="13" t="s">
        <v>1622</v>
      </c>
      <c r="H137" s="14">
        <v>41852</v>
      </c>
      <c r="I137" s="22" t="str">
        <f t="shared" si="25"/>
        <v>2014</v>
      </c>
      <c r="J137" s="9">
        <v>6</v>
      </c>
      <c r="K137" s="9">
        <f t="shared" ref="K137:K200" si="30">+J137+I137</f>
        <v>2020</v>
      </c>
      <c r="L137" s="10"/>
      <c r="M137" s="10"/>
      <c r="N137" s="15"/>
      <c r="O137" s="15"/>
      <c r="P137" s="15">
        <v>157300</v>
      </c>
      <c r="Q137" s="26">
        <f t="shared" si="26"/>
        <v>157300</v>
      </c>
      <c r="R137" s="26">
        <f t="shared" si="28"/>
        <v>0</v>
      </c>
      <c r="S137" s="26">
        <f t="shared" si="29"/>
        <v>0</v>
      </c>
      <c r="T137" s="26"/>
      <c r="U137" s="26">
        <f t="shared" si="27"/>
        <v>157300</v>
      </c>
      <c r="V137" s="16" t="s">
        <v>1623</v>
      </c>
      <c r="W137" s="16" t="s">
        <v>1624</v>
      </c>
    </row>
    <row r="138" spans="1:23" x14ac:dyDescent="0.2">
      <c r="A138" s="11" t="s">
        <v>1285</v>
      </c>
      <c r="B138" s="12" t="s">
        <v>1286</v>
      </c>
      <c r="C138" s="11" t="s">
        <v>1287</v>
      </c>
      <c r="D138" s="11" t="s">
        <v>650</v>
      </c>
      <c r="E138" s="11" t="s">
        <v>651</v>
      </c>
      <c r="F138" s="11" t="s">
        <v>2158</v>
      </c>
      <c r="G138" s="13" t="s">
        <v>1288</v>
      </c>
      <c r="H138" s="14">
        <v>42940</v>
      </c>
      <c r="I138" s="22" t="str">
        <f t="shared" si="25"/>
        <v>2017</v>
      </c>
      <c r="J138" s="9">
        <v>6</v>
      </c>
      <c r="K138" s="9">
        <f t="shared" si="30"/>
        <v>2023</v>
      </c>
      <c r="L138" s="10">
        <v>75000</v>
      </c>
      <c r="M138" s="10">
        <v>425000</v>
      </c>
      <c r="N138" s="15"/>
      <c r="O138" s="15"/>
      <c r="P138" s="15">
        <f t="shared" ref="P138:P149" si="31">(L138+M138+N138+O138)*1.21</f>
        <v>605000</v>
      </c>
      <c r="Q138" s="26">
        <f t="shared" ref="Q138:Q149" si="32">ROUND(L138*1.21,0)</f>
        <v>90750</v>
      </c>
      <c r="R138" s="26">
        <f t="shared" si="28"/>
        <v>514250</v>
      </c>
      <c r="S138" s="26">
        <f t="shared" si="29"/>
        <v>0</v>
      </c>
      <c r="T138" s="26"/>
      <c r="U138" s="26">
        <f t="shared" si="27"/>
        <v>605000</v>
      </c>
      <c r="V138" s="16"/>
      <c r="W138" s="16"/>
    </row>
    <row r="139" spans="1:23" x14ac:dyDescent="0.2">
      <c r="A139" s="11" t="s">
        <v>1403</v>
      </c>
      <c r="B139" s="12" t="s">
        <v>1404</v>
      </c>
      <c r="C139" s="11" t="s">
        <v>1287</v>
      </c>
      <c r="D139" s="11" t="s">
        <v>650</v>
      </c>
      <c r="E139" s="11" t="s">
        <v>651</v>
      </c>
      <c r="F139" s="11" t="s">
        <v>2158</v>
      </c>
      <c r="G139" s="13" t="s">
        <v>1405</v>
      </c>
      <c r="H139" s="14">
        <v>42940</v>
      </c>
      <c r="I139" s="22" t="str">
        <f t="shared" si="25"/>
        <v>2017</v>
      </c>
      <c r="J139" s="9">
        <v>6</v>
      </c>
      <c r="K139" s="9">
        <f t="shared" si="30"/>
        <v>2023</v>
      </c>
      <c r="L139" s="10">
        <v>75000</v>
      </c>
      <c r="M139" s="10">
        <v>195000</v>
      </c>
      <c r="N139" s="15"/>
      <c r="O139" s="15"/>
      <c r="P139" s="15">
        <f t="shared" si="31"/>
        <v>326700</v>
      </c>
      <c r="Q139" s="26">
        <f t="shared" si="32"/>
        <v>90750</v>
      </c>
      <c r="R139" s="26">
        <f t="shared" si="28"/>
        <v>235950</v>
      </c>
      <c r="S139" s="26">
        <f t="shared" si="29"/>
        <v>0</v>
      </c>
      <c r="T139" s="26"/>
      <c r="U139" s="26">
        <f t="shared" si="27"/>
        <v>326700</v>
      </c>
      <c r="V139" s="16"/>
      <c r="W139" s="16"/>
    </row>
    <row r="140" spans="1:23" x14ac:dyDescent="0.2">
      <c r="A140" s="11" t="s">
        <v>351</v>
      </c>
      <c r="B140" s="12" t="s">
        <v>352</v>
      </c>
      <c r="C140" s="11" t="s">
        <v>353</v>
      </c>
      <c r="D140" s="11" t="s">
        <v>354</v>
      </c>
      <c r="E140" s="11" t="s">
        <v>238</v>
      </c>
      <c r="F140" s="11" t="s">
        <v>2158</v>
      </c>
      <c r="G140" s="13" t="s">
        <v>2200</v>
      </c>
      <c r="H140" s="14">
        <v>43196</v>
      </c>
      <c r="I140" s="22" t="str">
        <f t="shared" si="25"/>
        <v>2018</v>
      </c>
      <c r="J140" s="9">
        <v>6</v>
      </c>
      <c r="K140" s="9">
        <f t="shared" si="30"/>
        <v>2024</v>
      </c>
      <c r="L140" s="10">
        <v>25000</v>
      </c>
      <c r="M140" s="10">
        <f>VLOOKUP(B140,[1]Totaalbestand!$1:$1048576,11,0)</f>
        <v>50000</v>
      </c>
      <c r="N140" s="15">
        <v>0</v>
      </c>
      <c r="O140" s="15"/>
      <c r="P140" s="15">
        <f t="shared" si="31"/>
        <v>90750</v>
      </c>
      <c r="Q140" s="26">
        <f t="shared" si="32"/>
        <v>30250</v>
      </c>
      <c r="R140" s="26">
        <f t="shared" si="28"/>
        <v>60500</v>
      </c>
      <c r="S140" s="26">
        <f t="shared" si="29"/>
        <v>0</v>
      </c>
      <c r="T140" s="26"/>
      <c r="U140" s="26">
        <f t="shared" si="27"/>
        <v>90750</v>
      </c>
      <c r="V140" s="16">
        <f>VLOOKUP(B140,'[2]Data Kunstwerken'!$1:$1048576,26,FALSE)</f>
        <v>136485.1259999983</v>
      </c>
      <c r="W140" s="16">
        <f>VLOOKUP(B140,'[2]Data Kunstwerken'!$1:$1048576,27,FALSE)</f>
        <v>450189.79500000179</v>
      </c>
    </row>
    <row r="141" spans="1:23" x14ac:dyDescent="0.2">
      <c r="A141" s="11" t="s">
        <v>1454</v>
      </c>
      <c r="B141" s="12" t="s">
        <v>1455</v>
      </c>
      <c r="C141" s="11" t="s">
        <v>1456</v>
      </c>
      <c r="D141" s="11" t="s">
        <v>1457</v>
      </c>
      <c r="E141" s="11" t="s">
        <v>48</v>
      </c>
      <c r="F141" s="11" t="s">
        <v>2158</v>
      </c>
      <c r="G141" s="13" t="s">
        <v>1458</v>
      </c>
      <c r="H141" s="14">
        <v>42940</v>
      </c>
      <c r="I141" s="22" t="str">
        <f t="shared" si="25"/>
        <v>2017</v>
      </c>
      <c r="J141" s="9">
        <v>6</v>
      </c>
      <c r="K141" s="9">
        <f t="shared" si="30"/>
        <v>2023</v>
      </c>
      <c r="L141" s="10">
        <v>75000</v>
      </c>
      <c r="M141" s="10">
        <v>140000</v>
      </c>
      <c r="N141" s="15"/>
      <c r="O141" s="15"/>
      <c r="P141" s="15">
        <f t="shared" si="31"/>
        <v>260150</v>
      </c>
      <c r="Q141" s="26">
        <f t="shared" si="32"/>
        <v>90750</v>
      </c>
      <c r="R141" s="26">
        <f t="shared" si="28"/>
        <v>169400</v>
      </c>
      <c r="S141" s="26">
        <f t="shared" si="29"/>
        <v>0</v>
      </c>
      <c r="T141" s="26"/>
      <c r="U141" s="26">
        <f t="shared" si="27"/>
        <v>260150</v>
      </c>
      <c r="V141" s="16" t="s">
        <v>1459</v>
      </c>
      <c r="W141" s="16" t="s">
        <v>1460</v>
      </c>
    </row>
    <row r="142" spans="1:23" x14ac:dyDescent="0.2">
      <c r="A142" s="11" t="s">
        <v>287</v>
      </c>
      <c r="B142" s="12" t="s">
        <v>288</v>
      </c>
      <c r="C142" s="11" t="s">
        <v>289</v>
      </c>
      <c r="D142" s="11" t="s">
        <v>290</v>
      </c>
      <c r="E142" s="11" t="s">
        <v>25</v>
      </c>
      <c r="F142" s="11" t="s">
        <v>2158</v>
      </c>
      <c r="G142" s="13" t="s">
        <v>291</v>
      </c>
      <c r="H142" s="14">
        <v>42941</v>
      </c>
      <c r="I142" s="22" t="str">
        <f t="shared" si="25"/>
        <v>2017</v>
      </c>
      <c r="J142" s="9">
        <v>6</v>
      </c>
      <c r="K142" s="9">
        <f t="shared" si="30"/>
        <v>2023</v>
      </c>
      <c r="L142" s="10">
        <v>970000</v>
      </c>
      <c r="M142" s="10">
        <v>75000</v>
      </c>
      <c r="N142" s="15"/>
      <c r="O142" s="15"/>
      <c r="P142" s="15">
        <f t="shared" si="31"/>
        <v>1264450</v>
      </c>
      <c r="Q142" s="26">
        <f t="shared" si="32"/>
        <v>1173700</v>
      </c>
      <c r="R142" s="26">
        <f t="shared" si="28"/>
        <v>90750</v>
      </c>
      <c r="S142" s="26">
        <f t="shared" si="29"/>
        <v>0</v>
      </c>
      <c r="T142" s="26"/>
      <c r="U142" s="26">
        <f t="shared" si="27"/>
        <v>1264450</v>
      </c>
      <c r="V142" s="16" t="s">
        <v>292</v>
      </c>
      <c r="W142" s="16" t="s">
        <v>293</v>
      </c>
    </row>
    <row r="143" spans="1:23" x14ac:dyDescent="0.2">
      <c r="A143" s="11" t="s">
        <v>503</v>
      </c>
      <c r="B143" s="12" t="s">
        <v>504</v>
      </c>
      <c r="C143" s="11" t="s">
        <v>505</v>
      </c>
      <c r="D143" s="11" t="s">
        <v>506</v>
      </c>
      <c r="E143" s="11" t="s">
        <v>66</v>
      </c>
      <c r="F143" s="11" t="s">
        <v>2158</v>
      </c>
      <c r="G143" s="13" t="s">
        <v>507</v>
      </c>
      <c r="H143" s="14">
        <v>43691</v>
      </c>
      <c r="I143" s="22" t="str">
        <f t="shared" si="25"/>
        <v>2019</v>
      </c>
      <c r="J143" s="9">
        <v>6</v>
      </c>
      <c r="K143" s="9">
        <f t="shared" si="30"/>
        <v>2025</v>
      </c>
      <c r="L143" s="10">
        <v>0</v>
      </c>
      <c r="M143" s="10">
        <v>30000</v>
      </c>
      <c r="N143" s="15"/>
      <c r="O143" s="15"/>
      <c r="P143" s="15">
        <f t="shared" si="31"/>
        <v>36300</v>
      </c>
      <c r="Q143" s="26">
        <f t="shared" si="32"/>
        <v>0</v>
      </c>
      <c r="R143" s="26">
        <f t="shared" si="28"/>
        <v>36300</v>
      </c>
      <c r="S143" s="26">
        <f t="shared" si="29"/>
        <v>0</v>
      </c>
      <c r="T143" s="26"/>
      <c r="U143" s="26">
        <f t="shared" si="27"/>
        <v>36300</v>
      </c>
      <c r="V143" s="16" t="s">
        <v>508</v>
      </c>
      <c r="W143" s="16" t="s">
        <v>509</v>
      </c>
    </row>
    <row r="144" spans="1:23" x14ac:dyDescent="0.2">
      <c r="A144" s="11" t="s">
        <v>217</v>
      </c>
      <c r="B144" s="12" t="s">
        <v>221</v>
      </c>
      <c r="C144" s="11" t="s">
        <v>222</v>
      </c>
      <c r="D144" s="11" t="s">
        <v>223</v>
      </c>
      <c r="E144" s="11" t="s">
        <v>217</v>
      </c>
      <c r="F144" s="11" t="s">
        <v>2158</v>
      </c>
      <c r="G144" s="13" t="s">
        <v>224</v>
      </c>
      <c r="H144" s="14">
        <v>43717</v>
      </c>
      <c r="I144" s="22" t="str">
        <f t="shared" si="25"/>
        <v>2019</v>
      </c>
      <c r="J144" s="9">
        <v>6</v>
      </c>
      <c r="K144" s="9">
        <f t="shared" si="30"/>
        <v>2025</v>
      </c>
      <c r="L144" s="10">
        <v>0</v>
      </c>
      <c r="M144" s="10">
        <v>150000</v>
      </c>
      <c r="N144" s="15"/>
      <c r="O144" s="15"/>
      <c r="P144" s="15">
        <f t="shared" si="31"/>
        <v>181500</v>
      </c>
      <c r="Q144" s="26">
        <f t="shared" si="32"/>
        <v>0</v>
      </c>
      <c r="R144" s="26">
        <f t="shared" si="28"/>
        <v>181500</v>
      </c>
      <c r="S144" s="26">
        <f t="shared" si="29"/>
        <v>0</v>
      </c>
      <c r="T144" s="26"/>
      <c r="U144" s="26">
        <f t="shared" si="27"/>
        <v>181500</v>
      </c>
      <c r="V144" s="16" t="s">
        <v>225</v>
      </c>
      <c r="W144" s="16" t="s">
        <v>226</v>
      </c>
    </row>
    <row r="145" spans="1:23" x14ac:dyDescent="0.2">
      <c r="A145" s="11" t="s">
        <v>1152</v>
      </c>
      <c r="B145" s="12" t="s">
        <v>1153</v>
      </c>
      <c r="C145" s="11" t="s">
        <v>1154</v>
      </c>
      <c r="D145" s="11" t="s">
        <v>1155</v>
      </c>
      <c r="E145" s="11" t="s">
        <v>217</v>
      </c>
      <c r="F145" s="11" t="s">
        <v>2158</v>
      </c>
      <c r="G145" s="13" t="s">
        <v>1156</v>
      </c>
      <c r="H145" s="14">
        <v>42941</v>
      </c>
      <c r="I145" s="22" t="str">
        <f t="shared" si="25"/>
        <v>2017</v>
      </c>
      <c r="J145" s="9">
        <v>6</v>
      </c>
      <c r="K145" s="9">
        <f t="shared" si="30"/>
        <v>2023</v>
      </c>
      <c r="L145" s="10">
        <v>800000</v>
      </c>
      <c r="M145" s="10">
        <v>1215000</v>
      </c>
      <c r="N145" s="15"/>
      <c r="O145" s="15"/>
      <c r="P145" s="15">
        <f t="shared" si="31"/>
        <v>2438150</v>
      </c>
      <c r="Q145" s="26">
        <f t="shared" si="32"/>
        <v>968000</v>
      </c>
      <c r="R145" s="26">
        <f t="shared" si="28"/>
        <v>1470150</v>
      </c>
      <c r="S145" s="26">
        <f t="shared" si="29"/>
        <v>0</v>
      </c>
      <c r="T145" s="26"/>
      <c r="U145" s="26">
        <f t="shared" si="27"/>
        <v>2438150</v>
      </c>
      <c r="V145" s="16" t="s">
        <v>1157</v>
      </c>
      <c r="W145" s="16" t="s">
        <v>1158</v>
      </c>
    </row>
    <row r="146" spans="1:23" x14ac:dyDescent="0.2">
      <c r="A146" s="11" t="s">
        <v>489</v>
      </c>
      <c r="B146" s="12" t="s">
        <v>490</v>
      </c>
      <c r="C146" s="11" t="s">
        <v>491</v>
      </c>
      <c r="D146" s="11" t="s">
        <v>492</v>
      </c>
      <c r="E146" s="11" t="s">
        <v>217</v>
      </c>
      <c r="F146" s="11" t="s">
        <v>2158</v>
      </c>
      <c r="G146" s="13" t="s">
        <v>493</v>
      </c>
      <c r="H146" s="14">
        <v>43717</v>
      </c>
      <c r="I146" s="22" t="str">
        <f t="shared" si="25"/>
        <v>2019</v>
      </c>
      <c r="J146" s="9">
        <v>6</v>
      </c>
      <c r="K146" s="9">
        <f t="shared" si="30"/>
        <v>2025</v>
      </c>
      <c r="L146" s="10">
        <v>0</v>
      </c>
      <c r="M146" s="10">
        <v>32000</v>
      </c>
      <c r="N146" s="15"/>
      <c r="O146" s="15"/>
      <c r="P146" s="15">
        <f t="shared" si="31"/>
        <v>38720</v>
      </c>
      <c r="Q146" s="26">
        <f t="shared" si="32"/>
        <v>0</v>
      </c>
      <c r="R146" s="26">
        <f t="shared" si="28"/>
        <v>38720</v>
      </c>
      <c r="S146" s="26">
        <f t="shared" si="29"/>
        <v>0</v>
      </c>
      <c r="T146" s="26"/>
      <c r="U146" s="26">
        <f t="shared" si="27"/>
        <v>38720</v>
      </c>
      <c r="V146" s="16" t="s">
        <v>494</v>
      </c>
      <c r="W146" s="16" t="s">
        <v>495</v>
      </c>
    </row>
    <row r="147" spans="1:23" x14ac:dyDescent="0.2">
      <c r="A147" s="11" t="s">
        <v>2096</v>
      </c>
      <c r="B147" s="12" t="s">
        <v>2097</v>
      </c>
      <c r="C147" s="11" t="s">
        <v>2098</v>
      </c>
      <c r="D147" s="11" t="s">
        <v>2099</v>
      </c>
      <c r="E147" s="11" t="s">
        <v>54</v>
      </c>
      <c r="F147" s="11" t="s">
        <v>2158</v>
      </c>
      <c r="G147" s="13" t="s">
        <v>2100</v>
      </c>
      <c r="H147" s="14">
        <v>42941</v>
      </c>
      <c r="I147" s="22" t="str">
        <f t="shared" si="25"/>
        <v>2017</v>
      </c>
      <c r="J147" s="9">
        <v>6</v>
      </c>
      <c r="K147" s="9">
        <f t="shared" si="30"/>
        <v>2023</v>
      </c>
      <c r="L147" s="10">
        <v>0</v>
      </c>
      <c r="M147" s="10">
        <v>30000</v>
      </c>
      <c r="N147" s="15"/>
      <c r="O147" s="15"/>
      <c r="P147" s="15">
        <f t="shared" si="31"/>
        <v>36300</v>
      </c>
      <c r="Q147" s="26">
        <f t="shared" si="32"/>
        <v>0</v>
      </c>
      <c r="R147" s="26">
        <f t="shared" si="28"/>
        <v>36300</v>
      </c>
      <c r="S147" s="26">
        <f t="shared" si="29"/>
        <v>0</v>
      </c>
      <c r="T147" s="26"/>
      <c r="U147" s="26">
        <f t="shared" si="27"/>
        <v>36300</v>
      </c>
      <c r="V147" s="16" t="s">
        <v>2101</v>
      </c>
      <c r="W147" s="16" t="s">
        <v>2102</v>
      </c>
    </row>
    <row r="148" spans="1:23" x14ac:dyDescent="0.2">
      <c r="A148" s="11" t="s">
        <v>2135</v>
      </c>
      <c r="B148" s="12" t="s">
        <v>2136</v>
      </c>
      <c r="C148" s="11" t="s">
        <v>1074</v>
      </c>
      <c r="D148" s="11" t="s">
        <v>701</v>
      </c>
      <c r="E148" s="11" t="s">
        <v>687</v>
      </c>
      <c r="F148" s="11" t="s">
        <v>2158</v>
      </c>
      <c r="G148" s="13" t="s">
        <v>2137</v>
      </c>
      <c r="H148" s="14">
        <v>42941</v>
      </c>
      <c r="I148" s="22" t="str">
        <f t="shared" si="25"/>
        <v>2017</v>
      </c>
      <c r="J148" s="9">
        <v>6</v>
      </c>
      <c r="K148" s="9">
        <f t="shared" si="30"/>
        <v>2023</v>
      </c>
      <c r="L148" s="10">
        <v>220000</v>
      </c>
      <c r="M148" s="10">
        <v>390000</v>
      </c>
      <c r="N148" s="15"/>
      <c r="O148" s="15"/>
      <c r="P148" s="15">
        <f t="shared" si="31"/>
        <v>738100</v>
      </c>
      <c r="Q148" s="26">
        <f t="shared" si="32"/>
        <v>266200</v>
      </c>
      <c r="R148" s="26">
        <f t="shared" si="28"/>
        <v>471900</v>
      </c>
      <c r="S148" s="26">
        <f t="shared" si="29"/>
        <v>0</v>
      </c>
      <c r="T148" s="26"/>
      <c r="U148" s="26">
        <f t="shared" si="27"/>
        <v>738100</v>
      </c>
      <c r="V148" s="16" t="s">
        <v>2138</v>
      </c>
      <c r="W148" s="16" t="s">
        <v>2139</v>
      </c>
    </row>
    <row r="149" spans="1:23" x14ac:dyDescent="0.2">
      <c r="A149" s="11" t="s">
        <v>1189</v>
      </c>
      <c r="B149" s="12" t="s">
        <v>1190</v>
      </c>
      <c r="C149" s="11" t="s">
        <v>1191</v>
      </c>
      <c r="D149" s="11" t="s">
        <v>513</v>
      </c>
      <c r="E149" s="11" t="s">
        <v>217</v>
      </c>
      <c r="F149" s="11" t="s">
        <v>2158</v>
      </c>
      <c r="G149" s="13" t="s">
        <v>1192</v>
      </c>
      <c r="H149" s="14">
        <v>42941</v>
      </c>
      <c r="I149" s="22" t="str">
        <f t="shared" si="25"/>
        <v>2017</v>
      </c>
      <c r="J149" s="9">
        <v>6</v>
      </c>
      <c r="K149" s="9">
        <f t="shared" si="30"/>
        <v>2023</v>
      </c>
      <c r="L149" s="10">
        <v>600000</v>
      </c>
      <c r="M149" s="10">
        <v>485000</v>
      </c>
      <c r="N149" s="15"/>
      <c r="O149" s="15"/>
      <c r="P149" s="15">
        <f t="shared" si="31"/>
        <v>1312850</v>
      </c>
      <c r="Q149" s="26">
        <f t="shared" si="32"/>
        <v>726000</v>
      </c>
      <c r="R149" s="26">
        <f t="shared" si="28"/>
        <v>586850</v>
      </c>
      <c r="S149" s="26">
        <f t="shared" si="29"/>
        <v>0</v>
      </c>
      <c r="T149" s="26"/>
      <c r="U149" s="26">
        <f t="shared" si="27"/>
        <v>1312850</v>
      </c>
      <c r="V149" s="16" t="s">
        <v>1193</v>
      </c>
      <c r="W149" s="16" t="s">
        <v>1194</v>
      </c>
    </row>
    <row r="150" spans="1:23" x14ac:dyDescent="0.2">
      <c r="A150" s="11" t="s">
        <v>1529</v>
      </c>
      <c r="B150" s="12" t="s">
        <v>1530</v>
      </c>
      <c r="C150" s="11" t="s">
        <v>1531</v>
      </c>
      <c r="D150" s="11" t="s">
        <v>1532</v>
      </c>
      <c r="E150" s="11" t="s">
        <v>217</v>
      </c>
      <c r="F150" s="11" t="s">
        <v>2158</v>
      </c>
      <c r="G150" s="13" t="s">
        <v>1533</v>
      </c>
      <c r="H150" s="14">
        <v>42026</v>
      </c>
      <c r="I150" s="22" t="str">
        <f t="shared" si="25"/>
        <v>2015</v>
      </c>
      <c r="J150" s="9">
        <v>6</v>
      </c>
      <c r="K150" s="9">
        <f t="shared" si="30"/>
        <v>2021</v>
      </c>
      <c r="L150" s="10"/>
      <c r="M150" s="10"/>
      <c r="N150" s="15"/>
      <c r="O150" s="15"/>
      <c r="P150" s="15">
        <v>205700</v>
      </c>
      <c r="Q150" s="26">
        <f>P150</f>
        <v>205700</v>
      </c>
      <c r="R150" s="26">
        <f t="shared" si="28"/>
        <v>0</v>
      </c>
      <c r="S150" s="26">
        <f t="shared" si="29"/>
        <v>0</v>
      </c>
      <c r="T150" s="26"/>
      <c r="U150" s="26">
        <f t="shared" si="27"/>
        <v>205700</v>
      </c>
      <c r="V150" s="16" t="s">
        <v>1534</v>
      </c>
      <c r="W150" s="16" t="s">
        <v>1535</v>
      </c>
    </row>
    <row r="151" spans="1:23" x14ac:dyDescent="0.2">
      <c r="A151" s="11" t="s">
        <v>391</v>
      </c>
      <c r="B151" s="12" t="s">
        <v>1234</v>
      </c>
      <c r="C151" s="11" t="s">
        <v>1235</v>
      </c>
      <c r="D151" s="11" t="s">
        <v>908</v>
      </c>
      <c r="E151" s="11" t="s">
        <v>391</v>
      </c>
      <c r="F151" s="11" t="s">
        <v>2158</v>
      </c>
      <c r="G151" s="13" t="s">
        <v>1236</v>
      </c>
      <c r="H151" s="14">
        <v>42941</v>
      </c>
      <c r="I151" s="22" t="str">
        <f t="shared" si="25"/>
        <v>2017</v>
      </c>
      <c r="J151" s="9">
        <v>6</v>
      </c>
      <c r="K151" s="9">
        <f t="shared" si="30"/>
        <v>2023</v>
      </c>
      <c r="L151" s="10">
        <v>350000</v>
      </c>
      <c r="M151" s="10">
        <v>435000</v>
      </c>
      <c r="N151" s="15"/>
      <c r="O151" s="15"/>
      <c r="P151" s="15">
        <f t="shared" ref="P151:P171" si="33">(L151+M151+N151+O151)*1.21</f>
        <v>949850</v>
      </c>
      <c r="Q151" s="26">
        <f t="shared" ref="Q151:Q171" si="34">ROUND(L151*1.21,0)</f>
        <v>423500</v>
      </c>
      <c r="R151" s="26">
        <f t="shared" si="28"/>
        <v>526350</v>
      </c>
      <c r="S151" s="26">
        <f t="shared" si="29"/>
        <v>0</v>
      </c>
      <c r="T151" s="26"/>
      <c r="U151" s="26">
        <f t="shared" si="27"/>
        <v>949850</v>
      </c>
      <c r="V151" s="16" t="s">
        <v>1237</v>
      </c>
      <c r="W151" s="16" t="s">
        <v>1238</v>
      </c>
    </row>
    <row r="152" spans="1:23" x14ac:dyDescent="0.2">
      <c r="A152" s="11" t="s">
        <v>1417</v>
      </c>
      <c r="B152" s="12" t="s">
        <v>1418</v>
      </c>
      <c r="C152" s="11" t="s">
        <v>1419</v>
      </c>
      <c r="D152" s="11" t="s">
        <v>153</v>
      </c>
      <c r="E152" s="11" t="s">
        <v>54</v>
      </c>
      <c r="F152" s="11" t="s">
        <v>2158</v>
      </c>
      <c r="G152" s="13" t="s">
        <v>1420</v>
      </c>
      <c r="H152" s="14">
        <v>41852</v>
      </c>
      <c r="I152" s="22" t="str">
        <f t="shared" si="25"/>
        <v>2014</v>
      </c>
      <c r="J152" s="9">
        <v>6</v>
      </c>
      <c r="K152" s="9">
        <f t="shared" si="30"/>
        <v>2020</v>
      </c>
      <c r="L152" s="10">
        <v>120000</v>
      </c>
      <c r="M152" s="10">
        <v>330000</v>
      </c>
      <c r="N152" s="15"/>
      <c r="O152" s="15"/>
      <c r="P152" s="15">
        <f t="shared" si="33"/>
        <v>544500</v>
      </c>
      <c r="Q152" s="26">
        <f t="shared" si="34"/>
        <v>145200</v>
      </c>
      <c r="R152" s="26">
        <f t="shared" si="28"/>
        <v>399300</v>
      </c>
      <c r="S152" s="26">
        <f t="shared" si="29"/>
        <v>0</v>
      </c>
      <c r="T152" s="26"/>
      <c r="U152" s="26">
        <f t="shared" si="27"/>
        <v>544500</v>
      </c>
      <c r="V152" s="16" t="s">
        <v>155</v>
      </c>
      <c r="W152" s="16" t="s">
        <v>156</v>
      </c>
    </row>
    <row r="153" spans="1:23" x14ac:dyDescent="0.2">
      <c r="A153" s="11" t="s">
        <v>198</v>
      </c>
      <c r="B153" s="12" t="s">
        <v>199</v>
      </c>
      <c r="C153" s="11" t="s">
        <v>200</v>
      </c>
      <c r="D153" s="11" t="s">
        <v>201</v>
      </c>
      <c r="E153" s="11" t="s">
        <v>54</v>
      </c>
      <c r="F153" s="11" t="s">
        <v>2158</v>
      </c>
      <c r="G153" s="13" t="s">
        <v>202</v>
      </c>
      <c r="H153" s="14">
        <v>43791</v>
      </c>
      <c r="I153" s="22" t="str">
        <f t="shared" si="25"/>
        <v>2019</v>
      </c>
      <c r="J153" s="9">
        <v>6</v>
      </c>
      <c r="K153" s="9">
        <f t="shared" si="30"/>
        <v>2025</v>
      </c>
      <c r="L153" s="10">
        <v>100000</v>
      </c>
      <c r="M153" s="10">
        <v>195000</v>
      </c>
      <c r="N153" s="15"/>
      <c r="O153" s="15"/>
      <c r="P153" s="15">
        <f t="shared" si="33"/>
        <v>356950</v>
      </c>
      <c r="Q153" s="26">
        <f t="shared" si="34"/>
        <v>121000</v>
      </c>
      <c r="R153" s="26">
        <f t="shared" si="28"/>
        <v>235950</v>
      </c>
      <c r="S153" s="26">
        <f t="shared" si="29"/>
        <v>0</v>
      </c>
      <c r="T153" s="26"/>
      <c r="U153" s="26">
        <f t="shared" si="27"/>
        <v>356950</v>
      </c>
      <c r="V153" s="16" t="s">
        <v>203</v>
      </c>
      <c r="W153" s="16" t="s">
        <v>204</v>
      </c>
    </row>
    <row r="154" spans="1:23" x14ac:dyDescent="0.2">
      <c r="A154" s="11" t="s">
        <v>1200</v>
      </c>
      <c r="B154" s="12" t="s">
        <v>1201</v>
      </c>
      <c r="C154" s="11" t="s">
        <v>1202</v>
      </c>
      <c r="D154" s="11" t="s">
        <v>140</v>
      </c>
      <c r="E154" s="11" t="s">
        <v>141</v>
      </c>
      <c r="F154" s="11" t="s">
        <v>2158</v>
      </c>
      <c r="G154" s="13" t="s">
        <v>1203</v>
      </c>
      <c r="H154" s="14">
        <v>42941</v>
      </c>
      <c r="I154" s="22" t="str">
        <f t="shared" si="25"/>
        <v>2017</v>
      </c>
      <c r="J154" s="9">
        <v>6</v>
      </c>
      <c r="K154" s="9">
        <f t="shared" si="30"/>
        <v>2023</v>
      </c>
      <c r="L154" s="10">
        <v>600000</v>
      </c>
      <c r="M154" s="10">
        <v>450000</v>
      </c>
      <c r="N154" s="15"/>
      <c r="O154" s="15"/>
      <c r="P154" s="15">
        <f t="shared" si="33"/>
        <v>1270500</v>
      </c>
      <c r="Q154" s="26">
        <f t="shared" si="34"/>
        <v>726000</v>
      </c>
      <c r="R154" s="26">
        <f t="shared" si="28"/>
        <v>544500</v>
      </c>
      <c r="S154" s="26">
        <f t="shared" si="29"/>
        <v>0</v>
      </c>
      <c r="T154" s="26"/>
      <c r="U154" s="26">
        <f t="shared" si="27"/>
        <v>1270500</v>
      </c>
      <c r="V154" s="16" t="s">
        <v>1204</v>
      </c>
      <c r="W154" s="16" t="s">
        <v>1205</v>
      </c>
    </row>
    <row r="155" spans="1:23" x14ac:dyDescent="0.2">
      <c r="A155" s="11" t="s">
        <v>137</v>
      </c>
      <c r="B155" s="12" t="s">
        <v>138</v>
      </c>
      <c r="C155" s="11" t="s">
        <v>139</v>
      </c>
      <c r="D155" s="11" t="s">
        <v>140</v>
      </c>
      <c r="E155" s="11" t="s">
        <v>141</v>
      </c>
      <c r="F155" s="11" t="s">
        <v>2158</v>
      </c>
      <c r="G155" s="13" t="s">
        <v>142</v>
      </c>
      <c r="H155" s="14">
        <v>43791</v>
      </c>
      <c r="I155" s="22" t="str">
        <f t="shared" si="25"/>
        <v>2019</v>
      </c>
      <c r="J155" s="9">
        <v>6</v>
      </c>
      <c r="K155" s="9">
        <f t="shared" si="30"/>
        <v>2025</v>
      </c>
      <c r="L155" s="10">
        <v>50000</v>
      </c>
      <c r="M155" s="10">
        <v>350000</v>
      </c>
      <c r="N155" s="15"/>
      <c r="O155" s="15"/>
      <c r="P155" s="15">
        <f t="shared" si="33"/>
        <v>484000</v>
      </c>
      <c r="Q155" s="26">
        <f t="shared" si="34"/>
        <v>60500</v>
      </c>
      <c r="R155" s="26">
        <f t="shared" si="28"/>
        <v>423500</v>
      </c>
      <c r="S155" s="26">
        <f t="shared" si="29"/>
        <v>0</v>
      </c>
      <c r="T155" s="26"/>
      <c r="U155" s="26">
        <f t="shared" si="27"/>
        <v>484000</v>
      </c>
      <c r="V155" s="16" t="s">
        <v>97</v>
      </c>
      <c r="W155" s="16" t="s">
        <v>98</v>
      </c>
    </row>
    <row r="156" spans="1:23" x14ac:dyDescent="0.2">
      <c r="A156" s="11" t="s">
        <v>684</v>
      </c>
      <c r="B156" s="12" t="s">
        <v>685</v>
      </c>
      <c r="C156" s="11" t="s">
        <v>684</v>
      </c>
      <c r="D156" s="11" t="s">
        <v>686</v>
      </c>
      <c r="E156" s="11" t="s">
        <v>687</v>
      </c>
      <c r="F156" s="11" t="s">
        <v>2158</v>
      </c>
      <c r="G156" s="13" t="s">
        <v>688</v>
      </c>
      <c r="H156" s="14">
        <v>43717</v>
      </c>
      <c r="I156" s="22" t="str">
        <f t="shared" si="25"/>
        <v>2019</v>
      </c>
      <c r="J156" s="9">
        <v>6</v>
      </c>
      <c r="K156" s="9">
        <f t="shared" si="30"/>
        <v>2025</v>
      </c>
      <c r="L156" s="10">
        <v>0</v>
      </c>
      <c r="M156" s="10">
        <v>22000</v>
      </c>
      <c r="N156" s="15"/>
      <c r="O156" s="15"/>
      <c r="P156" s="15">
        <f t="shared" si="33"/>
        <v>26620</v>
      </c>
      <c r="Q156" s="26">
        <f t="shared" si="34"/>
        <v>0</v>
      </c>
      <c r="R156" s="26">
        <f t="shared" si="28"/>
        <v>26620</v>
      </c>
      <c r="S156" s="26">
        <f t="shared" si="29"/>
        <v>0</v>
      </c>
      <c r="T156" s="26"/>
      <c r="U156" s="26">
        <f t="shared" si="27"/>
        <v>26620</v>
      </c>
      <c r="V156" s="16" t="s">
        <v>203</v>
      </c>
      <c r="W156" s="16" t="s">
        <v>204</v>
      </c>
    </row>
    <row r="157" spans="1:23" x14ac:dyDescent="0.2">
      <c r="A157" s="11" t="s">
        <v>1390</v>
      </c>
      <c r="B157" s="12" t="s">
        <v>1391</v>
      </c>
      <c r="C157" s="11" t="s">
        <v>1392</v>
      </c>
      <c r="D157" s="11" t="s">
        <v>746</v>
      </c>
      <c r="E157" s="11" t="s">
        <v>298</v>
      </c>
      <c r="F157" s="11" t="s">
        <v>2158</v>
      </c>
      <c r="G157" s="13" t="s">
        <v>1393</v>
      </c>
      <c r="H157" s="14">
        <v>42941</v>
      </c>
      <c r="I157" s="22" t="str">
        <f t="shared" si="25"/>
        <v>2017</v>
      </c>
      <c r="J157" s="9">
        <v>6</v>
      </c>
      <c r="K157" s="9">
        <f t="shared" si="30"/>
        <v>2023</v>
      </c>
      <c r="L157" s="10">
        <v>85000</v>
      </c>
      <c r="M157" s="10">
        <v>200000</v>
      </c>
      <c r="N157" s="15"/>
      <c r="O157" s="15"/>
      <c r="P157" s="15">
        <f t="shared" si="33"/>
        <v>344850</v>
      </c>
      <c r="Q157" s="26">
        <f t="shared" si="34"/>
        <v>102850</v>
      </c>
      <c r="R157" s="26">
        <f t="shared" si="28"/>
        <v>242000</v>
      </c>
      <c r="S157" s="26">
        <f t="shared" si="29"/>
        <v>0</v>
      </c>
      <c r="T157" s="26"/>
      <c r="U157" s="26">
        <f t="shared" si="27"/>
        <v>344850</v>
      </c>
      <c r="V157" s="16" t="s">
        <v>1394</v>
      </c>
      <c r="W157" s="16" t="s">
        <v>1395</v>
      </c>
    </row>
    <row r="158" spans="1:23" x14ac:dyDescent="0.2">
      <c r="A158" s="11" t="s">
        <v>2078</v>
      </c>
      <c r="B158" s="12" t="s">
        <v>2079</v>
      </c>
      <c r="C158" s="11" t="s">
        <v>2080</v>
      </c>
      <c r="D158" s="11" t="s">
        <v>2081</v>
      </c>
      <c r="E158" s="11" t="s">
        <v>2082</v>
      </c>
      <c r="F158" s="11" t="s">
        <v>2158</v>
      </c>
      <c r="G158" s="13" t="s">
        <v>2083</v>
      </c>
      <c r="H158" s="14">
        <v>42941</v>
      </c>
      <c r="I158" s="22" t="str">
        <f t="shared" si="25"/>
        <v>2017</v>
      </c>
      <c r="J158" s="9">
        <v>6</v>
      </c>
      <c r="K158" s="9">
        <f t="shared" si="30"/>
        <v>2023</v>
      </c>
      <c r="L158" s="10">
        <v>0</v>
      </c>
      <c r="M158" s="10">
        <v>35000</v>
      </c>
      <c r="N158" s="15"/>
      <c r="O158" s="15"/>
      <c r="P158" s="15">
        <f t="shared" si="33"/>
        <v>42350</v>
      </c>
      <c r="Q158" s="26">
        <f t="shared" si="34"/>
        <v>0</v>
      </c>
      <c r="R158" s="26">
        <f t="shared" si="28"/>
        <v>42350</v>
      </c>
      <c r="S158" s="26">
        <f t="shared" si="29"/>
        <v>0</v>
      </c>
      <c r="T158" s="26"/>
      <c r="U158" s="26">
        <f t="shared" si="27"/>
        <v>42350</v>
      </c>
      <c r="V158" s="16"/>
      <c r="W158" s="16"/>
    </row>
    <row r="159" spans="1:23" x14ac:dyDescent="0.2">
      <c r="A159" s="11" t="s">
        <v>298</v>
      </c>
      <c r="B159" s="12" t="s">
        <v>1206</v>
      </c>
      <c r="C159" s="11" t="s">
        <v>1207</v>
      </c>
      <c r="D159" s="11" t="s">
        <v>1208</v>
      </c>
      <c r="E159" s="11" t="s">
        <v>298</v>
      </c>
      <c r="F159" s="11" t="s">
        <v>2159</v>
      </c>
      <c r="G159" s="13" t="s">
        <v>1209</v>
      </c>
      <c r="H159" s="14">
        <v>42941</v>
      </c>
      <c r="I159" s="22" t="str">
        <f t="shared" si="25"/>
        <v>2017</v>
      </c>
      <c r="J159" s="9">
        <v>6</v>
      </c>
      <c r="K159" s="9">
        <f t="shared" si="30"/>
        <v>2023</v>
      </c>
      <c r="L159" s="10">
        <v>400000</v>
      </c>
      <c r="M159" s="10">
        <v>530000</v>
      </c>
      <c r="N159" s="15"/>
      <c r="O159" s="15"/>
      <c r="P159" s="15">
        <f t="shared" si="33"/>
        <v>1125300</v>
      </c>
      <c r="Q159" s="26">
        <f t="shared" si="34"/>
        <v>484000</v>
      </c>
      <c r="R159" s="26">
        <f t="shared" si="28"/>
        <v>641300</v>
      </c>
      <c r="S159" s="26">
        <f t="shared" si="29"/>
        <v>0</v>
      </c>
      <c r="T159" s="26"/>
      <c r="U159" s="26">
        <f t="shared" si="27"/>
        <v>1125300</v>
      </c>
      <c r="V159" s="16" t="s">
        <v>1210</v>
      </c>
      <c r="W159" s="16" t="s">
        <v>1211</v>
      </c>
    </row>
    <row r="160" spans="1:23" x14ac:dyDescent="0.2">
      <c r="A160" s="11" t="s">
        <v>294</v>
      </c>
      <c r="B160" s="12" t="s">
        <v>295</v>
      </c>
      <c r="C160" s="11" t="s">
        <v>296</v>
      </c>
      <c r="D160" s="11" t="s">
        <v>297</v>
      </c>
      <c r="E160" s="11" t="s">
        <v>298</v>
      </c>
      <c r="F160" s="11" t="s">
        <v>2158</v>
      </c>
      <c r="G160" s="13" t="s">
        <v>299</v>
      </c>
      <c r="H160" s="14">
        <v>43717</v>
      </c>
      <c r="I160" s="22" t="str">
        <f t="shared" si="25"/>
        <v>2019</v>
      </c>
      <c r="J160" s="9">
        <v>6</v>
      </c>
      <c r="K160" s="9">
        <f t="shared" si="30"/>
        <v>2025</v>
      </c>
      <c r="L160" s="10">
        <v>0</v>
      </c>
      <c r="M160" s="10">
        <v>75000</v>
      </c>
      <c r="N160" s="15"/>
      <c r="O160" s="15"/>
      <c r="P160" s="15">
        <f t="shared" si="33"/>
        <v>90750</v>
      </c>
      <c r="Q160" s="26">
        <f t="shared" si="34"/>
        <v>0</v>
      </c>
      <c r="R160" s="26">
        <f t="shared" si="28"/>
        <v>90750</v>
      </c>
      <c r="S160" s="26">
        <f t="shared" si="29"/>
        <v>0</v>
      </c>
      <c r="T160" s="26"/>
      <c r="U160" s="26">
        <f t="shared" si="27"/>
        <v>90750</v>
      </c>
      <c r="V160" s="16"/>
      <c r="W160" s="16"/>
    </row>
    <row r="161" spans="1:23" x14ac:dyDescent="0.2">
      <c r="A161" s="11" t="s">
        <v>1321</v>
      </c>
      <c r="B161" s="12" t="s">
        <v>1322</v>
      </c>
      <c r="C161" s="11" t="s">
        <v>1323</v>
      </c>
      <c r="D161" s="11" t="s">
        <v>1324</v>
      </c>
      <c r="E161" s="11" t="s">
        <v>217</v>
      </c>
      <c r="F161" s="11" t="s">
        <v>2158</v>
      </c>
      <c r="G161" s="13" t="s">
        <v>1325</v>
      </c>
      <c r="H161" s="14">
        <v>42941</v>
      </c>
      <c r="I161" s="22" t="str">
        <f t="shared" si="25"/>
        <v>2017</v>
      </c>
      <c r="J161" s="9">
        <v>6</v>
      </c>
      <c r="K161" s="9">
        <f t="shared" si="30"/>
        <v>2023</v>
      </c>
      <c r="L161" s="10">
        <v>100000</v>
      </c>
      <c r="M161" s="10">
        <v>300000</v>
      </c>
      <c r="N161" s="15"/>
      <c r="O161" s="15"/>
      <c r="P161" s="15">
        <f t="shared" si="33"/>
        <v>484000</v>
      </c>
      <c r="Q161" s="26">
        <f t="shared" si="34"/>
        <v>121000</v>
      </c>
      <c r="R161" s="26">
        <f t="shared" si="28"/>
        <v>363000</v>
      </c>
      <c r="S161" s="26">
        <f t="shared" si="29"/>
        <v>0</v>
      </c>
      <c r="T161" s="26"/>
      <c r="U161" s="26">
        <f t="shared" si="27"/>
        <v>484000</v>
      </c>
      <c r="V161" s="16" t="s">
        <v>1326</v>
      </c>
      <c r="W161" s="16" t="s">
        <v>1327</v>
      </c>
    </row>
    <row r="162" spans="1:23" x14ac:dyDescent="0.2">
      <c r="A162" s="11" t="s">
        <v>323</v>
      </c>
      <c r="B162" s="12" t="s">
        <v>324</v>
      </c>
      <c r="C162" s="11" t="s">
        <v>325</v>
      </c>
      <c r="D162" s="11" t="s">
        <v>326</v>
      </c>
      <c r="E162" s="11" t="s">
        <v>327</v>
      </c>
      <c r="F162" s="11" t="s">
        <v>2158</v>
      </c>
      <c r="G162" s="13" t="s">
        <v>328</v>
      </c>
      <c r="H162" s="14">
        <v>43791</v>
      </c>
      <c r="I162" s="22" t="str">
        <f t="shared" si="25"/>
        <v>2019</v>
      </c>
      <c r="J162" s="9">
        <v>6</v>
      </c>
      <c r="K162" s="9">
        <f t="shared" si="30"/>
        <v>2025</v>
      </c>
      <c r="L162" s="10">
        <v>0</v>
      </c>
      <c r="M162" s="10">
        <v>61000</v>
      </c>
      <c r="N162" s="15"/>
      <c r="O162" s="15"/>
      <c r="P162" s="15">
        <f t="shared" si="33"/>
        <v>73810</v>
      </c>
      <c r="Q162" s="26">
        <f t="shared" si="34"/>
        <v>0</v>
      </c>
      <c r="R162" s="26">
        <f t="shared" si="28"/>
        <v>73810</v>
      </c>
      <c r="S162" s="26">
        <f t="shared" si="29"/>
        <v>0</v>
      </c>
      <c r="T162" s="26"/>
      <c r="U162" s="26">
        <f t="shared" si="27"/>
        <v>73810</v>
      </c>
      <c r="V162" s="16" t="s">
        <v>329</v>
      </c>
      <c r="W162" s="16" t="s">
        <v>330</v>
      </c>
    </row>
    <row r="163" spans="1:23" x14ac:dyDescent="0.2">
      <c r="A163" s="11" t="s">
        <v>1257</v>
      </c>
      <c r="B163" s="12" t="s">
        <v>1258</v>
      </c>
      <c r="C163" s="11" t="s">
        <v>1259</v>
      </c>
      <c r="D163" s="11" t="s">
        <v>1260</v>
      </c>
      <c r="E163" s="11" t="s">
        <v>327</v>
      </c>
      <c r="F163" s="11" t="s">
        <v>2158</v>
      </c>
      <c r="G163" s="13" t="s">
        <v>1261</v>
      </c>
      <c r="H163" s="14">
        <v>42941</v>
      </c>
      <c r="I163" s="22" t="str">
        <f t="shared" si="25"/>
        <v>2017</v>
      </c>
      <c r="J163" s="9">
        <v>6</v>
      </c>
      <c r="K163" s="9">
        <f t="shared" si="30"/>
        <v>2023</v>
      </c>
      <c r="L163" s="10">
        <v>110000</v>
      </c>
      <c r="M163" s="10">
        <v>515000</v>
      </c>
      <c r="N163" s="15"/>
      <c r="O163" s="15"/>
      <c r="P163" s="15">
        <f t="shared" si="33"/>
        <v>756250</v>
      </c>
      <c r="Q163" s="26">
        <f t="shared" si="34"/>
        <v>133100</v>
      </c>
      <c r="R163" s="26">
        <f t="shared" si="28"/>
        <v>623150</v>
      </c>
      <c r="S163" s="26">
        <f t="shared" si="29"/>
        <v>0</v>
      </c>
      <c r="T163" s="26"/>
      <c r="U163" s="26">
        <f t="shared" si="27"/>
        <v>756250</v>
      </c>
      <c r="V163" s="16" t="s">
        <v>1262</v>
      </c>
      <c r="W163" s="16" t="s">
        <v>1263</v>
      </c>
    </row>
    <row r="164" spans="1:23" x14ac:dyDescent="0.2">
      <c r="A164" s="11" t="s">
        <v>1270</v>
      </c>
      <c r="B164" s="12" t="s">
        <v>1271</v>
      </c>
      <c r="C164" s="11" t="s">
        <v>1272</v>
      </c>
      <c r="D164" s="11" t="s">
        <v>1273</v>
      </c>
      <c r="E164" s="11" t="s">
        <v>54</v>
      </c>
      <c r="F164" s="11" t="s">
        <v>2158</v>
      </c>
      <c r="G164" s="13" t="s">
        <v>1274</v>
      </c>
      <c r="H164" s="14">
        <v>42941</v>
      </c>
      <c r="I164" s="22" t="str">
        <f t="shared" si="25"/>
        <v>2017</v>
      </c>
      <c r="J164" s="9">
        <v>6</v>
      </c>
      <c r="K164" s="9">
        <f t="shared" si="30"/>
        <v>2023</v>
      </c>
      <c r="L164" s="10">
        <v>200000</v>
      </c>
      <c r="M164" s="10">
        <v>315000</v>
      </c>
      <c r="N164" s="15"/>
      <c r="O164" s="15"/>
      <c r="P164" s="15">
        <f t="shared" si="33"/>
        <v>623150</v>
      </c>
      <c r="Q164" s="26">
        <f t="shared" si="34"/>
        <v>242000</v>
      </c>
      <c r="R164" s="26">
        <f t="shared" si="28"/>
        <v>381150</v>
      </c>
      <c r="S164" s="26">
        <f t="shared" si="29"/>
        <v>0</v>
      </c>
      <c r="T164" s="26"/>
      <c r="U164" s="26">
        <f t="shared" si="27"/>
        <v>623150</v>
      </c>
      <c r="V164" s="16" t="s">
        <v>1275</v>
      </c>
      <c r="W164" s="16" t="s">
        <v>1276</v>
      </c>
    </row>
    <row r="165" spans="1:23" x14ac:dyDescent="0.2">
      <c r="A165" s="11" t="s">
        <v>178</v>
      </c>
      <c r="B165" s="12" t="s">
        <v>179</v>
      </c>
      <c r="C165" s="11" t="s">
        <v>180</v>
      </c>
      <c r="D165" s="11" t="s">
        <v>136</v>
      </c>
      <c r="E165" s="11" t="s">
        <v>54</v>
      </c>
      <c r="F165" s="11" t="s">
        <v>2158</v>
      </c>
      <c r="G165" s="13" t="s">
        <v>181</v>
      </c>
      <c r="H165" s="14">
        <v>43791</v>
      </c>
      <c r="I165" s="22" t="str">
        <f t="shared" si="25"/>
        <v>2019</v>
      </c>
      <c r="J165" s="9">
        <v>6</v>
      </c>
      <c r="K165" s="9">
        <f t="shared" si="30"/>
        <v>2025</v>
      </c>
      <c r="L165" s="10">
        <v>40000</v>
      </c>
      <c r="M165" s="10">
        <v>270000</v>
      </c>
      <c r="N165" s="15"/>
      <c r="O165" s="15"/>
      <c r="P165" s="15">
        <f t="shared" si="33"/>
        <v>375100</v>
      </c>
      <c r="Q165" s="26">
        <f t="shared" si="34"/>
        <v>48400</v>
      </c>
      <c r="R165" s="26">
        <f t="shared" si="28"/>
        <v>326700</v>
      </c>
      <c r="S165" s="26">
        <f t="shared" si="29"/>
        <v>0</v>
      </c>
      <c r="T165" s="26"/>
      <c r="U165" s="26">
        <f t="shared" si="27"/>
        <v>375100</v>
      </c>
      <c r="V165" s="16" t="s">
        <v>182</v>
      </c>
      <c r="W165" s="16" t="s">
        <v>183</v>
      </c>
    </row>
    <row r="166" spans="1:23" x14ac:dyDescent="0.2">
      <c r="A166" s="11" t="s">
        <v>227</v>
      </c>
      <c r="B166" s="12" t="s">
        <v>228</v>
      </c>
      <c r="C166" s="11" t="s">
        <v>229</v>
      </c>
      <c r="D166" s="11" t="s">
        <v>230</v>
      </c>
      <c r="E166" s="11" t="s">
        <v>54</v>
      </c>
      <c r="F166" s="11" t="s">
        <v>2158</v>
      </c>
      <c r="G166" s="13" t="s">
        <v>231</v>
      </c>
      <c r="H166" s="14">
        <v>43791</v>
      </c>
      <c r="I166" s="22" t="str">
        <f t="shared" si="25"/>
        <v>2019</v>
      </c>
      <c r="J166" s="9">
        <v>6</v>
      </c>
      <c r="K166" s="9">
        <f t="shared" si="30"/>
        <v>2025</v>
      </c>
      <c r="L166" s="10">
        <v>25000</v>
      </c>
      <c r="M166" s="10">
        <v>150000</v>
      </c>
      <c r="N166" s="15"/>
      <c r="O166" s="15"/>
      <c r="P166" s="15">
        <f t="shared" si="33"/>
        <v>211750</v>
      </c>
      <c r="Q166" s="26">
        <f t="shared" si="34"/>
        <v>30250</v>
      </c>
      <c r="R166" s="26">
        <f t="shared" si="28"/>
        <v>181500</v>
      </c>
      <c r="S166" s="26">
        <f t="shared" si="29"/>
        <v>0</v>
      </c>
      <c r="T166" s="26"/>
      <c r="U166" s="26">
        <f t="shared" si="27"/>
        <v>211750</v>
      </c>
      <c r="V166" s="16" t="s">
        <v>232</v>
      </c>
      <c r="W166" s="16" t="s">
        <v>233</v>
      </c>
    </row>
    <row r="167" spans="1:23" x14ac:dyDescent="0.2">
      <c r="A167" s="11" t="s">
        <v>262</v>
      </c>
      <c r="B167" s="12" t="s">
        <v>134</v>
      </c>
      <c r="C167" s="11" t="s">
        <v>135</v>
      </c>
      <c r="D167" s="11" t="s">
        <v>136</v>
      </c>
      <c r="E167" s="11" t="s">
        <v>54</v>
      </c>
      <c r="F167" s="11" t="s">
        <v>2158</v>
      </c>
      <c r="G167" s="13" t="s">
        <v>263</v>
      </c>
      <c r="H167" s="14">
        <v>42941</v>
      </c>
      <c r="I167" s="22" t="str">
        <f t="shared" si="25"/>
        <v>2017</v>
      </c>
      <c r="J167" s="9">
        <v>6</v>
      </c>
      <c r="K167" s="9">
        <f t="shared" si="30"/>
        <v>2023</v>
      </c>
      <c r="L167" s="10">
        <f>395000*1.21</f>
        <v>477950</v>
      </c>
      <c r="M167" s="10">
        <f>85000*1.21</f>
        <v>102850</v>
      </c>
      <c r="N167" s="15"/>
      <c r="O167" s="15"/>
      <c r="P167" s="15">
        <f t="shared" si="33"/>
        <v>702768</v>
      </c>
      <c r="Q167" s="26">
        <f t="shared" si="34"/>
        <v>578320</v>
      </c>
      <c r="R167" s="26">
        <f t="shared" si="28"/>
        <v>124449</v>
      </c>
      <c r="S167" s="26">
        <f t="shared" si="29"/>
        <v>0</v>
      </c>
      <c r="T167" s="26">
        <f>O167*1.21</f>
        <v>0</v>
      </c>
      <c r="U167" s="26">
        <f t="shared" si="27"/>
        <v>702769</v>
      </c>
      <c r="V167" s="16" t="s">
        <v>264</v>
      </c>
      <c r="W167" s="16" t="s">
        <v>265</v>
      </c>
    </row>
    <row r="168" spans="1:23" x14ac:dyDescent="0.2">
      <c r="A168" s="11" t="s">
        <v>133</v>
      </c>
      <c r="B168" s="12" t="s">
        <v>134</v>
      </c>
      <c r="C168" s="11" t="s">
        <v>135</v>
      </c>
      <c r="D168" s="11" t="s">
        <v>136</v>
      </c>
      <c r="E168" s="11" t="s">
        <v>54</v>
      </c>
      <c r="F168" s="11" t="s">
        <v>2158</v>
      </c>
      <c r="G168" s="13" t="s">
        <v>2201</v>
      </c>
      <c r="H168" s="14">
        <v>43200</v>
      </c>
      <c r="I168" s="22" t="str">
        <f t="shared" si="25"/>
        <v>2018</v>
      </c>
      <c r="J168" s="9">
        <v>6</v>
      </c>
      <c r="K168" s="9">
        <f t="shared" si="30"/>
        <v>2024</v>
      </c>
      <c r="L168" s="10"/>
      <c r="M168" s="10">
        <f>VLOOKUP(B168,[1]Totaalbestand!$1:$1048576,11,0)</f>
        <v>540000</v>
      </c>
      <c r="N168" s="15">
        <v>0</v>
      </c>
      <c r="O168" s="15"/>
      <c r="P168" s="15">
        <f t="shared" si="33"/>
        <v>653400</v>
      </c>
      <c r="Q168" s="26">
        <f t="shared" si="34"/>
        <v>0</v>
      </c>
      <c r="R168" s="26">
        <f t="shared" si="28"/>
        <v>653400</v>
      </c>
      <c r="S168" s="26">
        <f t="shared" si="29"/>
        <v>0</v>
      </c>
      <c r="T168" s="26"/>
      <c r="U168" s="26">
        <f t="shared" si="27"/>
        <v>653400</v>
      </c>
      <c r="V168" s="16">
        <f>VLOOKUP(B168,'[2]Data Kunstwerken'!$1:$1048576,26,FALSE)</f>
        <v>120074.03500000015</v>
      </c>
      <c r="W168" s="16">
        <f>VLOOKUP(B168,'[2]Data Kunstwerken'!$1:$1048576,27,FALSE)</f>
        <v>453781.12000000104</v>
      </c>
    </row>
    <row r="169" spans="1:23" x14ac:dyDescent="0.2">
      <c r="A169" s="11" t="s">
        <v>143</v>
      </c>
      <c r="B169" s="12" t="s">
        <v>144</v>
      </c>
      <c r="C169" s="11" t="s">
        <v>145</v>
      </c>
      <c r="D169" s="11" t="s">
        <v>146</v>
      </c>
      <c r="E169" s="11" t="s">
        <v>143</v>
      </c>
      <c r="F169" s="11" t="s">
        <v>2158</v>
      </c>
      <c r="G169" s="13" t="s">
        <v>147</v>
      </c>
      <c r="H169" s="14">
        <v>43791</v>
      </c>
      <c r="I169" s="22" t="str">
        <f t="shared" si="25"/>
        <v>2019</v>
      </c>
      <c r="J169" s="9">
        <v>6</v>
      </c>
      <c r="K169" s="9">
        <f t="shared" si="30"/>
        <v>2025</v>
      </c>
      <c r="L169" s="10">
        <v>200000</v>
      </c>
      <c r="M169" s="10">
        <v>335000</v>
      </c>
      <c r="N169" s="15"/>
      <c r="O169" s="15"/>
      <c r="P169" s="15">
        <f t="shared" si="33"/>
        <v>647350</v>
      </c>
      <c r="Q169" s="26">
        <f t="shared" si="34"/>
        <v>242000</v>
      </c>
      <c r="R169" s="26">
        <f t="shared" si="28"/>
        <v>405350</v>
      </c>
      <c r="S169" s="26">
        <f t="shared" si="29"/>
        <v>0</v>
      </c>
      <c r="T169" s="26"/>
      <c r="U169" s="26">
        <f t="shared" si="27"/>
        <v>647350</v>
      </c>
      <c r="V169" s="16" t="s">
        <v>148</v>
      </c>
      <c r="W169" s="16" t="s">
        <v>149</v>
      </c>
    </row>
    <row r="170" spans="1:23" x14ac:dyDescent="0.2">
      <c r="A170" s="11" t="s">
        <v>1246</v>
      </c>
      <c r="B170" s="12" t="s">
        <v>1247</v>
      </c>
      <c r="C170" s="11" t="s">
        <v>1248</v>
      </c>
      <c r="D170" s="11" t="s">
        <v>1249</v>
      </c>
      <c r="E170" s="11" t="s">
        <v>32</v>
      </c>
      <c r="F170" s="11" t="s">
        <v>2158</v>
      </c>
      <c r="G170" s="13" t="s">
        <v>1250</v>
      </c>
      <c r="H170" s="14">
        <v>42940</v>
      </c>
      <c r="I170" s="22" t="str">
        <f t="shared" si="25"/>
        <v>2017</v>
      </c>
      <c r="J170" s="9">
        <v>6</v>
      </c>
      <c r="K170" s="9">
        <f t="shared" si="30"/>
        <v>2023</v>
      </c>
      <c r="L170" s="10">
        <v>100000</v>
      </c>
      <c r="M170" s="10">
        <v>535000</v>
      </c>
      <c r="N170" s="15"/>
      <c r="O170" s="15"/>
      <c r="P170" s="15">
        <f t="shared" si="33"/>
        <v>768350</v>
      </c>
      <c r="Q170" s="26">
        <f t="shared" si="34"/>
        <v>121000</v>
      </c>
      <c r="R170" s="26">
        <f t="shared" si="28"/>
        <v>647350</v>
      </c>
      <c r="S170" s="26">
        <f t="shared" si="29"/>
        <v>0</v>
      </c>
      <c r="T170" s="26"/>
      <c r="U170" s="26">
        <f t="shared" si="27"/>
        <v>768350</v>
      </c>
      <c r="V170" s="16" t="s">
        <v>1251</v>
      </c>
      <c r="W170" s="16" t="s">
        <v>1252</v>
      </c>
    </row>
    <row r="171" spans="1:23" x14ac:dyDescent="0.2">
      <c r="A171" s="11" t="s">
        <v>1144</v>
      </c>
      <c r="B171" s="12" t="s">
        <v>1145</v>
      </c>
      <c r="C171" s="11" t="s">
        <v>1146</v>
      </c>
      <c r="D171" s="11" t="s">
        <v>1147</v>
      </c>
      <c r="E171" s="11" t="s">
        <v>1148</v>
      </c>
      <c r="F171" s="11" t="s">
        <v>2158</v>
      </c>
      <c r="G171" s="13" t="s">
        <v>1149</v>
      </c>
      <c r="H171" s="14">
        <v>42940</v>
      </c>
      <c r="I171" s="22" t="str">
        <f t="shared" si="25"/>
        <v>2017</v>
      </c>
      <c r="J171" s="9">
        <v>6</v>
      </c>
      <c r="K171" s="9">
        <f t="shared" si="30"/>
        <v>2023</v>
      </c>
      <c r="L171" s="10">
        <v>1100000</v>
      </c>
      <c r="M171" s="10">
        <v>1315000</v>
      </c>
      <c r="N171" s="15"/>
      <c r="O171" s="15"/>
      <c r="P171" s="15">
        <f t="shared" si="33"/>
        <v>2922150</v>
      </c>
      <c r="Q171" s="26">
        <f t="shared" si="34"/>
        <v>1331000</v>
      </c>
      <c r="R171" s="26">
        <f t="shared" si="28"/>
        <v>1591150</v>
      </c>
      <c r="S171" s="26">
        <f t="shared" si="29"/>
        <v>0</v>
      </c>
      <c r="T171" s="26"/>
      <c r="U171" s="26">
        <f t="shared" si="27"/>
        <v>2922150</v>
      </c>
      <c r="V171" s="16" t="s">
        <v>1150</v>
      </c>
      <c r="W171" s="16" t="s">
        <v>1151</v>
      </c>
    </row>
    <row r="172" spans="1:23" x14ac:dyDescent="0.2">
      <c r="A172" s="11" t="s">
        <v>1522</v>
      </c>
      <c r="B172" s="12" t="s">
        <v>1523</v>
      </c>
      <c r="C172" s="11" t="s">
        <v>1524</v>
      </c>
      <c r="D172" s="11" t="s">
        <v>1525</v>
      </c>
      <c r="E172" s="11" t="s">
        <v>929</v>
      </c>
      <c r="F172" s="11" t="s">
        <v>2158</v>
      </c>
      <c r="G172" s="13" t="s">
        <v>1526</v>
      </c>
      <c r="H172" s="14">
        <v>41852</v>
      </c>
      <c r="I172" s="22" t="str">
        <f t="shared" si="25"/>
        <v>2014</v>
      </c>
      <c r="J172" s="9">
        <v>6</v>
      </c>
      <c r="K172" s="9">
        <f t="shared" si="30"/>
        <v>2020</v>
      </c>
      <c r="L172" s="10"/>
      <c r="M172" s="10"/>
      <c r="N172" s="15"/>
      <c r="O172" s="15"/>
      <c r="P172" s="15">
        <v>199650</v>
      </c>
      <c r="Q172" s="26">
        <f>P172</f>
        <v>199650</v>
      </c>
      <c r="R172" s="26">
        <f t="shared" si="28"/>
        <v>0</v>
      </c>
      <c r="S172" s="26">
        <f t="shared" si="29"/>
        <v>0</v>
      </c>
      <c r="T172" s="26"/>
      <c r="U172" s="26">
        <f t="shared" si="27"/>
        <v>199650</v>
      </c>
      <c r="V172" s="16" t="s">
        <v>1527</v>
      </c>
      <c r="W172" s="16" t="s">
        <v>1528</v>
      </c>
    </row>
    <row r="173" spans="1:23" x14ac:dyDescent="0.2">
      <c r="A173" s="11" t="s">
        <v>1779</v>
      </c>
      <c r="B173" s="12" t="s">
        <v>1780</v>
      </c>
      <c r="C173" s="11" t="s">
        <v>1781</v>
      </c>
      <c r="D173" s="11" t="s">
        <v>1782</v>
      </c>
      <c r="E173" s="11" t="s">
        <v>617</v>
      </c>
      <c r="F173" s="11" t="s">
        <v>2158</v>
      </c>
      <c r="G173" s="13" t="s">
        <v>1783</v>
      </c>
      <c r="H173" s="14">
        <v>41852</v>
      </c>
      <c r="I173" s="22" t="str">
        <f t="shared" si="25"/>
        <v>2014</v>
      </c>
      <c r="J173" s="9">
        <v>6</v>
      </c>
      <c r="K173" s="9">
        <f t="shared" si="30"/>
        <v>2020</v>
      </c>
      <c r="L173" s="10"/>
      <c r="M173" s="10"/>
      <c r="N173" s="15"/>
      <c r="O173" s="15"/>
      <c r="P173" s="15">
        <v>125840</v>
      </c>
      <c r="Q173" s="26">
        <f>P173</f>
        <v>125840</v>
      </c>
      <c r="R173" s="26">
        <f t="shared" si="28"/>
        <v>0</v>
      </c>
      <c r="S173" s="26">
        <f t="shared" si="29"/>
        <v>0</v>
      </c>
      <c r="T173" s="26"/>
      <c r="U173" s="26">
        <f t="shared" si="27"/>
        <v>125840</v>
      </c>
      <c r="V173" s="16" t="s">
        <v>1784</v>
      </c>
      <c r="W173" s="16" t="s">
        <v>1785</v>
      </c>
    </row>
    <row r="174" spans="1:23" x14ac:dyDescent="0.2">
      <c r="A174" s="11" t="s">
        <v>1406</v>
      </c>
      <c r="B174" s="12" t="s">
        <v>1407</v>
      </c>
      <c r="C174" s="11" t="s">
        <v>1408</v>
      </c>
      <c r="D174" s="11" t="s">
        <v>1409</v>
      </c>
      <c r="E174" s="11" t="s">
        <v>48</v>
      </c>
      <c r="F174" s="11" t="s">
        <v>2158</v>
      </c>
      <c r="G174" s="13" t="s">
        <v>1410</v>
      </c>
      <c r="H174" s="14">
        <v>42940</v>
      </c>
      <c r="I174" s="22" t="str">
        <f t="shared" si="25"/>
        <v>2017</v>
      </c>
      <c r="J174" s="9">
        <v>6</v>
      </c>
      <c r="K174" s="9">
        <f t="shared" si="30"/>
        <v>2023</v>
      </c>
      <c r="L174" s="10">
        <v>75000</v>
      </c>
      <c r="M174" s="10">
        <v>195000</v>
      </c>
      <c r="N174" s="15"/>
      <c r="O174" s="15"/>
      <c r="P174" s="15">
        <f>(L174+M174+N174+O174)*1.21</f>
        <v>326700</v>
      </c>
      <c r="Q174" s="26">
        <f>ROUND(L174*1.21,0)</f>
        <v>90750</v>
      </c>
      <c r="R174" s="26">
        <f t="shared" si="28"/>
        <v>235950</v>
      </c>
      <c r="S174" s="26">
        <f t="shared" si="29"/>
        <v>0</v>
      </c>
      <c r="T174" s="26"/>
      <c r="U174" s="26">
        <f t="shared" si="27"/>
        <v>326700</v>
      </c>
      <c r="V174" s="16" t="s">
        <v>1411</v>
      </c>
      <c r="W174" s="16" t="s">
        <v>1412</v>
      </c>
    </row>
    <row r="175" spans="1:23" x14ac:dyDescent="0.2">
      <c r="A175" s="11" t="s">
        <v>710</v>
      </c>
      <c r="B175" s="12" t="s">
        <v>1382</v>
      </c>
      <c r="C175" s="11" t="s">
        <v>1383</v>
      </c>
      <c r="D175" s="11" t="s">
        <v>1384</v>
      </c>
      <c r="E175" s="11" t="s">
        <v>710</v>
      </c>
      <c r="F175" s="11" t="s">
        <v>2158</v>
      </c>
      <c r="G175" s="13" t="s">
        <v>1385</v>
      </c>
      <c r="H175" s="14">
        <v>41852</v>
      </c>
      <c r="I175" s="22" t="str">
        <f t="shared" si="25"/>
        <v>2014</v>
      </c>
      <c r="J175" s="9">
        <v>6</v>
      </c>
      <c r="K175" s="9">
        <f t="shared" si="30"/>
        <v>2020</v>
      </c>
      <c r="L175" s="10"/>
      <c r="M175" s="10"/>
      <c r="N175" s="15"/>
      <c r="O175" s="15"/>
      <c r="P175" s="15">
        <v>344850</v>
      </c>
      <c r="Q175" s="26">
        <f>P175</f>
        <v>344850</v>
      </c>
      <c r="R175" s="26">
        <f t="shared" si="28"/>
        <v>0</v>
      </c>
      <c r="S175" s="26">
        <f t="shared" si="29"/>
        <v>0</v>
      </c>
      <c r="T175" s="26"/>
      <c r="U175" s="26">
        <f t="shared" si="27"/>
        <v>344850</v>
      </c>
      <c r="V175" s="16" t="s">
        <v>1386</v>
      </c>
      <c r="W175" s="16" t="s">
        <v>1387</v>
      </c>
    </row>
    <row r="176" spans="1:23" x14ac:dyDescent="0.2">
      <c r="A176" s="11" t="s">
        <v>1589</v>
      </c>
      <c r="B176" s="12" t="s">
        <v>1590</v>
      </c>
      <c r="C176" s="11" t="s">
        <v>1591</v>
      </c>
      <c r="D176" s="11" t="s">
        <v>1592</v>
      </c>
      <c r="E176" s="11" t="s">
        <v>617</v>
      </c>
      <c r="F176" s="11" t="s">
        <v>2158</v>
      </c>
      <c r="G176" s="13" t="s">
        <v>1593</v>
      </c>
      <c r="H176" s="14">
        <v>41852</v>
      </c>
      <c r="I176" s="22" t="str">
        <f t="shared" si="25"/>
        <v>2014</v>
      </c>
      <c r="J176" s="9">
        <v>6</v>
      </c>
      <c r="K176" s="9">
        <f t="shared" si="30"/>
        <v>2020</v>
      </c>
      <c r="L176" s="10"/>
      <c r="M176" s="10"/>
      <c r="N176" s="15"/>
      <c r="O176" s="15"/>
      <c r="P176" s="15">
        <v>171820</v>
      </c>
      <c r="Q176" s="26">
        <f>P176</f>
        <v>171820</v>
      </c>
      <c r="R176" s="26">
        <f t="shared" si="28"/>
        <v>0</v>
      </c>
      <c r="S176" s="26">
        <f t="shared" si="29"/>
        <v>0</v>
      </c>
      <c r="T176" s="26"/>
      <c r="U176" s="26">
        <f t="shared" si="27"/>
        <v>171820</v>
      </c>
      <c r="V176" s="16" t="s">
        <v>1594</v>
      </c>
      <c r="W176" s="16" t="s">
        <v>1595</v>
      </c>
    </row>
    <row r="177" spans="1:23" x14ac:dyDescent="0.2">
      <c r="A177" s="11" t="s">
        <v>1596</v>
      </c>
      <c r="B177" s="12" t="s">
        <v>1597</v>
      </c>
      <c r="C177" s="11" t="s">
        <v>1598</v>
      </c>
      <c r="D177" s="11" t="s">
        <v>1599</v>
      </c>
      <c r="E177" s="11" t="s">
        <v>651</v>
      </c>
      <c r="F177" s="11" t="s">
        <v>2158</v>
      </c>
      <c r="G177" s="13" t="s">
        <v>1600</v>
      </c>
      <c r="H177" s="14">
        <v>41852</v>
      </c>
      <c r="I177" s="22" t="str">
        <f t="shared" si="25"/>
        <v>2014</v>
      </c>
      <c r="J177" s="9">
        <v>6</v>
      </c>
      <c r="K177" s="9">
        <f t="shared" si="30"/>
        <v>2020</v>
      </c>
      <c r="L177" s="10"/>
      <c r="M177" s="10"/>
      <c r="N177" s="15"/>
      <c r="O177" s="15"/>
      <c r="P177" s="15">
        <v>169400</v>
      </c>
      <c r="Q177" s="26">
        <f>P177</f>
        <v>169400</v>
      </c>
      <c r="R177" s="26">
        <f t="shared" si="28"/>
        <v>0</v>
      </c>
      <c r="S177" s="26">
        <f t="shared" si="29"/>
        <v>0</v>
      </c>
      <c r="T177" s="26"/>
      <c r="U177" s="26">
        <f t="shared" si="27"/>
        <v>169400</v>
      </c>
      <c r="V177" s="16" t="s">
        <v>1601</v>
      </c>
      <c r="W177" s="16" t="s">
        <v>1602</v>
      </c>
    </row>
    <row r="178" spans="1:23" x14ac:dyDescent="0.2">
      <c r="A178" s="11" t="s">
        <v>1645</v>
      </c>
      <c r="B178" s="12" t="s">
        <v>1646</v>
      </c>
      <c r="C178" s="11" t="s">
        <v>1647</v>
      </c>
      <c r="D178" s="11" t="s">
        <v>1648</v>
      </c>
      <c r="E178" s="11" t="s">
        <v>102</v>
      </c>
      <c r="F178" s="11" t="s">
        <v>2158</v>
      </c>
      <c r="G178" s="13" t="s">
        <v>1649</v>
      </c>
      <c r="H178" s="14">
        <v>41852</v>
      </c>
      <c r="I178" s="22" t="str">
        <f t="shared" si="25"/>
        <v>2014</v>
      </c>
      <c r="J178" s="9">
        <v>6</v>
      </c>
      <c r="K178" s="9">
        <f t="shared" si="30"/>
        <v>2020</v>
      </c>
      <c r="L178" s="10"/>
      <c r="M178" s="10"/>
      <c r="N178" s="15"/>
      <c r="O178" s="15"/>
      <c r="P178" s="15">
        <v>151250</v>
      </c>
      <c r="Q178" s="26">
        <f>P178</f>
        <v>151250</v>
      </c>
      <c r="R178" s="26">
        <f t="shared" si="28"/>
        <v>0</v>
      </c>
      <c r="S178" s="26">
        <f t="shared" si="29"/>
        <v>0</v>
      </c>
      <c r="T178" s="26"/>
      <c r="U178" s="26">
        <f t="shared" si="27"/>
        <v>151250</v>
      </c>
      <c r="V178" s="16" t="s">
        <v>1650</v>
      </c>
      <c r="W178" s="16" t="s">
        <v>1651</v>
      </c>
    </row>
    <row r="179" spans="1:23" x14ac:dyDescent="0.2">
      <c r="A179" s="11" t="s">
        <v>1122</v>
      </c>
      <c r="B179" s="12" t="s">
        <v>1123</v>
      </c>
      <c r="C179" s="11" t="s">
        <v>1124</v>
      </c>
      <c r="D179" s="11" t="s">
        <v>1125</v>
      </c>
      <c r="E179" s="11" t="s">
        <v>102</v>
      </c>
      <c r="F179" s="11" t="s">
        <v>2158</v>
      </c>
      <c r="G179" s="13" t="s">
        <v>1126</v>
      </c>
      <c r="H179" s="14">
        <v>42940</v>
      </c>
      <c r="I179" s="22" t="str">
        <f t="shared" si="25"/>
        <v>2017</v>
      </c>
      <c r="J179" s="9">
        <v>6</v>
      </c>
      <c r="K179" s="9">
        <f t="shared" si="30"/>
        <v>2023</v>
      </c>
      <c r="L179" s="10">
        <v>1500000</v>
      </c>
      <c r="M179" s="10">
        <v>2125000</v>
      </c>
      <c r="N179" s="15"/>
      <c r="O179" s="15"/>
      <c r="P179" s="15">
        <f t="shared" ref="P179:P194" si="35">(L179+M179+N179+O179)*1.21</f>
        <v>4386250</v>
      </c>
      <c r="Q179" s="26">
        <f t="shared" ref="Q179:Q194" si="36">ROUND(L179*1.21,0)</f>
        <v>1815000</v>
      </c>
      <c r="R179" s="26">
        <f t="shared" si="28"/>
        <v>2571250</v>
      </c>
      <c r="S179" s="26">
        <f t="shared" si="29"/>
        <v>0</v>
      </c>
      <c r="T179" s="26"/>
      <c r="U179" s="26">
        <f t="shared" si="27"/>
        <v>4386250</v>
      </c>
      <c r="V179" s="16" t="s">
        <v>1127</v>
      </c>
      <c r="W179" s="16" t="s">
        <v>1128</v>
      </c>
    </row>
    <row r="180" spans="1:23" x14ac:dyDescent="0.2">
      <c r="A180" s="11" t="s">
        <v>1294</v>
      </c>
      <c r="B180" s="12" t="s">
        <v>1295</v>
      </c>
      <c r="C180" s="11" t="s">
        <v>1296</v>
      </c>
      <c r="D180" s="11" t="s">
        <v>1297</v>
      </c>
      <c r="E180" s="11" t="s">
        <v>1230</v>
      </c>
      <c r="F180" s="11" t="s">
        <v>2158</v>
      </c>
      <c r="G180" s="13" t="s">
        <v>1298</v>
      </c>
      <c r="H180" s="14">
        <v>42941</v>
      </c>
      <c r="I180" s="22" t="str">
        <f t="shared" si="25"/>
        <v>2017</v>
      </c>
      <c r="J180" s="9">
        <v>6</v>
      </c>
      <c r="K180" s="9">
        <f t="shared" si="30"/>
        <v>2023</v>
      </c>
      <c r="L180" s="10">
        <v>75000</v>
      </c>
      <c r="M180" s="10">
        <v>360000</v>
      </c>
      <c r="N180" s="15"/>
      <c r="O180" s="15"/>
      <c r="P180" s="15">
        <f t="shared" si="35"/>
        <v>526350</v>
      </c>
      <c r="Q180" s="26">
        <f t="shared" si="36"/>
        <v>90750</v>
      </c>
      <c r="R180" s="26">
        <f t="shared" si="28"/>
        <v>435600</v>
      </c>
      <c r="S180" s="26">
        <f t="shared" si="29"/>
        <v>0</v>
      </c>
      <c r="T180" s="26"/>
      <c r="U180" s="26">
        <f t="shared" si="27"/>
        <v>526350</v>
      </c>
      <c r="V180" s="16" t="s">
        <v>1299</v>
      </c>
      <c r="W180" s="16" t="s">
        <v>1300</v>
      </c>
    </row>
    <row r="181" spans="1:23" x14ac:dyDescent="0.2">
      <c r="A181" s="11" t="s">
        <v>157</v>
      </c>
      <c r="B181" s="12" t="s">
        <v>158</v>
      </c>
      <c r="C181" s="11" t="s">
        <v>159</v>
      </c>
      <c r="D181" s="11" t="s">
        <v>160</v>
      </c>
      <c r="E181" s="11" t="s">
        <v>143</v>
      </c>
      <c r="F181" s="11" t="s">
        <v>2158</v>
      </c>
      <c r="G181" s="13" t="s">
        <v>161</v>
      </c>
      <c r="H181" s="14">
        <v>43791</v>
      </c>
      <c r="I181" s="22" t="str">
        <f t="shared" ref="I181:I244" si="37">LEFT(G181,4)</f>
        <v>2019</v>
      </c>
      <c r="J181" s="9">
        <v>5</v>
      </c>
      <c r="K181" s="9">
        <f t="shared" si="30"/>
        <v>2024</v>
      </c>
      <c r="L181" s="10">
        <v>125000</v>
      </c>
      <c r="M181" s="10">
        <v>320000</v>
      </c>
      <c r="N181" s="15"/>
      <c r="O181" s="15"/>
      <c r="P181" s="15">
        <f t="shared" si="35"/>
        <v>538450</v>
      </c>
      <c r="Q181" s="26">
        <f t="shared" si="36"/>
        <v>151250</v>
      </c>
      <c r="R181" s="26">
        <f t="shared" si="28"/>
        <v>387200</v>
      </c>
      <c r="S181" s="26">
        <f t="shared" si="29"/>
        <v>0</v>
      </c>
      <c r="T181" s="26"/>
      <c r="U181" s="26">
        <f t="shared" si="27"/>
        <v>538450</v>
      </c>
      <c r="V181" s="16" t="s">
        <v>162</v>
      </c>
      <c r="W181" s="16" t="s">
        <v>163</v>
      </c>
    </row>
    <row r="182" spans="1:23" x14ac:dyDescent="0.2">
      <c r="A182" s="11" t="s">
        <v>1396</v>
      </c>
      <c r="B182" s="12" t="s">
        <v>1397</v>
      </c>
      <c r="C182" s="11" t="s">
        <v>1398</v>
      </c>
      <c r="D182" s="11" t="s">
        <v>1399</v>
      </c>
      <c r="E182" s="11" t="s">
        <v>238</v>
      </c>
      <c r="F182" s="11" t="s">
        <v>2158</v>
      </c>
      <c r="G182" s="13" t="s">
        <v>1400</v>
      </c>
      <c r="H182" s="14">
        <v>42941</v>
      </c>
      <c r="I182" s="22" t="str">
        <f t="shared" si="37"/>
        <v>2017</v>
      </c>
      <c r="J182" s="9">
        <v>6</v>
      </c>
      <c r="K182" s="9">
        <f t="shared" si="30"/>
        <v>2023</v>
      </c>
      <c r="L182" s="10">
        <v>150000</v>
      </c>
      <c r="M182" s="10">
        <v>135000</v>
      </c>
      <c r="N182" s="15"/>
      <c r="O182" s="15"/>
      <c r="P182" s="15">
        <f t="shared" si="35"/>
        <v>344850</v>
      </c>
      <c r="Q182" s="26">
        <f t="shared" si="36"/>
        <v>181500</v>
      </c>
      <c r="R182" s="26">
        <f t="shared" si="28"/>
        <v>163350</v>
      </c>
      <c r="S182" s="26">
        <f t="shared" si="29"/>
        <v>0</v>
      </c>
      <c r="T182" s="26"/>
      <c r="U182" s="26">
        <f t="shared" si="27"/>
        <v>344850</v>
      </c>
      <c r="V182" s="16" t="s">
        <v>1401</v>
      </c>
      <c r="W182" s="16" t="s">
        <v>1402</v>
      </c>
    </row>
    <row r="183" spans="1:23" x14ac:dyDescent="0.2">
      <c r="A183" s="11" t="s">
        <v>628</v>
      </c>
      <c r="B183" s="12" t="s">
        <v>629</v>
      </c>
      <c r="C183" s="11" t="s">
        <v>628</v>
      </c>
      <c r="D183" s="11" t="s">
        <v>630</v>
      </c>
      <c r="E183" s="11" t="s">
        <v>25</v>
      </c>
      <c r="F183" s="11" t="s">
        <v>2158</v>
      </c>
      <c r="G183" s="13" t="s">
        <v>631</v>
      </c>
      <c r="H183" s="14">
        <v>43691</v>
      </c>
      <c r="I183" s="22" t="str">
        <f t="shared" si="37"/>
        <v>2019</v>
      </c>
      <c r="J183" s="9">
        <v>6</v>
      </c>
      <c r="K183" s="9">
        <f t="shared" si="30"/>
        <v>2025</v>
      </c>
      <c r="L183" s="10">
        <v>0</v>
      </c>
      <c r="M183" s="10">
        <v>24000</v>
      </c>
      <c r="N183" s="15"/>
      <c r="O183" s="15"/>
      <c r="P183" s="15">
        <f t="shared" si="35"/>
        <v>29040</v>
      </c>
      <c r="Q183" s="26">
        <f t="shared" si="36"/>
        <v>0</v>
      </c>
      <c r="R183" s="26">
        <f t="shared" si="28"/>
        <v>29040</v>
      </c>
      <c r="S183" s="26">
        <f t="shared" si="29"/>
        <v>0</v>
      </c>
      <c r="T183" s="26"/>
      <c r="U183" s="26">
        <f t="shared" si="27"/>
        <v>29040</v>
      </c>
      <c r="V183" s="16" t="s">
        <v>632</v>
      </c>
      <c r="W183" s="16" t="s">
        <v>633</v>
      </c>
    </row>
    <row r="184" spans="1:23" x14ac:dyDescent="0.2">
      <c r="A184" s="11" t="s">
        <v>842</v>
      </c>
      <c r="B184" s="12" t="s">
        <v>843</v>
      </c>
      <c r="C184" s="11" t="s">
        <v>844</v>
      </c>
      <c r="D184" s="11" t="s">
        <v>845</v>
      </c>
      <c r="E184" s="11" t="s">
        <v>25</v>
      </c>
      <c r="F184" s="11" t="s">
        <v>2158</v>
      </c>
      <c r="G184" s="13" t="s">
        <v>2202</v>
      </c>
      <c r="H184" s="14">
        <v>43194</v>
      </c>
      <c r="I184" s="22" t="str">
        <f t="shared" si="37"/>
        <v>2018</v>
      </c>
      <c r="J184" s="9">
        <v>6</v>
      </c>
      <c r="K184" s="9">
        <f t="shared" si="30"/>
        <v>2024</v>
      </c>
      <c r="L184" s="10"/>
      <c r="M184" s="10">
        <f>VLOOKUP(B184,[1]Totaalbestand!$1:$1048576,11,0)</f>
        <v>20000</v>
      </c>
      <c r="N184" s="15">
        <v>0</v>
      </c>
      <c r="O184" s="15"/>
      <c r="P184" s="15">
        <f t="shared" si="35"/>
        <v>24200</v>
      </c>
      <c r="Q184" s="26">
        <f t="shared" si="36"/>
        <v>0</v>
      </c>
      <c r="R184" s="26">
        <f t="shared" si="28"/>
        <v>24200</v>
      </c>
      <c r="S184" s="26">
        <f t="shared" si="29"/>
        <v>0</v>
      </c>
      <c r="T184" s="26"/>
      <c r="U184" s="26">
        <f t="shared" si="27"/>
        <v>24200</v>
      </c>
      <c r="V184" s="16">
        <f>VLOOKUP(B184,'[2]Data Kunstwerken'!$1:$1048576,26,FALSE)</f>
        <v>138202.87700000033</v>
      </c>
      <c r="W184" s="16">
        <f>VLOOKUP(B184,'[2]Data Kunstwerken'!$1:$1048576,27,FALSE)</f>
        <v>458079.45499999821</v>
      </c>
    </row>
    <row r="185" spans="1:23" x14ac:dyDescent="0.2">
      <c r="A185" s="11" t="s">
        <v>365</v>
      </c>
      <c r="B185" s="12" t="s">
        <v>366</v>
      </c>
      <c r="C185" s="11" t="s">
        <v>367</v>
      </c>
      <c r="D185" s="11" t="s">
        <v>368</v>
      </c>
      <c r="E185" s="11" t="s">
        <v>25</v>
      </c>
      <c r="F185" s="11" t="s">
        <v>2158</v>
      </c>
      <c r="G185" s="13" t="s">
        <v>369</v>
      </c>
      <c r="H185" s="14">
        <v>43691</v>
      </c>
      <c r="I185" s="22" t="str">
        <f t="shared" si="37"/>
        <v>2019</v>
      </c>
      <c r="J185" s="9">
        <v>6</v>
      </c>
      <c r="K185" s="9">
        <f t="shared" si="30"/>
        <v>2025</v>
      </c>
      <c r="L185" s="10">
        <v>0</v>
      </c>
      <c r="M185" s="10">
        <v>45000</v>
      </c>
      <c r="N185" s="15"/>
      <c r="O185" s="15"/>
      <c r="P185" s="15">
        <f t="shared" si="35"/>
        <v>54450</v>
      </c>
      <c r="Q185" s="26">
        <f t="shared" si="36"/>
        <v>0</v>
      </c>
      <c r="R185" s="26">
        <f t="shared" si="28"/>
        <v>54450</v>
      </c>
      <c r="S185" s="26">
        <f t="shared" si="29"/>
        <v>0</v>
      </c>
      <c r="T185" s="26"/>
      <c r="U185" s="26">
        <f t="shared" si="27"/>
        <v>54450</v>
      </c>
      <c r="V185" s="16" t="s">
        <v>370</v>
      </c>
      <c r="W185" s="16" t="s">
        <v>371</v>
      </c>
    </row>
    <row r="186" spans="1:23" x14ac:dyDescent="0.2">
      <c r="A186" s="11" t="s">
        <v>496</v>
      </c>
      <c r="B186" s="12" t="s">
        <v>497</v>
      </c>
      <c r="C186" s="11" t="s">
        <v>498</v>
      </c>
      <c r="D186" s="11" t="s">
        <v>499</v>
      </c>
      <c r="E186" s="11" t="s">
        <v>66</v>
      </c>
      <c r="F186" s="11" t="s">
        <v>2158</v>
      </c>
      <c r="G186" s="13" t="s">
        <v>500</v>
      </c>
      <c r="H186" s="14">
        <v>43691</v>
      </c>
      <c r="I186" s="22" t="str">
        <f t="shared" si="37"/>
        <v>2019</v>
      </c>
      <c r="J186" s="9">
        <v>6</v>
      </c>
      <c r="K186" s="9">
        <f t="shared" si="30"/>
        <v>2025</v>
      </c>
      <c r="L186" s="10">
        <v>0</v>
      </c>
      <c r="M186" s="10">
        <v>30000</v>
      </c>
      <c r="N186" s="15"/>
      <c r="O186" s="15"/>
      <c r="P186" s="15">
        <f t="shared" si="35"/>
        <v>36300</v>
      </c>
      <c r="Q186" s="26">
        <f t="shared" si="36"/>
        <v>0</v>
      </c>
      <c r="R186" s="26">
        <f t="shared" si="28"/>
        <v>36300</v>
      </c>
      <c r="S186" s="26">
        <f t="shared" si="29"/>
        <v>0</v>
      </c>
      <c r="T186" s="26"/>
      <c r="U186" s="26">
        <f t="shared" si="27"/>
        <v>36300</v>
      </c>
      <c r="V186" s="16" t="s">
        <v>501</v>
      </c>
      <c r="W186" s="16" t="s">
        <v>502</v>
      </c>
    </row>
    <row r="187" spans="1:23" x14ac:dyDescent="0.2">
      <c r="A187" s="11" t="s">
        <v>111</v>
      </c>
      <c r="B187" s="12" t="s">
        <v>112</v>
      </c>
      <c r="C187" s="11" t="s">
        <v>113</v>
      </c>
      <c r="D187" s="11" t="s">
        <v>114</v>
      </c>
      <c r="E187" s="11" t="s">
        <v>115</v>
      </c>
      <c r="F187" s="11" t="s">
        <v>2158</v>
      </c>
      <c r="G187" s="13" t="s">
        <v>2203</v>
      </c>
      <c r="H187" s="14">
        <v>43194</v>
      </c>
      <c r="I187" s="22" t="str">
        <f t="shared" si="37"/>
        <v>2018</v>
      </c>
      <c r="J187" s="9">
        <v>6</v>
      </c>
      <c r="K187" s="9">
        <f t="shared" si="30"/>
        <v>2024</v>
      </c>
      <c r="L187" s="10">
        <v>500000</v>
      </c>
      <c r="M187" s="10">
        <f>VLOOKUP(B187,[1]Totaalbestand!$1:$1048576,11,0)</f>
        <v>2650000</v>
      </c>
      <c r="N187" s="15">
        <v>0</v>
      </c>
      <c r="O187" s="15"/>
      <c r="P187" s="15">
        <f t="shared" si="35"/>
        <v>3811500</v>
      </c>
      <c r="Q187" s="26">
        <f t="shared" si="36"/>
        <v>605000</v>
      </c>
      <c r="R187" s="26">
        <f t="shared" si="28"/>
        <v>3206500</v>
      </c>
      <c r="S187" s="26">
        <f t="shared" si="29"/>
        <v>0</v>
      </c>
      <c r="T187" s="26"/>
      <c r="U187" s="26">
        <f t="shared" si="27"/>
        <v>3811500</v>
      </c>
      <c r="V187" s="16">
        <f>VLOOKUP(B187,'[2]Data Kunstwerken'!$1:$1048576,26,FALSE)</f>
        <v>135733.70399999991</v>
      </c>
      <c r="W187" s="16">
        <f>VLOOKUP(B187,'[2]Data Kunstwerken'!$1:$1048576,27,FALSE)</f>
        <v>451466.26999999955</v>
      </c>
    </row>
    <row r="188" spans="1:23" x14ac:dyDescent="0.2">
      <c r="A188" s="11" t="s">
        <v>279</v>
      </c>
      <c r="B188" s="12" t="s">
        <v>280</v>
      </c>
      <c r="C188" s="11" t="s">
        <v>281</v>
      </c>
      <c r="D188" s="11" t="s">
        <v>282</v>
      </c>
      <c r="E188" s="11" t="s">
        <v>283</v>
      </c>
      <c r="F188" s="11" t="s">
        <v>2158</v>
      </c>
      <c r="G188" s="13" t="s">
        <v>284</v>
      </c>
      <c r="H188" s="14">
        <v>43791</v>
      </c>
      <c r="I188" s="22" t="str">
        <f t="shared" si="37"/>
        <v>2019</v>
      </c>
      <c r="J188" s="9">
        <v>6</v>
      </c>
      <c r="K188" s="9">
        <f t="shared" si="30"/>
        <v>2025</v>
      </c>
      <c r="L188" s="10">
        <v>25000</v>
      </c>
      <c r="M188" s="10">
        <v>83000</v>
      </c>
      <c r="N188" s="15"/>
      <c r="O188" s="15"/>
      <c r="P188" s="15">
        <f t="shared" si="35"/>
        <v>130680</v>
      </c>
      <c r="Q188" s="26">
        <f t="shared" si="36"/>
        <v>30250</v>
      </c>
      <c r="R188" s="26">
        <f t="shared" si="28"/>
        <v>100430</v>
      </c>
      <c r="S188" s="26">
        <f t="shared" si="29"/>
        <v>0</v>
      </c>
      <c r="T188" s="26"/>
      <c r="U188" s="26">
        <f t="shared" si="27"/>
        <v>130680</v>
      </c>
      <c r="V188" s="16" t="s">
        <v>285</v>
      </c>
      <c r="W188" s="16" t="s">
        <v>286</v>
      </c>
    </row>
    <row r="189" spans="1:23" x14ac:dyDescent="0.2">
      <c r="A189" s="11" t="s">
        <v>1195</v>
      </c>
      <c r="B189" s="12" t="s">
        <v>1196</v>
      </c>
      <c r="C189" s="11" t="s">
        <v>1197</v>
      </c>
      <c r="D189" s="11" t="s">
        <v>1198</v>
      </c>
      <c r="E189" s="11" t="s">
        <v>669</v>
      </c>
      <c r="F189" s="11" t="s">
        <v>2158</v>
      </c>
      <c r="G189" s="13" t="s">
        <v>1199</v>
      </c>
      <c r="H189" s="14">
        <v>42941</v>
      </c>
      <c r="I189" s="22" t="str">
        <f t="shared" si="37"/>
        <v>2017</v>
      </c>
      <c r="J189" s="9">
        <v>6</v>
      </c>
      <c r="K189" s="9">
        <f t="shared" si="30"/>
        <v>2023</v>
      </c>
      <c r="L189" s="10">
        <v>300000</v>
      </c>
      <c r="M189" s="10">
        <v>760000</v>
      </c>
      <c r="N189" s="15"/>
      <c r="O189" s="15"/>
      <c r="P189" s="15">
        <f t="shared" si="35"/>
        <v>1282600</v>
      </c>
      <c r="Q189" s="26">
        <f t="shared" si="36"/>
        <v>363000</v>
      </c>
      <c r="R189" s="26">
        <f t="shared" si="28"/>
        <v>919600</v>
      </c>
      <c r="S189" s="26">
        <f t="shared" si="29"/>
        <v>0</v>
      </c>
      <c r="T189" s="26"/>
      <c r="U189" s="26">
        <f t="shared" si="27"/>
        <v>1282600</v>
      </c>
      <c r="V189" s="16"/>
      <c r="W189" s="16"/>
    </row>
    <row r="190" spans="1:23" x14ac:dyDescent="0.2">
      <c r="A190" s="11" t="s">
        <v>300</v>
      </c>
      <c r="B190" s="12" t="s">
        <v>301</v>
      </c>
      <c r="C190" s="11" t="s">
        <v>302</v>
      </c>
      <c r="D190" s="11" t="s">
        <v>303</v>
      </c>
      <c r="E190" s="11" t="s">
        <v>238</v>
      </c>
      <c r="F190" s="11" t="s">
        <v>2158</v>
      </c>
      <c r="G190" s="13" t="s">
        <v>304</v>
      </c>
      <c r="H190" s="14">
        <v>43693</v>
      </c>
      <c r="I190" s="22" t="str">
        <f t="shared" si="37"/>
        <v>2019</v>
      </c>
      <c r="J190" s="9">
        <v>6</v>
      </c>
      <c r="K190" s="9">
        <f t="shared" si="30"/>
        <v>2025</v>
      </c>
      <c r="L190" s="10">
        <v>0</v>
      </c>
      <c r="M190" s="10">
        <v>70000</v>
      </c>
      <c r="N190" s="15"/>
      <c r="O190" s="15"/>
      <c r="P190" s="15">
        <f t="shared" si="35"/>
        <v>84700</v>
      </c>
      <c r="Q190" s="26">
        <f t="shared" si="36"/>
        <v>0</v>
      </c>
      <c r="R190" s="26">
        <f t="shared" si="28"/>
        <v>84700</v>
      </c>
      <c r="S190" s="26">
        <f t="shared" si="29"/>
        <v>0</v>
      </c>
      <c r="T190" s="26"/>
      <c r="U190" s="26">
        <f t="shared" si="27"/>
        <v>84700</v>
      </c>
      <c r="V190" s="16" t="s">
        <v>305</v>
      </c>
      <c r="W190" s="16" t="s">
        <v>306</v>
      </c>
    </row>
    <row r="191" spans="1:23" x14ac:dyDescent="0.2">
      <c r="A191" s="11" t="s">
        <v>398</v>
      </c>
      <c r="B191" s="12" t="s">
        <v>399</v>
      </c>
      <c r="C191" s="11" t="s">
        <v>400</v>
      </c>
      <c r="D191" s="11" t="s">
        <v>401</v>
      </c>
      <c r="E191" s="11" t="s">
        <v>238</v>
      </c>
      <c r="F191" s="11" t="s">
        <v>2158</v>
      </c>
      <c r="G191" s="13" t="s">
        <v>402</v>
      </c>
      <c r="H191" s="14">
        <v>43693</v>
      </c>
      <c r="I191" s="22" t="str">
        <f t="shared" si="37"/>
        <v>2019</v>
      </c>
      <c r="J191" s="9">
        <v>6</v>
      </c>
      <c r="K191" s="9">
        <f t="shared" si="30"/>
        <v>2025</v>
      </c>
      <c r="L191" s="10">
        <v>0</v>
      </c>
      <c r="M191" s="10">
        <v>43000</v>
      </c>
      <c r="N191" s="15"/>
      <c r="O191" s="15"/>
      <c r="P191" s="15">
        <f t="shared" si="35"/>
        <v>52030</v>
      </c>
      <c r="Q191" s="26">
        <f t="shared" si="36"/>
        <v>0</v>
      </c>
      <c r="R191" s="26">
        <f t="shared" si="28"/>
        <v>52030</v>
      </c>
      <c r="S191" s="26">
        <f t="shared" si="29"/>
        <v>0</v>
      </c>
      <c r="T191" s="26"/>
      <c r="U191" s="26">
        <f t="shared" si="27"/>
        <v>52030</v>
      </c>
      <c r="V191" s="16" t="s">
        <v>403</v>
      </c>
      <c r="W191" s="16" t="s">
        <v>404</v>
      </c>
    </row>
    <row r="192" spans="1:23" x14ac:dyDescent="0.2">
      <c r="A192" s="11" t="s">
        <v>976</v>
      </c>
      <c r="B192" s="12" t="s">
        <v>977</v>
      </c>
      <c r="C192" s="11" t="s">
        <v>978</v>
      </c>
      <c r="D192" s="11" t="s">
        <v>979</v>
      </c>
      <c r="E192" s="11" t="s">
        <v>72</v>
      </c>
      <c r="F192" s="11" t="s">
        <v>2158</v>
      </c>
      <c r="G192" s="13" t="s">
        <v>2204</v>
      </c>
      <c r="H192" s="14">
        <v>43196</v>
      </c>
      <c r="I192" s="22" t="str">
        <f t="shared" si="37"/>
        <v>2018</v>
      </c>
      <c r="J192" s="9">
        <v>6</v>
      </c>
      <c r="K192" s="9">
        <f t="shared" si="30"/>
        <v>2024</v>
      </c>
      <c r="L192" s="10"/>
      <c r="M192" s="10">
        <f>VLOOKUP(B192,[1]Totaalbestand!$1:$1048576,11,0)</f>
        <v>15000</v>
      </c>
      <c r="N192" s="15">
        <v>0</v>
      </c>
      <c r="O192" s="15"/>
      <c r="P192" s="15">
        <f t="shared" si="35"/>
        <v>18150</v>
      </c>
      <c r="Q192" s="26">
        <f t="shared" si="36"/>
        <v>0</v>
      </c>
      <c r="R192" s="26">
        <f t="shared" si="28"/>
        <v>18150</v>
      </c>
      <c r="S192" s="26">
        <f t="shared" si="29"/>
        <v>0</v>
      </c>
      <c r="T192" s="26"/>
      <c r="U192" s="26">
        <f t="shared" si="27"/>
        <v>18150</v>
      </c>
      <c r="V192" s="16">
        <f>VLOOKUP(B192,'[2]Data Kunstwerken'!$1:$1048576,26,FALSE)</f>
        <v>167193.46900000051</v>
      </c>
      <c r="W192" s="16">
        <f>VLOOKUP(B192,'[2]Data Kunstwerken'!$1:$1048576,27,FALSE)</f>
        <v>440828.68600000069</v>
      </c>
    </row>
    <row r="193" spans="1:23" x14ac:dyDescent="0.2">
      <c r="A193" s="11" t="s">
        <v>980</v>
      </c>
      <c r="B193" s="12" t="s">
        <v>981</v>
      </c>
      <c r="C193" s="11" t="s">
        <v>982</v>
      </c>
      <c r="D193" s="11" t="s">
        <v>979</v>
      </c>
      <c r="E193" s="11" t="s">
        <v>72</v>
      </c>
      <c r="F193" s="11" t="s">
        <v>2158</v>
      </c>
      <c r="G193" s="13" t="s">
        <v>2205</v>
      </c>
      <c r="H193" s="14">
        <v>43196</v>
      </c>
      <c r="I193" s="22" t="str">
        <f t="shared" si="37"/>
        <v>2018</v>
      </c>
      <c r="J193" s="9">
        <v>6</v>
      </c>
      <c r="K193" s="9">
        <f t="shared" si="30"/>
        <v>2024</v>
      </c>
      <c r="L193" s="10"/>
      <c r="M193" s="10">
        <f>VLOOKUP(B193,[1]Totaalbestand!$1:$1048576,11,0)</f>
        <v>15000</v>
      </c>
      <c r="N193" s="15">
        <v>0</v>
      </c>
      <c r="O193" s="15"/>
      <c r="P193" s="15">
        <f t="shared" si="35"/>
        <v>18150</v>
      </c>
      <c r="Q193" s="26">
        <f t="shared" si="36"/>
        <v>0</v>
      </c>
      <c r="R193" s="26">
        <f t="shared" si="28"/>
        <v>18150</v>
      </c>
      <c r="S193" s="26">
        <f t="shared" si="29"/>
        <v>0</v>
      </c>
      <c r="T193" s="26"/>
      <c r="U193" s="26">
        <f t="shared" si="27"/>
        <v>18150</v>
      </c>
      <c r="V193" s="16">
        <f>VLOOKUP(B193,'[2]Data Kunstwerken'!$1:$1048576,26,FALSE)</f>
        <v>167456.46499999985</v>
      </c>
      <c r="W193" s="16">
        <f>VLOOKUP(B193,'[2]Data Kunstwerken'!$1:$1048576,27,FALSE)</f>
        <v>440810.16499999911</v>
      </c>
    </row>
    <row r="194" spans="1:23" x14ac:dyDescent="0.2">
      <c r="A194" s="11" t="s">
        <v>983</v>
      </c>
      <c r="B194" s="12" t="s">
        <v>984</v>
      </c>
      <c r="C194" s="11" t="s">
        <v>985</v>
      </c>
      <c r="D194" s="11" t="s">
        <v>986</v>
      </c>
      <c r="E194" s="11" t="s">
        <v>987</v>
      </c>
      <c r="F194" s="11" t="s">
        <v>2158</v>
      </c>
      <c r="G194" s="13" t="s">
        <v>2206</v>
      </c>
      <c r="H194" s="14">
        <v>43196</v>
      </c>
      <c r="I194" s="22" t="str">
        <f t="shared" si="37"/>
        <v>2018</v>
      </c>
      <c r="J194" s="9">
        <v>6</v>
      </c>
      <c r="K194" s="9">
        <f t="shared" si="30"/>
        <v>2024</v>
      </c>
      <c r="L194" s="10"/>
      <c r="M194" s="10">
        <f>VLOOKUP(B194,[1]Totaalbestand!$1:$1048576,11,0)</f>
        <v>15000</v>
      </c>
      <c r="N194" s="15">
        <v>0</v>
      </c>
      <c r="O194" s="15"/>
      <c r="P194" s="15">
        <f t="shared" si="35"/>
        <v>18150</v>
      </c>
      <c r="Q194" s="26">
        <f t="shared" si="36"/>
        <v>0</v>
      </c>
      <c r="R194" s="26">
        <f t="shared" si="28"/>
        <v>18150</v>
      </c>
      <c r="S194" s="26">
        <f t="shared" si="29"/>
        <v>0</v>
      </c>
      <c r="T194" s="26"/>
      <c r="U194" s="26">
        <f t="shared" ref="U194:U257" si="38">Q194+R194+S194+T194</f>
        <v>18150</v>
      </c>
      <c r="V194" s="16">
        <f>VLOOKUP(B194,'[2]Data Kunstwerken'!$1:$1048576,26,FALSE)</f>
        <v>162116.11100000143</v>
      </c>
      <c r="W194" s="16">
        <f>VLOOKUP(B194,'[2]Data Kunstwerken'!$1:$1048576,27,FALSE)</f>
        <v>444071.5700000003</v>
      </c>
    </row>
    <row r="195" spans="1:23" x14ac:dyDescent="0.2">
      <c r="A195" s="11" t="s">
        <v>912</v>
      </c>
      <c r="B195" s="12" t="s">
        <v>1475</v>
      </c>
      <c r="C195" s="11" t="s">
        <v>1476</v>
      </c>
      <c r="D195" s="11" t="s">
        <v>1477</v>
      </c>
      <c r="E195" s="11" t="s">
        <v>912</v>
      </c>
      <c r="F195" s="11" t="s">
        <v>2158</v>
      </c>
      <c r="G195" s="13" t="s">
        <v>1478</v>
      </c>
      <c r="H195" s="14">
        <v>41852</v>
      </c>
      <c r="I195" s="22" t="str">
        <f t="shared" si="37"/>
        <v>2014</v>
      </c>
      <c r="J195" s="9">
        <v>6</v>
      </c>
      <c r="K195" s="9">
        <f t="shared" si="30"/>
        <v>2020</v>
      </c>
      <c r="L195" s="10"/>
      <c r="M195" s="10"/>
      <c r="N195" s="15"/>
      <c r="O195" s="15"/>
      <c r="P195" s="15">
        <v>242000</v>
      </c>
      <c r="Q195" s="26">
        <f>P195</f>
        <v>242000</v>
      </c>
      <c r="R195" s="26">
        <f t="shared" si="28"/>
        <v>0</v>
      </c>
      <c r="S195" s="26">
        <f t="shared" si="29"/>
        <v>0</v>
      </c>
      <c r="T195" s="26"/>
      <c r="U195" s="26">
        <f t="shared" si="38"/>
        <v>242000</v>
      </c>
      <c r="V195" s="16" t="s">
        <v>1479</v>
      </c>
      <c r="W195" s="16" t="s">
        <v>1480</v>
      </c>
    </row>
    <row r="196" spans="1:23" x14ac:dyDescent="0.2">
      <c r="A196" s="11" t="s">
        <v>605</v>
      </c>
      <c r="B196" s="12" t="s">
        <v>606</v>
      </c>
      <c r="C196" s="11" t="s">
        <v>607</v>
      </c>
      <c r="D196" s="11" t="s">
        <v>608</v>
      </c>
      <c r="E196" s="11" t="s">
        <v>25</v>
      </c>
      <c r="F196" s="11" t="s">
        <v>2158</v>
      </c>
      <c r="G196" s="13" t="s">
        <v>2207</v>
      </c>
      <c r="H196" s="14">
        <v>43194</v>
      </c>
      <c r="I196" s="22" t="str">
        <f t="shared" si="37"/>
        <v>2018</v>
      </c>
      <c r="J196" s="9">
        <v>6</v>
      </c>
      <c r="K196" s="9">
        <f t="shared" si="30"/>
        <v>2024</v>
      </c>
      <c r="L196" s="10"/>
      <c r="M196" s="10">
        <f>VLOOKUP(B196,[1]Totaalbestand!$1:$1048576,11,0)</f>
        <v>25000</v>
      </c>
      <c r="N196" s="15">
        <v>0</v>
      </c>
      <c r="O196" s="15"/>
      <c r="P196" s="15">
        <f t="shared" ref="P196:P202" si="39">(L196+M196+N196+O196)*1.21</f>
        <v>30250</v>
      </c>
      <c r="Q196" s="26">
        <f t="shared" ref="Q196:Q202" si="40">ROUND(L196*1.21,0)</f>
        <v>0</v>
      </c>
      <c r="R196" s="26">
        <f t="shared" si="28"/>
        <v>30250</v>
      </c>
      <c r="S196" s="26">
        <f t="shared" si="29"/>
        <v>0</v>
      </c>
      <c r="T196" s="26"/>
      <c r="U196" s="26">
        <f t="shared" si="38"/>
        <v>30250</v>
      </c>
      <c r="V196" s="16">
        <f>VLOOKUP(B196,'[2]Data Kunstwerken'!$1:$1048576,26,FALSE)</f>
        <v>130755.3209999986</v>
      </c>
      <c r="W196" s="16">
        <f>VLOOKUP(B196,'[2]Data Kunstwerken'!$1:$1048576,27,FALSE)</f>
        <v>457679.39299999923</v>
      </c>
    </row>
    <row r="197" spans="1:23" x14ac:dyDescent="0.2">
      <c r="A197" s="11" t="s">
        <v>2034</v>
      </c>
      <c r="B197" s="12" t="s">
        <v>2035</v>
      </c>
      <c r="C197" s="11" t="s">
        <v>2036</v>
      </c>
      <c r="D197" s="11" t="s">
        <v>2037</v>
      </c>
      <c r="E197" s="11" t="s">
        <v>125</v>
      </c>
      <c r="F197" s="11" t="s">
        <v>2158</v>
      </c>
      <c r="G197" s="13" t="s">
        <v>2038</v>
      </c>
      <c r="H197" s="14">
        <v>42940</v>
      </c>
      <c r="I197" s="22" t="str">
        <f t="shared" si="37"/>
        <v>2017</v>
      </c>
      <c r="J197" s="9">
        <v>6</v>
      </c>
      <c r="K197" s="9">
        <f t="shared" si="30"/>
        <v>2023</v>
      </c>
      <c r="L197" s="10">
        <v>0</v>
      </c>
      <c r="M197" s="10">
        <v>45000</v>
      </c>
      <c r="N197" s="15"/>
      <c r="O197" s="15"/>
      <c r="P197" s="15">
        <f t="shared" si="39"/>
        <v>54450</v>
      </c>
      <c r="Q197" s="26">
        <f t="shared" si="40"/>
        <v>0</v>
      </c>
      <c r="R197" s="26">
        <f t="shared" si="28"/>
        <v>54450</v>
      </c>
      <c r="S197" s="26">
        <f t="shared" si="29"/>
        <v>0</v>
      </c>
      <c r="T197" s="26"/>
      <c r="U197" s="26">
        <f t="shared" si="38"/>
        <v>54450</v>
      </c>
      <c r="V197" s="16"/>
      <c r="W197" s="16"/>
    </row>
    <row r="198" spans="1:23" x14ac:dyDescent="0.2">
      <c r="A198" s="11" t="s">
        <v>846</v>
      </c>
      <c r="B198" s="12" t="s">
        <v>847</v>
      </c>
      <c r="C198" s="11" t="s">
        <v>848</v>
      </c>
      <c r="D198" s="11" t="s">
        <v>849</v>
      </c>
      <c r="E198" s="11" t="s">
        <v>125</v>
      </c>
      <c r="F198" s="11" t="s">
        <v>2158</v>
      </c>
      <c r="G198" s="13" t="s">
        <v>2208</v>
      </c>
      <c r="H198" s="14">
        <v>43203</v>
      </c>
      <c r="I198" s="22" t="str">
        <f t="shared" si="37"/>
        <v>2018</v>
      </c>
      <c r="J198" s="9">
        <v>6</v>
      </c>
      <c r="K198" s="9">
        <f t="shared" si="30"/>
        <v>2024</v>
      </c>
      <c r="L198" s="10"/>
      <c r="M198" s="10">
        <f>VLOOKUP(B198,[1]Totaalbestand!$1:$1048576,11,0)</f>
        <v>20000</v>
      </c>
      <c r="N198" s="15">
        <v>0</v>
      </c>
      <c r="O198" s="15"/>
      <c r="P198" s="15">
        <f t="shared" si="39"/>
        <v>24200</v>
      </c>
      <c r="Q198" s="26">
        <f t="shared" si="40"/>
        <v>0</v>
      </c>
      <c r="R198" s="26">
        <f t="shared" si="28"/>
        <v>24200</v>
      </c>
      <c r="S198" s="26">
        <f t="shared" si="29"/>
        <v>0</v>
      </c>
      <c r="T198" s="26"/>
      <c r="U198" s="26">
        <f t="shared" si="38"/>
        <v>24200</v>
      </c>
      <c r="V198" s="16">
        <f>VLOOKUP(B198,'[2]Data Kunstwerken'!$1:$1048576,26,FALSE)</f>
        <v>125578.99199999869</v>
      </c>
      <c r="W198" s="16">
        <f>VLOOKUP(B198,'[2]Data Kunstwerken'!$1:$1048576,27,FALSE)</f>
        <v>449945.37000000104</v>
      </c>
    </row>
    <row r="199" spans="1:23" x14ac:dyDescent="0.2">
      <c r="A199" s="11" t="s">
        <v>988</v>
      </c>
      <c r="B199" s="12" t="s">
        <v>989</v>
      </c>
      <c r="C199" s="11" t="s">
        <v>990</v>
      </c>
      <c r="D199" s="11" t="s">
        <v>991</v>
      </c>
      <c r="E199" s="11" t="s">
        <v>270</v>
      </c>
      <c r="F199" s="11" t="s">
        <v>2158</v>
      </c>
      <c r="G199" s="13" t="s">
        <v>2209</v>
      </c>
      <c r="H199" s="14">
        <v>43203</v>
      </c>
      <c r="I199" s="22" t="str">
        <f t="shared" si="37"/>
        <v>2018</v>
      </c>
      <c r="J199" s="9">
        <v>6</v>
      </c>
      <c r="K199" s="9">
        <f t="shared" si="30"/>
        <v>2024</v>
      </c>
      <c r="L199" s="10"/>
      <c r="M199" s="10">
        <f>VLOOKUP(B199,[1]Totaalbestand!$1:$1048576,11,0)</f>
        <v>15000</v>
      </c>
      <c r="N199" s="15">
        <v>0</v>
      </c>
      <c r="O199" s="15"/>
      <c r="P199" s="15">
        <f t="shared" si="39"/>
        <v>18150</v>
      </c>
      <c r="Q199" s="26">
        <f t="shared" si="40"/>
        <v>0</v>
      </c>
      <c r="R199" s="26">
        <f t="shared" si="28"/>
        <v>18150</v>
      </c>
      <c r="S199" s="26">
        <f t="shared" si="29"/>
        <v>0</v>
      </c>
      <c r="T199" s="26"/>
      <c r="U199" s="26">
        <f t="shared" si="38"/>
        <v>18150</v>
      </c>
      <c r="V199" s="16">
        <f>VLOOKUP(B199,'[2]Data Kunstwerken'!$1:$1048576,26,FALSE)</f>
        <v>125649.0859999992</v>
      </c>
      <c r="W199" s="16">
        <f>VLOOKUP(B199,'[2]Data Kunstwerken'!$1:$1048576,27,FALSE)</f>
        <v>446338.76300000027</v>
      </c>
    </row>
    <row r="200" spans="1:23" x14ac:dyDescent="0.2">
      <c r="A200" s="11" t="s">
        <v>16</v>
      </c>
      <c r="B200" s="12" t="s">
        <v>17</v>
      </c>
      <c r="C200" s="11" t="s">
        <v>18</v>
      </c>
      <c r="D200" s="11" t="s">
        <v>19</v>
      </c>
      <c r="E200" s="11" t="s">
        <v>20</v>
      </c>
      <c r="F200" s="11" t="s">
        <v>2161</v>
      </c>
      <c r="G200" s="13" t="s">
        <v>21</v>
      </c>
      <c r="H200" s="14">
        <v>43200</v>
      </c>
      <c r="I200" s="22" t="str">
        <f t="shared" si="37"/>
        <v>2018</v>
      </c>
      <c r="J200" s="9">
        <v>6</v>
      </c>
      <c r="K200" s="9">
        <f t="shared" si="30"/>
        <v>2024</v>
      </c>
      <c r="L200" s="10">
        <v>0</v>
      </c>
      <c r="M200" s="10">
        <v>57000</v>
      </c>
      <c r="N200" s="15"/>
      <c r="O200" s="15"/>
      <c r="P200" s="15">
        <f t="shared" si="39"/>
        <v>68970</v>
      </c>
      <c r="Q200" s="26">
        <f t="shared" si="40"/>
        <v>0</v>
      </c>
      <c r="R200" s="26">
        <f t="shared" ref="R200:R263" si="41">ROUND(M200*1.21,0)</f>
        <v>68970</v>
      </c>
      <c r="S200" s="26">
        <f t="shared" ref="S200:S263" si="42">ROUND(N200*1.21,0)</f>
        <v>0</v>
      </c>
      <c r="T200" s="26"/>
      <c r="U200" s="26">
        <f t="shared" si="38"/>
        <v>68970</v>
      </c>
      <c r="V200" s="16" t="e">
        <f>VLOOKUP(B200,'[2]Data Kunstwerken'!$1:$1048576,26,FALSE)</f>
        <v>#N/A</v>
      </c>
      <c r="W200" s="16" t="e">
        <f>VLOOKUP(B200,'[2]Data Kunstwerken'!$1:$1048576,27,FALSE)</f>
        <v>#N/A</v>
      </c>
    </row>
    <row r="201" spans="1:23" x14ac:dyDescent="0.2">
      <c r="A201" s="11" t="s">
        <v>205</v>
      </c>
      <c r="B201" s="12" t="s">
        <v>206</v>
      </c>
      <c r="C201" s="11" t="s">
        <v>207</v>
      </c>
      <c r="D201" s="11" t="s">
        <v>208</v>
      </c>
      <c r="E201" s="11" t="s">
        <v>209</v>
      </c>
      <c r="F201" s="11" t="s">
        <v>2158</v>
      </c>
      <c r="G201" s="13" t="s">
        <v>210</v>
      </c>
      <c r="H201" s="14">
        <v>43791</v>
      </c>
      <c r="I201" s="22" t="str">
        <f t="shared" si="37"/>
        <v>2019</v>
      </c>
      <c r="J201" s="9">
        <v>6</v>
      </c>
      <c r="K201" s="9">
        <f t="shared" ref="K201:K264" si="43">+J201+I201</f>
        <v>2025</v>
      </c>
      <c r="L201" s="10">
        <v>25000</v>
      </c>
      <c r="M201" s="10">
        <v>160000</v>
      </c>
      <c r="N201" s="15"/>
      <c r="O201" s="15"/>
      <c r="P201" s="15">
        <f t="shared" si="39"/>
        <v>223850</v>
      </c>
      <c r="Q201" s="26">
        <f t="shared" si="40"/>
        <v>30250</v>
      </c>
      <c r="R201" s="26">
        <f t="shared" si="41"/>
        <v>193600</v>
      </c>
      <c r="S201" s="26">
        <f t="shared" si="42"/>
        <v>0</v>
      </c>
      <c r="T201" s="26"/>
      <c r="U201" s="26">
        <f t="shared" si="38"/>
        <v>223850</v>
      </c>
      <c r="V201" s="16" t="s">
        <v>211</v>
      </c>
      <c r="W201" s="16" t="s">
        <v>212</v>
      </c>
    </row>
    <row r="202" spans="1:23" x14ac:dyDescent="0.2">
      <c r="A202" s="11" t="s">
        <v>1799</v>
      </c>
      <c r="B202" s="12" t="s">
        <v>1800</v>
      </c>
      <c r="C202" s="11" t="s">
        <v>1801</v>
      </c>
      <c r="D202" s="11" t="s">
        <v>1802</v>
      </c>
      <c r="E202" s="11" t="s">
        <v>25</v>
      </c>
      <c r="F202" s="11" t="s">
        <v>2158</v>
      </c>
      <c r="G202" s="13" t="s">
        <v>1803</v>
      </c>
      <c r="H202" s="14">
        <v>42941</v>
      </c>
      <c r="I202" s="22" t="str">
        <f t="shared" si="37"/>
        <v>2017</v>
      </c>
      <c r="J202" s="9">
        <v>6</v>
      </c>
      <c r="K202" s="9">
        <f t="shared" si="43"/>
        <v>2023</v>
      </c>
      <c r="L202" s="10">
        <v>0</v>
      </c>
      <c r="M202" s="10">
        <v>105000</v>
      </c>
      <c r="N202" s="15"/>
      <c r="O202" s="15"/>
      <c r="P202" s="15">
        <f t="shared" si="39"/>
        <v>127050</v>
      </c>
      <c r="Q202" s="26">
        <f t="shared" si="40"/>
        <v>0</v>
      </c>
      <c r="R202" s="26">
        <f t="shared" si="41"/>
        <v>127050</v>
      </c>
      <c r="S202" s="26">
        <f t="shared" si="42"/>
        <v>0</v>
      </c>
      <c r="T202" s="26"/>
      <c r="U202" s="26">
        <f t="shared" si="38"/>
        <v>127050</v>
      </c>
      <c r="V202" s="16" t="s">
        <v>1804</v>
      </c>
      <c r="W202" s="16" t="s">
        <v>1805</v>
      </c>
    </row>
    <row r="203" spans="1:23" x14ac:dyDescent="0.2">
      <c r="A203" s="11" t="s">
        <v>1726</v>
      </c>
      <c r="B203" s="12" t="s">
        <v>1727</v>
      </c>
      <c r="C203" s="11" t="s">
        <v>1728</v>
      </c>
      <c r="D203" s="11" t="s">
        <v>1729</v>
      </c>
      <c r="E203" s="11" t="s">
        <v>25</v>
      </c>
      <c r="F203" s="11" t="s">
        <v>2158</v>
      </c>
      <c r="G203" s="13" t="s">
        <v>1730</v>
      </c>
      <c r="H203" s="14">
        <v>41852</v>
      </c>
      <c r="I203" s="22" t="str">
        <f t="shared" si="37"/>
        <v>2014</v>
      </c>
      <c r="J203" s="9">
        <v>6</v>
      </c>
      <c r="K203" s="9">
        <f t="shared" si="43"/>
        <v>2020</v>
      </c>
      <c r="L203" s="10"/>
      <c r="M203" s="10"/>
      <c r="N203" s="15"/>
      <c r="O203" s="15"/>
      <c r="P203" s="15">
        <v>133100</v>
      </c>
      <c r="Q203" s="26">
        <f>P203</f>
        <v>133100</v>
      </c>
      <c r="R203" s="26">
        <f t="shared" si="41"/>
        <v>0</v>
      </c>
      <c r="S203" s="26">
        <f t="shared" si="42"/>
        <v>0</v>
      </c>
      <c r="T203" s="26"/>
      <c r="U203" s="26">
        <f t="shared" si="38"/>
        <v>133100</v>
      </c>
      <c r="V203" s="16" t="s">
        <v>370</v>
      </c>
      <c r="W203" s="16" t="s">
        <v>1731</v>
      </c>
    </row>
    <row r="204" spans="1:23" x14ac:dyDescent="0.2">
      <c r="A204" s="11" t="s">
        <v>1929</v>
      </c>
      <c r="B204" s="12" t="s">
        <v>1930</v>
      </c>
      <c r="C204" s="11" t="s">
        <v>1931</v>
      </c>
      <c r="D204" s="11" t="s">
        <v>1932</v>
      </c>
      <c r="E204" s="11" t="s">
        <v>125</v>
      </c>
      <c r="F204" s="11" t="s">
        <v>2158</v>
      </c>
      <c r="G204" s="13" t="s">
        <v>1933</v>
      </c>
      <c r="H204" s="14">
        <v>41852</v>
      </c>
      <c r="I204" s="22" t="str">
        <f t="shared" si="37"/>
        <v>2014</v>
      </c>
      <c r="J204" s="9">
        <v>6</v>
      </c>
      <c r="K204" s="9">
        <f t="shared" si="43"/>
        <v>2020</v>
      </c>
      <c r="L204" s="10"/>
      <c r="M204" s="10"/>
      <c r="N204" s="15"/>
      <c r="O204" s="15"/>
      <c r="P204" s="15">
        <v>82280</v>
      </c>
      <c r="Q204" s="26">
        <f>P204</f>
        <v>82280</v>
      </c>
      <c r="R204" s="26">
        <f t="shared" si="41"/>
        <v>0</v>
      </c>
      <c r="S204" s="26">
        <f t="shared" si="42"/>
        <v>0</v>
      </c>
      <c r="T204" s="26"/>
      <c r="U204" s="26">
        <f t="shared" si="38"/>
        <v>82280</v>
      </c>
      <c r="V204" s="16" t="s">
        <v>1934</v>
      </c>
      <c r="W204" s="16" t="s">
        <v>1935</v>
      </c>
    </row>
    <row r="205" spans="1:23" x14ac:dyDescent="0.2">
      <c r="A205" s="11" t="s">
        <v>670</v>
      </c>
      <c r="B205" s="12" t="s">
        <v>671</v>
      </c>
      <c r="C205" s="11" t="s">
        <v>672</v>
      </c>
      <c r="D205" s="11" t="s">
        <v>673</v>
      </c>
      <c r="E205" s="11" t="s">
        <v>20</v>
      </c>
      <c r="F205" s="11" t="s">
        <v>2158</v>
      </c>
      <c r="G205" s="13" t="s">
        <v>674</v>
      </c>
      <c r="H205" s="14">
        <v>43717</v>
      </c>
      <c r="I205" s="22" t="str">
        <f t="shared" si="37"/>
        <v>2019</v>
      </c>
      <c r="J205" s="9">
        <v>6</v>
      </c>
      <c r="K205" s="9">
        <f t="shared" si="43"/>
        <v>2025</v>
      </c>
      <c r="L205" s="10">
        <v>0</v>
      </c>
      <c r="M205" s="10">
        <v>22000</v>
      </c>
      <c r="N205" s="15"/>
      <c r="O205" s="15"/>
      <c r="P205" s="15">
        <f>(L205+M205+N205+O205)*1.21</f>
        <v>26620</v>
      </c>
      <c r="Q205" s="26">
        <f>ROUND(L205*1.21,0)</f>
        <v>0</v>
      </c>
      <c r="R205" s="26">
        <f t="shared" si="41"/>
        <v>26620</v>
      </c>
      <c r="S205" s="26">
        <f t="shared" si="42"/>
        <v>0</v>
      </c>
      <c r="T205" s="26"/>
      <c r="U205" s="26">
        <f t="shared" si="38"/>
        <v>26620</v>
      </c>
      <c r="V205" s="16" t="s">
        <v>675</v>
      </c>
      <c r="W205" s="16" t="s">
        <v>676</v>
      </c>
    </row>
    <row r="206" spans="1:23" x14ac:dyDescent="0.2">
      <c r="A206" s="11" t="s">
        <v>2039</v>
      </c>
      <c r="B206" s="12" t="s">
        <v>2040</v>
      </c>
      <c r="C206" s="11" t="s">
        <v>2041</v>
      </c>
      <c r="D206" s="11" t="s">
        <v>2042</v>
      </c>
      <c r="E206" s="11" t="s">
        <v>1629</v>
      </c>
      <c r="F206" s="11" t="s">
        <v>2158</v>
      </c>
      <c r="G206" s="13" t="s">
        <v>2043</v>
      </c>
      <c r="H206" s="14">
        <v>42940</v>
      </c>
      <c r="I206" s="22" t="str">
        <f t="shared" si="37"/>
        <v>2017</v>
      </c>
      <c r="J206" s="9">
        <v>6</v>
      </c>
      <c r="K206" s="9">
        <f t="shared" si="43"/>
        <v>2023</v>
      </c>
      <c r="L206" s="10">
        <v>0</v>
      </c>
      <c r="M206" s="10">
        <v>45000</v>
      </c>
      <c r="N206" s="15"/>
      <c r="O206" s="15"/>
      <c r="P206" s="15">
        <f>(L206+M206+N206+O206)*1.21</f>
        <v>54450</v>
      </c>
      <c r="Q206" s="26">
        <f>ROUND(L206*1.21,0)</f>
        <v>0</v>
      </c>
      <c r="R206" s="26">
        <f t="shared" si="41"/>
        <v>54450</v>
      </c>
      <c r="S206" s="26">
        <f t="shared" si="42"/>
        <v>0</v>
      </c>
      <c r="T206" s="26"/>
      <c r="U206" s="26">
        <f t="shared" si="38"/>
        <v>54450</v>
      </c>
      <c r="V206" s="16" t="s">
        <v>2044</v>
      </c>
      <c r="W206" s="16" t="s">
        <v>2045</v>
      </c>
    </row>
    <row r="207" spans="1:23" x14ac:dyDescent="0.2">
      <c r="A207" s="11" t="s">
        <v>485</v>
      </c>
      <c r="B207" s="12" t="s">
        <v>486</v>
      </c>
      <c r="C207" s="11" t="s">
        <v>487</v>
      </c>
      <c r="D207" s="11" t="s">
        <v>488</v>
      </c>
      <c r="E207" s="11" t="s">
        <v>25</v>
      </c>
      <c r="F207" s="11" t="s">
        <v>2158</v>
      </c>
      <c r="G207" s="13" t="s">
        <v>2210</v>
      </c>
      <c r="H207" s="14">
        <v>43194</v>
      </c>
      <c r="I207" s="22" t="str">
        <f t="shared" si="37"/>
        <v>2018</v>
      </c>
      <c r="J207" s="9">
        <v>6</v>
      </c>
      <c r="K207" s="9">
        <f t="shared" si="43"/>
        <v>2024</v>
      </c>
      <c r="L207" s="10"/>
      <c r="M207" s="10">
        <f>VLOOKUP(B207,[1]Totaalbestand!$1:$1048576,11,0)</f>
        <v>33000</v>
      </c>
      <c r="N207" s="15">
        <v>0</v>
      </c>
      <c r="O207" s="15"/>
      <c r="P207" s="15">
        <f>(L207+M207+N207+O207)*1.21</f>
        <v>39930</v>
      </c>
      <c r="Q207" s="26">
        <f>ROUND(L207*1.21,0)</f>
        <v>0</v>
      </c>
      <c r="R207" s="26">
        <f t="shared" si="41"/>
        <v>39930</v>
      </c>
      <c r="S207" s="26">
        <f t="shared" si="42"/>
        <v>0</v>
      </c>
      <c r="T207" s="26"/>
      <c r="U207" s="26">
        <f t="shared" si="38"/>
        <v>39930</v>
      </c>
      <c r="V207" s="16">
        <f>VLOOKUP(B207,'[2]Data Kunstwerken'!$1:$1048576,26,FALSE)</f>
        <v>131580.07600000128</v>
      </c>
      <c r="W207" s="16">
        <f>VLOOKUP(B207,'[2]Data Kunstwerken'!$1:$1048576,27,FALSE)</f>
        <v>457876.00699999928</v>
      </c>
    </row>
    <row r="208" spans="1:23" x14ac:dyDescent="0.2">
      <c r="A208" s="11" t="s">
        <v>1364</v>
      </c>
      <c r="B208" s="12" t="s">
        <v>1365</v>
      </c>
      <c r="C208" s="11" t="s">
        <v>1366</v>
      </c>
      <c r="D208" s="11" t="s">
        <v>1367</v>
      </c>
      <c r="E208" s="11" t="s">
        <v>217</v>
      </c>
      <c r="F208" s="11" t="s">
        <v>2158</v>
      </c>
      <c r="G208" s="13" t="s">
        <v>1368</v>
      </c>
      <c r="H208" s="14">
        <v>41852</v>
      </c>
      <c r="I208" s="22" t="str">
        <f t="shared" si="37"/>
        <v>2014</v>
      </c>
      <c r="J208" s="9">
        <v>6</v>
      </c>
      <c r="K208" s="9">
        <f t="shared" si="43"/>
        <v>2020</v>
      </c>
      <c r="L208" s="10"/>
      <c r="M208" s="10"/>
      <c r="N208" s="15"/>
      <c r="O208" s="15"/>
      <c r="P208" s="15">
        <v>393250</v>
      </c>
      <c r="Q208" s="26">
        <f>P208</f>
        <v>393250</v>
      </c>
      <c r="R208" s="26">
        <f t="shared" si="41"/>
        <v>0</v>
      </c>
      <c r="S208" s="26">
        <f t="shared" si="42"/>
        <v>0</v>
      </c>
      <c r="T208" s="26"/>
      <c r="U208" s="26">
        <f t="shared" si="38"/>
        <v>393250</v>
      </c>
      <c r="V208" s="16" t="s">
        <v>1369</v>
      </c>
      <c r="W208" s="16" t="s">
        <v>1370</v>
      </c>
    </row>
    <row r="209" spans="1:23" x14ac:dyDescent="0.2">
      <c r="A209" s="11" t="s">
        <v>850</v>
      </c>
      <c r="B209" s="12" t="s">
        <v>851</v>
      </c>
      <c r="C209" s="11" t="s">
        <v>852</v>
      </c>
      <c r="D209" s="11" t="s">
        <v>853</v>
      </c>
      <c r="E209" s="11" t="s">
        <v>32</v>
      </c>
      <c r="F209" s="11" t="s">
        <v>2158</v>
      </c>
      <c r="G209" s="13" t="s">
        <v>854</v>
      </c>
      <c r="H209" s="14">
        <v>43203</v>
      </c>
      <c r="I209" s="22" t="str">
        <f t="shared" si="37"/>
        <v>2018</v>
      </c>
      <c r="J209" s="9">
        <v>6</v>
      </c>
      <c r="K209" s="9">
        <f t="shared" si="43"/>
        <v>2024</v>
      </c>
      <c r="L209" s="10"/>
      <c r="M209" s="10">
        <f>VLOOKUP(B209,[1]Totaalbestand!$1:$1048576,11,0)</f>
        <v>20000</v>
      </c>
      <c r="N209" s="15">
        <v>0</v>
      </c>
      <c r="O209" s="15"/>
      <c r="P209" s="15">
        <f>(L209+M209+N209+O209)*1.21</f>
        <v>24200</v>
      </c>
      <c r="Q209" s="26">
        <f>ROUND(L209*1.21,0)</f>
        <v>0</v>
      </c>
      <c r="R209" s="26">
        <f t="shared" si="41"/>
        <v>24200</v>
      </c>
      <c r="S209" s="26">
        <f t="shared" si="42"/>
        <v>0</v>
      </c>
      <c r="T209" s="26"/>
      <c r="U209" s="26">
        <f t="shared" si="38"/>
        <v>24200</v>
      </c>
      <c r="V209" s="16">
        <f>VLOOKUP(B209,'[2]Data Kunstwerken'!$1:$1048576,26,FALSE)</f>
        <v>131840.30900000036</v>
      </c>
      <c r="W209" s="16">
        <f>VLOOKUP(B209,'[2]Data Kunstwerken'!$1:$1048576,27,FALSE)</f>
        <v>446729.77600000054</v>
      </c>
    </row>
    <row r="210" spans="1:23" x14ac:dyDescent="0.2">
      <c r="A210" s="11" t="s">
        <v>855</v>
      </c>
      <c r="B210" s="12" t="s">
        <v>856</v>
      </c>
      <c r="C210" s="11" t="s">
        <v>857</v>
      </c>
      <c r="D210" s="11" t="s">
        <v>858</v>
      </c>
      <c r="E210" s="11" t="s">
        <v>32</v>
      </c>
      <c r="F210" s="11" t="s">
        <v>2158</v>
      </c>
      <c r="G210" s="13" t="s">
        <v>2211</v>
      </c>
      <c r="H210" s="14">
        <v>43203</v>
      </c>
      <c r="I210" s="22" t="str">
        <f t="shared" si="37"/>
        <v>2018</v>
      </c>
      <c r="J210" s="9">
        <v>6</v>
      </c>
      <c r="K210" s="9">
        <f t="shared" si="43"/>
        <v>2024</v>
      </c>
      <c r="L210" s="10"/>
      <c r="M210" s="10">
        <f>VLOOKUP(B210,[1]Totaalbestand!$1:$1048576,11,0)</f>
        <v>20000</v>
      </c>
      <c r="N210" s="15">
        <v>0</v>
      </c>
      <c r="O210" s="15"/>
      <c r="P210" s="15">
        <f>(L210+M210+N210+O210)*1.21</f>
        <v>24200</v>
      </c>
      <c r="Q210" s="26">
        <f>ROUND(L210*1.21,0)</f>
        <v>0</v>
      </c>
      <c r="R210" s="26">
        <f t="shared" si="41"/>
        <v>24200</v>
      </c>
      <c r="S210" s="26">
        <f t="shared" si="42"/>
        <v>0</v>
      </c>
      <c r="T210" s="26"/>
      <c r="U210" s="26">
        <f t="shared" si="38"/>
        <v>24200</v>
      </c>
      <c r="V210" s="16">
        <f>VLOOKUP(B210,'[2]Data Kunstwerken'!$1:$1048576,26,FALSE)</f>
        <v>131128.28299999982</v>
      </c>
      <c r="W210" s="16">
        <f>VLOOKUP(B210,'[2]Data Kunstwerken'!$1:$1048576,27,FALSE)</f>
        <v>447455.94700000063</v>
      </c>
    </row>
    <row r="211" spans="1:23" x14ac:dyDescent="0.2">
      <c r="A211" s="11" t="s">
        <v>522</v>
      </c>
      <c r="B211" s="12" t="s">
        <v>523</v>
      </c>
      <c r="C211" s="11" t="s">
        <v>524</v>
      </c>
      <c r="D211" s="11" t="s">
        <v>136</v>
      </c>
      <c r="E211" s="11" t="s">
        <v>54</v>
      </c>
      <c r="F211" s="11" t="s">
        <v>2158</v>
      </c>
      <c r="G211" s="13" t="s">
        <v>2212</v>
      </c>
      <c r="H211" s="14">
        <v>43200</v>
      </c>
      <c r="I211" s="22" t="str">
        <f t="shared" si="37"/>
        <v>2018</v>
      </c>
      <c r="J211" s="9">
        <v>6</v>
      </c>
      <c r="K211" s="9">
        <f t="shared" si="43"/>
        <v>2024</v>
      </c>
      <c r="L211" s="10">
        <v>30000</v>
      </c>
      <c r="M211" s="10">
        <f>VLOOKUP(B211,[1]Totaalbestand!$1:$1048576,11,0)</f>
        <v>30000</v>
      </c>
      <c r="N211" s="15">
        <v>0</v>
      </c>
      <c r="O211" s="15"/>
      <c r="P211" s="15">
        <f>(L211+M211+N211+O211)*1.21</f>
        <v>72600</v>
      </c>
      <c r="Q211" s="26">
        <f>ROUND(L211*1.21,0)</f>
        <v>36300</v>
      </c>
      <c r="R211" s="26">
        <f t="shared" si="41"/>
        <v>36300</v>
      </c>
      <c r="S211" s="26">
        <f t="shared" si="42"/>
        <v>0</v>
      </c>
      <c r="T211" s="26"/>
      <c r="U211" s="26">
        <f t="shared" si="38"/>
        <v>72600</v>
      </c>
      <c r="V211" s="16">
        <f>VLOOKUP(B211,'[2]Data Kunstwerken'!$1:$1048576,26,FALSE)</f>
        <v>119868</v>
      </c>
      <c r="W211" s="16">
        <f>VLOOKUP(B211,'[2]Data Kunstwerken'!$1:$1048576,27,FALSE)</f>
        <v>453529</v>
      </c>
    </row>
    <row r="212" spans="1:23" x14ac:dyDescent="0.2">
      <c r="A212" s="11" t="s">
        <v>412</v>
      </c>
      <c r="B212" s="12" t="s">
        <v>413</v>
      </c>
      <c r="C212" s="11" t="s">
        <v>414</v>
      </c>
      <c r="D212" s="11" t="s">
        <v>415</v>
      </c>
      <c r="E212" s="11" t="s">
        <v>412</v>
      </c>
      <c r="F212" s="11" t="s">
        <v>2158</v>
      </c>
      <c r="G212" s="13" t="s">
        <v>416</v>
      </c>
      <c r="H212" s="14">
        <v>43691</v>
      </c>
      <c r="I212" s="22" t="str">
        <f t="shared" si="37"/>
        <v>2019</v>
      </c>
      <c r="J212" s="9">
        <v>6</v>
      </c>
      <c r="K212" s="9">
        <f t="shared" si="43"/>
        <v>2025</v>
      </c>
      <c r="L212" s="10">
        <v>0</v>
      </c>
      <c r="M212" s="10">
        <v>41000</v>
      </c>
      <c r="N212" s="15"/>
      <c r="O212" s="15"/>
      <c r="P212" s="15">
        <f>(L212+M212+N212+O212)*1.21</f>
        <v>49610</v>
      </c>
      <c r="Q212" s="26">
        <f>ROUND(L212*1.21,0)</f>
        <v>0</v>
      </c>
      <c r="R212" s="26">
        <f t="shared" si="41"/>
        <v>49610</v>
      </c>
      <c r="S212" s="26">
        <f t="shared" si="42"/>
        <v>0</v>
      </c>
      <c r="T212" s="26"/>
      <c r="U212" s="26">
        <f t="shared" si="38"/>
        <v>49610</v>
      </c>
      <c r="V212" s="16" t="s">
        <v>417</v>
      </c>
      <c r="W212" s="16" t="s">
        <v>418</v>
      </c>
    </row>
    <row r="213" spans="1:23" x14ac:dyDescent="0.2">
      <c r="A213" s="11" t="s">
        <v>1352</v>
      </c>
      <c r="B213" s="12" t="s">
        <v>1353</v>
      </c>
      <c r="C213" s="11" t="s">
        <v>1354</v>
      </c>
      <c r="D213" s="11" t="s">
        <v>1355</v>
      </c>
      <c r="E213" s="11" t="s">
        <v>651</v>
      </c>
      <c r="F213" s="11" t="s">
        <v>2158</v>
      </c>
      <c r="G213" s="13" t="s">
        <v>1356</v>
      </c>
      <c r="H213" s="14">
        <v>41852</v>
      </c>
      <c r="I213" s="22" t="str">
        <f t="shared" si="37"/>
        <v>2014</v>
      </c>
      <c r="J213" s="9">
        <v>6</v>
      </c>
      <c r="K213" s="9">
        <f t="shared" si="43"/>
        <v>2020</v>
      </c>
      <c r="L213" s="10"/>
      <c r="M213" s="10"/>
      <c r="N213" s="15"/>
      <c r="O213" s="15"/>
      <c r="P213" s="15">
        <v>54450</v>
      </c>
      <c r="Q213" s="26">
        <f>P213</f>
        <v>54450</v>
      </c>
      <c r="R213" s="26">
        <f t="shared" si="41"/>
        <v>0</v>
      </c>
      <c r="S213" s="26">
        <f t="shared" si="42"/>
        <v>0</v>
      </c>
      <c r="T213" s="26"/>
      <c r="U213" s="26">
        <f t="shared" si="38"/>
        <v>54450</v>
      </c>
      <c r="V213" s="16" t="s">
        <v>1357</v>
      </c>
      <c r="W213" s="16" t="s">
        <v>1358</v>
      </c>
    </row>
    <row r="214" spans="1:23" x14ac:dyDescent="0.2">
      <c r="A214" s="11" t="s">
        <v>859</v>
      </c>
      <c r="B214" s="12" t="s">
        <v>860</v>
      </c>
      <c r="C214" s="11" t="s">
        <v>861</v>
      </c>
      <c r="D214" s="11" t="s">
        <v>835</v>
      </c>
      <c r="E214" s="11" t="s">
        <v>298</v>
      </c>
      <c r="F214" s="11" t="s">
        <v>2158</v>
      </c>
      <c r="G214" s="13" t="s">
        <v>2213</v>
      </c>
      <c r="H214" s="14">
        <v>43200</v>
      </c>
      <c r="I214" s="22" t="str">
        <f t="shared" si="37"/>
        <v>2018</v>
      </c>
      <c r="J214" s="9">
        <v>6</v>
      </c>
      <c r="K214" s="9">
        <f t="shared" si="43"/>
        <v>2024</v>
      </c>
      <c r="L214" s="10"/>
      <c r="M214" s="10">
        <f>VLOOKUP(B214,[1]Totaalbestand!$1:$1048576,11,0)</f>
        <v>20000</v>
      </c>
      <c r="N214" s="15">
        <v>0</v>
      </c>
      <c r="O214" s="15"/>
      <c r="P214" s="15">
        <f>(L214+M214+N214+O214)*1.21</f>
        <v>24200</v>
      </c>
      <c r="Q214" s="26">
        <f>ROUND(L214*1.21,0)</f>
        <v>0</v>
      </c>
      <c r="R214" s="26">
        <f t="shared" si="41"/>
        <v>24200</v>
      </c>
      <c r="S214" s="26">
        <f t="shared" si="42"/>
        <v>0</v>
      </c>
      <c r="T214" s="26"/>
      <c r="U214" s="26">
        <f t="shared" si="38"/>
        <v>24200</v>
      </c>
      <c r="V214" s="16">
        <f>VLOOKUP(B214,'[2]Data Kunstwerken'!$1:$1048576,26,FALSE)</f>
        <v>116056.73099999875</v>
      </c>
      <c r="W214" s="16">
        <f>VLOOKUP(B214,'[2]Data Kunstwerken'!$1:$1048576,27,FALSE)</f>
        <v>461338.69900000095</v>
      </c>
    </row>
    <row r="215" spans="1:23" x14ac:dyDescent="0.2">
      <c r="A215" s="11" t="s">
        <v>862</v>
      </c>
      <c r="B215" s="12" t="s">
        <v>863</v>
      </c>
      <c r="C215" s="11" t="s">
        <v>864</v>
      </c>
      <c r="D215" s="11" t="s">
        <v>835</v>
      </c>
      <c r="E215" s="11" t="s">
        <v>298</v>
      </c>
      <c r="F215" s="11" t="s">
        <v>2158</v>
      </c>
      <c r="G215" s="13" t="s">
        <v>2214</v>
      </c>
      <c r="H215" s="14">
        <v>43200</v>
      </c>
      <c r="I215" s="22" t="str">
        <f t="shared" si="37"/>
        <v>2018</v>
      </c>
      <c r="J215" s="9">
        <v>6</v>
      </c>
      <c r="K215" s="9">
        <f t="shared" si="43"/>
        <v>2024</v>
      </c>
      <c r="L215" s="10"/>
      <c r="M215" s="10">
        <f>VLOOKUP(B215,[1]Totaalbestand!$1:$1048576,11,0)</f>
        <v>20000</v>
      </c>
      <c r="N215" s="15">
        <v>0</v>
      </c>
      <c r="O215" s="15"/>
      <c r="P215" s="15">
        <f>(L215+M215+N215+O215)*1.21</f>
        <v>24200</v>
      </c>
      <c r="Q215" s="26">
        <f>ROUND(L215*1.21,0)</f>
        <v>0</v>
      </c>
      <c r="R215" s="26">
        <f t="shared" si="41"/>
        <v>24200</v>
      </c>
      <c r="S215" s="26">
        <f t="shared" si="42"/>
        <v>0</v>
      </c>
      <c r="T215" s="26"/>
      <c r="U215" s="26">
        <f t="shared" si="38"/>
        <v>24200</v>
      </c>
      <c r="V215" s="16">
        <f>VLOOKUP(B215,'[2]Data Kunstwerken'!$1:$1048576,26,FALSE)</f>
        <v>116572.10000000149</v>
      </c>
      <c r="W215" s="16">
        <f>VLOOKUP(B215,'[2]Data Kunstwerken'!$1:$1048576,27,FALSE)</f>
        <v>461660.14200000092</v>
      </c>
    </row>
    <row r="216" spans="1:23" x14ac:dyDescent="0.2">
      <c r="A216" s="11" t="s">
        <v>865</v>
      </c>
      <c r="B216" s="12" t="s">
        <v>866</v>
      </c>
      <c r="C216" s="11" t="s">
        <v>867</v>
      </c>
      <c r="D216" s="11" t="s">
        <v>868</v>
      </c>
      <c r="E216" s="11" t="s">
        <v>298</v>
      </c>
      <c r="F216" s="11" t="s">
        <v>2158</v>
      </c>
      <c r="G216" s="13" t="s">
        <v>2215</v>
      </c>
      <c r="H216" s="14">
        <v>43200</v>
      </c>
      <c r="I216" s="22" t="str">
        <f t="shared" si="37"/>
        <v>2018</v>
      </c>
      <c r="J216" s="9">
        <v>6</v>
      </c>
      <c r="K216" s="9">
        <f t="shared" si="43"/>
        <v>2024</v>
      </c>
      <c r="L216" s="10"/>
      <c r="M216" s="10">
        <f>VLOOKUP(B216,[1]Totaalbestand!$1:$1048576,11,0)</f>
        <v>20000</v>
      </c>
      <c r="N216" s="15">
        <v>0</v>
      </c>
      <c r="O216" s="15"/>
      <c r="P216" s="15">
        <f>(L216+M216+N216+O216)*1.21</f>
        <v>24200</v>
      </c>
      <c r="Q216" s="26">
        <f>ROUND(L216*1.21,0)</f>
        <v>0</v>
      </c>
      <c r="R216" s="26">
        <f t="shared" si="41"/>
        <v>24200</v>
      </c>
      <c r="S216" s="26">
        <f t="shared" si="42"/>
        <v>0</v>
      </c>
      <c r="T216" s="26"/>
      <c r="U216" s="26">
        <f t="shared" si="38"/>
        <v>24200</v>
      </c>
      <c r="V216" s="16">
        <f>VLOOKUP(B216,'[2]Data Kunstwerken'!$1:$1048576,26,FALSE)</f>
        <v>114803.88399999961</v>
      </c>
      <c r="W216" s="16">
        <f>VLOOKUP(B216,'[2]Data Kunstwerken'!$1:$1048576,27,FALSE)</f>
        <v>459778.87299999967</v>
      </c>
    </row>
    <row r="217" spans="1:23" x14ac:dyDescent="0.2">
      <c r="A217" s="11" t="s">
        <v>2046</v>
      </c>
      <c r="B217" s="12" t="s">
        <v>2047</v>
      </c>
      <c r="C217" s="11" t="s">
        <v>2048</v>
      </c>
      <c r="D217" s="11" t="s">
        <v>2049</v>
      </c>
      <c r="E217" s="11" t="s">
        <v>25</v>
      </c>
      <c r="F217" s="11" t="s">
        <v>2158</v>
      </c>
      <c r="G217" s="13" t="s">
        <v>2050</v>
      </c>
      <c r="H217" s="14">
        <v>42941</v>
      </c>
      <c r="I217" s="22" t="str">
        <f t="shared" si="37"/>
        <v>2017</v>
      </c>
      <c r="J217" s="9">
        <v>6</v>
      </c>
      <c r="K217" s="9">
        <f t="shared" si="43"/>
        <v>2023</v>
      </c>
      <c r="L217" s="10">
        <v>0</v>
      </c>
      <c r="M217" s="10">
        <v>45000</v>
      </c>
      <c r="N217" s="15"/>
      <c r="O217" s="15"/>
      <c r="P217" s="15">
        <f>(L217+M217+N217+O217)*1.21</f>
        <v>54450</v>
      </c>
      <c r="Q217" s="26">
        <f>ROUND(L217*1.21,0)</f>
        <v>0</v>
      </c>
      <c r="R217" s="26">
        <f t="shared" si="41"/>
        <v>54450</v>
      </c>
      <c r="S217" s="26">
        <f t="shared" si="42"/>
        <v>0</v>
      </c>
      <c r="T217" s="26"/>
      <c r="U217" s="26">
        <f t="shared" si="38"/>
        <v>54450</v>
      </c>
      <c r="V217" s="16" t="s">
        <v>2051</v>
      </c>
      <c r="W217" s="16" t="s">
        <v>2052</v>
      </c>
    </row>
    <row r="218" spans="1:23" x14ac:dyDescent="0.2">
      <c r="A218" s="11" t="s">
        <v>1056</v>
      </c>
      <c r="B218" s="12" t="s">
        <v>1936</v>
      </c>
      <c r="C218" s="11" t="s">
        <v>1937</v>
      </c>
      <c r="D218" s="11" t="s">
        <v>1938</v>
      </c>
      <c r="E218" s="11" t="s">
        <v>96</v>
      </c>
      <c r="F218" s="11" t="s">
        <v>2158</v>
      </c>
      <c r="G218" s="13" t="s">
        <v>1939</v>
      </c>
      <c r="H218" s="14">
        <v>41852</v>
      </c>
      <c r="I218" s="22" t="str">
        <f t="shared" si="37"/>
        <v>2014</v>
      </c>
      <c r="J218" s="9">
        <v>6</v>
      </c>
      <c r="K218" s="9">
        <f t="shared" si="43"/>
        <v>2020</v>
      </c>
      <c r="L218" s="10"/>
      <c r="M218" s="10"/>
      <c r="N218" s="15"/>
      <c r="O218" s="15"/>
      <c r="P218" s="15">
        <v>82280</v>
      </c>
      <c r="Q218" s="26">
        <f>P218</f>
        <v>82280</v>
      </c>
      <c r="R218" s="26">
        <f t="shared" si="41"/>
        <v>0</v>
      </c>
      <c r="S218" s="26">
        <f t="shared" si="42"/>
        <v>0</v>
      </c>
      <c r="T218" s="26"/>
      <c r="U218" s="26">
        <f t="shared" si="38"/>
        <v>82280</v>
      </c>
      <c r="V218" s="16" t="s">
        <v>1940</v>
      </c>
      <c r="W218" s="16" t="s">
        <v>1941</v>
      </c>
    </row>
    <row r="219" spans="1:23" x14ac:dyDescent="0.2">
      <c r="A219" s="11" t="s">
        <v>665</v>
      </c>
      <c r="B219" s="12" t="s">
        <v>666</v>
      </c>
      <c r="C219" s="11" t="s">
        <v>667</v>
      </c>
      <c r="D219" s="11" t="s">
        <v>668</v>
      </c>
      <c r="E219" s="11" t="s">
        <v>669</v>
      </c>
      <c r="F219" s="11" t="s">
        <v>2158</v>
      </c>
      <c r="G219" s="13" t="s">
        <v>2216</v>
      </c>
      <c r="H219" s="14">
        <v>43194</v>
      </c>
      <c r="I219" s="22" t="str">
        <f t="shared" si="37"/>
        <v>2018</v>
      </c>
      <c r="J219" s="9">
        <v>6</v>
      </c>
      <c r="K219" s="9">
        <f t="shared" si="43"/>
        <v>2024</v>
      </c>
      <c r="L219" s="10"/>
      <c r="M219" s="10">
        <f>VLOOKUP(B219,[1]Totaalbestand!$1:$1048576,11,0)</f>
        <v>22500</v>
      </c>
      <c r="N219" s="15">
        <v>0</v>
      </c>
      <c r="O219" s="15"/>
      <c r="P219" s="15">
        <f t="shared" ref="P219:P232" si="44">(L219+M219+N219+O219)*1.21</f>
        <v>27225</v>
      </c>
      <c r="Q219" s="26">
        <f t="shared" ref="Q219:Q232" si="45">ROUND(L219*1.21,0)</f>
        <v>0</v>
      </c>
      <c r="R219" s="26">
        <f t="shared" si="41"/>
        <v>27225</v>
      </c>
      <c r="S219" s="26">
        <f t="shared" si="42"/>
        <v>0</v>
      </c>
      <c r="T219" s="26"/>
      <c r="U219" s="26">
        <f t="shared" si="38"/>
        <v>27225</v>
      </c>
      <c r="V219" s="16">
        <f>VLOOKUP(B219,'[2]Data Kunstwerken'!$1:$1048576,26,FALSE)</f>
        <v>128170.04800000042</v>
      </c>
      <c r="W219" s="16">
        <f>VLOOKUP(B219,'[2]Data Kunstwerken'!$1:$1048576,27,FALSE)</f>
        <v>456313.46499999985</v>
      </c>
    </row>
    <row r="220" spans="1:23" x14ac:dyDescent="0.2">
      <c r="A220" s="11" t="s">
        <v>467</v>
      </c>
      <c r="B220" s="12" t="s">
        <v>468</v>
      </c>
      <c r="C220" s="11" t="s">
        <v>469</v>
      </c>
      <c r="D220" s="11" t="s">
        <v>194</v>
      </c>
      <c r="E220" s="11" t="s">
        <v>25</v>
      </c>
      <c r="F220" s="11" t="s">
        <v>2158</v>
      </c>
      <c r="G220" s="13" t="s">
        <v>470</v>
      </c>
      <c r="H220" s="14">
        <v>43691</v>
      </c>
      <c r="I220" s="22" t="str">
        <f t="shared" si="37"/>
        <v>2019</v>
      </c>
      <c r="J220" s="9">
        <v>6</v>
      </c>
      <c r="K220" s="9">
        <f t="shared" si="43"/>
        <v>2025</v>
      </c>
      <c r="L220" s="10">
        <v>0</v>
      </c>
      <c r="M220" s="10">
        <v>35000</v>
      </c>
      <c r="N220" s="15"/>
      <c r="O220" s="15"/>
      <c r="P220" s="15">
        <f t="shared" si="44"/>
        <v>42350</v>
      </c>
      <c r="Q220" s="26">
        <f t="shared" si="45"/>
        <v>0</v>
      </c>
      <c r="R220" s="26">
        <f t="shared" si="41"/>
        <v>42350</v>
      </c>
      <c r="S220" s="26">
        <f t="shared" si="42"/>
        <v>0</v>
      </c>
      <c r="T220" s="26"/>
      <c r="U220" s="26">
        <f t="shared" si="38"/>
        <v>42350</v>
      </c>
      <c r="V220" s="16">
        <v>130846.017000001</v>
      </c>
      <c r="W220" s="16">
        <v>457070.86300000199</v>
      </c>
    </row>
    <row r="221" spans="1:23" x14ac:dyDescent="0.2">
      <c r="A221" s="11" t="s">
        <v>1101</v>
      </c>
      <c r="B221" s="12" t="s">
        <v>1102</v>
      </c>
      <c r="C221" s="11" t="s">
        <v>1103</v>
      </c>
      <c r="D221" s="11" t="s">
        <v>1104</v>
      </c>
      <c r="E221" s="11" t="s">
        <v>48</v>
      </c>
      <c r="F221" s="11" t="s">
        <v>2150</v>
      </c>
      <c r="G221" s="13" t="s">
        <v>1105</v>
      </c>
      <c r="H221" s="14">
        <v>43984</v>
      </c>
      <c r="I221" s="22" t="str">
        <f t="shared" si="37"/>
        <v>2020</v>
      </c>
      <c r="J221" s="9">
        <v>3</v>
      </c>
      <c r="K221" s="9">
        <f t="shared" si="43"/>
        <v>2023</v>
      </c>
      <c r="L221" s="10">
        <v>595000</v>
      </c>
      <c r="M221" s="10">
        <v>0</v>
      </c>
      <c r="N221" s="15"/>
      <c r="O221" s="15"/>
      <c r="P221" s="15">
        <f t="shared" si="44"/>
        <v>719950</v>
      </c>
      <c r="Q221" s="26">
        <f t="shared" si="45"/>
        <v>719950</v>
      </c>
      <c r="R221" s="26">
        <f t="shared" si="41"/>
        <v>0</v>
      </c>
      <c r="S221" s="26">
        <f t="shared" si="42"/>
        <v>0</v>
      </c>
      <c r="T221" s="26"/>
      <c r="U221" s="26">
        <f t="shared" si="38"/>
        <v>719950</v>
      </c>
      <c r="V221" s="16" t="s">
        <v>1106</v>
      </c>
      <c r="W221" s="16" t="s">
        <v>1107</v>
      </c>
    </row>
    <row r="222" spans="1:23" x14ac:dyDescent="0.2">
      <c r="A222" s="11" t="s">
        <v>869</v>
      </c>
      <c r="B222" s="12" t="s">
        <v>870</v>
      </c>
      <c r="C222" s="11" t="s">
        <v>871</v>
      </c>
      <c r="D222" s="11" t="s">
        <v>872</v>
      </c>
      <c r="E222" s="11" t="s">
        <v>391</v>
      </c>
      <c r="F222" s="11" t="s">
        <v>2162</v>
      </c>
      <c r="G222" s="13" t="s">
        <v>873</v>
      </c>
      <c r="H222" s="14">
        <v>43717</v>
      </c>
      <c r="I222" s="22" t="str">
        <f t="shared" si="37"/>
        <v>2019</v>
      </c>
      <c r="J222" s="9">
        <v>6</v>
      </c>
      <c r="K222" s="9">
        <f t="shared" si="43"/>
        <v>2025</v>
      </c>
      <c r="L222" s="10">
        <v>0</v>
      </c>
      <c r="M222" s="10">
        <v>20000</v>
      </c>
      <c r="N222" s="15"/>
      <c r="O222" s="15"/>
      <c r="P222" s="15">
        <f t="shared" si="44"/>
        <v>24200</v>
      </c>
      <c r="Q222" s="26">
        <f t="shared" si="45"/>
        <v>0</v>
      </c>
      <c r="R222" s="26">
        <f t="shared" si="41"/>
        <v>24200</v>
      </c>
      <c r="S222" s="26">
        <f t="shared" si="42"/>
        <v>0</v>
      </c>
      <c r="T222" s="26"/>
      <c r="U222" s="26">
        <f t="shared" si="38"/>
        <v>24200</v>
      </c>
      <c r="V222" s="16">
        <v>124970.23099999875</v>
      </c>
      <c r="W222" s="16">
        <v>462314.99100000039</v>
      </c>
    </row>
    <row r="223" spans="1:23" x14ac:dyDescent="0.2">
      <c r="A223" s="11" t="s">
        <v>562</v>
      </c>
      <c r="B223" s="12" t="s">
        <v>563</v>
      </c>
      <c r="C223" s="11" t="s">
        <v>564</v>
      </c>
      <c r="D223" s="11" t="s">
        <v>565</v>
      </c>
      <c r="E223" s="11" t="s">
        <v>391</v>
      </c>
      <c r="F223" s="11" t="s">
        <v>2162</v>
      </c>
      <c r="G223" s="13" t="s">
        <v>566</v>
      </c>
      <c r="H223" s="14">
        <v>43717</v>
      </c>
      <c r="I223" s="22" t="str">
        <f t="shared" si="37"/>
        <v>2019</v>
      </c>
      <c r="J223" s="9">
        <v>6</v>
      </c>
      <c r="K223" s="9">
        <f t="shared" si="43"/>
        <v>2025</v>
      </c>
      <c r="L223" s="10">
        <v>0</v>
      </c>
      <c r="M223" s="10">
        <v>25000</v>
      </c>
      <c r="N223" s="15"/>
      <c r="O223" s="15"/>
      <c r="P223" s="15">
        <f t="shared" si="44"/>
        <v>30250</v>
      </c>
      <c r="Q223" s="26">
        <f t="shared" si="45"/>
        <v>0</v>
      </c>
      <c r="R223" s="26">
        <f t="shared" si="41"/>
        <v>30250</v>
      </c>
      <c r="S223" s="26">
        <f t="shared" si="42"/>
        <v>0</v>
      </c>
      <c r="T223" s="26"/>
      <c r="U223" s="26">
        <f t="shared" si="38"/>
        <v>30250</v>
      </c>
      <c r="V223" s="16" t="s">
        <v>567</v>
      </c>
      <c r="W223" s="16" t="s">
        <v>568</v>
      </c>
    </row>
    <row r="224" spans="1:23" x14ac:dyDescent="0.2">
      <c r="A224" s="11" t="s">
        <v>1140</v>
      </c>
      <c r="B224" s="12" t="s">
        <v>2103</v>
      </c>
      <c r="C224" s="11" t="s">
        <v>2104</v>
      </c>
      <c r="D224" s="11" t="s">
        <v>2105</v>
      </c>
      <c r="E224" s="11" t="s">
        <v>1140</v>
      </c>
      <c r="F224" s="11" t="s">
        <v>2162</v>
      </c>
      <c r="G224" s="13" t="s">
        <v>2106</v>
      </c>
      <c r="H224" s="14">
        <v>42940</v>
      </c>
      <c r="I224" s="22" t="str">
        <f t="shared" si="37"/>
        <v>2017</v>
      </c>
      <c r="J224" s="9">
        <v>6</v>
      </c>
      <c r="K224" s="9">
        <f t="shared" si="43"/>
        <v>2023</v>
      </c>
      <c r="L224" s="10">
        <v>0</v>
      </c>
      <c r="M224" s="10">
        <v>30000</v>
      </c>
      <c r="N224" s="15"/>
      <c r="O224" s="15"/>
      <c r="P224" s="15">
        <f t="shared" si="44"/>
        <v>36300</v>
      </c>
      <c r="Q224" s="26">
        <f t="shared" si="45"/>
        <v>0</v>
      </c>
      <c r="R224" s="26">
        <f t="shared" si="41"/>
        <v>36300</v>
      </c>
      <c r="S224" s="26">
        <f t="shared" si="42"/>
        <v>0</v>
      </c>
      <c r="T224" s="26"/>
      <c r="U224" s="26">
        <f t="shared" si="38"/>
        <v>36300</v>
      </c>
      <c r="V224" s="16"/>
      <c r="W224" s="16"/>
    </row>
    <row r="225" spans="1:23" x14ac:dyDescent="0.2">
      <c r="A225" s="11" t="s">
        <v>711</v>
      </c>
      <c r="B225" s="12" t="s">
        <v>712</v>
      </c>
      <c r="C225" s="11" t="s">
        <v>713</v>
      </c>
      <c r="D225" s="11" t="s">
        <v>714</v>
      </c>
      <c r="E225" s="11" t="s">
        <v>20</v>
      </c>
      <c r="F225" s="11" t="s">
        <v>2162</v>
      </c>
      <c r="G225" s="13" t="s">
        <v>715</v>
      </c>
      <c r="H225" s="14">
        <v>43717</v>
      </c>
      <c r="I225" s="22" t="str">
        <f t="shared" si="37"/>
        <v>2019</v>
      </c>
      <c r="J225" s="9">
        <v>6</v>
      </c>
      <c r="K225" s="9">
        <f t="shared" si="43"/>
        <v>2025</v>
      </c>
      <c r="L225" s="10">
        <v>0</v>
      </c>
      <c r="M225" s="10">
        <v>22000</v>
      </c>
      <c r="N225" s="15"/>
      <c r="O225" s="15"/>
      <c r="P225" s="15">
        <f t="shared" si="44"/>
        <v>26620</v>
      </c>
      <c r="Q225" s="26">
        <f t="shared" si="45"/>
        <v>0</v>
      </c>
      <c r="R225" s="26">
        <f t="shared" si="41"/>
        <v>26620</v>
      </c>
      <c r="S225" s="26">
        <f t="shared" si="42"/>
        <v>0</v>
      </c>
      <c r="T225" s="26"/>
      <c r="U225" s="26">
        <f t="shared" si="38"/>
        <v>26620</v>
      </c>
      <c r="V225" s="16" t="s">
        <v>716</v>
      </c>
      <c r="W225" s="16" t="s">
        <v>717</v>
      </c>
    </row>
    <row r="226" spans="1:23" x14ac:dyDescent="0.2">
      <c r="A226" s="11" t="s">
        <v>609</v>
      </c>
      <c r="B226" s="12" t="s">
        <v>909</v>
      </c>
      <c r="C226" s="11" t="s">
        <v>910</v>
      </c>
      <c r="D226" s="11" t="s">
        <v>911</v>
      </c>
      <c r="E226" s="11" t="s">
        <v>912</v>
      </c>
      <c r="F226" s="11" t="s">
        <v>2163</v>
      </c>
      <c r="G226" s="13" t="s">
        <v>2217</v>
      </c>
      <c r="H226" s="14">
        <v>43203</v>
      </c>
      <c r="I226" s="22" t="str">
        <f t="shared" si="37"/>
        <v>2018</v>
      </c>
      <c r="J226" s="9">
        <v>6</v>
      </c>
      <c r="K226" s="9">
        <f t="shared" si="43"/>
        <v>2024</v>
      </c>
      <c r="L226" s="10"/>
      <c r="M226" s="10">
        <f>VLOOKUP(B226,[1]Totaalbestand!$1:$1048576,11,0)</f>
        <v>18500</v>
      </c>
      <c r="N226" s="15">
        <v>0</v>
      </c>
      <c r="O226" s="15"/>
      <c r="P226" s="15">
        <f t="shared" si="44"/>
        <v>22385</v>
      </c>
      <c r="Q226" s="26">
        <f t="shared" si="45"/>
        <v>0</v>
      </c>
      <c r="R226" s="26">
        <f t="shared" si="41"/>
        <v>22385</v>
      </c>
      <c r="S226" s="26">
        <f t="shared" si="42"/>
        <v>0</v>
      </c>
      <c r="T226" s="26"/>
      <c r="U226" s="26">
        <f t="shared" si="38"/>
        <v>22385</v>
      </c>
      <c r="V226" s="16">
        <f>VLOOKUP(B226,'[2]Data Kunstwerken'!$1:$1048576,26,FALSE)</f>
        <v>118781</v>
      </c>
      <c r="W226" s="16">
        <f>VLOOKUP(B226,'[2]Data Kunstwerken'!$1:$1048576,27,FALSE)</f>
        <v>440099</v>
      </c>
    </row>
    <row r="227" spans="1:23" x14ac:dyDescent="0.2">
      <c r="A227" s="11" t="s">
        <v>150</v>
      </c>
      <c r="B227" s="12" t="s">
        <v>151</v>
      </c>
      <c r="C227" s="11" t="s">
        <v>152</v>
      </c>
      <c r="D227" s="11" t="s">
        <v>153</v>
      </c>
      <c r="E227" s="11" t="s">
        <v>54</v>
      </c>
      <c r="F227" s="11" t="s">
        <v>2162</v>
      </c>
      <c r="G227" s="13" t="s">
        <v>154</v>
      </c>
      <c r="H227" s="14">
        <v>43791</v>
      </c>
      <c r="I227" s="22" t="str">
        <f t="shared" si="37"/>
        <v>2019</v>
      </c>
      <c r="J227" s="9">
        <v>6</v>
      </c>
      <c r="K227" s="9">
        <f t="shared" si="43"/>
        <v>2025</v>
      </c>
      <c r="L227" s="10">
        <v>120000</v>
      </c>
      <c r="M227" s="10">
        <v>330000</v>
      </c>
      <c r="N227" s="15"/>
      <c r="O227" s="15"/>
      <c r="P227" s="15">
        <f t="shared" si="44"/>
        <v>544500</v>
      </c>
      <c r="Q227" s="26">
        <f t="shared" si="45"/>
        <v>145200</v>
      </c>
      <c r="R227" s="26">
        <f t="shared" si="41"/>
        <v>399300</v>
      </c>
      <c r="S227" s="26">
        <f t="shared" si="42"/>
        <v>0</v>
      </c>
      <c r="T227" s="26"/>
      <c r="U227" s="26">
        <f t="shared" si="38"/>
        <v>544500</v>
      </c>
      <c r="V227" s="16" t="s">
        <v>155</v>
      </c>
      <c r="W227" s="16" t="s">
        <v>156</v>
      </c>
    </row>
    <row r="228" spans="1:23" x14ac:dyDescent="0.2">
      <c r="A228" s="11" t="s">
        <v>874</v>
      </c>
      <c r="B228" s="12" t="s">
        <v>875</v>
      </c>
      <c r="C228" s="11" t="s">
        <v>876</v>
      </c>
      <c r="D228" s="11" t="s">
        <v>877</v>
      </c>
      <c r="E228" s="11" t="s">
        <v>391</v>
      </c>
      <c r="F228" s="11" t="s">
        <v>2162</v>
      </c>
      <c r="G228" s="13" t="s">
        <v>878</v>
      </c>
      <c r="H228" s="14">
        <v>43717</v>
      </c>
      <c r="I228" s="22" t="str">
        <f t="shared" si="37"/>
        <v>2019</v>
      </c>
      <c r="J228" s="9">
        <v>6</v>
      </c>
      <c r="K228" s="9">
        <f t="shared" si="43"/>
        <v>2025</v>
      </c>
      <c r="L228" s="10">
        <v>0</v>
      </c>
      <c r="M228" s="10">
        <v>20000</v>
      </c>
      <c r="N228" s="15"/>
      <c r="O228" s="15"/>
      <c r="P228" s="15">
        <f t="shared" si="44"/>
        <v>24200</v>
      </c>
      <c r="Q228" s="26">
        <f t="shared" si="45"/>
        <v>0</v>
      </c>
      <c r="R228" s="26">
        <f t="shared" si="41"/>
        <v>24200</v>
      </c>
      <c r="S228" s="26">
        <f t="shared" si="42"/>
        <v>0</v>
      </c>
      <c r="T228" s="26"/>
      <c r="U228" s="26">
        <f t="shared" si="38"/>
        <v>24200</v>
      </c>
      <c r="V228" s="16">
        <v>125103.98000000045</v>
      </c>
      <c r="W228" s="16">
        <v>462125.98999999836</v>
      </c>
    </row>
    <row r="229" spans="1:23" x14ac:dyDescent="0.2">
      <c r="A229" s="11" t="s">
        <v>718</v>
      </c>
      <c r="B229" s="12" t="s">
        <v>719</v>
      </c>
      <c r="C229" s="11" t="s">
        <v>720</v>
      </c>
      <c r="D229" s="11" t="s">
        <v>721</v>
      </c>
      <c r="E229" s="11" t="s">
        <v>283</v>
      </c>
      <c r="F229" s="11" t="s">
        <v>2162</v>
      </c>
      <c r="G229" s="13" t="s">
        <v>722</v>
      </c>
      <c r="H229" s="14">
        <v>43717</v>
      </c>
      <c r="I229" s="22" t="str">
        <f t="shared" si="37"/>
        <v>2019</v>
      </c>
      <c r="J229" s="9">
        <v>6</v>
      </c>
      <c r="K229" s="9">
        <f t="shared" si="43"/>
        <v>2025</v>
      </c>
      <c r="L229" s="10">
        <v>0</v>
      </c>
      <c r="M229" s="10">
        <v>22000</v>
      </c>
      <c r="N229" s="15"/>
      <c r="O229" s="15"/>
      <c r="P229" s="15">
        <f t="shared" si="44"/>
        <v>26620</v>
      </c>
      <c r="Q229" s="26">
        <f t="shared" si="45"/>
        <v>0</v>
      </c>
      <c r="R229" s="26">
        <f t="shared" si="41"/>
        <v>26620</v>
      </c>
      <c r="S229" s="26">
        <f t="shared" si="42"/>
        <v>0</v>
      </c>
      <c r="T229" s="26"/>
      <c r="U229" s="26">
        <f t="shared" si="38"/>
        <v>26620</v>
      </c>
      <c r="V229" s="16" t="s">
        <v>723</v>
      </c>
      <c r="W229" s="16" t="s">
        <v>724</v>
      </c>
    </row>
    <row r="230" spans="1:23" x14ac:dyDescent="0.2">
      <c r="A230" s="11" t="s">
        <v>1051</v>
      </c>
      <c r="B230" s="12" t="s">
        <v>1052</v>
      </c>
      <c r="C230" s="11" t="s">
        <v>1053</v>
      </c>
      <c r="D230" s="11" t="s">
        <v>1054</v>
      </c>
      <c r="E230" s="11" t="s">
        <v>391</v>
      </c>
      <c r="F230" s="11" t="s">
        <v>2162</v>
      </c>
      <c r="G230" s="13" t="s">
        <v>1055</v>
      </c>
      <c r="H230" s="14">
        <v>43717</v>
      </c>
      <c r="I230" s="22" t="str">
        <f t="shared" si="37"/>
        <v>2019</v>
      </c>
      <c r="J230" s="9">
        <v>6</v>
      </c>
      <c r="K230" s="9">
        <f t="shared" si="43"/>
        <v>2025</v>
      </c>
      <c r="L230" s="10">
        <v>0</v>
      </c>
      <c r="M230" s="10">
        <v>5000</v>
      </c>
      <c r="N230" s="15"/>
      <c r="O230" s="15"/>
      <c r="P230" s="15">
        <f t="shared" si="44"/>
        <v>6050</v>
      </c>
      <c r="Q230" s="26">
        <f t="shared" si="45"/>
        <v>0</v>
      </c>
      <c r="R230" s="26">
        <f t="shared" si="41"/>
        <v>6050</v>
      </c>
      <c r="S230" s="26">
        <f t="shared" si="42"/>
        <v>0</v>
      </c>
      <c r="T230" s="26"/>
      <c r="U230" s="26">
        <f t="shared" si="38"/>
        <v>6050</v>
      </c>
      <c r="V230" s="16">
        <v>124814.73299999908</v>
      </c>
      <c r="W230" s="16">
        <v>462559.39699999988</v>
      </c>
    </row>
    <row r="231" spans="1:23" x14ac:dyDescent="0.2">
      <c r="A231" s="11" t="s">
        <v>471</v>
      </c>
      <c r="B231" s="12" t="s">
        <v>472</v>
      </c>
      <c r="C231" s="11" t="s">
        <v>473</v>
      </c>
      <c r="D231" s="11" t="s">
        <v>474</v>
      </c>
      <c r="E231" s="11" t="s">
        <v>298</v>
      </c>
      <c r="F231" s="11" t="s">
        <v>2162</v>
      </c>
      <c r="G231" s="13" t="s">
        <v>475</v>
      </c>
      <c r="H231" s="14">
        <v>43717</v>
      </c>
      <c r="I231" s="22" t="str">
        <f t="shared" si="37"/>
        <v>2019</v>
      </c>
      <c r="J231" s="9">
        <v>6</v>
      </c>
      <c r="K231" s="9">
        <f t="shared" si="43"/>
        <v>2025</v>
      </c>
      <c r="L231" s="10">
        <v>0</v>
      </c>
      <c r="M231" s="10">
        <v>35000</v>
      </c>
      <c r="N231" s="15"/>
      <c r="O231" s="15"/>
      <c r="P231" s="15">
        <f t="shared" si="44"/>
        <v>42350</v>
      </c>
      <c r="Q231" s="26">
        <f t="shared" si="45"/>
        <v>0</v>
      </c>
      <c r="R231" s="26">
        <f t="shared" si="41"/>
        <v>42350</v>
      </c>
      <c r="S231" s="26">
        <f t="shared" si="42"/>
        <v>0</v>
      </c>
      <c r="T231" s="26"/>
      <c r="U231" s="26">
        <f t="shared" si="38"/>
        <v>42350</v>
      </c>
      <c r="V231" s="16" t="s">
        <v>476</v>
      </c>
      <c r="W231" s="16" t="s">
        <v>477</v>
      </c>
    </row>
    <row r="232" spans="1:23" x14ac:dyDescent="0.2">
      <c r="A232" s="11" t="s">
        <v>913</v>
      </c>
      <c r="B232" s="12" t="s">
        <v>914</v>
      </c>
      <c r="C232" s="11" t="s">
        <v>915</v>
      </c>
      <c r="D232" s="11" t="s">
        <v>916</v>
      </c>
      <c r="E232" s="11" t="s">
        <v>238</v>
      </c>
      <c r="F232" s="11" t="s">
        <v>2162</v>
      </c>
      <c r="G232" s="13" t="s">
        <v>2218</v>
      </c>
      <c r="H232" s="14">
        <v>43194</v>
      </c>
      <c r="I232" s="22" t="str">
        <f t="shared" si="37"/>
        <v>2018</v>
      </c>
      <c r="J232" s="9">
        <v>6</v>
      </c>
      <c r="K232" s="9">
        <f t="shared" si="43"/>
        <v>2024</v>
      </c>
      <c r="L232" s="10"/>
      <c r="M232" s="10">
        <f>VLOOKUP(B232,[1]Totaalbestand!$1:$1048576,11,0)</f>
        <v>18500</v>
      </c>
      <c r="N232" s="15">
        <v>0</v>
      </c>
      <c r="O232" s="15"/>
      <c r="P232" s="15">
        <f t="shared" si="44"/>
        <v>22385</v>
      </c>
      <c r="Q232" s="26">
        <f t="shared" si="45"/>
        <v>0</v>
      </c>
      <c r="R232" s="26">
        <f t="shared" si="41"/>
        <v>22385</v>
      </c>
      <c r="S232" s="26">
        <f t="shared" si="42"/>
        <v>0</v>
      </c>
      <c r="T232" s="26"/>
      <c r="U232" s="26">
        <f t="shared" si="38"/>
        <v>22385</v>
      </c>
      <c r="V232" s="16">
        <f>VLOOKUP(B232,'[2]Data Kunstwerken'!$1:$1048576,26,FALSE)</f>
        <v>134973</v>
      </c>
      <c r="W232" s="16">
        <f>VLOOKUP(B232,'[2]Data Kunstwerken'!$1:$1048576,27,FALSE)</f>
        <v>449970</v>
      </c>
    </row>
    <row r="233" spans="1:23" x14ac:dyDescent="0.2">
      <c r="A233" s="11" t="s">
        <v>718</v>
      </c>
      <c r="B233" s="12" t="s">
        <v>1669</v>
      </c>
      <c r="C233" s="11" t="s">
        <v>1670</v>
      </c>
      <c r="D233" s="11" t="s">
        <v>721</v>
      </c>
      <c r="E233" s="11" t="s">
        <v>283</v>
      </c>
      <c r="F233" s="11" t="s">
        <v>2162</v>
      </c>
      <c r="G233" s="13" t="s">
        <v>1671</v>
      </c>
      <c r="H233" s="14">
        <v>42026</v>
      </c>
      <c r="I233" s="22" t="str">
        <f t="shared" si="37"/>
        <v>2015</v>
      </c>
      <c r="J233" s="9">
        <v>6</v>
      </c>
      <c r="K233" s="9">
        <f t="shared" si="43"/>
        <v>2021</v>
      </c>
      <c r="L233" s="10"/>
      <c r="M233" s="10"/>
      <c r="N233" s="15"/>
      <c r="O233" s="15"/>
      <c r="P233" s="15">
        <v>151250</v>
      </c>
      <c r="Q233" s="26">
        <f>P233</f>
        <v>151250</v>
      </c>
      <c r="R233" s="26">
        <f t="shared" si="41"/>
        <v>0</v>
      </c>
      <c r="S233" s="26">
        <f t="shared" si="42"/>
        <v>0</v>
      </c>
      <c r="T233" s="26"/>
      <c r="U233" s="26">
        <f t="shared" si="38"/>
        <v>151250</v>
      </c>
      <c r="V233" s="16"/>
      <c r="W233" s="16"/>
    </row>
    <row r="234" spans="1:23" x14ac:dyDescent="0.2">
      <c r="A234" s="11" t="s">
        <v>1904</v>
      </c>
      <c r="B234" s="12" t="s">
        <v>1905</v>
      </c>
      <c r="C234" s="11" t="s">
        <v>1906</v>
      </c>
      <c r="D234" s="11" t="s">
        <v>1907</v>
      </c>
      <c r="E234" s="11" t="s">
        <v>54</v>
      </c>
      <c r="F234" s="11" t="s">
        <v>2162</v>
      </c>
      <c r="G234" s="13" t="s">
        <v>1908</v>
      </c>
      <c r="H234" s="14">
        <v>42026</v>
      </c>
      <c r="I234" s="22" t="str">
        <f t="shared" si="37"/>
        <v>2015</v>
      </c>
      <c r="J234" s="9">
        <v>6</v>
      </c>
      <c r="K234" s="9">
        <f t="shared" si="43"/>
        <v>2021</v>
      </c>
      <c r="L234" s="10"/>
      <c r="M234" s="10"/>
      <c r="N234" s="15"/>
      <c r="O234" s="15"/>
      <c r="P234" s="15">
        <v>94380</v>
      </c>
      <c r="Q234" s="26">
        <f>P234</f>
        <v>94380</v>
      </c>
      <c r="R234" s="26">
        <f t="shared" si="41"/>
        <v>0</v>
      </c>
      <c r="S234" s="26">
        <f t="shared" si="42"/>
        <v>0</v>
      </c>
      <c r="T234" s="26"/>
      <c r="U234" s="26">
        <f t="shared" si="38"/>
        <v>94380</v>
      </c>
      <c r="V234" s="16"/>
      <c r="W234" s="16"/>
    </row>
    <row r="235" spans="1:23" x14ac:dyDescent="0.2">
      <c r="A235" s="11" t="s">
        <v>1566</v>
      </c>
      <c r="B235" s="12" t="s">
        <v>1567</v>
      </c>
      <c r="C235" s="11" t="s">
        <v>1568</v>
      </c>
      <c r="D235" s="11" t="s">
        <v>1569</v>
      </c>
      <c r="E235" s="11" t="s">
        <v>298</v>
      </c>
      <c r="F235" s="11" t="s">
        <v>2162</v>
      </c>
      <c r="G235" s="13" t="s">
        <v>1570</v>
      </c>
      <c r="H235" s="14">
        <v>42026</v>
      </c>
      <c r="I235" s="22" t="str">
        <f t="shared" si="37"/>
        <v>2015</v>
      </c>
      <c r="J235" s="9">
        <v>6</v>
      </c>
      <c r="K235" s="9">
        <f t="shared" si="43"/>
        <v>2021</v>
      </c>
      <c r="L235" s="10"/>
      <c r="M235" s="10"/>
      <c r="N235" s="15"/>
      <c r="O235" s="15"/>
      <c r="P235" s="15">
        <v>187550</v>
      </c>
      <c r="Q235" s="26">
        <f>P235</f>
        <v>187550</v>
      </c>
      <c r="R235" s="26">
        <f t="shared" si="41"/>
        <v>0</v>
      </c>
      <c r="S235" s="26">
        <f t="shared" si="42"/>
        <v>0</v>
      </c>
      <c r="T235" s="26"/>
      <c r="U235" s="26">
        <f t="shared" si="38"/>
        <v>187550</v>
      </c>
      <c r="V235" s="16"/>
      <c r="W235" s="16"/>
    </row>
    <row r="236" spans="1:23" x14ac:dyDescent="0.2">
      <c r="A236" s="11" t="s">
        <v>879</v>
      </c>
      <c r="B236" s="12" t="s">
        <v>880</v>
      </c>
      <c r="C236" s="11" t="s">
        <v>881</v>
      </c>
      <c r="D236" s="11" t="s">
        <v>882</v>
      </c>
      <c r="E236" s="11" t="s">
        <v>327</v>
      </c>
      <c r="F236" s="11" t="s">
        <v>2162</v>
      </c>
      <c r="G236" s="13" t="s">
        <v>883</v>
      </c>
      <c r="H236" s="14">
        <v>43693</v>
      </c>
      <c r="I236" s="22" t="str">
        <f t="shared" si="37"/>
        <v>2019</v>
      </c>
      <c r="J236" s="9">
        <v>6</v>
      </c>
      <c r="K236" s="9">
        <f t="shared" si="43"/>
        <v>2025</v>
      </c>
      <c r="L236" s="10">
        <v>0</v>
      </c>
      <c r="M236" s="10">
        <v>20000</v>
      </c>
      <c r="N236" s="15"/>
      <c r="O236" s="15"/>
      <c r="P236" s="15">
        <f>(L236+M236+N236+O236)*1.21</f>
        <v>24200</v>
      </c>
      <c r="Q236" s="26">
        <f>ROUND(L236*1.21,0)</f>
        <v>0</v>
      </c>
      <c r="R236" s="26">
        <f t="shared" si="41"/>
        <v>24200</v>
      </c>
      <c r="S236" s="26">
        <f t="shared" si="42"/>
        <v>0</v>
      </c>
      <c r="T236" s="26"/>
      <c r="U236" s="26">
        <f t="shared" si="38"/>
        <v>24200</v>
      </c>
      <c r="V236" s="16">
        <v>122600.25</v>
      </c>
      <c r="W236" s="16">
        <v>452373.33199999854</v>
      </c>
    </row>
    <row r="237" spans="1:23" x14ac:dyDescent="0.2">
      <c r="A237" s="11" t="s">
        <v>884</v>
      </c>
      <c r="B237" s="12" t="s">
        <v>885</v>
      </c>
      <c r="C237" s="11" t="s">
        <v>886</v>
      </c>
      <c r="D237" s="11" t="s">
        <v>887</v>
      </c>
      <c r="E237" s="11" t="s">
        <v>108</v>
      </c>
      <c r="F237" s="11" t="s">
        <v>2162</v>
      </c>
      <c r="G237" s="13" t="s">
        <v>888</v>
      </c>
      <c r="H237" s="14">
        <v>43693</v>
      </c>
      <c r="I237" s="22" t="str">
        <f t="shared" si="37"/>
        <v>2019</v>
      </c>
      <c r="J237" s="9">
        <v>6</v>
      </c>
      <c r="K237" s="9">
        <f t="shared" si="43"/>
        <v>2025</v>
      </c>
      <c r="L237" s="10">
        <v>0</v>
      </c>
      <c r="M237" s="10">
        <v>20000</v>
      </c>
      <c r="N237" s="15"/>
      <c r="O237" s="15"/>
      <c r="P237" s="15">
        <f>(L237+M237+N237+O237)*1.21</f>
        <v>24200</v>
      </c>
      <c r="Q237" s="26">
        <f>ROUND(L237*1.21,0)</f>
        <v>0</v>
      </c>
      <c r="R237" s="26">
        <f t="shared" si="41"/>
        <v>24200</v>
      </c>
      <c r="S237" s="26">
        <f t="shared" si="42"/>
        <v>0</v>
      </c>
      <c r="T237" s="26"/>
      <c r="U237" s="26">
        <f t="shared" si="38"/>
        <v>24200</v>
      </c>
      <c r="V237" s="16">
        <v>115366.1240000017</v>
      </c>
      <c r="W237" s="16">
        <v>449028.8900000006</v>
      </c>
    </row>
    <row r="238" spans="1:23" x14ac:dyDescent="0.2">
      <c r="A238" s="11" t="s">
        <v>1693</v>
      </c>
      <c r="B238" s="12" t="s">
        <v>1694</v>
      </c>
      <c r="C238" s="11" t="s">
        <v>1695</v>
      </c>
      <c r="D238" s="11" t="s">
        <v>1696</v>
      </c>
      <c r="E238" s="11" t="s">
        <v>32</v>
      </c>
      <c r="F238" s="11" t="s">
        <v>2162</v>
      </c>
      <c r="G238" s="13" t="s">
        <v>1697</v>
      </c>
      <c r="H238" s="14">
        <v>42026</v>
      </c>
      <c r="I238" s="22" t="str">
        <f t="shared" si="37"/>
        <v>2015</v>
      </c>
      <c r="J238" s="9">
        <v>6</v>
      </c>
      <c r="K238" s="9">
        <f t="shared" si="43"/>
        <v>2021</v>
      </c>
      <c r="L238" s="10"/>
      <c r="M238" s="10"/>
      <c r="N238" s="15"/>
      <c r="O238" s="15"/>
      <c r="P238" s="15">
        <v>145200</v>
      </c>
      <c r="Q238" s="26">
        <f>P238</f>
        <v>145200</v>
      </c>
      <c r="R238" s="26">
        <f t="shared" si="41"/>
        <v>0</v>
      </c>
      <c r="S238" s="26">
        <f t="shared" si="42"/>
        <v>0</v>
      </c>
      <c r="T238" s="26"/>
      <c r="U238" s="26">
        <f t="shared" si="38"/>
        <v>145200</v>
      </c>
      <c r="V238" s="16"/>
      <c r="W238" s="16"/>
    </row>
    <row r="239" spans="1:23" x14ac:dyDescent="0.2">
      <c r="A239" s="11" t="s">
        <v>889</v>
      </c>
      <c r="B239" s="12" t="s">
        <v>890</v>
      </c>
      <c r="C239" s="11" t="s">
        <v>891</v>
      </c>
      <c r="D239" s="11" t="s">
        <v>892</v>
      </c>
      <c r="E239" s="11" t="s">
        <v>25</v>
      </c>
      <c r="F239" s="11" t="s">
        <v>2162</v>
      </c>
      <c r="G239" s="13" t="s">
        <v>893</v>
      </c>
      <c r="H239" s="14">
        <v>43821</v>
      </c>
      <c r="I239" s="22" t="str">
        <f t="shared" si="37"/>
        <v>2019</v>
      </c>
      <c r="J239" s="9">
        <v>6</v>
      </c>
      <c r="K239" s="9">
        <f t="shared" si="43"/>
        <v>2025</v>
      </c>
      <c r="L239" s="10">
        <v>0</v>
      </c>
      <c r="M239" s="10">
        <v>20000</v>
      </c>
      <c r="N239" s="15"/>
      <c r="O239" s="15"/>
      <c r="P239" s="15">
        <f>(L239+M239+N239+O239)*1.21</f>
        <v>24200</v>
      </c>
      <c r="Q239" s="26">
        <f>ROUND(L239*1.21,0)</f>
        <v>0</v>
      </c>
      <c r="R239" s="26">
        <f t="shared" si="41"/>
        <v>24200</v>
      </c>
      <c r="S239" s="26">
        <f t="shared" si="42"/>
        <v>0</v>
      </c>
      <c r="T239" s="26"/>
      <c r="U239" s="26">
        <f t="shared" si="38"/>
        <v>24200</v>
      </c>
      <c r="V239" s="16">
        <v>136250.74199999869</v>
      </c>
      <c r="W239" s="16">
        <v>456531.1959999986</v>
      </c>
    </row>
    <row r="240" spans="1:23" x14ac:dyDescent="0.2">
      <c r="A240" s="11" t="s">
        <v>316</v>
      </c>
      <c r="B240" s="12" t="s">
        <v>946</v>
      </c>
      <c r="C240" s="11" t="s">
        <v>947</v>
      </c>
      <c r="D240" s="11" t="s">
        <v>948</v>
      </c>
      <c r="E240" s="11" t="s">
        <v>238</v>
      </c>
      <c r="F240" s="11" t="s">
        <v>2162</v>
      </c>
      <c r="G240" s="13" t="s">
        <v>2219</v>
      </c>
      <c r="H240" s="14">
        <v>43194</v>
      </c>
      <c r="I240" s="22" t="str">
        <f t="shared" si="37"/>
        <v>2018</v>
      </c>
      <c r="J240" s="9">
        <v>6</v>
      </c>
      <c r="K240" s="9">
        <f t="shared" si="43"/>
        <v>2024</v>
      </c>
      <c r="L240" s="10"/>
      <c r="M240" s="10">
        <f>VLOOKUP(B240,[1]Totaalbestand!$1:$1048576,11,0)</f>
        <v>18000</v>
      </c>
      <c r="N240" s="15">
        <v>0</v>
      </c>
      <c r="O240" s="15"/>
      <c r="P240" s="15">
        <f>(L240+M240+N240+O240)*1.21</f>
        <v>21780</v>
      </c>
      <c r="Q240" s="26">
        <f>ROUND(L240*1.21,0)</f>
        <v>0</v>
      </c>
      <c r="R240" s="26">
        <f t="shared" si="41"/>
        <v>21780</v>
      </c>
      <c r="S240" s="26">
        <f t="shared" si="42"/>
        <v>0</v>
      </c>
      <c r="T240" s="26"/>
      <c r="U240" s="26">
        <f t="shared" si="38"/>
        <v>21780</v>
      </c>
      <c r="V240" s="16">
        <f>VLOOKUP(B240,'[2]Data Kunstwerken'!$1:$1048576,26,FALSE)</f>
        <v>135361</v>
      </c>
      <c r="W240" s="16">
        <f>VLOOKUP(B240,'[2]Data Kunstwerken'!$1:$1048576,27,FALSE)</f>
        <v>450566</v>
      </c>
    </row>
    <row r="241" spans="1:23" x14ac:dyDescent="0.2">
      <c r="A241" s="11" t="s">
        <v>613</v>
      </c>
      <c r="B241" s="12" t="s">
        <v>614</v>
      </c>
      <c r="C241" s="11" t="s">
        <v>615</v>
      </c>
      <c r="D241" s="11" t="s">
        <v>616</v>
      </c>
      <c r="E241" s="11" t="s">
        <v>617</v>
      </c>
      <c r="F241" s="11" t="s">
        <v>2162</v>
      </c>
      <c r="G241" s="13" t="s">
        <v>618</v>
      </c>
      <c r="H241" s="14">
        <v>43693</v>
      </c>
      <c r="I241" s="22" t="str">
        <f t="shared" si="37"/>
        <v>2019</v>
      </c>
      <c r="J241" s="9">
        <v>6</v>
      </c>
      <c r="K241" s="9">
        <f t="shared" si="43"/>
        <v>2025</v>
      </c>
      <c r="L241" s="10">
        <v>0</v>
      </c>
      <c r="M241" s="10">
        <v>25000</v>
      </c>
      <c r="N241" s="15"/>
      <c r="O241" s="15"/>
      <c r="P241" s="15">
        <f>(L241+M241+N241+O241)*1.21</f>
        <v>30250</v>
      </c>
      <c r="Q241" s="26">
        <f>ROUND(L241*1.21,0)</f>
        <v>0</v>
      </c>
      <c r="R241" s="26">
        <f t="shared" si="41"/>
        <v>30250</v>
      </c>
      <c r="S241" s="26">
        <f t="shared" si="42"/>
        <v>0</v>
      </c>
      <c r="T241" s="26"/>
      <c r="U241" s="26">
        <f t="shared" si="38"/>
        <v>30250</v>
      </c>
      <c r="V241" s="16">
        <v>146565</v>
      </c>
      <c r="W241" s="16">
        <v>448018.59400000051</v>
      </c>
    </row>
    <row r="242" spans="1:23" x14ac:dyDescent="0.2">
      <c r="A242" s="11" t="s">
        <v>1212</v>
      </c>
      <c r="B242" s="12" t="s">
        <v>1213</v>
      </c>
      <c r="C242" s="11" t="s">
        <v>1214</v>
      </c>
      <c r="D242" s="11" t="s">
        <v>1215</v>
      </c>
      <c r="E242" s="11" t="s">
        <v>96</v>
      </c>
      <c r="F242" s="11" t="s">
        <v>2162</v>
      </c>
      <c r="G242" s="13" t="s">
        <v>1216</v>
      </c>
      <c r="H242" s="14">
        <v>42027</v>
      </c>
      <c r="I242" s="22" t="str">
        <f t="shared" si="37"/>
        <v>2015</v>
      </c>
      <c r="J242" s="9">
        <v>6</v>
      </c>
      <c r="K242" s="9">
        <f t="shared" si="43"/>
        <v>2021</v>
      </c>
      <c r="L242" s="10"/>
      <c r="M242" s="10"/>
      <c r="N242" s="15"/>
      <c r="O242" s="15"/>
      <c r="P242" s="15">
        <v>1028500</v>
      </c>
      <c r="Q242" s="26">
        <f>P242</f>
        <v>1028500</v>
      </c>
      <c r="R242" s="26">
        <f t="shared" si="41"/>
        <v>0</v>
      </c>
      <c r="S242" s="26">
        <f t="shared" si="42"/>
        <v>0</v>
      </c>
      <c r="T242" s="26"/>
      <c r="U242" s="26">
        <f t="shared" si="38"/>
        <v>1028500</v>
      </c>
      <c r="V242" s="16"/>
      <c r="W242" s="16"/>
    </row>
    <row r="243" spans="1:23" x14ac:dyDescent="0.2">
      <c r="A243" s="11" t="s">
        <v>1439</v>
      </c>
      <c r="B243" s="12" t="s">
        <v>1440</v>
      </c>
      <c r="C243" s="11" t="s">
        <v>1441</v>
      </c>
      <c r="D243" s="11" t="s">
        <v>1442</v>
      </c>
      <c r="E243" s="11" t="s">
        <v>168</v>
      </c>
      <c r="F243" s="11" t="s">
        <v>2162</v>
      </c>
      <c r="G243" s="13" t="s">
        <v>1443</v>
      </c>
      <c r="H243" s="14">
        <v>42006</v>
      </c>
      <c r="I243" s="22" t="str">
        <f t="shared" si="37"/>
        <v>2015</v>
      </c>
      <c r="J243" s="9">
        <v>6</v>
      </c>
      <c r="K243" s="9">
        <f t="shared" si="43"/>
        <v>2021</v>
      </c>
      <c r="L243" s="10"/>
      <c r="M243" s="10"/>
      <c r="N243" s="15"/>
      <c r="O243" s="15"/>
      <c r="P243" s="15">
        <v>266200</v>
      </c>
      <c r="Q243" s="26">
        <f>P243</f>
        <v>266200</v>
      </c>
      <c r="R243" s="26">
        <f t="shared" si="41"/>
        <v>0</v>
      </c>
      <c r="S243" s="26">
        <f t="shared" si="42"/>
        <v>0</v>
      </c>
      <c r="T243" s="26"/>
      <c r="U243" s="26">
        <f t="shared" si="38"/>
        <v>266200</v>
      </c>
      <c r="V243" s="16"/>
      <c r="W243" s="16"/>
    </row>
    <row r="244" spans="1:23" x14ac:dyDescent="0.2">
      <c r="A244" s="11" t="s">
        <v>894</v>
      </c>
      <c r="B244" s="12" t="s">
        <v>895</v>
      </c>
      <c r="C244" s="11" t="s">
        <v>896</v>
      </c>
      <c r="D244" s="11" t="s">
        <v>897</v>
      </c>
      <c r="E244" s="11" t="s">
        <v>898</v>
      </c>
      <c r="F244" s="11" t="s">
        <v>2162</v>
      </c>
      <c r="G244" s="13" t="s">
        <v>899</v>
      </c>
      <c r="H244" s="14">
        <v>43693</v>
      </c>
      <c r="I244" s="22" t="str">
        <f t="shared" si="37"/>
        <v>2019</v>
      </c>
      <c r="J244" s="9">
        <v>6</v>
      </c>
      <c r="K244" s="9">
        <f t="shared" si="43"/>
        <v>2025</v>
      </c>
      <c r="L244" s="10">
        <v>0</v>
      </c>
      <c r="M244" s="10">
        <v>20000</v>
      </c>
      <c r="N244" s="15"/>
      <c r="O244" s="15"/>
      <c r="P244" s="15">
        <f>(L244+M244+N244+O244)*1.21</f>
        <v>24200</v>
      </c>
      <c r="Q244" s="26">
        <f>ROUND(L244*1.21,0)</f>
        <v>0</v>
      </c>
      <c r="R244" s="26">
        <f t="shared" si="41"/>
        <v>24200</v>
      </c>
      <c r="S244" s="26">
        <f t="shared" si="42"/>
        <v>0</v>
      </c>
      <c r="T244" s="26"/>
      <c r="U244" s="26">
        <f t="shared" si="38"/>
        <v>24200</v>
      </c>
      <c r="V244" s="16">
        <v>156712</v>
      </c>
      <c r="W244" s="16">
        <v>445508</v>
      </c>
    </row>
    <row r="245" spans="1:23" x14ac:dyDescent="0.2">
      <c r="A245" s="11" t="s">
        <v>1023</v>
      </c>
      <c r="B245" s="12" t="s">
        <v>1024</v>
      </c>
      <c r="C245" s="11" t="s">
        <v>1025</v>
      </c>
      <c r="D245" s="11" t="s">
        <v>1026</v>
      </c>
      <c r="E245" s="11" t="s">
        <v>32</v>
      </c>
      <c r="F245" s="11" t="s">
        <v>2162</v>
      </c>
      <c r="G245" s="13" t="s">
        <v>1027</v>
      </c>
      <c r="H245" s="14">
        <v>43693</v>
      </c>
      <c r="I245" s="22" t="str">
        <f t="shared" ref="I245:I264" si="46">LEFT(G245,4)</f>
        <v>2019</v>
      </c>
      <c r="J245" s="9">
        <v>6</v>
      </c>
      <c r="K245" s="9">
        <f t="shared" si="43"/>
        <v>2025</v>
      </c>
      <c r="L245" s="10">
        <v>0</v>
      </c>
      <c r="M245" s="10">
        <v>10000</v>
      </c>
      <c r="N245" s="15"/>
      <c r="O245" s="15"/>
      <c r="P245" s="15">
        <f>(L245+M245+N245+O245)*1.21</f>
        <v>12100</v>
      </c>
      <c r="Q245" s="26">
        <f>ROUND(L245*1.21,0)</f>
        <v>0</v>
      </c>
      <c r="R245" s="26">
        <f t="shared" si="41"/>
        <v>12100</v>
      </c>
      <c r="S245" s="26">
        <f t="shared" si="42"/>
        <v>0</v>
      </c>
      <c r="T245" s="26"/>
      <c r="U245" s="26">
        <f t="shared" si="38"/>
        <v>12100</v>
      </c>
      <c r="V245" s="16">
        <v>131463.84600000083</v>
      </c>
      <c r="W245" s="16">
        <v>448407.45100000128</v>
      </c>
    </row>
    <row r="246" spans="1:23" x14ac:dyDescent="0.2">
      <c r="A246" s="11" t="s">
        <v>917</v>
      </c>
      <c r="B246" s="12" t="s">
        <v>918</v>
      </c>
      <c r="C246" s="11" t="s">
        <v>919</v>
      </c>
      <c r="D246" s="11" t="s">
        <v>920</v>
      </c>
      <c r="E246" s="11" t="s">
        <v>298</v>
      </c>
      <c r="F246" s="11" t="s">
        <v>2162</v>
      </c>
      <c r="G246" s="13" t="s">
        <v>2220</v>
      </c>
      <c r="H246" s="14">
        <v>43200</v>
      </c>
      <c r="I246" s="22" t="str">
        <f t="shared" si="46"/>
        <v>2018</v>
      </c>
      <c r="J246" s="9">
        <v>6</v>
      </c>
      <c r="K246" s="9">
        <f t="shared" si="43"/>
        <v>2024</v>
      </c>
      <c r="L246" s="10"/>
      <c r="M246" s="10">
        <f>VLOOKUP(B246,[1]Totaalbestand!$1:$1048576,11,0)</f>
        <v>18500</v>
      </c>
      <c r="N246" s="15">
        <v>0</v>
      </c>
      <c r="O246" s="15"/>
      <c r="P246" s="15">
        <f>(L246+M246+N246+O246)*1.21</f>
        <v>22385</v>
      </c>
      <c r="Q246" s="26">
        <f>ROUND(L246*1.21,0)</f>
        <v>0</v>
      </c>
      <c r="R246" s="26">
        <f t="shared" si="41"/>
        <v>22385</v>
      </c>
      <c r="S246" s="26">
        <f t="shared" si="42"/>
        <v>0</v>
      </c>
      <c r="T246" s="26"/>
      <c r="U246" s="26">
        <f t="shared" si="38"/>
        <v>22385</v>
      </c>
      <c r="V246" s="16">
        <f>VLOOKUP(B246,'[2]Data Kunstwerken'!$1:$1048576,26,FALSE)</f>
        <v>115359</v>
      </c>
      <c r="W246" s="16">
        <f>VLOOKUP(B246,'[2]Data Kunstwerken'!$1:$1048576,27,FALSE)</f>
        <v>460253</v>
      </c>
    </row>
    <row r="247" spans="1:23" x14ac:dyDescent="0.2">
      <c r="A247" s="11" t="s">
        <v>1253</v>
      </c>
      <c r="B247" s="12" t="s">
        <v>1254</v>
      </c>
      <c r="C247" s="11" t="s">
        <v>1093</v>
      </c>
      <c r="D247" s="11" t="s">
        <v>1255</v>
      </c>
      <c r="E247" s="11" t="s">
        <v>238</v>
      </c>
      <c r="F247" s="11" t="s">
        <v>2162</v>
      </c>
      <c r="G247" s="13" t="s">
        <v>1256</v>
      </c>
      <c r="H247" s="14">
        <v>42026</v>
      </c>
      <c r="I247" s="22" t="str">
        <f t="shared" si="46"/>
        <v>2015</v>
      </c>
      <c r="J247" s="9">
        <v>6</v>
      </c>
      <c r="K247" s="9">
        <f t="shared" si="43"/>
        <v>2021</v>
      </c>
      <c r="L247" s="10"/>
      <c r="M247" s="10"/>
      <c r="N247" s="15"/>
      <c r="O247" s="15"/>
      <c r="P247" s="15">
        <v>726000</v>
      </c>
      <c r="Q247" s="26">
        <f>P247</f>
        <v>726000</v>
      </c>
      <c r="R247" s="26">
        <f t="shared" si="41"/>
        <v>0</v>
      </c>
      <c r="S247" s="26">
        <f t="shared" si="42"/>
        <v>0</v>
      </c>
      <c r="T247" s="26"/>
      <c r="U247" s="26">
        <f t="shared" si="38"/>
        <v>726000</v>
      </c>
      <c r="V247" s="16"/>
      <c r="W247" s="16"/>
    </row>
    <row r="248" spans="1:23" x14ac:dyDescent="0.2">
      <c r="A248" s="11" t="s">
        <v>307</v>
      </c>
      <c r="B248" s="12" t="s">
        <v>308</v>
      </c>
      <c r="C248" s="11" t="s">
        <v>309</v>
      </c>
      <c r="D248" s="11" t="s">
        <v>310</v>
      </c>
      <c r="E248" s="11" t="s">
        <v>25</v>
      </c>
      <c r="F248" s="11" t="s">
        <v>2162</v>
      </c>
      <c r="G248" s="13" t="s">
        <v>311</v>
      </c>
      <c r="H248" s="14">
        <v>43691</v>
      </c>
      <c r="I248" s="22" t="str">
        <f t="shared" si="46"/>
        <v>2019</v>
      </c>
      <c r="J248" s="9">
        <v>6</v>
      </c>
      <c r="K248" s="9">
        <f t="shared" si="43"/>
        <v>2025</v>
      </c>
      <c r="L248" s="10">
        <v>0</v>
      </c>
      <c r="M248" s="10">
        <v>70000</v>
      </c>
      <c r="N248" s="15"/>
      <c r="O248" s="15"/>
      <c r="P248" s="15">
        <f>(L248+M248+N248+O248)*1.21</f>
        <v>84700</v>
      </c>
      <c r="Q248" s="26">
        <f>ROUND(L248*1.21,0)</f>
        <v>0</v>
      </c>
      <c r="R248" s="26">
        <f t="shared" si="41"/>
        <v>84700</v>
      </c>
      <c r="S248" s="26">
        <f t="shared" si="42"/>
        <v>0</v>
      </c>
      <c r="T248" s="26"/>
      <c r="U248" s="26">
        <f t="shared" si="38"/>
        <v>84700</v>
      </c>
      <c r="V248" s="16">
        <v>134703.64999999851</v>
      </c>
      <c r="W248" s="16">
        <v>455673.84800000116</v>
      </c>
    </row>
    <row r="249" spans="1:23" x14ac:dyDescent="0.2">
      <c r="A249" s="11" t="s">
        <v>900</v>
      </c>
      <c r="B249" s="12" t="s">
        <v>901</v>
      </c>
      <c r="C249" s="11" t="s">
        <v>902</v>
      </c>
      <c r="D249" s="11" t="s">
        <v>903</v>
      </c>
      <c r="E249" s="11" t="s">
        <v>391</v>
      </c>
      <c r="F249" s="11" t="s">
        <v>2162</v>
      </c>
      <c r="G249" s="13" t="s">
        <v>904</v>
      </c>
      <c r="H249" s="14">
        <v>43791</v>
      </c>
      <c r="I249" s="22" t="str">
        <f t="shared" si="46"/>
        <v>2019</v>
      </c>
      <c r="J249" s="9">
        <v>6</v>
      </c>
      <c r="K249" s="9">
        <f t="shared" si="43"/>
        <v>2025</v>
      </c>
      <c r="L249" s="10">
        <v>0</v>
      </c>
      <c r="M249" s="10">
        <v>20000</v>
      </c>
      <c r="N249" s="15"/>
      <c r="O249" s="15"/>
      <c r="P249" s="15">
        <f>(L249+M249+N249+O249)*1.21</f>
        <v>24200</v>
      </c>
      <c r="Q249" s="26">
        <f>ROUND(L249*1.21,0)</f>
        <v>0</v>
      </c>
      <c r="R249" s="26">
        <f t="shared" si="41"/>
        <v>24200</v>
      </c>
      <c r="S249" s="26">
        <f t="shared" si="42"/>
        <v>0</v>
      </c>
      <c r="T249" s="26"/>
      <c r="U249" s="26">
        <f t="shared" si="38"/>
        <v>24200</v>
      </c>
      <c r="V249" s="16">
        <v>122668.6959999986</v>
      </c>
      <c r="W249" s="16">
        <v>464042.98099999875</v>
      </c>
    </row>
    <row r="250" spans="1:23" x14ac:dyDescent="0.2">
      <c r="A250" s="11" t="s">
        <v>359</v>
      </c>
      <c r="B250" s="12" t="s">
        <v>360</v>
      </c>
      <c r="C250" s="11" t="s">
        <v>361</v>
      </c>
      <c r="D250" s="11" t="s">
        <v>38</v>
      </c>
      <c r="E250" s="11" t="s">
        <v>337</v>
      </c>
      <c r="F250" s="11" t="s">
        <v>2162</v>
      </c>
      <c r="G250" s="13" t="s">
        <v>362</v>
      </c>
      <c r="H250" s="14">
        <v>43691</v>
      </c>
      <c r="I250" s="22" t="str">
        <f t="shared" si="46"/>
        <v>2019</v>
      </c>
      <c r="J250" s="9">
        <v>6</v>
      </c>
      <c r="K250" s="9">
        <f t="shared" si="43"/>
        <v>2025</v>
      </c>
      <c r="L250" s="10">
        <v>0</v>
      </c>
      <c r="M250" s="10">
        <v>48000</v>
      </c>
      <c r="N250" s="15"/>
      <c r="O250" s="15"/>
      <c r="P250" s="15">
        <f>(L250+M250+N250+O250)*1.21</f>
        <v>58080</v>
      </c>
      <c r="Q250" s="26">
        <f>ROUND(L250*1.21,0)</f>
        <v>0</v>
      </c>
      <c r="R250" s="26">
        <f t="shared" si="41"/>
        <v>58080</v>
      </c>
      <c r="S250" s="26">
        <f t="shared" si="42"/>
        <v>0</v>
      </c>
      <c r="T250" s="26"/>
      <c r="U250" s="26">
        <f t="shared" si="38"/>
        <v>58080</v>
      </c>
      <c r="V250" s="16" t="s">
        <v>363</v>
      </c>
      <c r="W250" s="16" t="s">
        <v>364</v>
      </c>
    </row>
    <row r="251" spans="1:23" x14ac:dyDescent="0.2">
      <c r="A251" s="11" t="s">
        <v>2004</v>
      </c>
      <c r="B251" s="12" t="s">
        <v>2005</v>
      </c>
      <c r="C251" s="11" t="s">
        <v>2006</v>
      </c>
      <c r="D251" s="11" t="s">
        <v>2007</v>
      </c>
      <c r="E251" s="11" t="s">
        <v>217</v>
      </c>
      <c r="F251" s="11" t="s">
        <v>2162</v>
      </c>
      <c r="G251" s="13" t="s">
        <v>2008</v>
      </c>
      <c r="H251" s="14">
        <v>42026</v>
      </c>
      <c r="I251" s="22" t="str">
        <f t="shared" si="46"/>
        <v>2015</v>
      </c>
      <c r="J251" s="9">
        <v>6</v>
      </c>
      <c r="K251" s="9">
        <f t="shared" si="43"/>
        <v>2021</v>
      </c>
      <c r="L251" s="10"/>
      <c r="M251" s="10"/>
      <c r="N251" s="15"/>
      <c r="O251" s="15"/>
      <c r="P251" s="15">
        <v>72600</v>
      </c>
      <c r="Q251" s="26">
        <f>P251</f>
        <v>72600</v>
      </c>
      <c r="R251" s="26">
        <f t="shared" si="41"/>
        <v>0</v>
      </c>
      <c r="S251" s="26">
        <f t="shared" si="42"/>
        <v>0</v>
      </c>
      <c r="T251" s="26"/>
      <c r="U251" s="26">
        <f t="shared" si="38"/>
        <v>72600</v>
      </c>
      <c r="V251" s="16"/>
      <c r="W251" s="16"/>
    </row>
    <row r="252" spans="1:23" x14ac:dyDescent="0.2">
      <c r="A252" s="11" t="s">
        <v>743</v>
      </c>
      <c r="B252" s="12" t="s">
        <v>1610</v>
      </c>
      <c r="C252" s="11" t="s">
        <v>1611</v>
      </c>
      <c r="D252" s="11" t="s">
        <v>746</v>
      </c>
      <c r="E252" s="11" t="s">
        <v>298</v>
      </c>
      <c r="F252" s="11" t="s">
        <v>2162</v>
      </c>
      <c r="G252" s="13" t="s">
        <v>1612</v>
      </c>
      <c r="H252" s="14">
        <v>42026</v>
      </c>
      <c r="I252" s="22" t="str">
        <f t="shared" si="46"/>
        <v>2015</v>
      </c>
      <c r="J252" s="9">
        <v>6</v>
      </c>
      <c r="K252" s="9">
        <f t="shared" si="43"/>
        <v>2021</v>
      </c>
      <c r="L252" s="10"/>
      <c r="M252" s="10"/>
      <c r="N252" s="15"/>
      <c r="O252" s="15"/>
      <c r="P252" s="15">
        <v>169400</v>
      </c>
      <c r="Q252" s="26">
        <f>P252</f>
        <v>169400</v>
      </c>
      <c r="R252" s="26">
        <f t="shared" si="41"/>
        <v>0</v>
      </c>
      <c r="S252" s="26">
        <f t="shared" si="42"/>
        <v>0</v>
      </c>
      <c r="T252" s="26"/>
      <c r="U252" s="26">
        <f t="shared" si="38"/>
        <v>169400</v>
      </c>
      <c r="V252" s="16"/>
      <c r="W252" s="16"/>
    </row>
    <row r="253" spans="1:23" x14ac:dyDescent="0.2">
      <c r="A253" s="11" t="s">
        <v>2016</v>
      </c>
      <c r="B253" s="12" t="s">
        <v>2017</v>
      </c>
      <c r="C253" s="11" t="s">
        <v>2018</v>
      </c>
      <c r="D253" s="11" t="s">
        <v>2019</v>
      </c>
      <c r="E253" s="11" t="s">
        <v>32</v>
      </c>
      <c r="F253" s="11" t="s">
        <v>2162</v>
      </c>
      <c r="G253" s="13" t="s">
        <v>2020</v>
      </c>
      <c r="H253" s="14">
        <v>41852</v>
      </c>
      <c r="I253" s="22" t="str">
        <f t="shared" si="46"/>
        <v>2014</v>
      </c>
      <c r="J253" s="9">
        <v>6</v>
      </c>
      <c r="K253" s="9">
        <f t="shared" si="43"/>
        <v>2020</v>
      </c>
      <c r="L253" s="10"/>
      <c r="M253" s="10"/>
      <c r="N253" s="15"/>
      <c r="O253" s="15"/>
      <c r="P253" s="15">
        <v>66550</v>
      </c>
      <c r="Q253" s="26">
        <f>P253</f>
        <v>66550</v>
      </c>
      <c r="R253" s="26">
        <f t="shared" si="41"/>
        <v>0</v>
      </c>
      <c r="S253" s="26">
        <f t="shared" si="42"/>
        <v>0</v>
      </c>
      <c r="T253" s="26"/>
      <c r="U253" s="26">
        <f t="shared" si="38"/>
        <v>66550</v>
      </c>
      <c r="V253" s="16" t="s">
        <v>2021</v>
      </c>
      <c r="W253" s="16" t="s">
        <v>2022</v>
      </c>
    </row>
    <row r="254" spans="1:23" x14ac:dyDescent="0.2">
      <c r="A254" s="11" t="s">
        <v>372</v>
      </c>
      <c r="B254" s="12" t="s">
        <v>1007</v>
      </c>
      <c r="C254" s="11" t="s">
        <v>374</v>
      </c>
      <c r="D254" s="11" t="s">
        <v>375</v>
      </c>
      <c r="E254" s="11" t="s">
        <v>298</v>
      </c>
      <c r="F254" s="11" t="s">
        <v>2162</v>
      </c>
      <c r="G254" s="13" t="s">
        <v>1008</v>
      </c>
      <c r="H254" s="14">
        <v>43717</v>
      </c>
      <c r="I254" s="22" t="str">
        <f t="shared" si="46"/>
        <v>2019</v>
      </c>
      <c r="J254" s="9">
        <v>6</v>
      </c>
      <c r="K254" s="9">
        <f t="shared" si="43"/>
        <v>2025</v>
      </c>
      <c r="L254" s="10">
        <v>0</v>
      </c>
      <c r="M254" s="10">
        <v>11000</v>
      </c>
      <c r="N254" s="15"/>
      <c r="O254" s="15"/>
      <c r="P254" s="15">
        <f>(L254+M254+N254+O254)*1.21</f>
        <v>13310</v>
      </c>
      <c r="Q254" s="26">
        <f>ROUND(L254*1.21,0)</f>
        <v>0</v>
      </c>
      <c r="R254" s="26">
        <f t="shared" si="41"/>
        <v>13310</v>
      </c>
      <c r="S254" s="26">
        <f t="shared" si="42"/>
        <v>0</v>
      </c>
      <c r="T254" s="26"/>
      <c r="U254" s="26">
        <f t="shared" si="38"/>
        <v>13310</v>
      </c>
      <c r="V254" s="16" t="s">
        <v>377</v>
      </c>
      <c r="W254" s="16" t="s">
        <v>378</v>
      </c>
    </row>
    <row r="255" spans="1:23" x14ac:dyDescent="0.2">
      <c r="A255" s="11" t="s">
        <v>2117</v>
      </c>
      <c r="B255" s="12" t="s">
        <v>2118</v>
      </c>
      <c r="C255" s="11" t="s">
        <v>2119</v>
      </c>
      <c r="D255" s="11" t="s">
        <v>1430</v>
      </c>
      <c r="E255" s="11" t="s">
        <v>141</v>
      </c>
      <c r="F255" s="11" t="s">
        <v>2164</v>
      </c>
      <c r="G255" s="13" t="s">
        <v>2120</v>
      </c>
      <c r="H255" s="14">
        <v>42941</v>
      </c>
      <c r="I255" s="22" t="str">
        <f t="shared" si="46"/>
        <v>2017</v>
      </c>
      <c r="J255" s="9">
        <v>6</v>
      </c>
      <c r="K255" s="9">
        <f t="shared" si="43"/>
        <v>2023</v>
      </c>
      <c r="L255" s="10">
        <v>0</v>
      </c>
      <c r="M255" s="10">
        <v>20000</v>
      </c>
      <c r="N255" s="15"/>
      <c r="O255" s="15"/>
      <c r="P255" s="15">
        <f>(L255+M255+N255+O255)*1.21</f>
        <v>24200</v>
      </c>
      <c r="Q255" s="26">
        <f>ROUND(L255*1.21,0)</f>
        <v>0</v>
      </c>
      <c r="R255" s="26">
        <f t="shared" si="41"/>
        <v>24200</v>
      </c>
      <c r="S255" s="26">
        <f t="shared" si="42"/>
        <v>0</v>
      </c>
      <c r="T255" s="26"/>
      <c r="U255" s="26">
        <f t="shared" si="38"/>
        <v>24200</v>
      </c>
      <c r="V255" s="16"/>
      <c r="W255" s="16"/>
    </row>
    <row r="256" spans="1:23" x14ac:dyDescent="0.2">
      <c r="A256" s="11" t="s">
        <v>525</v>
      </c>
      <c r="B256" s="12" t="s">
        <v>526</v>
      </c>
      <c r="C256" s="11" t="s">
        <v>527</v>
      </c>
      <c r="D256" s="11" t="s">
        <v>528</v>
      </c>
      <c r="E256" s="11" t="s">
        <v>529</v>
      </c>
      <c r="F256" s="11" t="s">
        <v>2164</v>
      </c>
      <c r="G256" s="13" t="s">
        <v>530</v>
      </c>
      <c r="H256" s="14">
        <v>43693</v>
      </c>
      <c r="I256" s="22" t="str">
        <f t="shared" si="46"/>
        <v>2019</v>
      </c>
      <c r="J256" s="9">
        <v>6</v>
      </c>
      <c r="K256" s="9">
        <f t="shared" si="43"/>
        <v>2025</v>
      </c>
      <c r="L256" s="10">
        <v>10000</v>
      </c>
      <c r="M256" s="10">
        <v>30000</v>
      </c>
      <c r="N256" s="15"/>
      <c r="O256" s="15"/>
      <c r="P256" s="15">
        <f>(L256+M256+N256+O256)*1.21</f>
        <v>48400</v>
      </c>
      <c r="Q256" s="26">
        <f>ROUND(L256*1.21,0)</f>
        <v>12100</v>
      </c>
      <c r="R256" s="26">
        <f t="shared" si="41"/>
        <v>36300</v>
      </c>
      <c r="S256" s="26">
        <f t="shared" si="42"/>
        <v>0</v>
      </c>
      <c r="T256" s="26"/>
      <c r="U256" s="26">
        <f t="shared" si="38"/>
        <v>48400</v>
      </c>
      <c r="V256" s="16">
        <v>110675</v>
      </c>
      <c r="W256" s="16">
        <v>446454</v>
      </c>
    </row>
    <row r="257" spans="1:23" x14ac:dyDescent="0.2">
      <c r="A257" s="11" t="s">
        <v>2130</v>
      </c>
      <c r="B257" s="12" t="s">
        <v>2131</v>
      </c>
      <c r="C257" s="11" t="s">
        <v>2132</v>
      </c>
      <c r="D257" s="11" t="s">
        <v>2133</v>
      </c>
      <c r="E257" s="11" t="s">
        <v>78</v>
      </c>
      <c r="F257" s="11" t="s">
        <v>2164</v>
      </c>
      <c r="G257" s="13" t="s">
        <v>2134</v>
      </c>
      <c r="H257" s="14">
        <v>42027</v>
      </c>
      <c r="I257" s="22" t="str">
        <f t="shared" si="46"/>
        <v>2015</v>
      </c>
      <c r="J257" s="9">
        <v>6</v>
      </c>
      <c r="K257" s="9">
        <f t="shared" si="43"/>
        <v>2021</v>
      </c>
      <c r="L257" s="10"/>
      <c r="M257" s="10"/>
      <c r="N257" s="15"/>
      <c r="O257" s="15"/>
      <c r="P257" s="15">
        <v>60500</v>
      </c>
      <c r="Q257" s="26">
        <f>P257</f>
        <v>60500</v>
      </c>
      <c r="R257" s="26">
        <f t="shared" si="41"/>
        <v>0</v>
      </c>
      <c r="S257" s="26">
        <f t="shared" si="42"/>
        <v>0</v>
      </c>
      <c r="T257" s="26"/>
      <c r="U257" s="26">
        <f t="shared" si="38"/>
        <v>60500</v>
      </c>
      <c r="V257" s="16"/>
      <c r="W257" s="16"/>
    </row>
    <row r="258" spans="1:23" x14ac:dyDescent="0.2">
      <c r="A258" s="11" t="s">
        <v>1028</v>
      </c>
      <c r="B258" s="12" t="s">
        <v>1029</v>
      </c>
      <c r="C258" s="11" t="s">
        <v>1030</v>
      </c>
      <c r="D258" s="11" t="s">
        <v>1031</v>
      </c>
      <c r="E258" s="11" t="s">
        <v>238</v>
      </c>
      <c r="F258" s="11" t="s">
        <v>2164</v>
      </c>
      <c r="G258" s="13" t="s">
        <v>1032</v>
      </c>
      <c r="H258" s="14">
        <v>43821</v>
      </c>
      <c r="I258" s="22" t="str">
        <f t="shared" si="46"/>
        <v>2019</v>
      </c>
      <c r="J258" s="9">
        <v>6</v>
      </c>
      <c r="K258" s="9">
        <f t="shared" si="43"/>
        <v>2025</v>
      </c>
      <c r="L258" s="10">
        <v>0</v>
      </c>
      <c r="M258" s="10">
        <v>10000</v>
      </c>
      <c r="N258" s="15"/>
      <c r="O258" s="15"/>
      <c r="P258" s="15">
        <f>(L258+M258+N258+O258)*1.21</f>
        <v>12100</v>
      </c>
      <c r="Q258" s="26">
        <f>ROUND(L258*1.21,0)</f>
        <v>0</v>
      </c>
      <c r="R258" s="26">
        <f t="shared" si="41"/>
        <v>12100</v>
      </c>
      <c r="S258" s="26">
        <f t="shared" si="42"/>
        <v>0</v>
      </c>
      <c r="T258" s="26"/>
      <c r="U258" s="26">
        <f t="shared" ref="U258:U321" si="47">Q258+R258+S258+T258</f>
        <v>12100</v>
      </c>
      <c r="V258" s="16">
        <v>134467</v>
      </c>
      <c r="W258" s="16">
        <v>448980</v>
      </c>
    </row>
    <row r="259" spans="1:23" x14ac:dyDescent="0.2">
      <c r="A259" s="11" t="s">
        <v>2113</v>
      </c>
      <c r="B259" s="12" t="s">
        <v>2114</v>
      </c>
      <c r="C259" s="11" t="s">
        <v>2115</v>
      </c>
      <c r="D259" s="11" t="s">
        <v>223</v>
      </c>
      <c r="E259" s="11" t="s">
        <v>217</v>
      </c>
      <c r="F259" s="11" t="s">
        <v>2164</v>
      </c>
      <c r="G259" s="13" t="s">
        <v>2116</v>
      </c>
      <c r="H259" s="14">
        <v>42025</v>
      </c>
      <c r="I259" s="22" t="str">
        <f t="shared" si="46"/>
        <v>2015</v>
      </c>
      <c r="J259" s="9">
        <v>6</v>
      </c>
      <c r="K259" s="9">
        <f t="shared" si="43"/>
        <v>2021</v>
      </c>
      <c r="L259" s="10"/>
      <c r="M259" s="10"/>
      <c r="N259" s="15"/>
      <c r="O259" s="15"/>
      <c r="P259" s="15">
        <v>30250</v>
      </c>
      <c r="Q259" s="26">
        <f>P259</f>
        <v>30250</v>
      </c>
      <c r="R259" s="26">
        <f t="shared" si="41"/>
        <v>0</v>
      </c>
      <c r="S259" s="26">
        <f t="shared" si="42"/>
        <v>0</v>
      </c>
      <c r="T259" s="26"/>
      <c r="U259" s="26">
        <f t="shared" si="47"/>
        <v>30250</v>
      </c>
      <c r="V259" s="16"/>
      <c r="W259" s="16"/>
    </row>
    <row r="260" spans="1:23" x14ac:dyDescent="0.2">
      <c r="A260" s="11" t="s">
        <v>1909</v>
      </c>
      <c r="B260" s="12" t="s">
        <v>1910</v>
      </c>
      <c r="C260" s="11" t="s">
        <v>1218</v>
      </c>
      <c r="D260" s="11" t="s">
        <v>1911</v>
      </c>
      <c r="E260" s="11" t="s">
        <v>669</v>
      </c>
      <c r="F260" s="11" t="s">
        <v>2164</v>
      </c>
      <c r="G260" s="13" t="s">
        <v>1912</v>
      </c>
      <c r="H260" s="14">
        <v>42025</v>
      </c>
      <c r="I260" s="22" t="str">
        <f t="shared" si="46"/>
        <v>2015</v>
      </c>
      <c r="J260" s="9">
        <v>6</v>
      </c>
      <c r="K260" s="9">
        <f t="shared" si="43"/>
        <v>2021</v>
      </c>
      <c r="L260" s="10"/>
      <c r="M260" s="10"/>
      <c r="N260" s="15"/>
      <c r="O260" s="15"/>
      <c r="P260" s="15">
        <v>90750</v>
      </c>
      <c r="Q260" s="26">
        <f>P260</f>
        <v>90750</v>
      </c>
      <c r="R260" s="26">
        <f t="shared" si="41"/>
        <v>0</v>
      </c>
      <c r="S260" s="26">
        <f t="shared" si="42"/>
        <v>0</v>
      </c>
      <c r="T260" s="26"/>
      <c r="U260" s="26">
        <f t="shared" si="47"/>
        <v>90750</v>
      </c>
      <c r="V260" s="16"/>
      <c r="W260" s="16"/>
    </row>
    <row r="261" spans="1:23" x14ac:dyDescent="0.2">
      <c r="A261" s="11" t="s">
        <v>1913</v>
      </c>
      <c r="B261" s="12" t="s">
        <v>1914</v>
      </c>
      <c r="C261" s="11" t="s">
        <v>1915</v>
      </c>
      <c r="D261" s="11" t="s">
        <v>1255</v>
      </c>
      <c r="E261" s="11" t="s">
        <v>238</v>
      </c>
      <c r="F261" s="11" t="s">
        <v>2164</v>
      </c>
      <c r="G261" s="13" t="s">
        <v>1916</v>
      </c>
      <c r="H261" s="14">
        <v>42026</v>
      </c>
      <c r="I261" s="22" t="str">
        <f t="shared" si="46"/>
        <v>2015</v>
      </c>
      <c r="J261" s="9">
        <v>6</v>
      </c>
      <c r="K261" s="9">
        <f t="shared" si="43"/>
        <v>2021</v>
      </c>
      <c r="L261" s="10"/>
      <c r="M261" s="10"/>
      <c r="N261" s="15"/>
      <c r="O261" s="15"/>
      <c r="P261" s="15">
        <v>90750</v>
      </c>
      <c r="Q261" s="26">
        <f>P261</f>
        <v>90750</v>
      </c>
      <c r="R261" s="26">
        <f t="shared" si="41"/>
        <v>0</v>
      </c>
      <c r="S261" s="26">
        <f t="shared" si="42"/>
        <v>0</v>
      </c>
      <c r="T261" s="26"/>
      <c r="U261" s="26">
        <f t="shared" si="47"/>
        <v>90750</v>
      </c>
      <c r="V261" s="16"/>
      <c r="W261" s="16"/>
    </row>
    <row r="262" spans="1:23" x14ac:dyDescent="0.2">
      <c r="A262" s="11" t="s">
        <v>1002</v>
      </c>
      <c r="B262" s="12" t="s">
        <v>1003</v>
      </c>
      <c r="C262" s="11" t="s">
        <v>1004</v>
      </c>
      <c r="D262" s="11" t="s">
        <v>1005</v>
      </c>
      <c r="E262" s="11" t="s">
        <v>125</v>
      </c>
      <c r="F262" s="11" t="s">
        <v>2164</v>
      </c>
      <c r="G262" s="13" t="s">
        <v>1006</v>
      </c>
      <c r="H262" s="14">
        <v>43693</v>
      </c>
      <c r="I262" s="22" t="str">
        <f t="shared" si="46"/>
        <v>2019</v>
      </c>
      <c r="J262" s="9">
        <v>6</v>
      </c>
      <c r="K262" s="9">
        <f t="shared" si="43"/>
        <v>2025</v>
      </c>
      <c r="L262" s="10">
        <v>0</v>
      </c>
      <c r="M262" s="10">
        <v>13000</v>
      </c>
      <c r="N262" s="15"/>
      <c r="O262" s="15"/>
      <c r="P262" s="15">
        <f t="shared" ref="P262:P270" si="48">(L262+M262+N262+O262)*1.21</f>
        <v>15730</v>
      </c>
      <c r="Q262" s="26">
        <f t="shared" ref="Q262:Q270" si="49">ROUND(L262*1.21,0)</f>
        <v>0</v>
      </c>
      <c r="R262" s="26">
        <f t="shared" si="41"/>
        <v>15730</v>
      </c>
      <c r="S262" s="26">
        <f t="shared" si="42"/>
        <v>0</v>
      </c>
      <c r="T262" s="26"/>
      <c r="U262" s="26">
        <f t="shared" si="47"/>
        <v>15730</v>
      </c>
      <c r="V262" s="16">
        <v>124859</v>
      </c>
      <c r="W262" s="16">
        <v>450980</v>
      </c>
    </row>
    <row r="263" spans="1:23" x14ac:dyDescent="0.2">
      <c r="A263" s="18" t="s">
        <v>2184</v>
      </c>
      <c r="B263" s="12" t="s">
        <v>807</v>
      </c>
      <c r="C263" s="11" t="s">
        <v>808</v>
      </c>
      <c r="D263" s="11" t="s">
        <v>809</v>
      </c>
      <c r="E263" s="11" t="s">
        <v>78</v>
      </c>
      <c r="F263" s="11" t="s">
        <v>2164</v>
      </c>
      <c r="G263" s="13" t="s">
        <v>810</v>
      </c>
      <c r="H263" s="14">
        <v>43693</v>
      </c>
      <c r="I263" s="22" t="str">
        <f t="shared" si="46"/>
        <v>2019</v>
      </c>
      <c r="J263" s="9">
        <v>6</v>
      </c>
      <c r="K263" s="9">
        <f t="shared" si="43"/>
        <v>2025</v>
      </c>
      <c r="L263" s="10">
        <v>0</v>
      </c>
      <c r="M263" s="10">
        <v>20000</v>
      </c>
      <c r="N263" s="15"/>
      <c r="O263" s="15"/>
      <c r="P263" s="15">
        <f t="shared" si="48"/>
        <v>24200</v>
      </c>
      <c r="Q263" s="26">
        <f t="shared" si="49"/>
        <v>0</v>
      </c>
      <c r="R263" s="26">
        <f t="shared" si="41"/>
        <v>24200</v>
      </c>
      <c r="S263" s="26">
        <f t="shared" si="42"/>
        <v>0</v>
      </c>
      <c r="T263" s="26"/>
      <c r="U263" s="26">
        <f t="shared" si="47"/>
        <v>24200</v>
      </c>
      <c r="V263" s="16" t="s">
        <v>811</v>
      </c>
      <c r="W263" s="16" t="s">
        <v>812</v>
      </c>
    </row>
    <row r="264" spans="1:23" x14ac:dyDescent="0.2">
      <c r="A264" s="18" t="s">
        <v>2184</v>
      </c>
      <c r="B264" s="12" t="s">
        <v>807</v>
      </c>
      <c r="C264" s="11" t="s">
        <v>808</v>
      </c>
      <c r="D264" s="11" t="s">
        <v>809</v>
      </c>
      <c r="E264" s="11" t="s">
        <v>78</v>
      </c>
      <c r="F264" s="11" t="s">
        <v>2164</v>
      </c>
      <c r="G264" s="13" t="s">
        <v>810</v>
      </c>
      <c r="H264" s="14">
        <v>43693</v>
      </c>
      <c r="I264" s="22" t="str">
        <f t="shared" si="46"/>
        <v>2019</v>
      </c>
      <c r="J264" s="19">
        <v>6</v>
      </c>
      <c r="K264" s="19">
        <v>2025</v>
      </c>
      <c r="L264" s="10">
        <v>20000</v>
      </c>
      <c r="M264" s="17"/>
      <c r="N264" s="17"/>
      <c r="O264" s="17"/>
      <c r="P264" s="15">
        <f t="shared" si="48"/>
        <v>24200</v>
      </c>
      <c r="Q264" s="26">
        <f t="shared" si="49"/>
        <v>24200</v>
      </c>
      <c r="R264" s="26">
        <f t="shared" ref="R264:R327" si="50">ROUND(M264*1.21,0)</f>
        <v>0</v>
      </c>
      <c r="S264" s="26">
        <f t="shared" ref="S264:S327" si="51">ROUND(N264*1.21,0)</f>
        <v>0</v>
      </c>
      <c r="T264" s="26"/>
      <c r="U264" s="26">
        <f t="shared" si="47"/>
        <v>24200</v>
      </c>
      <c r="V264" s="17"/>
      <c r="W264" s="17"/>
    </row>
    <row r="265" spans="1:23" x14ac:dyDescent="0.2">
      <c r="A265" s="11" t="s">
        <v>1791</v>
      </c>
      <c r="B265" s="12" t="s">
        <v>1792</v>
      </c>
      <c r="C265" s="11" t="s">
        <v>117</v>
      </c>
      <c r="D265" s="11" t="s">
        <v>118</v>
      </c>
      <c r="E265" s="11" t="s">
        <v>119</v>
      </c>
      <c r="F265" s="11" t="s">
        <v>2165</v>
      </c>
      <c r="G265" s="13" t="s">
        <v>1793</v>
      </c>
      <c r="H265" s="14">
        <v>42303</v>
      </c>
      <c r="I265" s="22" t="s">
        <v>1289</v>
      </c>
      <c r="J265" s="9">
        <v>3</v>
      </c>
      <c r="K265" s="9">
        <f t="shared" ref="K265:K274" si="52">+J265+I265</f>
        <v>2018</v>
      </c>
      <c r="L265" s="10"/>
      <c r="M265" s="10"/>
      <c r="N265" s="15">
        <v>82645</v>
      </c>
      <c r="O265" s="15"/>
      <c r="P265" s="15">
        <f t="shared" si="48"/>
        <v>100000.45</v>
      </c>
      <c r="Q265" s="26">
        <f t="shared" si="49"/>
        <v>0</v>
      </c>
      <c r="R265" s="26">
        <f t="shared" si="50"/>
        <v>0</v>
      </c>
      <c r="S265" s="26">
        <f t="shared" si="51"/>
        <v>100000</v>
      </c>
      <c r="T265" s="26"/>
      <c r="U265" s="26">
        <f t="shared" si="47"/>
        <v>100000</v>
      </c>
      <c r="V265" s="16" t="s">
        <v>120</v>
      </c>
      <c r="W265" s="16" t="s">
        <v>121</v>
      </c>
    </row>
    <row r="266" spans="1:23" x14ac:dyDescent="0.2">
      <c r="A266" s="11" t="s">
        <v>1791</v>
      </c>
      <c r="B266" s="12" t="s">
        <v>1792</v>
      </c>
      <c r="C266" s="11" t="s">
        <v>117</v>
      </c>
      <c r="D266" s="11" t="s">
        <v>118</v>
      </c>
      <c r="E266" s="11" t="s">
        <v>119</v>
      </c>
      <c r="F266" s="11" t="s">
        <v>2165</v>
      </c>
      <c r="G266" s="13" t="s">
        <v>1793</v>
      </c>
      <c r="H266" s="14">
        <v>42303</v>
      </c>
      <c r="I266" s="22" t="str">
        <f>LEFT(G266,4)</f>
        <v>2015</v>
      </c>
      <c r="J266" s="9">
        <v>6</v>
      </c>
      <c r="K266" s="9">
        <f t="shared" si="52"/>
        <v>2021</v>
      </c>
      <c r="L266" s="10">
        <v>103306</v>
      </c>
      <c r="M266" s="10"/>
      <c r="N266" s="15"/>
      <c r="O266" s="15"/>
      <c r="P266" s="15">
        <f t="shared" si="48"/>
        <v>125000.26</v>
      </c>
      <c r="Q266" s="26">
        <f t="shared" si="49"/>
        <v>125000</v>
      </c>
      <c r="R266" s="26">
        <f t="shared" si="50"/>
        <v>0</v>
      </c>
      <c r="S266" s="26">
        <f t="shared" si="51"/>
        <v>0</v>
      </c>
      <c r="T266" s="26"/>
      <c r="U266" s="26">
        <f t="shared" si="47"/>
        <v>125000</v>
      </c>
      <c r="V266" s="16" t="s">
        <v>120</v>
      </c>
      <c r="W266" s="16" t="s">
        <v>121</v>
      </c>
    </row>
    <row r="267" spans="1:23" x14ac:dyDescent="0.2">
      <c r="A267" s="11" t="s">
        <v>1378</v>
      </c>
      <c r="B267" s="12" t="s">
        <v>1379</v>
      </c>
      <c r="C267" s="11" t="s">
        <v>1380</v>
      </c>
      <c r="D267" s="11" t="s">
        <v>1381</v>
      </c>
      <c r="E267" s="11" t="s">
        <v>48</v>
      </c>
      <c r="F267" s="11" t="s">
        <v>2165</v>
      </c>
      <c r="G267" s="13" t="s">
        <v>26</v>
      </c>
      <c r="H267" s="14">
        <v>42303</v>
      </c>
      <c r="I267" s="22" t="str">
        <f>LEFT(G267,4)</f>
        <v>2015</v>
      </c>
      <c r="J267" s="9">
        <v>6</v>
      </c>
      <c r="K267" s="9">
        <f t="shared" si="52"/>
        <v>2021</v>
      </c>
      <c r="L267" s="10">
        <v>300000</v>
      </c>
      <c r="M267" s="10"/>
      <c r="N267" s="15"/>
      <c r="O267" s="15"/>
      <c r="P267" s="15">
        <f t="shared" si="48"/>
        <v>363000</v>
      </c>
      <c r="Q267" s="26">
        <f t="shared" si="49"/>
        <v>363000</v>
      </c>
      <c r="R267" s="26">
        <f t="shared" si="50"/>
        <v>0</v>
      </c>
      <c r="S267" s="26">
        <f t="shared" si="51"/>
        <v>0</v>
      </c>
      <c r="T267" s="26"/>
      <c r="U267" s="26">
        <f t="shared" si="47"/>
        <v>363000</v>
      </c>
      <c r="V267" s="16" t="s">
        <v>49</v>
      </c>
      <c r="W267" s="16" t="s">
        <v>50</v>
      </c>
    </row>
    <row r="268" spans="1:23" x14ac:dyDescent="0.2">
      <c r="A268" s="11" t="s">
        <v>1672</v>
      </c>
      <c r="B268" s="12" t="s">
        <v>1668</v>
      </c>
      <c r="C268" s="11" t="s">
        <v>43</v>
      </c>
      <c r="D268" s="11" t="s">
        <v>44</v>
      </c>
      <c r="E268" s="11" t="s">
        <v>25</v>
      </c>
      <c r="F268" s="11" t="s">
        <v>2165</v>
      </c>
      <c r="G268" s="13" t="s">
        <v>26</v>
      </c>
      <c r="H268" s="14">
        <v>42303</v>
      </c>
      <c r="I268" s="22" t="s">
        <v>1289</v>
      </c>
      <c r="J268" s="9">
        <v>3</v>
      </c>
      <c r="K268" s="9">
        <f t="shared" si="52"/>
        <v>2018</v>
      </c>
      <c r="L268" s="10"/>
      <c r="M268" s="10"/>
      <c r="N268" s="15">
        <v>85000</v>
      </c>
      <c r="O268" s="15"/>
      <c r="P268" s="15">
        <f t="shared" si="48"/>
        <v>102850</v>
      </c>
      <c r="Q268" s="26">
        <f t="shared" si="49"/>
        <v>0</v>
      </c>
      <c r="R268" s="26">
        <f t="shared" si="50"/>
        <v>0</v>
      </c>
      <c r="S268" s="26">
        <f t="shared" si="51"/>
        <v>102850</v>
      </c>
      <c r="T268" s="26"/>
      <c r="U268" s="26">
        <f t="shared" si="47"/>
        <v>102850</v>
      </c>
      <c r="V268" s="16" t="s">
        <v>34</v>
      </c>
      <c r="W268" s="16" t="s">
        <v>35</v>
      </c>
    </row>
    <row r="269" spans="1:23" x14ac:dyDescent="0.2">
      <c r="A269" s="11" t="s">
        <v>1378</v>
      </c>
      <c r="B269" s="12" t="s">
        <v>1668</v>
      </c>
      <c r="C269" s="11" t="s">
        <v>1380</v>
      </c>
      <c r="D269" s="11" t="s">
        <v>1381</v>
      </c>
      <c r="E269" s="11" t="s">
        <v>48</v>
      </c>
      <c r="F269" s="11" t="s">
        <v>2165</v>
      </c>
      <c r="G269" s="13" t="s">
        <v>26</v>
      </c>
      <c r="H269" s="14">
        <v>42303</v>
      </c>
      <c r="I269" s="22" t="s">
        <v>1289</v>
      </c>
      <c r="J269" s="9">
        <v>3</v>
      </c>
      <c r="K269" s="9">
        <f t="shared" si="52"/>
        <v>2018</v>
      </c>
      <c r="L269" s="10"/>
      <c r="M269" s="10"/>
      <c r="N269" s="15">
        <v>135000</v>
      </c>
      <c r="O269" s="15"/>
      <c r="P269" s="15">
        <f t="shared" si="48"/>
        <v>163350</v>
      </c>
      <c r="Q269" s="26">
        <f t="shared" si="49"/>
        <v>0</v>
      </c>
      <c r="R269" s="26">
        <f t="shared" si="50"/>
        <v>0</v>
      </c>
      <c r="S269" s="26">
        <f t="shared" si="51"/>
        <v>163350</v>
      </c>
      <c r="T269" s="26"/>
      <c r="U269" s="26">
        <f t="shared" si="47"/>
        <v>163350</v>
      </c>
      <c r="V269" s="16" t="s">
        <v>49</v>
      </c>
      <c r="W269" s="16" t="s">
        <v>50</v>
      </c>
    </row>
    <row r="270" spans="1:23" x14ac:dyDescent="0.2">
      <c r="A270" s="11" t="s">
        <v>1672</v>
      </c>
      <c r="B270" s="12" t="s">
        <v>1668</v>
      </c>
      <c r="C270" s="11" t="s">
        <v>43</v>
      </c>
      <c r="D270" s="11" t="s">
        <v>44</v>
      </c>
      <c r="E270" s="11" t="s">
        <v>25</v>
      </c>
      <c r="F270" s="11" t="s">
        <v>2165</v>
      </c>
      <c r="G270" s="13" t="s">
        <v>26</v>
      </c>
      <c r="H270" s="14">
        <v>42303</v>
      </c>
      <c r="I270" s="22" t="str">
        <f>LEFT(G270,4)</f>
        <v>2015</v>
      </c>
      <c r="J270" s="9">
        <v>6</v>
      </c>
      <c r="K270" s="9">
        <f t="shared" si="52"/>
        <v>2021</v>
      </c>
      <c r="L270" s="10">
        <v>125000</v>
      </c>
      <c r="M270" s="10"/>
      <c r="N270" s="15"/>
      <c r="O270" s="15"/>
      <c r="P270" s="15">
        <f t="shared" si="48"/>
        <v>151250</v>
      </c>
      <c r="Q270" s="26">
        <f t="shared" si="49"/>
        <v>151250</v>
      </c>
      <c r="R270" s="26">
        <f t="shared" si="50"/>
        <v>0</v>
      </c>
      <c r="S270" s="26">
        <f t="shared" si="51"/>
        <v>0</v>
      </c>
      <c r="T270" s="26"/>
      <c r="U270" s="26">
        <f t="shared" si="47"/>
        <v>151250</v>
      </c>
      <c r="V270" s="16" t="s">
        <v>34</v>
      </c>
      <c r="W270" s="16" t="s">
        <v>35</v>
      </c>
    </row>
    <row r="271" spans="1:23" x14ac:dyDescent="0.2">
      <c r="A271" s="11" t="s">
        <v>141</v>
      </c>
      <c r="B271" s="12" t="s">
        <v>1180</v>
      </c>
      <c r="C271" s="11" t="s">
        <v>1181</v>
      </c>
      <c r="D271" s="11" t="s">
        <v>1182</v>
      </c>
      <c r="E271" s="11" t="s">
        <v>141</v>
      </c>
      <c r="F271" s="11" t="s">
        <v>2166</v>
      </c>
      <c r="G271" s="13" t="s">
        <v>1183</v>
      </c>
      <c r="H271" s="14">
        <v>42026</v>
      </c>
      <c r="I271" s="22" t="str">
        <f>LEFT(G271,4)</f>
        <v>2015</v>
      </c>
      <c r="J271" s="9">
        <v>6</v>
      </c>
      <c r="K271" s="9">
        <f t="shared" si="52"/>
        <v>2021</v>
      </c>
      <c r="L271" s="10"/>
      <c r="M271" s="10"/>
      <c r="N271" s="15"/>
      <c r="O271" s="15"/>
      <c r="P271" s="15">
        <v>1452000</v>
      </c>
      <c r="Q271" s="26">
        <f>P271</f>
        <v>1452000</v>
      </c>
      <c r="R271" s="26">
        <f t="shared" si="50"/>
        <v>0</v>
      </c>
      <c r="S271" s="26">
        <f t="shared" si="51"/>
        <v>0</v>
      </c>
      <c r="T271" s="26"/>
      <c r="U271" s="26">
        <f t="shared" si="47"/>
        <v>1452000</v>
      </c>
      <c r="V271" s="16"/>
      <c r="W271" s="16"/>
    </row>
    <row r="272" spans="1:23" x14ac:dyDescent="0.2">
      <c r="A272" s="11" t="s">
        <v>1221</v>
      </c>
      <c r="B272" s="12" t="s">
        <v>1222</v>
      </c>
      <c r="C272" s="11" t="s">
        <v>1223</v>
      </c>
      <c r="D272" s="11" t="s">
        <v>1224</v>
      </c>
      <c r="E272" s="11" t="s">
        <v>283</v>
      </c>
      <c r="F272" s="11" t="s">
        <v>2166</v>
      </c>
      <c r="G272" s="13" t="s">
        <v>1225</v>
      </c>
      <c r="H272" s="14">
        <v>42026</v>
      </c>
      <c r="I272" s="22" t="str">
        <f>LEFT(G272,4)</f>
        <v>2015</v>
      </c>
      <c r="J272" s="9">
        <v>6</v>
      </c>
      <c r="K272" s="9">
        <f t="shared" si="52"/>
        <v>2021</v>
      </c>
      <c r="L272" s="10"/>
      <c r="M272" s="10"/>
      <c r="N272" s="15"/>
      <c r="O272" s="15"/>
      <c r="P272" s="15">
        <v>961950</v>
      </c>
      <c r="Q272" s="26">
        <f>P272</f>
        <v>961950</v>
      </c>
      <c r="R272" s="26">
        <f t="shared" si="50"/>
        <v>0</v>
      </c>
      <c r="S272" s="26">
        <f t="shared" si="51"/>
        <v>0</v>
      </c>
      <c r="T272" s="26"/>
      <c r="U272" s="26">
        <f t="shared" si="47"/>
        <v>961950</v>
      </c>
      <c r="V272" s="16"/>
      <c r="W272" s="16"/>
    </row>
    <row r="273" spans="1:23" x14ac:dyDescent="0.2">
      <c r="A273" s="11" t="s">
        <v>1066</v>
      </c>
      <c r="B273" s="12" t="s">
        <v>1067</v>
      </c>
      <c r="C273" s="11" t="s">
        <v>1068</v>
      </c>
      <c r="D273" s="11" t="s">
        <v>1069</v>
      </c>
      <c r="E273" s="11" t="s">
        <v>108</v>
      </c>
      <c r="F273" s="11" t="s">
        <v>2166</v>
      </c>
      <c r="G273" s="13" t="s">
        <v>1070</v>
      </c>
      <c r="H273" s="14">
        <v>43984</v>
      </c>
      <c r="I273" s="22">
        <v>2014</v>
      </c>
      <c r="J273" s="9">
        <v>6</v>
      </c>
      <c r="K273" s="9">
        <f t="shared" si="52"/>
        <v>2020</v>
      </c>
      <c r="L273" s="10">
        <v>725000</v>
      </c>
      <c r="M273" s="10">
        <v>0</v>
      </c>
      <c r="N273" s="15"/>
      <c r="O273" s="15"/>
      <c r="P273" s="15">
        <f t="shared" ref="P273:P282" si="53">(L273+M273+N273+O273)*1.21</f>
        <v>877250</v>
      </c>
      <c r="Q273" s="26">
        <f t="shared" ref="Q273:Q282" si="54">ROUND(L273*1.21,0)</f>
        <v>877250</v>
      </c>
      <c r="R273" s="26">
        <f t="shared" si="50"/>
        <v>0</v>
      </c>
      <c r="S273" s="26">
        <f t="shared" si="51"/>
        <v>0</v>
      </c>
      <c r="T273" s="26"/>
      <c r="U273" s="26">
        <f t="shared" si="47"/>
        <v>877250</v>
      </c>
      <c r="V273" s="16" t="s">
        <v>1071</v>
      </c>
      <c r="W273" s="16" t="s">
        <v>1072</v>
      </c>
    </row>
    <row r="274" spans="1:23" x14ac:dyDescent="0.2">
      <c r="A274" s="11" t="s">
        <v>1061</v>
      </c>
      <c r="B274" s="12" t="s">
        <v>1062</v>
      </c>
      <c r="C274" s="11" t="s">
        <v>1063</v>
      </c>
      <c r="D274" s="11" t="s">
        <v>1064</v>
      </c>
      <c r="E274" s="11" t="s">
        <v>529</v>
      </c>
      <c r="F274" s="11" t="s">
        <v>2166</v>
      </c>
      <c r="G274" s="13" t="s">
        <v>1065</v>
      </c>
      <c r="H274" s="14">
        <v>43984</v>
      </c>
      <c r="I274" s="22" t="str">
        <f t="shared" ref="I274:I300" si="55">LEFT(G274,4)</f>
        <v>2020</v>
      </c>
      <c r="J274" s="9">
        <v>6</v>
      </c>
      <c r="K274" s="9">
        <f t="shared" si="52"/>
        <v>2026</v>
      </c>
      <c r="L274" s="10">
        <v>1585000</v>
      </c>
      <c r="M274" s="10">
        <v>0</v>
      </c>
      <c r="N274" s="15"/>
      <c r="O274" s="15"/>
      <c r="P274" s="15">
        <f t="shared" si="53"/>
        <v>1917850</v>
      </c>
      <c r="Q274" s="26">
        <f t="shared" si="54"/>
        <v>1917850</v>
      </c>
      <c r="R274" s="26">
        <f t="shared" si="50"/>
        <v>0</v>
      </c>
      <c r="S274" s="26">
        <f t="shared" si="51"/>
        <v>0</v>
      </c>
      <c r="T274" s="26"/>
      <c r="U274" s="26">
        <f t="shared" si="47"/>
        <v>1917850</v>
      </c>
      <c r="V274" s="16"/>
      <c r="W274" s="16"/>
    </row>
    <row r="275" spans="1:23" x14ac:dyDescent="0.2">
      <c r="A275" s="11" t="s">
        <v>1091</v>
      </c>
      <c r="B275" s="12" t="s">
        <v>1092</v>
      </c>
      <c r="C275" s="11" t="s">
        <v>1093</v>
      </c>
      <c r="D275" s="11" t="s">
        <v>1094</v>
      </c>
      <c r="E275" s="11" t="s">
        <v>238</v>
      </c>
      <c r="F275" s="11" t="s">
        <v>2166</v>
      </c>
      <c r="G275" s="13" t="s">
        <v>1095</v>
      </c>
      <c r="H275" s="14">
        <v>43984</v>
      </c>
      <c r="I275" s="22" t="str">
        <f t="shared" si="55"/>
        <v>2020</v>
      </c>
      <c r="J275" s="9">
        <v>6</v>
      </c>
      <c r="K275" s="9">
        <v>2019</v>
      </c>
      <c r="L275" s="10">
        <v>2400000</v>
      </c>
      <c r="M275" s="10">
        <v>0</v>
      </c>
      <c r="N275" s="15"/>
      <c r="O275" s="15"/>
      <c r="P275" s="15">
        <f t="shared" si="53"/>
        <v>2904000</v>
      </c>
      <c r="Q275" s="26">
        <f t="shared" si="54"/>
        <v>2904000</v>
      </c>
      <c r="R275" s="26">
        <f t="shared" si="50"/>
        <v>0</v>
      </c>
      <c r="S275" s="26">
        <f t="shared" si="51"/>
        <v>0</v>
      </c>
      <c r="T275" s="26"/>
      <c r="U275" s="26">
        <f t="shared" si="47"/>
        <v>2904000</v>
      </c>
      <c r="V275" s="16"/>
      <c r="W275" s="16"/>
    </row>
    <row r="276" spans="1:23" x14ac:dyDescent="0.2">
      <c r="A276" s="11" t="s">
        <v>1086</v>
      </c>
      <c r="B276" s="12" t="s">
        <v>1087</v>
      </c>
      <c r="C276" s="11" t="s">
        <v>1088</v>
      </c>
      <c r="D276" s="11" t="s">
        <v>1089</v>
      </c>
      <c r="E276" s="11" t="s">
        <v>168</v>
      </c>
      <c r="F276" s="11" t="s">
        <v>2166</v>
      </c>
      <c r="G276" s="13" t="s">
        <v>1090</v>
      </c>
      <c r="H276" s="14">
        <v>43984</v>
      </c>
      <c r="I276" s="22" t="str">
        <f t="shared" si="55"/>
        <v>2020</v>
      </c>
      <c r="J276" s="9">
        <v>6</v>
      </c>
      <c r="K276" s="9">
        <f t="shared" ref="K276:K300" si="56">+J276+I276</f>
        <v>2026</v>
      </c>
      <c r="L276" s="10">
        <v>990000</v>
      </c>
      <c r="M276" s="10">
        <v>0</v>
      </c>
      <c r="N276" s="15"/>
      <c r="O276" s="15"/>
      <c r="P276" s="15">
        <f t="shared" si="53"/>
        <v>1197900</v>
      </c>
      <c r="Q276" s="26">
        <f t="shared" si="54"/>
        <v>1197900</v>
      </c>
      <c r="R276" s="26">
        <f t="shared" si="50"/>
        <v>0</v>
      </c>
      <c r="S276" s="26">
        <f t="shared" si="51"/>
        <v>0</v>
      </c>
      <c r="T276" s="26"/>
      <c r="U276" s="26">
        <f t="shared" si="47"/>
        <v>1197900</v>
      </c>
      <c r="V276" s="16"/>
      <c r="W276" s="16"/>
    </row>
    <row r="277" spans="1:23" x14ac:dyDescent="0.2">
      <c r="A277" s="11" t="s">
        <v>1076</v>
      </c>
      <c r="B277" s="12" t="s">
        <v>1077</v>
      </c>
      <c r="C277" s="11" t="s">
        <v>1078</v>
      </c>
      <c r="D277" s="11" t="s">
        <v>1079</v>
      </c>
      <c r="E277" s="11" t="s">
        <v>617</v>
      </c>
      <c r="F277" s="11" t="s">
        <v>2166</v>
      </c>
      <c r="G277" s="13" t="s">
        <v>1080</v>
      </c>
      <c r="H277" s="14">
        <v>43984</v>
      </c>
      <c r="I277" s="22" t="str">
        <f t="shared" si="55"/>
        <v>2020</v>
      </c>
      <c r="J277" s="9">
        <v>6</v>
      </c>
      <c r="K277" s="9">
        <f t="shared" si="56"/>
        <v>2026</v>
      </c>
      <c r="L277" s="10">
        <v>435000</v>
      </c>
      <c r="M277" s="10">
        <v>0</v>
      </c>
      <c r="N277" s="15"/>
      <c r="O277" s="15"/>
      <c r="P277" s="15">
        <f t="shared" si="53"/>
        <v>526350</v>
      </c>
      <c r="Q277" s="26">
        <f t="shared" si="54"/>
        <v>526350</v>
      </c>
      <c r="R277" s="26">
        <f t="shared" si="50"/>
        <v>0</v>
      </c>
      <c r="S277" s="26">
        <f t="shared" si="51"/>
        <v>0</v>
      </c>
      <c r="T277" s="26"/>
      <c r="U277" s="26">
        <f t="shared" si="47"/>
        <v>526350</v>
      </c>
      <c r="V277" s="16"/>
      <c r="W277" s="16"/>
    </row>
    <row r="278" spans="1:23" x14ac:dyDescent="0.2">
      <c r="A278" s="11" t="s">
        <v>1081</v>
      </c>
      <c r="B278" s="12" t="s">
        <v>1082</v>
      </c>
      <c r="C278" s="11" t="s">
        <v>1083</v>
      </c>
      <c r="D278" s="11" t="s">
        <v>1084</v>
      </c>
      <c r="E278" s="11" t="s">
        <v>929</v>
      </c>
      <c r="F278" s="11" t="s">
        <v>2166</v>
      </c>
      <c r="G278" s="13" t="s">
        <v>1085</v>
      </c>
      <c r="H278" s="14">
        <v>43984</v>
      </c>
      <c r="I278" s="22" t="str">
        <f t="shared" si="55"/>
        <v>2020</v>
      </c>
      <c r="J278" s="9">
        <v>6</v>
      </c>
      <c r="K278" s="9">
        <f t="shared" si="56"/>
        <v>2026</v>
      </c>
      <c r="L278" s="10">
        <v>375000</v>
      </c>
      <c r="M278" s="10">
        <v>0</v>
      </c>
      <c r="N278" s="15"/>
      <c r="O278" s="15"/>
      <c r="P278" s="15">
        <f t="shared" si="53"/>
        <v>453750</v>
      </c>
      <c r="Q278" s="26">
        <f t="shared" si="54"/>
        <v>453750</v>
      </c>
      <c r="R278" s="26">
        <f t="shared" si="50"/>
        <v>0</v>
      </c>
      <c r="S278" s="26">
        <f t="shared" si="51"/>
        <v>0</v>
      </c>
      <c r="T278" s="26"/>
      <c r="U278" s="26">
        <f t="shared" si="47"/>
        <v>453750</v>
      </c>
      <c r="V278" s="16"/>
      <c r="W278" s="16"/>
    </row>
    <row r="279" spans="1:23" x14ac:dyDescent="0.2">
      <c r="A279" s="11" t="s">
        <v>725</v>
      </c>
      <c r="B279" s="12" t="s">
        <v>726</v>
      </c>
      <c r="C279" s="11" t="s">
        <v>727</v>
      </c>
      <c r="D279" s="11" t="s">
        <v>728</v>
      </c>
      <c r="E279" s="11" t="s">
        <v>78</v>
      </c>
      <c r="F279" s="11" t="s">
        <v>2167</v>
      </c>
      <c r="G279" s="13" t="s">
        <v>2221</v>
      </c>
      <c r="H279" s="14">
        <v>43196</v>
      </c>
      <c r="I279" s="22" t="str">
        <f t="shared" si="55"/>
        <v>2018</v>
      </c>
      <c r="J279" s="9">
        <v>6</v>
      </c>
      <c r="K279" s="9">
        <f t="shared" si="56"/>
        <v>2024</v>
      </c>
      <c r="L279" s="10"/>
      <c r="M279" s="10">
        <f>VLOOKUP(B279,[1]Totaalbestand!$1:$1048576,11,0)</f>
        <v>21500</v>
      </c>
      <c r="N279" s="15">
        <v>0</v>
      </c>
      <c r="O279" s="15"/>
      <c r="P279" s="15">
        <f t="shared" si="53"/>
        <v>26015</v>
      </c>
      <c r="Q279" s="26">
        <f t="shared" si="54"/>
        <v>0</v>
      </c>
      <c r="R279" s="26">
        <f t="shared" si="50"/>
        <v>26015</v>
      </c>
      <c r="S279" s="26">
        <f t="shared" si="51"/>
        <v>0</v>
      </c>
      <c r="T279" s="26"/>
      <c r="U279" s="26">
        <f t="shared" si="47"/>
        <v>26015</v>
      </c>
      <c r="V279" s="16">
        <f>VLOOKUP(B279,'[2]Data Kunstwerken'!$1:$1048576,26,FALSE)</f>
        <v>140763.91499999911</v>
      </c>
      <c r="W279" s="16">
        <f>VLOOKUP(B279,'[2]Data Kunstwerken'!$1:$1048576,27,FALSE)</f>
        <v>453391.89900000021</v>
      </c>
    </row>
    <row r="280" spans="1:23" x14ac:dyDescent="0.2">
      <c r="A280" s="11" t="s">
        <v>750</v>
      </c>
      <c r="B280" s="12" t="s">
        <v>796</v>
      </c>
      <c r="C280" s="11" t="s">
        <v>752</v>
      </c>
      <c r="D280" s="11" t="s">
        <v>705</v>
      </c>
      <c r="E280" s="11" t="s">
        <v>687</v>
      </c>
      <c r="F280" s="11" t="s">
        <v>2167</v>
      </c>
      <c r="G280" s="13" t="s">
        <v>797</v>
      </c>
      <c r="H280" s="14">
        <v>43717</v>
      </c>
      <c r="I280" s="22" t="str">
        <f t="shared" si="55"/>
        <v>2019</v>
      </c>
      <c r="J280" s="9">
        <v>6</v>
      </c>
      <c r="K280" s="9">
        <f t="shared" si="56"/>
        <v>2025</v>
      </c>
      <c r="L280" s="10">
        <v>0</v>
      </c>
      <c r="M280" s="10">
        <v>20000</v>
      </c>
      <c r="N280" s="15"/>
      <c r="O280" s="15"/>
      <c r="P280" s="15">
        <f t="shared" si="53"/>
        <v>24200</v>
      </c>
      <c r="Q280" s="26">
        <f t="shared" si="54"/>
        <v>0</v>
      </c>
      <c r="R280" s="26">
        <f t="shared" si="50"/>
        <v>24200</v>
      </c>
      <c r="S280" s="26">
        <f t="shared" si="51"/>
        <v>0</v>
      </c>
      <c r="T280" s="26"/>
      <c r="U280" s="26">
        <f t="shared" si="47"/>
        <v>24200</v>
      </c>
      <c r="V280" s="16" t="s">
        <v>754</v>
      </c>
      <c r="W280" s="16" t="s">
        <v>755</v>
      </c>
    </row>
    <row r="281" spans="1:23" x14ac:dyDescent="0.2">
      <c r="A281" s="11" t="s">
        <v>689</v>
      </c>
      <c r="B281" s="12" t="s">
        <v>690</v>
      </c>
      <c r="C281" s="11" t="s">
        <v>691</v>
      </c>
      <c r="D281" s="11" t="s">
        <v>692</v>
      </c>
      <c r="E281" s="11" t="s">
        <v>687</v>
      </c>
      <c r="F281" s="11" t="s">
        <v>2167</v>
      </c>
      <c r="G281" s="13" t="s">
        <v>2222</v>
      </c>
      <c r="H281" s="14">
        <v>43200</v>
      </c>
      <c r="I281" s="22" t="str">
        <f t="shared" si="55"/>
        <v>2018</v>
      </c>
      <c r="J281" s="9">
        <v>6</v>
      </c>
      <c r="K281" s="9">
        <f t="shared" si="56"/>
        <v>2024</v>
      </c>
      <c r="L281" s="10"/>
      <c r="M281" s="10">
        <f>VLOOKUP(B281,[1]Totaalbestand!$1:$1048576,11,0)</f>
        <v>22000</v>
      </c>
      <c r="N281" s="15">
        <v>0</v>
      </c>
      <c r="O281" s="15"/>
      <c r="P281" s="15">
        <f t="shared" si="53"/>
        <v>26620</v>
      </c>
      <c r="Q281" s="26">
        <f t="shared" si="54"/>
        <v>0</v>
      </c>
      <c r="R281" s="26">
        <f t="shared" si="50"/>
        <v>26620</v>
      </c>
      <c r="S281" s="26">
        <f t="shared" si="51"/>
        <v>0</v>
      </c>
      <c r="T281" s="26"/>
      <c r="U281" s="26">
        <f t="shared" si="47"/>
        <v>26620</v>
      </c>
      <c r="V281" s="16">
        <f>VLOOKUP(B281,'[2]Data Kunstwerken'!$1:$1048576,26,FALSE)</f>
        <v>119783.88399999961</v>
      </c>
      <c r="W281" s="16">
        <f>VLOOKUP(B281,'[2]Data Kunstwerken'!$1:$1048576,27,FALSE)</f>
        <v>460681.4459999986</v>
      </c>
    </row>
    <row r="282" spans="1:23" x14ac:dyDescent="0.2">
      <c r="A282" s="11" t="s">
        <v>387</v>
      </c>
      <c r="B282" s="12" t="s">
        <v>388</v>
      </c>
      <c r="C282" s="11" t="s">
        <v>389</v>
      </c>
      <c r="D282" s="11" t="s">
        <v>390</v>
      </c>
      <c r="E282" s="11" t="s">
        <v>391</v>
      </c>
      <c r="F282" s="11" t="s">
        <v>2167</v>
      </c>
      <c r="G282" s="13" t="s">
        <v>392</v>
      </c>
      <c r="H282" s="14">
        <v>43717</v>
      </c>
      <c r="I282" s="22" t="str">
        <f t="shared" si="55"/>
        <v>2019</v>
      </c>
      <c r="J282" s="9">
        <v>6</v>
      </c>
      <c r="K282" s="9">
        <f t="shared" si="56"/>
        <v>2025</v>
      </c>
      <c r="L282" s="10">
        <v>0</v>
      </c>
      <c r="M282" s="10">
        <v>45000</v>
      </c>
      <c r="N282" s="15"/>
      <c r="O282" s="15"/>
      <c r="P282" s="15">
        <f t="shared" si="53"/>
        <v>54450</v>
      </c>
      <c r="Q282" s="26">
        <f t="shared" si="54"/>
        <v>0</v>
      </c>
      <c r="R282" s="26">
        <f t="shared" si="50"/>
        <v>54450</v>
      </c>
      <c r="S282" s="26">
        <f t="shared" si="51"/>
        <v>0</v>
      </c>
      <c r="T282" s="26"/>
      <c r="U282" s="26">
        <f t="shared" si="47"/>
        <v>54450</v>
      </c>
      <c r="V282" s="16"/>
      <c r="W282" s="16"/>
    </row>
    <row r="283" spans="1:23" x14ac:dyDescent="0.2">
      <c r="A283" s="11" t="s">
        <v>1942</v>
      </c>
      <c r="B283" s="12" t="s">
        <v>1943</v>
      </c>
      <c r="C283" s="11" t="s">
        <v>1944</v>
      </c>
      <c r="D283" s="11" t="s">
        <v>1945</v>
      </c>
      <c r="E283" s="11" t="s">
        <v>96</v>
      </c>
      <c r="F283" s="11" t="s">
        <v>2167</v>
      </c>
      <c r="G283" s="13" t="s">
        <v>1946</v>
      </c>
      <c r="H283" s="14">
        <v>41852</v>
      </c>
      <c r="I283" s="22" t="str">
        <f t="shared" si="55"/>
        <v>2014</v>
      </c>
      <c r="J283" s="9">
        <v>6</v>
      </c>
      <c r="K283" s="9">
        <f t="shared" si="56"/>
        <v>2020</v>
      </c>
      <c r="L283" s="10"/>
      <c r="M283" s="10"/>
      <c r="N283" s="15"/>
      <c r="O283" s="15"/>
      <c r="P283" s="15">
        <v>82280</v>
      </c>
      <c r="Q283" s="26">
        <f>P283</f>
        <v>82280</v>
      </c>
      <c r="R283" s="26">
        <f t="shared" si="50"/>
        <v>0</v>
      </c>
      <c r="S283" s="26">
        <f t="shared" si="51"/>
        <v>0</v>
      </c>
      <c r="T283" s="26"/>
      <c r="U283" s="26">
        <f t="shared" si="47"/>
        <v>82280</v>
      </c>
      <c r="V283" s="16" t="s">
        <v>1947</v>
      </c>
      <c r="W283" s="16" t="s">
        <v>1948</v>
      </c>
    </row>
    <row r="284" spans="1:23" x14ac:dyDescent="0.2">
      <c r="A284" s="11" t="s">
        <v>2023</v>
      </c>
      <c r="B284" s="12" t="s">
        <v>2024</v>
      </c>
      <c r="C284" s="11" t="s">
        <v>2025</v>
      </c>
      <c r="D284" s="11" t="s">
        <v>534</v>
      </c>
      <c r="E284" s="11" t="s">
        <v>96</v>
      </c>
      <c r="F284" s="11" t="s">
        <v>2167</v>
      </c>
      <c r="G284" s="13" t="s">
        <v>2026</v>
      </c>
      <c r="H284" s="14">
        <v>41852</v>
      </c>
      <c r="I284" s="22" t="str">
        <f t="shared" si="55"/>
        <v>2014</v>
      </c>
      <c r="J284" s="9">
        <v>6</v>
      </c>
      <c r="K284" s="9">
        <f t="shared" si="56"/>
        <v>2020</v>
      </c>
      <c r="L284" s="10"/>
      <c r="M284" s="10"/>
      <c r="N284" s="15"/>
      <c r="O284" s="15"/>
      <c r="P284" s="15">
        <v>66550</v>
      </c>
      <c r="Q284" s="26">
        <f>P284</f>
        <v>66550</v>
      </c>
      <c r="R284" s="26">
        <f t="shared" si="50"/>
        <v>0</v>
      </c>
      <c r="S284" s="26">
        <f t="shared" si="51"/>
        <v>0</v>
      </c>
      <c r="T284" s="26"/>
      <c r="U284" s="26">
        <f t="shared" si="47"/>
        <v>66550</v>
      </c>
      <c r="V284" s="16" t="s">
        <v>2027</v>
      </c>
      <c r="W284" s="16" t="s">
        <v>2028</v>
      </c>
    </row>
    <row r="285" spans="1:23" x14ac:dyDescent="0.2">
      <c r="A285" s="11" t="s">
        <v>1876</v>
      </c>
      <c r="B285" s="12" t="s">
        <v>1877</v>
      </c>
      <c r="C285" s="11" t="s">
        <v>1878</v>
      </c>
      <c r="D285" s="11" t="s">
        <v>95</v>
      </c>
      <c r="E285" s="11" t="s">
        <v>96</v>
      </c>
      <c r="F285" s="11" t="s">
        <v>2167</v>
      </c>
      <c r="G285" s="13" t="s">
        <v>1879</v>
      </c>
      <c r="H285" s="14">
        <v>41852</v>
      </c>
      <c r="I285" s="22" t="str">
        <f t="shared" si="55"/>
        <v>2014</v>
      </c>
      <c r="J285" s="9">
        <v>6</v>
      </c>
      <c r="K285" s="9">
        <f t="shared" si="56"/>
        <v>2020</v>
      </c>
      <c r="L285" s="10"/>
      <c r="M285" s="10"/>
      <c r="N285" s="15"/>
      <c r="O285" s="15"/>
      <c r="P285" s="15">
        <v>106480</v>
      </c>
      <c r="Q285" s="26">
        <f>P285</f>
        <v>106480</v>
      </c>
      <c r="R285" s="26">
        <f t="shared" si="50"/>
        <v>0</v>
      </c>
      <c r="S285" s="26">
        <f t="shared" si="51"/>
        <v>0</v>
      </c>
      <c r="T285" s="26"/>
      <c r="U285" s="26">
        <f t="shared" si="47"/>
        <v>106480</v>
      </c>
      <c r="V285" s="16" t="s">
        <v>1880</v>
      </c>
      <c r="W285" s="16" t="s">
        <v>1881</v>
      </c>
    </row>
    <row r="286" spans="1:23" x14ac:dyDescent="0.2">
      <c r="A286" s="11" t="s">
        <v>531</v>
      </c>
      <c r="B286" s="12" t="s">
        <v>532</v>
      </c>
      <c r="C286" s="11" t="s">
        <v>533</v>
      </c>
      <c r="D286" s="11" t="s">
        <v>534</v>
      </c>
      <c r="E286" s="11" t="s">
        <v>96</v>
      </c>
      <c r="F286" s="11" t="s">
        <v>2167</v>
      </c>
      <c r="G286" s="13" t="s">
        <v>535</v>
      </c>
      <c r="H286" s="14">
        <v>43693</v>
      </c>
      <c r="I286" s="22" t="str">
        <f t="shared" si="55"/>
        <v>2019</v>
      </c>
      <c r="J286" s="9">
        <v>6</v>
      </c>
      <c r="K286" s="9">
        <f t="shared" si="56"/>
        <v>2025</v>
      </c>
      <c r="L286" s="10">
        <v>0</v>
      </c>
      <c r="M286" s="10">
        <v>30000</v>
      </c>
      <c r="N286" s="15"/>
      <c r="O286" s="15"/>
      <c r="P286" s="15">
        <f>(L286+M286+N286+O286)*1.21</f>
        <v>36300</v>
      </c>
      <c r="Q286" s="26">
        <f>ROUND(L286*1.21,0)</f>
        <v>0</v>
      </c>
      <c r="R286" s="26">
        <f t="shared" si="50"/>
        <v>36300</v>
      </c>
      <c r="S286" s="26">
        <f t="shared" si="51"/>
        <v>0</v>
      </c>
      <c r="T286" s="26"/>
      <c r="U286" s="26">
        <f t="shared" si="47"/>
        <v>36300</v>
      </c>
      <c r="V286" s="16">
        <v>151186</v>
      </c>
      <c r="W286" s="16">
        <v>443461.24399999902</v>
      </c>
    </row>
    <row r="287" spans="1:23" x14ac:dyDescent="0.2">
      <c r="A287" s="11" t="s">
        <v>659</v>
      </c>
      <c r="B287" s="12" t="s">
        <v>660</v>
      </c>
      <c r="C287" s="11" t="s">
        <v>661</v>
      </c>
      <c r="D287" s="11" t="s">
        <v>194</v>
      </c>
      <c r="E287" s="11" t="s">
        <v>25</v>
      </c>
      <c r="F287" s="11" t="s">
        <v>2167</v>
      </c>
      <c r="G287" s="13" t="s">
        <v>662</v>
      </c>
      <c r="H287" s="14">
        <v>43821</v>
      </c>
      <c r="I287" s="22" t="str">
        <f t="shared" si="55"/>
        <v>2019</v>
      </c>
      <c r="J287" s="9">
        <v>6</v>
      </c>
      <c r="K287" s="9">
        <f t="shared" si="56"/>
        <v>2025</v>
      </c>
      <c r="L287" s="10">
        <v>0</v>
      </c>
      <c r="M287" s="10">
        <v>23000</v>
      </c>
      <c r="N287" s="15"/>
      <c r="O287" s="15"/>
      <c r="P287" s="15">
        <f>(L287+M287+N287+O287)*1.21</f>
        <v>27830</v>
      </c>
      <c r="Q287" s="26">
        <f>ROUND(L287*1.21,0)</f>
        <v>0</v>
      </c>
      <c r="R287" s="26">
        <f t="shared" si="50"/>
        <v>27830</v>
      </c>
      <c r="S287" s="26">
        <f t="shared" si="51"/>
        <v>0</v>
      </c>
      <c r="T287" s="26"/>
      <c r="U287" s="26">
        <f t="shared" si="47"/>
        <v>27830</v>
      </c>
      <c r="V287" s="16" t="s">
        <v>663</v>
      </c>
      <c r="W287" s="16" t="s">
        <v>664</v>
      </c>
    </row>
    <row r="288" spans="1:23" x14ac:dyDescent="0.2">
      <c r="A288" s="11" t="s">
        <v>1917</v>
      </c>
      <c r="B288" s="12" t="s">
        <v>1918</v>
      </c>
      <c r="C288" s="11" t="s">
        <v>1919</v>
      </c>
      <c r="D288" s="11" t="s">
        <v>1920</v>
      </c>
      <c r="E288" s="11" t="s">
        <v>651</v>
      </c>
      <c r="F288" s="11" t="s">
        <v>2167</v>
      </c>
      <c r="G288" s="13" t="s">
        <v>1921</v>
      </c>
      <c r="H288" s="14">
        <v>41852</v>
      </c>
      <c r="I288" s="22" t="str">
        <f t="shared" si="55"/>
        <v>2014</v>
      </c>
      <c r="J288" s="9">
        <v>6</v>
      </c>
      <c r="K288" s="9">
        <f t="shared" si="56"/>
        <v>2020</v>
      </c>
      <c r="L288" s="10"/>
      <c r="M288" s="10"/>
      <c r="N288" s="15"/>
      <c r="O288" s="15"/>
      <c r="P288" s="15">
        <v>89540</v>
      </c>
      <c r="Q288" s="26">
        <f>P288</f>
        <v>89540</v>
      </c>
      <c r="R288" s="26">
        <f t="shared" si="50"/>
        <v>0</v>
      </c>
      <c r="S288" s="26">
        <f t="shared" si="51"/>
        <v>0</v>
      </c>
      <c r="T288" s="26"/>
      <c r="U288" s="26">
        <f t="shared" si="47"/>
        <v>89540</v>
      </c>
      <c r="V288" s="16" t="s">
        <v>1922</v>
      </c>
      <c r="W288" s="16" t="s">
        <v>1923</v>
      </c>
    </row>
    <row r="289" spans="1:23" x14ac:dyDescent="0.2">
      <c r="A289" s="11" t="s">
        <v>471</v>
      </c>
      <c r="B289" s="12" t="s">
        <v>591</v>
      </c>
      <c r="C289" s="11" t="s">
        <v>473</v>
      </c>
      <c r="D289" s="11" t="s">
        <v>474</v>
      </c>
      <c r="E289" s="11" t="s">
        <v>298</v>
      </c>
      <c r="F289" s="11" t="s">
        <v>2167</v>
      </c>
      <c r="G289" s="13" t="s">
        <v>592</v>
      </c>
      <c r="H289" s="14">
        <v>43717</v>
      </c>
      <c r="I289" s="22" t="str">
        <f t="shared" si="55"/>
        <v>2019</v>
      </c>
      <c r="J289" s="9">
        <v>6</v>
      </c>
      <c r="K289" s="9">
        <f t="shared" si="56"/>
        <v>2025</v>
      </c>
      <c r="L289" s="10">
        <v>0</v>
      </c>
      <c r="M289" s="10">
        <v>25000</v>
      </c>
      <c r="N289" s="15"/>
      <c r="O289" s="15"/>
      <c r="P289" s="15">
        <f>(L289+M289+N289+O289)*1.21</f>
        <v>30250</v>
      </c>
      <c r="Q289" s="26">
        <f>ROUND(L289*1.21,0)</f>
        <v>0</v>
      </c>
      <c r="R289" s="26">
        <f t="shared" si="50"/>
        <v>30250</v>
      </c>
      <c r="S289" s="26">
        <f t="shared" si="51"/>
        <v>0</v>
      </c>
      <c r="T289" s="26"/>
      <c r="U289" s="26">
        <f t="shared" si="47"/>
        <v>30250</v>
      </c>
      <c r="V289" s="16" t="s">
        <v>476</v>
      </c>
      <c r="W289" s="16" t="s">
        <v>477</v>
      </c>
    </row>
    <row r="290" spans="1:23" x14ac:dyDescent="0.2">
      <c r="A290" s="11" t="s">
        <v>711</v>
      </c>
      <c r="B290" s="12" t="s">
        <v>1979</v>
      </c>
      <c r="C290" s="11" t="s">
        <v>713</v>
      </c>
      <c r="D290" s="11" t="s">
        <v>714</v>
      </c>
      <c r="E290" s="11" t="s">
        <v>20</v>
      </c>
      <c r="F290" s="11" t="s">
        <v>2167</v>
      </c>
      <c r="G290" s="13" t="s">
        <v>1980</v>
      </c>
      <c r="H290" s="14">
        <v>41852</v>
      </c>
      <c r="I290" s="22" t="str">
        <f t="shared" si="55"/>
        <v>2014</v>
      </c>
      <c r="J290" s="9">
        <v>6</v>
      </c>
      <c r="K290" s="9">
        <f t="shared" si="56"/>
        <v>2020</v>
      </c>
      <c r="L290" s="10"/>
      <c r="M290" s="10">
        <v>22000</v>
      </c>
      <c r="N290" s="15"/>
      <c r="O290" s="15"/>
      <c r="P290" s="15">
        <f>(L290+M290+N290+O290)*1.21</f>
        <v>26620</v>
      </c>
      <c r="Q290" s="26">
        <f>ROUND(L290*1.21,0)</f>
        <v>0</v>
      </c>
      <c r="R290" s="26">
        <f t="shared" si="50"/>
        <v>26620</v>
      </c>
      <c r="S290" s="26">
        <f t="shared" si="51"/>
        <v>0</v>
      </c>
      <c r="T290" s="26"/>
      <c r="U290" s="26">
        <f t="shared" si="47"/>
        <v>26620</v>
      </c>
      <c r="V290" s="16" t="s">
        <v>716</v>
      </c>
      <c r="W290" s="16" t="s">
        <v>717</v>
      </c>
    </row>
    <row r="291" spans="1:23" x14ac:dyDescent="0.2">
      <c r="A291" s="11" t="s">
        <v>558</v>
      </c>
      <c r="B291" s="12" t="s">
        <v>559</v>
      </c>
      <c r="C291" s="11" t="s">
        <v>560</v>
      </c>
      <c r="D291" s="11" t="s">
        <v>561</v>
      </c>
      <c r="E291" s="11" t="s">
        <v>108</v>
      </c>
      <c r="F291" s="11" t="s">
        <v>2167</v>
      </c>
      <c r="G291" s="13" t="s">
        <v>2223</v>
      </c>
      <c r="H291" s="14">
        <v>43200</v>
      </c>
      <c r="I291" s="22" t="str">
        <f t="shared" si="55"/>
        <v>2018</v>
      </c>
      <c r="J291" s="9">
        <v>6</v>
      </c>
      <c r="K291" s="9">
        <f t="shared" si="56"/>
        <v>2024</v>
      </c>
      <c r="L291" s="10"/>
      <c r="M291" s="10">
        <f>VLOOKUP(B291,[1]Totaalbestand!$1:$1048576,11,0)</f>
        <v>25500</v>
      </c>
      <c r="N291" s="15">
        <v>0</v>
      </c>
      <c r="O291" s="15"/>
      <c r="P291" s="15">
        <f>(L291+M291+N291+O291)*1.21</f>
        <v>30855</v>
      </c>
      <c r="Q291" s="26">
        <f>ROUND(L291*1.21,0)</f>
        <v>0</v>
      </c>
      <c r="R291" s="26">
        <f t="shared" si="50"/>
        <v>30855</v>
      </c>
      <c r="S291" s="26">
        <f t="shared" si="51"/>
        <v>0</v>
      </c>
      <c r="T291" s="26"/>
      <c r="U291" s="26">
        <f t="shared" si="47"/>
        <v>30855</v>
      </c>
      <c r="V291" s="16">
        <f>VLOOKUP(B291,'[2]Data Kunstwerken'!$1:$1048576,26,FALSE)</f>
        <v>116850.86100000143</v>
      </c>
      <c r="W291" s="16">
        <f>VLOOKUP(B291,'[2]Data Kunstwerken'!$1:$1048576,27,FALSE)</f>
        <v>449330.05099999905</v>
      </c>
    </row>
    <row r="292" spans="1:23" x14ac:dyDescent="0.2">
      <c r="A292" s="11" t="s">
        <v>813</v>
      </c>
      <c r="B292" s="12" t="s">
        <v>814</v>
      </c>
      <c r="C292" s="11" t="s">
        <v>815</v>
      </c>
      <c r="D292" s="11" t="s">
        <v>816</v>
      </c>
      <c r="E292" s="11" t="s">
        <v>298</v>
      </c>
      <c r="F292" s="11" t="s">
        <v>2167</v>
      </c>
      <c r="G292" s="13" t="s">
        <v>817</v>
      </c>
      <c r="H292" s="14">
        <v>43717</v>
      </c>
      <c r="I292" s="22" t="str">
        <f t="shared" si="55"/>
        <v>2019</v>
      </c>
      <c r="J292" s="9">
        <v>6</v>
      </c>
      <c r="K292" s="9">
        <f t="shared" si="56"/>
        <v>2025</v>
      </c>
      <c r="L292" s="10">
        <v>0</v>
      </c>
      <c r="M292" s="10">
        <v>20000</v>
      </c>
      <c r="N292" s="15"/>
      <c r="O292" s="15"/>
      <c r="P292" s="15">
        <f>(L292+M292+N292+O292)*1.21</f>
        <v>24200</v>
      </c>
      <c r="Q292" s="26">
        <f>ROUND(L292*1.21,0)</f>
        <v>0</v>
      </c>
      <c r="R292" s="26">
        <f t="shared" si="50"/>
        <v>24200</v>
      </c>
      <c r="S292" s="26">
        <f t="shared" si="51"/>
        <v>0</v>
      </c>
      <c r="T292" s="26"/>
      <c r="U292" s="26">
        <f t="shared" si="47"/>
        <v>24200</v>
      </c>
      <c r="V292" s="16" t="s">
        <v>818</v>
      </c>
      <c r="W292" s="16" t="s">
        <v>819</v>
      </c>
    </row>
    <row r="293" spans="1:23" x14ac:dyDescent="0.2">
      <c r="A293" s="11" t="s">
        <v>379</v>
      </c>
      <c r="B293" s="12" t="s">
        <v>380</v>
      </c>
      <c r="C293" s="11" t="s">
        <v>381</v>
      </c>
      <c r="D293" s="11" t="s">
        <v>382</v>
      </c>
      <c r="E293" s="11" t="s">
        <v>383</v>
      </c>
      <c r="F293" s="11" t="s">
        <v>2167</v>
      </c>
      <c r="G293" s="13" t="s">
        <v>384</v>
      </c>
      <c r="H293" s="14">
        <v>43717</v>
      </c>
      <c r="I293" s="22" t="str">
        <f t="shared" si="55"/>
        <v>2019</v>
      </c>
      <c r="J293" s="9">
        <v>6</v>
      </c>
      <c r="K293" s="9">
        <f t="shared" si="56"/>
        <v>2025</v>
      </c>
      <c r="L293" s="10">
        <v>0</v>
      </c>
      <c r="M293" s="10">
        <v>45000</v>
      </c>
      <c r="N293" s="15"/>
      <c r="O293" s="15"/>
      <c r="P293" s="15">
        <f>(L293+M293+N293+O293)*1.21</f>
        <v>54450</v>
      </c>
      <c r="Q293" s="26">
        <f>ROUND(L293*1.21,0)</f>
        <v>0</v>
      </c>
      <c r="R293" s="26">
        <f t="shared" si="50"/>
        <v>54450</v>
      </c>
      <c r="S293" s="26">
        <f t="shared" si="51"/>
        <v>0</v>
      </c>
      <c r="T293" s="26"/>
      <c r="U293" s="26">
        <f t="shared" si="47"/>
        <v>54450</v>
      </c>
      <c r="V293" s="16" t="s">
        <v>385</v>
      </c>
      <c r="W293" s="16" t="s">
        <v>386</v>
      </c>
    </row>
    <row r="294" spans="1:23" x14ac:dyDescent="0.2">
      <c r="A294" s="11" t="s">
        <v>1949</v>
      </c>
      <c r="B294" s="12" t="s">
        <v>1950</v>
      </c>
      <c r="C294" s="11" t="s">
        <v>1951</v>
      </c>
      <c r="D294" s="11" t="s">
        <v>644</v>
      </c>
      <c r="E294" s="11" t="s">
        <v>645</v>
      </c>
      <c r="F294" s="11" t="s">
        <v>2167</v>
      </c>
      <c r="G294" s="13" t="s">
        <v>1952</v>
      </c>
      <c r="H294" s="14">
        <v>41852</v>
      </c>
      <c r="I294" s="22" t="str">
        <f t="shared" si="55"/>
        <v>2014</v>
      </c>
      <c r="J294" s="9">
        <v>6</v>
      </c>
      <c r="K294" s="9">
        <f t="shared" si="56"/>
        <v>2020</v>
      </c>
      <c r="L294" s="10"/>
      <c r="M294" s="10"/>
      <c r="N294" s="15"/>
      <c r="O294" s="15"/>
      <c r="P294" s="15">
        <v>82280</v>
      </c>
      <c r="Q294" s="26">
        <f>P294</f>
        <v>82280</v>
      </c>
      <c r="R294" s="26">
        <f t="shared" si="50"/>
        <v>0</v>
      </c>
      <c r="S294" s="26">
        <f t="shared" si="51"/>
        <v>0</v>
      </c>
      <c r="T294" s="26"/>
      <c r="U294" s="26">
        <f t="shared" si="47"/>
        <v>82280</v>
      </c>
      <c r="V294" s="16" t="s">
        <v>1953</v>
      </c>
      <c r="W294" s="16" t="s">
        <v>1954</v>
      </c>
    </row>
    <row r="295" spans="1:23" x14ac:dyDescent="0.2">
      <c r="A295" s="11" t="s">
        <v>619</v>
      </c>
      <c r="B295" s="12" t="s">
        <v>620</v>
      </c>
      <c r="C295" s="11" t="s">
        <v>621</v>
      </c>
      <c r="D295" s="11"/>
      <c r="E295" s="11" t="s">
        <v>217</v>
      </c>
      <c r="F295" s="11" t="s">
        <v>2167</v>
      </c>
      <c r="G295" s="13" t="s">
        <v>622</v>
      </c>
      <c r="H295" s="14">
        <v>43717</v>
      </c>
      <c r="I295" s="22" t="str">
        <f t="shared" si="55"/>
        <v>2019</v>
      </c>
      <c r="J295" s="9">
        <v>6</v>
      </c>
      <c r="K295" s="9">
        <f t="shared" si="56"/>
        <v>2025</v>
      </c>
      <c r="L295" s="10">
        <v>0</v>
      </c>
      <c r="M295" s="10">
        <v>25000</v>
      </c>
      <c r="N295" s="15"/>
      <c r="O295" s="15"/>
      <c r="P295" s="15">
        <f>(L295+M295+N295+O295)*1.21</f>
        <v>30250</v>
      </c>
      <c r="Q295" s="26">
        <f>ROUND(L295*1.21,0)</f>
        <v>0</v>
      </c>
      <c r="R295" s="26">
        <f t="shared" si="50"/>
        <v>30250</v>
      </c>
      <c r="S295" s="26">
        <f t="shared" si="51"/>
        <v>0</v>
      </c>
      <c r="T295" s="26"/>
      <c r="U295" s="26">
        <f t="shared" si="47"/>
        <v>30250</v>
      </c>
      <c r="V295" s="16">
        <v>128105.024999999</v>
      </c>
      <c r="W295" s="16">
        <v>454820.42799999902</v>
      </c>
    </row>
    <row r="296" spans="1:23" x14ac:dyDescent="0.2">
      <c r="A296" s="11" t="s">
        <v>1056</v>
      </c>
      <c r="B296" s="12" t="s">
        <v>1057</v>
      </c>
      <c r="C296" s="11" t="s">
        <v>1058</v>
      </c>
      <c r="D296" s="11"/>
      <c r="E296" s="11" t="s">
        <v>96</v>
      </c>
      <c r="F296" s="11" t="s">
        <v>2167</v>
      </c>
      <c r="G296" s="13" t="s">
        <v>2224</v>
      </c>
      <c r="H296" s="14">
        <v>43196</v>
      </c>
      <c r="I296" s="22" t="str">
        <f t="shared" si="55"/>
        <v>2018</v>
      </c>
      <c r="J296" s="9">
        <v>6</v>
      </c>
      <c r="K296" s="9">
        <f t="shared" si="56"/>
        <v>2024</v>
      </c>
      <c r="L296" s="10"/>
      <c r="M296" s="10">
        <f>VLOOKUP(B296,[1]Totaalbestand!$1:$1048576,11,0)</f>
        <v>4000</v>
      </c>
      <c r="N296" s="15">
        <v>0</v>
      </c>
      <c r="O296" s="15"/>
      <c r="P296" s="15">
        <f>(L296+M296+N296+O296)*1.21</f>
        <v>4840</v>
      </c>
      <c r="Q296" s="26">
        <f>ROUND(L296*1.21,0)</f>
        <v>0</v>
      </c>
      <c r="R296" s="26">
        <f t="shared" si="50"/>
        <v>4840</v>
      </c>
      <c r="S296" s="26">
        <f t="shared" si="51"/>
        <v>0</v>
      </c>
      <c r="T296" s="26"/>
      <c r="U296" s="26">
        <f t="shared" si="47"/>
        <v>4840</v>
      </c>
      <c r="V296" s="16">
        <f>VLOOKUP(B296,'[2]Data Kunstwerken'!$1:$1048576,26,FALSE)</f>
        <v>150439.20600000024</v>
      </c>
      <c r="W296" s="16">
        <f>VLOOKUP(B296,'[2]Data Kunstwerken'!$1:$1048576,27,FALSE)</f>
        <v>442885.25200000033</v>
      </c>
    </row>
    <row r="297" spans="1:23" x14ac:dyDescent="0.2">
      <c r="A297" s="11" t="s">
        <v>921</v>
      </c>
      <c r="B297" s="12" t="s">
        <v>922</v>
      </c>
      <c r="C297" s="11" t="s">
        <v>923</v>
      </c>
      <c r="D297" s="11" t="s">
        <v>924</v>
      </c>
      <c r="E297" s="11" t="s">
        <v>238</v>
      </c>
      <c r="F297" s="11" t="s">
        <v>2167</v>
      </c>
      <c r="G297" s="13" t="s">
        <v>2225</v>
      </c>
      <c r="H297" s="14">
        <v>43196</v>
      </c>
      <c r="I297" s="22" t="str">
        <f t="shared" si="55"/>
        <v>2018</v>
      </c>
      <c r="J297" s="9">
        <v>6</v>
      </c>
      <c r="K297" s="9">
        <f t="shared" si="56"/>
        <v>2024</v>
      </c>
      <c r="L297" s="10"/>
      <c r="M297" s="10">
        <f>VLOOKUP(B297,[1]Totaalbestand!$1:$1048576,11,0)</f>
        <v>18500</v>
      </c>
      <c r="N297" s="15">
        <v>0</v>
      </c>
      <c r="O297" s="15"/>
      <c r="P297" s="15">
        <f>(L297+M297+N297+O297)*1.21</f>
        <v>22385</v>
      </c>
      <c r="Q297" s="26">
        <f>ROUND(L297*1.21,0)</f>
        <v>0</v>
      </c>
      <c r="R297" s="26">
        <f t="shared" si="50"/>
        <v>22385</v>
      </c>
      <c r="S297" s="26">
        <f t="shared" si="51"/>
        <v>0</v>
      </c>
      <c r="T297" s="26"/>
      <c r="U297" s="26">
        <f t="shared" si="47"/>
        <v>22385</v>
      </c>
      <c r="V297" s="16">
        <f>VLOOKUP(B297,'[2]Data Kunstwerken'!$1:$1048576,26,FALSE)</f>
        <v>137276.06700000167</v>
      </c>
      <c r="W297" s="16">
        <f>VLOOKUP(B297,'[2]Data Kunstwerken'!$1:$1048576,27,FALSE)</f>
        <v>448530.96000000089</v>
      </c>
    </row>
    <row r="298" spans="1:23" x14ac:dyDescent="0.2">
      <c r="A298" s="11" t="s">
        <v>693</v>
      </c>
      <c r="B298" s="12" t="s">
        <v>694</v>
      </c>
      <c r="C298" s="11" t="s">
        <v>695</v>
      </c>
      <c r="D298" s="11" t="s">
        <v>696</v>
      </c>
      <c r="E298" s="11" t="s">
        <v>687</v>
      </c>
      <c r="F298" s="11" t="s">
        <v>2167</v>
      </c>
      <c r="G298" s="13" t="s">
        <v>697</v>
      </c>
      <c r="H298" s="14">
        <v>43200</v>
      </c>
      <c r="I298" s="22" t="str">
        <f t="shared" si="55"/>
        <v>2018</v>
      </c>
      <c r="J298" s="9">
        <v>6</v>
      </c>
      <c r="K298" s="9">
        <f t="shared" si="56"/>
        <v>2024</v>
      </c>
      <c r="L298" s="10"/>
      <c r="M298" s="10">
        <v>22000</v>
      </c>
      <c r="N298" s="15">
        <v>0</v>
      </c>
      <c r="O298" s="15"/>
      <c r="P298" s="15">
        <f>(L298+M298+N298+O298)*1.21</f>
        <v>26620</v>
      </c>
      <c r="Q298" s="26">
        <f>ROUND(L298*1.21,0)</f>
        <v>0</v>
      </c>
      <c r="R298" s="26">
        <f t="shared" si="50"/>
        <v>26620</v>
      </c>
      <c r="S298" s="26">
        <f t="shared" si="51"/>
        <v>0</v>
      </c>
      <c r="T298" s="26"/>
      <c r="U298" s="26">
        <f t="shared" si="47"/>
        <v>26620</v>
      </c>
      <c r="V298" s="16"/>
      <c r="W298" s="16"/>
    </row>
    <row r="299" spans="1:23" x14ac:dyDescent="0.2">
      <c r="A299" s="11" t="s">
        <v>1016</v>
      </c>
      <c r="B299" s="12" t="s">
        <v>1017</v>
      </c>
      <c r="C299" s="11" t="s">
        <v>1018</v>
      </c>
      <c r="D299" s="11" t="s">
        <v>1019</v>
      </c>
      <c r="E299" s="11" t="s">
        <v>141</v>
      </c>
      <c r="F299" s="11" t="s">
        <v>2167</v>
      </c>
      <c r="G299" s="13" t="s">
        <v>1020</v>
      </c>
      <c r="H299" s="14">
        <v>43717</v>
      </c>
      <c r="I299" s="22" t="str">
        <f t="shared" si="55"/>
        <v>2019</v>
      </c>
      <c r="J299" s="9">
        <v>6</v>
      </c>
      <c r="K299" s="9">
        <f t="shared" si="56"/>
        <v>2025</v>
      </c>
      <c r="L299" s="10">
        <v>0</v>
      </c>
      <c r="M299" s="10">
        <v>10000</v>
      </c>
      <c r="N299" s="15"/>
      <c r="O299" s="15"/>
      <c r="P299" s="15">
        <f>(L299+M299+N299+O299)*1.21</f>
        <v>12100</v>
      </c>
      <c r="Q299" s="26">
        <f>ROUND(L299*1.21,0)</f>
        <v>0</v>
      </c>
      <c r="R299" s="26">
        <f t="shared" si="50"/>
        <v>12100</v>
      </c>
      <c r="S299" s="26">
        <f t="shared" si="51"/>
        <v>0</v>
      </c>
      <c r="T299" s="26"/>
      <c r="U299" s="26">
        <f t="shared" si="47"/>
        <v>12100</v>
      </c>
      <c r="V299" s="16" t="s">
        <v>1021</v>
      </c>
      <c r="W299" s="16" t="s">
        <v>1022</v>
      </c>
    </row>
    <row r="300" spans="1:23" x14ac:dyDescent="0.2">
      <c r="A300" s="11" t="s">
        <v>1652</v>
      </c>
      <c r="B300" s="12" t="s">
        <v>1653</v>
      </c>
      <c r="C300" s="11" t="s">
        <v>1654</v>
      </c>
      <c r="D300" s="11" t="s">
        <v>1655</v>
      </c>
      <c r="E300" s="11" t="s">
        <v>1656</v>
      </c>
      <c r="F300" s="11" t="s">
        <v>2167</v>
      </c>
      <c r="G300" s="13" t="s">
        <v>1657</v>
      </c>
      <c r="H300" s="14">
        <v>41852</v>
      </c>
      <c r="I300" s="22" t="str">
        <f t="shared" si="55"/>
        <v>2014</v>
      </c>
      <c r="J300" s="9">
        <v>6</v>
      </c>
      <c r="K300" s="9">
        <f t="shared" si="56"/>
        <v>2020</v>
      </c>
      <c r="L300" s="10"/>
      <c r="M300" s="10"/>
      <c r="N300" s="15"/>
      <c r="O300" s="15"/>
      <c r="P300" s="15">
        <v>151250</v>
      </c>
      <c r="Q300" s="26">
        <f>P300</f>
        <v>151250</v>
      </c>
      <c r="R300" s="26">
        <f t="shared" si="50"/>
        <v>0</v>
      </c>
      <c r="S300" s="26">
        <f t="shared" si="51"/>
        <v>0</v>
      </c>
      <c r="T300" s="26"/>
      <c r="U300" s="26">
        <f t="shared" si="47"/>
        <v>151250</v>
      </c>
      <c r="V300" s="16" t="s">
        <v>1658</v>
      </c>
      <c r="W300" s="16" t="s">
        <v>1659</v>
      </c>
    </row>
    <row r="301" spans="1:23" x14ac:dyDescent="0.2">
      <c r="A301" s="18" t="s">
        <v>2174</v>
      </c>
      <c r="B301" s="18" t="s">
        <v>2175</v>
      </c>
      <c r="C301" s="18" t="s">
        <v>2176</v>
      </c>
      <c r="D301" s="18" t="s">
        <v>2177</v>
      </c>
      <c r="E301" s="18" t="s">
        <v>96</v>
      </c>
      <c r="F301" s="18" t="s">
        <v>2167</v>
      </c>
      <c r="G301" s="17" t="s">
        <v>2192</v>
      </c>
      <c r="H301" s="29">
        <v>41852</v>
      </c>
      <c r="I301" s="19">
        <v>2014</v>
      </c>
      <c r="J301" s="19">
        <v>6</v>
      </c>
      <c r="K301" s="19">
        <v>2020</v>
      </c>
      <c r="L301" s="10">
        <v>65000</v>
      </c>
      <c r="M301" s="17"/>
      <c r="N301" s="17"/>
      <c r="O301" s="17"/>
      <c r="P301" s="15">
        <f>(L301+M301+N301+O301)*1.21</f>
        <v>78650</v>
      </c>
      <c r="Q301" s="26">
        <f>ROUND(L301*1.21,0)</f>
        <v>78650</v>
      </c>
      <c r="R301" s="26">
        <f t="shared" si="50"/>
        <v>0</v>
      </c>
      <c r="S301" s="26">
        <f t="shared" si="51"/>
        <v>0</v>
      </c>
      <c r="T301" s="26"/>
      <c r="U301" s="26">
        <f t="shared" si="47"/>
        <v>78650</v>
      </c>
      <c r="V301" s="17"/>
      <c r="W301" s="17"/>
    </row>
    <row r="302" spans="1:23" x14ac:dyDescent="0.2">
      <c r="A302" s="11" t="s">
        <v>698</v>
      </c>
      <c r="B302" s="12" t="s">
        <v>699</v>
      </c>
      <c r="C302" s="11" t="s">
        <v>700</v>
      </c>
      <c r="D302" s="11" t="s">
        <v>701</v>
      </c>
      <c r="E302" s="11" t="s">
        <v>687</v>
      </c>
      <c r="F302" s="11" t="s">
        <v>2167</v>
      </c>
      <c r="G302" s="13" t="s">
        <v>2226</v>
      </c>
      <c r="H302" s="14">
        <v>43200</v>
      </c>
      <c r="I302" s="22" t="str">
        <f t="shared" ref="I302:I345" si="57">LEFT(G302,4)</f>
        <v>2018</v>
      </c>
      <c r="J302" s="9">
        <v>6</v>
      </c>
      <c r="K302" s="9">
        <f t="shared" ref="K302:K345" si="58">+J302+I302</f>
        <v>2024</v>
      </c>
      <c r="L302" s="10"/>
      <c r="M302" s="10">
        <f>VLOOKUP(B302,[1]Totaalbestand!$1:$1048576,11,0)</f>
        <v>22000</v>
      </c>
      <c r="N302" s="15">
        <v>0</v>
      </c>
      <c r="O302" s="15"/>
      <c r="P302" s="15">
        <f>(L302+M302+N302+O302)*1.21</f>
        <v>26620</v>
      </c>
      <c r="Q302" s="26">
        <f>ROUND(L302*1.21,0)</f>
        <v>0</v>
      </c>
      <c r="R302" s="26">
        <f t="shared" si="50"/>
        <v>26620</v>
      </c>
      <c r="S302" s="26">
        <f t="shared" si="51"/>
        <v>0</v>
      </c>
      <c r="T302" s="26"/>
      <c r="U302" s="26">
        <f t="shared" si="47"/>
        <v>26620</v>
      </c>
      <c r="V302" s="16">
        <f>VLOOKUP(B302,'[2]Data Kunstwerken'!$1:$1048576,26,FALSE)</f>
        <v>119589.75200000033</v>
      </c>
      <c r="W302" s="16">
        <f>VLOOKUP(B302,'[2]Data Kunstwerken'!$1:$1048576,27,FALSE)</f>
        <v>457693.18600000069</v>
      </c>
    </row>
    <row r="303" spans="1:23" x14ac:dyDescent="0.2">
      <c r="A303" s="11" t="s">
        <v>1758</v>
      </c>
      <c r="B303" s="12" t="s">
        <v>1759</v>
      </c>
      <c r="C303" s="11" t="s">
        <v>1760</v>
      </c>
      <c r="D303" s="11" t="s">
        <v>1242</v>
      </c>
      <c r="E303" s="11" t="s">
        <v>645</v>
      </c>
      <c r="F303" s="11" t="s">
        <v>2167</v>
      </c>
      <c r="G303" s="13" t="s">
        <v>1761</v>
      </c>
      <c r="H303" s="14">
        <v>41852</v>
      </c>
      <c r="I303" s="22" t="str">
        <f t="shared" si="57"/>
        <v>2014</v>
      </c>
      <c r="J303" s="9">
        <v>6</v>
      </c>
      <c r="K303" s="9">
        <f t="shared" si="58"/>
        <v>2020</v>
      </c>
      <c r="L303" s="10"/>
      <c r="M303" s="10"/>
      <c r="N303" s="15"/>
      <c r="O303" s="15"/>
      <c r="P303" s="15">
        <v>127050</v>
      </c>
      <c r="Q303" s="26">
        <f>P303</f>
        <v>127050</v>
      </c>
      <c r="R303" s="26">
        <f t="shared" si="50"/>
        <v>0</v>
      </c>
      <c r="S303" s="26">
        <f t="shared" si="51"/>
        <v>0</v>
      </c>
      <c r="T303" s="26"/>
      <c r="U303" s="26">
        <f t="shared" si="47"/>
        <v>127050</v>
      </c>
      <c r="V303" s="16" t="s">
        <v>1762</v>
      </c>
      <c r="W303" s="16" t="s">
        <v>1763</v>
      </c>
    </row>
    <row r="304" spans="1:23" x14ac:dyDescent="0.2">
      <c r="A304" s="11" t="s">
        <v>925</v>
      </c>
      <c r="B304" s="12" t="s">
        <v>926</v>
      </c>
      <c r="C304" s="11" t="s">
        <v>927</v>
      </c>
      <c r="D304" s="11" t="s">
        <v>928</v>
      </c>
      <c r="E304" s="11" t="s">
        <v>929</v>
      </c>
      <c r="F304" s="11" t="s">
        <v>2167</v>
      </c>
      <c r="G304" s="13" t="s">
        <v>930</v>
      </c>
      <c r="H304" s="14">
        <v>43200</v>
      </c>
      <c r="I304" s="22" t="str">
        <f t="shared" si="57"/>
        <v>2018</v>
      </c>
      <c r="J304" s="9">
        <v>6</v>
      </c>
      <c r="K304" s="9">
        <f t="shared" si="58"/>
        <v>2024</v>
      </c>
      <c r="L304" s="10"/>
      <c r="M304" s="10">
        <v>18500</v>
      </c>
      <c r="N304" s="15">
        <v>0</v>
      </c>
      <c r="O304" s="15"/>
      <c r="P304" s="15">
        <f>(L304+M304+N304+O304)*1.21</f>
        <v>22385</v>
      </c>
      <c r="Q304" s="26">
        <f>ROUND(L304*1.21,0)</f>
        <v>0</v>
      </c>
      <c r="R304" s="26">
        <f t="shared" si="50"/>
        <v>22385</v>
      </c>
      <c r="S304" s="26">
        <f t="shared" si="51"/>
        <v>0</v>
      </c>
      <c r="T304" s="26"/>
      <c r="U304" s="26">
        <f t="shared" si="47"/>
        <v>22385</v>
      </c>
      <c r="V304" s="16"/>
      <c r="W304" s="16"/>
    </row>
    <row r="305" spans="1:23" x14ac:dyDescent="0.2">
      <c r="A305" s="11" t="s">
        <v>1603</v>
      </c>
      <c r="B305" s="12" t="s">
        <v>1604</v>
      </c>
      <c r="C305" s="11" t="s">
        <v>1605</v>
      </c>
      <c r="D305" s="11" t="s">
        <v>1606</v>
      </c>
      <c r="E305" s="11" t="s">
        <v>78</v>
      </c>
      <c r="F305" s="11" t="s">
        <v>2167</v>
      </c>
      <c r="G305" s="13" t="s">
        <v>1607</v>
      </c>
      <c r="H305" s="14">
        <v>41852</v>
      </c>
      <c r="I305" s="22" t="str">
        <f t="shared" si="57"/>
        <v>2014</v>
      </c>
      <c r="J305" s="9">
        <v>6</v>
      </c>
      <c r="K305" s="9">
        <f t="shared" si="58"/>
        <v>2020</v>
      </c>
      <c r="L305" s="10"/>
      <c r="M305" s="10"/>
      <c r="N305" s="15"/>
      <c r="O305" s="15"/>
      <c r="P305" s="15">
        <v>169400</v>
      </c>
      <c r="Q305" s="26">
        <f>P305</f>
        <v>169400</v>
      </c>
      <c r="R305" s="26">
        <f t="shared" si="50"/>
        <v>0</v>
      </c>
      <c r="S305" s="26">
        <f t="shared" si="51"/>
        <v>0</v>
      </c>
      <c r="T305" s="26"/>
      <c r="U305" s="26">
        <f t="shared" si="47"/>
        <v>169400</v>
      </c>
      <c r="V305" s="16" t="s">
        <v>1608</v>
      </c>
      <c r="W305" s="16" t="s">
        <v>1609</v>
      </c>
    </row>
    <row r="306" spans="1:23" x14ac:dyDescent="0.2">
      <c r="A306" s="11" t="s">
        <v>1739</v>
      </c>
      <c r="B306" s="12" t="s">
        <v>1740</v>
      </c>
      <c r="C306" s="11" t="s">
        <v>1741</v>
      </c>
      <c r="D306" s="11" t="s">
        <v>1742</v>
      </c>
      <c r="E306" s="11" t="s">
        <v>60</v>
      </c>
      <c r="F306" s="11" t="s">
        <v>2167</v>
      </c>
      <c r="G306" s="13" t="s">
        <v>1743</v>
      </c>
      <c r="H306" s="14">
        <v>41852</v>
      </c>
      <c r="I306" s="22" t="str">
        <f t="shared" si="57"/>
        <v>2014</v>
      </c>
      <c r="J306" s="9">
        <v>6</v>
      </c>
      <c r="K306" s="9">
        <f t="shared" si="58"/>
        <v>2020</v>
      </c>
      <c r="L306" s="10"/>
      <c r="M306" s="10"/>
      <c r="N306" s="15"/>
      <c r="O306" s="15"/>
      <c r="P306" s="15">
        <v>130680</v>
      </c>
      <c r="Q306" s="26">
        <f>P306</f>
        <v>130680</v>
      </c>
      <c r="R306" s="26">
        <f t="shared" si="50"/>
        <v>0</v>
      </c>
      <c r="S306" s="26">
        <f t="shared" si="51"/>
        <v>0</v>
      </c>
      <c r="T306" s="26"/>
      <c r="U306" s="26">
        <f t="shared" si="47"/>
        <v>130680</v>
      </c>
      <c r="V306" s="16" t="s">
        <v>1744</v>
      </c>
      <c r="W306" s="16" t="s">
        <v>1745</v>
      </c>
    </row>
    <row r="307" spans="1:23" x14ac:dyDescent="0.2">
      <c r="A307" s="11" t="s">
        <v>1673</v>
      </c>
      <c r="B307" s="12" t="s">
        <v>1674</v>
      </c>
      <c r="C307" s="11" t="s">
        <v>1675</v>
      </c>
      <c r="D307" s="11" t="s">
        <v>1676</v>
      </c>
      <c r="E307" s="11" t="s">
        <v>60</v>
      </c>
      <c r="F307" s="11" t="s">
        <v>2167</v>
      </c>
      <c r="G307" s="13" t="s">
        <v>1677</v>
      </c>
      <c r="H307" s="14">
        <v>41852</v>
      </c>
      <c r="I307" s="22" t="str">
        <f t="shared" si="57"/>
        <v>2014</v>
      </c>
      <c r="J307" s="9">
        <v>6</v>
      </c>
      <c r="K307" s="9">
        <f t="shared" si="58"/>
        <v>2020</v>
      </c>
      <c r="L307" s="10"/>
      <c r="M307" s="10"/>
      <c r="N307" s="15"/>
      <c r="O307" s="15"/>
      <c r="P307" s="15">
        <v>150040</v>
      </c>
      <c r="Q307" s="26">
        <f>P307</f>
        <v>150040</v>
      </c>
      <c r="R307" s="26">
        <f t="shared" si="50"/>
        <v>0</v>
      </c>
      <c r="S307" s="26">
        <f t="shared" si="51"/>
        <v>0</v>
      </c>
      <c r="T307" s="26"/>
      <c r="U307" s="26">
        <f t="shared" si="47"/>
        <v>150040</v>
      </c>
      <c r="V307" s="16" t="s">
        <v>1678</v>
      </c>
      <c r="W307" s="16" t="s">
        <v>1679</v>
      </c>
    </row>
    <row r="308" spans="1:23" x14ac:dyDescent="0.2">
      <c r="A308" s="11" t="s">
        <v>1680</v>
      </c>
      <c r="B308" s="12" t="s">
        <v>1681</v>
      </c>
      <c r="C308" s="11" t="s">
        <v>1682</v>
      </c>
      <c r="D308" s="11" t="s">
        <v>1683</v>
      </c>
      <c r="E308" s="11" t="s">
        <v>60</v>
      </c>
      <c r="F308" s="11" t="s">
        <v>2167</v>
      </c>
      <c r="G308" s="13" t="s">
        <v>1684</v>
      </c>
      <c r="H308" s="14">
        <v>41852</v>
      </c>
      <c r="I308" s="22" t="str">
        <f t="shared" si="57"/>
        <v>2014</v>
      </c>
      <c r="J308" s="9">
        <v>6</v>
      </c>
      <c r="K308" s="9">
        <f t="shared" si="58"/>
        <v>2020</v>
      </c>
      <c r="L308" s="10"/>
      <c r="M308" s="10"/>
      <c r="N308" s="15"/>
      <c r="O308" s="15"/>
      <c r="P308" s="15">
        <v>147620</v>
      </c>
      <c r="Q308" s="26">
        <f>P308</f>
        <v>147620</v>
      </c>
      <c r="R308" s="26">
        <f t="shared" si="50"/>
        <v>0</v>
      </c>
      <c r="S308" s="26">
        <f t="shared" si="51"/>
        <v>0</v>
      </c>
      <c r="T308" s="26"/>
      <c r="U308" s="26">
        <f t="shared" si="47"/>
        <v>147620</v>
      </c>
      <c r="V308" s="16" t="s">
        <v>1685</v>
      </c>
      <c r="W308" s="16" t="s">
        <v>1686</v>
      </c>
    </row>
    <row r="309" spans="1:23" x14ac:dyDescent="0.2">
      <c r="A309" s="11" t="s">
        <v>1461</v>
      </c>
      <c r="B309" s="12" t="s">
        <v>1462</v>
      </c>
      <c r="C309" s="11" t="s">
        <v>1463</v>
      </c>
      <c r="D309" s="11" t="s">
        <v>1464</v>
      </c>
      <c r="E309" s="11" t="s">
        <v>25</v>
      </c>
      <c r="F309" s="11" t="s">
        <v>2167</v>
      </c>
      <c r="G309" s="13" t="s">
        <v>1465</v>
      </c>
      <c r="H309" s="14">
        <v>42027</v>
      </c>
      <c r="I309" s="22" t="str">
        <f t="shared" si="57"/>
        <v>2015</v>
      </c>
      <c r="J309" s="9">
        <v>6</v>
      </c>
      <c r="K309" s="9">
        <f t="shared" si="58"/>
        <v>2021</v>
      </c>
      <c r="L309" s="10"/>
      <c r="M309" s="10"/>
      <c r="N309" s="15"/>
      <c r="O309" s="15"/>
      <c r="P309" s="15">
        <v>296450</v>
      </c>
      <c r="Q309" s="26">
        <f>P309</f>
        <v>296450</v>
      </c>
      <c r="R309" s="26">
        <f t="shared" si="50"/>
        <v>0</v>
      </c>
      <c r="S309" s="26">
        <f t="shared" si="51"/>
        <v>0</v>
      </c>
      <c r="T309" s="26"/>
      <c r="U309" s="26">
        <f t="shared" si="47"/>
        <v>296450</v>
      </c>
      <c r="V309" s="16" t="s">
        <v>1466</v>
      </c>
      <c r="W309" s="16" t="s">
        <v>1467</v>
      </c>
    </row>
    <row r="310" spans="1:23" x14ac:dyDescent="0.2">
      <c r="A310" s="11" t="s">
        <v>576</v>
      </c>
      <c r="B310" s="12" t="s">
        <v>577</v>
      </c>
      <c r="C310" s="11" t="s">
        <v>578</v>
      </c>
      <c r="D310" s="11" t="s">
        <v>579</v>
      </c>
      <c r="E310" s="11" t="s">
        <v>580</v>
      </c>
      <c r="F310" s="11" t="s">
        <v>2167</v>
      </c>
      <c r="G310" s="13" t="s">
        <v>581</v>
      </c>
      <c r="H310" s="14">
        <v>43717</v>
      </c>
      <c r="I310" s="22" t="str">
        <f t="shared" si="57"/>
        <v>2019</v>
      </c>
      <c r="J310" s="9">
        <v>6</v>
      </c>
      <c r="K310" s="9">
        <f t="shared" si="58"/>
        <v>2025</v>
      </c>
      <c r="L310" s="10">
        <v>0</v>
      </c>
      <c r="M310" s="10">
        <v>25000</v>
      </c>
      <c r="N310" s="15"/>
      <c r="O310" s="15"/>
      <c r="P310" s="15">
        <f>(L310+M310+N310+O310)*1.21</f>
        <v>30250</v>
      </c>
      <c r="Q310" s="26">
        <f>ROUND(L310*1.21,0)</f>
        <v>0</v>
      </c>
      <c r="R310" s="26">
        <f t="shared" si="50"/>
        <v>30250</v>
      </c>
      <c r="S310" s="26">
        <f t="shared" si="51"/>
        <v>0</v>
      </c>
      <c r="T310" s="26"/>
      <c r="U310" s="26">
        <f t="shared" si="47"/>
        <v>30250</v>
      </c>
      <c r="V310" s="16" t="s">
        <v>582</v>
      </c>
      <c r="W310" s="16" t="s">
        <v>583</v>
      </c>
    </row>
    <row r="311" spans="1:23" x14ac:dyDescent="0.2">
      <c r="A311" s="11" t="s">
        <v>545</v>
      </c>
      <c r="B311" s="12" t="s">
        <v>546</v>
      </c>
      <c r="C311" s="11" t="s">
        <v>547</v>
      </c>
      <c r="D311" s="11" t="s">
        <v>548</v>
      </c>
      <c r="E311" s="11" t="s">
        <v>90</v>
      </c>
      <c r="F311" s="11" t="s">
        <v>2167</v>
      </c>
      <c r="G311" s="13" t="s">
        <v>549</v>
      </c>
      <c r="H311" s="14">
        <v>43691</v>
      </c>
      <c r="I311" s="22" t="str">
        <f t="shared" si="57"/>
        <v>2019</v>
      </c>
      <c r="J311" s="9">
        <v>6</v>
      </c>
      <c r="K311" s="9">
        <f t="shared" si="58"/>
        <v>2025</v>
      </c>
      <c r="L311" s="10">
        <v>0</v>
      </c>
      <c r="M311" s="10">
        <v>27000</v>
      </c>
      <c r="N311" s="15"/>
      <c r="O311" s="15"/>
      <c r="P311" s="15">
        <f>(L311+M311+N311+O311)*1.21</f>
        <v>32670</v>
      </c>
      <c r="Q311" s="26">
        <f>ROUND(L311*1.21,0)</f>
        <v>0</v>
      </c>
      <c r="R311" s="26">
        <f t="shared" si="50"/>
        <v>32670</v>
      </c>
      <c r="S311" s="26">
        <f t="shared" si="51"/>
        <v>0</v>
      </c>
      <c r="T311" s="26"/>
      <c r="U311" s="26">
        <f t="shared" si="47"/>
        <v>32670</v>
      </c>
      <c r="V311" s="16" t="s">
        <v>550</v>
      </c>
      <c r="W311" s="16" t="s">
        <v>551</v>
      </c>
    </row>
    <row r="312" spans="1:23" x14ac:dyDescent="0.2">
      <c r="A312" s="11" t="s">
        <v>552</v>
      </c>
      <c r="B312" s="12" t="s">
        <v>553</v>
      </c>
      <c r="C312" s="11" t="s">
        <v>554</v>
      </c>
      <c r="D312" s="11" t="s">
        <v>548</v>
      </c>
      <c r="E312" s="11" t="s">
        <v>90</v>
      </c>
      <c r="F312" s="11" t="s">
        <v>2167</v>
      </c>
      <c r="G312" s="13" t="s">
        <v>555</v>
      </c>
      <c r="H312" s="14">
        <v>43691</v>
      </c>
      <c r="I312" s="22" t="str">
        <f t="shared" si="57"/>
        <v>2019</v>
      </c>
      <c r="J312" s="9">
        <v>6</v>
      </c>
      <c r="K312" s="9">
        <f t="shared" si="58"/>
        <v>2025</v>
      </c>
      <c r="L312" s="10">
        <v>0</v>
      </c>
      <c r="M312" s="10">
        <v>27000</v>
      </c>
      <c r="N312" s="15"/>
      <c r="O312" s="15"/>
      <c r="P312" s="15">
        <f>(L312+M312+N312+O312)*1.21</f>
        <v>32670</v>
      </c>
      <c r="Q312" s="26">
        <f>ROUND(L312*1.21,0)</f>
        <v>0</v>
      </c>
      <c r="R312" s="26">
        <f t="shared" si="50"/>
        <v>32670</v>
      </c>
      <c r="S312" s="26">
        <f t="shared" si="51"/>
        <v>0</v>
      </c>
      <c r="T312" s="26"/>
      <c r="U312" s="26">
        <f t="shared" si="47"/>
        <v>32670</v>
      </c>
      <c r="V312" s="16" t="s">
        <v>556</v>
      </c>
      <c r="W312" s="16" t="s">
        <v>557</v>
      </c>
    </row>
    <row r="313" spans="1:23" x14ac:dyDescent="0.2">
      <c r="A313" s="11" t="s">
        <v>677</v>
      </c>
      <c r="B313" s="12" t="s">
        <v>678</v>
      </c>
      <c r="C313" s="11" t="s">
        <v>679</v>
      </c>
      <c r="D313" s="11" t="s">
        <v>680</v>
      </c>
      <c r="E313" s="11" t="s">
        <v>25</v>
      </c>
      <c r="F313" s="11" t="s">
        <v>2167</v>
      </c>
      <c r="G313" s="13" t="s">
        <v>681</v>
      </c>
      <c r="H313" s="14">
        <v>43691</v>
      </c>
      <c r="I313" s="22" t="str">
        <f t="shared" si="57"/>
        <v>2019</v>
      </c>
      <c r="J313" s="9">
        <v>6</v>
      </c>
      <c r="K313" s="9">
        <f t="shared" si="58"/>
        <v>2025</v>
      </c>
      <c r="L313" s="10">
        <v>0</v>
      </c>
      <c r="M313" s="10">
        <v>22000</v>
      </c>
      <c r="N313" s="15"/>
      <c r="O313" s="15"/>
      <c r="P313" s="15">
        <f>(L313+M313+N313+O313)*1.21</f>
        <v>26620</v>
      </c>
      <c r="Q313" s="26">
        <f>ROUND(L313*1.21,0)</f>
        <v>0</v>
      </c>
      <c r="R313" s="26">
        <f t="shared" si="50"/>
        <v>26620</v>
      </c>
      <c r="S313" s="26">
        <f t="shared" si="51"/>
        <v>0</v>
      </c>
      <c r="T313" s="26"/>
      <c r="U313" s="26">
        <f t="shared" si="47"/>
        <v>26620</v>
      </c>
      <c r="V313" s="16" t="s">
        <v>682</v>
      </c>
      <c r="W313" s="16" t="s">
        <v>683</v>
      </c>
    </row>
    <row r="314" spans="1:23" x14ac:dyDescent="0.2">
      <c r="A314" s="11" t="s">
        <v>789</v>
      </c>
      <c r="B314" s="12" t="s">
        <v>790</v>
      </c>
      <c r="C314" s="11" t="s">
        <v>791</v>
      </c>
      <c r="D314" s="11" t="s">
        <v>792</v>
      </c>
      <c r="E314" s="11" t="s">
        <v>412</v>
      </c>
      <c r="F314" s="11" t="s">
        <v>2167</v>
      </c>
      <c r="G314" s="13" t="s">
        <v>793</v>
      </c>
      <c r="H314" s="14">
        <v>43691</v>
      </c>
      <c r="I314" s="22" t="str">
        <f t="shared" si="57"/>
        <v>2019</v>
      </c>
      <c r="J314" s="9">
        <v>6</v>
      </c>
      <c r="K314" s="9">
        <f t="shared" si="58"/>
        <v>2025</v>
      </c>
      <c r="L314" s="10">
        <v>0</v>
      </c>
      <c r="M314" s="10">
        <v>20000</v>
      </c>
      <c r="N314" s="15"/>
      <c r="O314" s="15"/>
      <c r="P314" s="15">
        <f>(L314+M314+N314+O314)*1.21</f>
        <v>24200</v>
      </c>
      <c r="Q314" s="26">
        <f>ROUND(L314*1.21,0)</f>
        <v>0</v>
      </c>
      <c r="R314" s="26">
        <f t="shared" si="50"/>
        <v>24200</v>
      </c>
      <c r="S314" s="26">
        <f t="shared" si="51"/>
        <v>0</v>
      </c>
      <c r="T314" s="26"/>
      <c r="U314" s="26">
        <f t="shared" si="47"/>
        <v>24200</v>
      </c>
      <c r="V314" s="16" t="s">
        <v>794</v>
      </c>
      <c r="W314" s="16" t="s">
        <v>795</v>
      </c>
    </row>
    <row r="315" spans="1:23" x14ac:dyDescent="0.2">
      <c r="A315" s="11" t="s">
        <v>2009</v>
      </c>
      <c r="B315" s="12" t="s">
        <v>2010</v>
      </c>
      <c r="C315" s="11" t="s">
        <v>2011</v>
      </c>
      <c r="D315" s="11" t="s">
        <v>2012</v>
      </c>
      <c r="E315" s="11" t="s">
        <v>412</v>
      </c>
      <c r="F315" s="11" t="s">
        <v>2167</v>
      </c>
      <c r="G315" s="13" t="s">
        <v>2013</v>
      </c>
      <c r="H315" s="14">
        <v>41852</v>
      </c>
      <c r="I315" s="22" t="str">
        <f t="shared" si="57"/>
        <v>2014</v>
      </c>
      <c r="J315" s="9">
        <v>6</v>
      </c>
      <c r="K315" s="9">
        <f t="shared" si="58"/>
        <v>2020</v>
      </c>
      <c r="L315" s="10"/>
      <c r="M315" s="10"/>
      <c r="N315" s="15"/>
      <c r="O315" s="15"/>
      <c r="P315" s="15">
        <v>70180</v>
      </c>
      <c r="Q315" s="26">
        <f t="shared" ref="Q315:Q322" si="59">P315</f>
        <v>70180</v>
      </c>
      <c r="R315" s="26">
        <f t="shared" si="50"/>
        <v>0</v>
      </c>
      <c r="S315" s="26">
        <f t="shared" si="51"/>
        <v>0</v>
      </c>
      <c r="T315" s="26"/>
      <c r="U315" s="26">
        <f t="shared" si="47"/>
        <v>70180</v>
      </c>
      <c r="V315" s="16" t="s">
        <v>2014</v>
      </c>
      <c r="W315" s="16" t="s">
        <v>2015</v>
      </c>
    </row>
    <row r="316" spans="1:23" x14ac:dyDescent="0.2">
      <c r="A316" s="11" t="s">
        <v>1660</v>
      </c>
      <c r="B316" s="12" t="s">
        <v>1661</v>
      </c>
      <c r="C316" s="11" t="s">
        <v>1662</v>
      </c>
      <c r="D316" s="11" t="s">
        <v>1663</v>
      </c>
      <c r="E316" s="11" t="s">
        <v>1664</v>
      </c>
      <c r="F316" s="11" t="s">
        <v>2167</v>
      </c>
      <c r="G316" s="13" t="s">
        <v>1665</v>
      </c>
      <c r="H316" s="14">
        <v>41852</v>
      </c>
      <c r="I316" s="22" t="str">
        <f t="shared" si="57"/>
        <v>2014</v>
      </c>
      <c r="J316" s="9">
        <v>6</v>
      </c>
      <c r="K316" s="9">
        <f t="shared" si="58"/>
        <v>2020</v>
      </c>
      <c r="L316" s="10"/>
      <c r="M316" s="10"/>
      <c r="N316" s="15"/>
      <c r="O316" s="15"/>
      <c r="P316" s="15">
        <v>151250</v>
      </c>
      <c r="Q316" s="26">
        <f t="shared" si="59"/>
        <v>151250</v>
      </c>
      <c r="R316" s="26">
        <f t="shared" si="50"/>
        <v>0</v>
      </c>
      <c r="S316" s="26">
        <f t="shared" si="51"/>
        <v>0</v>
      </c>
      <c r="T316" s="26"/>
      <c r="U316" s="26">
        <f t="shared" si="47"/>
        <v>151250</v>
      </c>
      <c r="V316" s="16" t="s">
        <v>1666</v>
      </c>
      <c r="W316" s="16" t="s">
        <v>1667</v>
      </c>
    </row>
    <row r="317" spans="1:23" x14ac:dyDescent="0.2">
      <c r="A317" s="11" t="s">
        <v>1719</v>
      </c>
      <c r="B317" s="12" t="s">
        <v>1720</v>
      </c>
      <c r="C317" s="11" t="s">
        <v>1721</v>
      </c>
      <c r="D317" s="11" t="s">
        <v>1722</v>
      </c>
      <c r="E317" s="11" t="s">
        <v>270</v>
      </c>
      <c r="F317" s="11" t="s">
        <v>2167</v>
      </c>
      <c r="G317" s="13" t="s">
        <v>1723</v>
      </c>
      <c r="H317" s="14">
        <v>41852</v>
      </c>
      <c r="I317" s="22" t="str">
        <f t="shared" si="57"/>
        <v>2014</v>
      </c>
      <c r="J317" s="9">
        <v>6</v>
      </c>
      <c r="K317" s="9">
        <f t="shared" si="58"/>
        <v>2020</v>
      </c>
      <c r="L317" s="10"/>
      <c r="M317" s="10"/>
      <c r="N317" s="15"/>
      <c r="O317" s="15"/>
      <c r="P317" s="15">
        <v>133100</v>
      </c>
      <c r="Q317" s="26">
        <f t="shared" si="59"/>
        <v>133100</v>
      </c>
      <c r="R317" s="26">
        <f t="shared" si="50"/>
        <v>0</v>
      </c>
      <c r="S317" s="26">
        <f t="shared" si="51"/>
        <v>0</v>
      </c>
      <c r="T317" s="26"/>
      <c r="U317" s="26">
        <f t="shared" si="47"/>
        <v>133100</v>
      </c>
      <c r="V317" s="16" t="s">
        <v>1724</v>
      </c>
      <c r="W317" s="16" t="s">
        <v>1725</v>
      </c>
    </row>
    <row r="318" spans="1:23" x14ac:dyDescent="0.2">
      <c r="A318" s="11" t="s">
        <v>1850</v>
      </c>
      <c r="B318" s="12" t="s">
        <v>1851</v>
      </c>
      <c r="C318" s="11" t="s">
        <v>1852</v>
      </c>
      <c r="D318" s="11" t="s">
        <v>1853</v>
      </c>
      <c r="E318" s="11" t="s">
        <v>270</v>
      </c>
      <c r="F318" s="11" t="s">
        <v>2167</v>
      </c>
      <c r="G318" s="13" t="s">
        <v>1854</v>
      </c>
      <c r="H318" s="14">
        <v>41852</v>
      </c>
      <c r="I318" s="22" t="str">
        <f t="shared" si="57"/>
        <v>2014</v>
      </c>
      <c r="J318" s="9">
        <v>6</v>
      </c>
      <c r="K318" s="9">
        <f t="shared" si="58"/>
        <v>2020</v>
      </c>
      <c r="L318" s="10"/>
      <c r="M318" s="10"/>
      <c r="N318" s="15"/>
      <c r="O318" s="15"/>
      <c r="P318" s="15">
        <v>108900</v>
      </c>
      <c r="Q318" s="26">
        <f t="shared" si="59"/>
        <v>108900</v>
      </c>
      <c r="R318" s="26">
        <f t="shared" si="50"/>
        <v>0</v>
      </c>
      <c r="S318" s="26">
        <f t="shared" si="51"/>
        <v>0</v>
      </c>
      <c r="T318" s="26"/>
      <c r="U318" s="26">
        <f t="shared" si="47"/>
        <v>108900</v>
      </c>
      <c r="V318" s="16" t="s">
        <v>1855</v>
      </c>
      <c r="W318" s="16" t="s">
        <v>1856</v>
      </c>
    </row>
    <row r="319" spans="1:23" x14ac:dyDescent="0.2">
      <c r="A319" s="11" t="s">
        <v>1746</v>
      </c>
      <c r="B319" s="12" t="s">
        <v>1747</v>
      </c>
      <c r="C319" s="11" t="s">
        <v>1748</v>
      </c>
      <c r="D319" s="11" t="s">
        <v>1749</v>
      </c>
      <c r="E319" s="11" t="s">
        <v>102</v>
      </c>
      <c r="F319" s="11" t="s">
        <v>2167</v>
      </c>
      <c r="G319" s="13" t="s">
        <v>1750</v>
      </c>
      <c r="H319" s="14">
        <v>41852</v>
      </c>
      <c r="I319" s="22" t="str">
        <f t="shared" si="57"/>
        <v>2014</v>
      </c>
      <c r="J319" s="9">
        <v>6</v>
      </c>
      <c r="K319" s="9">
        <f t="shared" si="58"/>
        <v>2020</v>
      </c>
      <c r="L319" s="10"/>
      <c r="M319" s="10"/>
      <c r="N319" s="15"/>
      <c r="O319" s="15"/>
      <c r="P319" s="15">
        <v>130680</v>
      </c>
      <c r="Q319" s="26">
        <f t="shared" si="59"/>
        <v>130680</v>
      </c>
      <c r="R319" s="26">
        <f t="shared" si="50"/>
        <v>0</v>
      </c>
      <c r="S319" s="26">
        <f t="shared" si="51"/>
        <v>0</v>
      </c>
      <c r="T319" s="26"/>
      <c r="U319" s="26">
        <f t="shared" si="47"/>
        <v>130680</v>
      </c>
      <c r="V319" s="16" t="s">
        <v>1751</v>
      </c>
      <c r="W319" s="16" t="s">
        <v>1752</v>
      </c>
    </row>
    <row r="320" spans="1:23" x14ac:dyDescent="0.2">
      <c r="A320" s="11" t="s">
        <v>1578</v>
      </c>
      <c r="B320" s="12" t="s">
        <v>1579</v>
      </c>
      <c r="C320" s="11" t="s">
        <v>1580</v>
      </c>
      <c r="D320" s="11" t="s">
        <v>544</v>
      </c>
      <c r="E320" s="11" t="s">
        <v>270</v>
      </c>
      <c r="F320" s="11" t="s">
        <v>2167</v>
      </c>
      <c r="G320" s="13" t="s">
        <v>1581</v>
      </c>
      <c r="H320" s="14">
        <v>41852</v>
      </c>
      <c r="I320" s="22" t="str">
        <f t="shared" si="57"/>
        <v>2014</v>
      </c>
      <c r="J320" s="9">
        <v>6</v>
      </c>
      <c r="K320" s="9">
        <f t="shared" si="58"/>
        <v>2020</v>
      </c>
      <c r="L320" s="10"/>
      <c r="M320" s="10"/>
      <c r="N320" s="15"/>
      <c r="O320" s="15"/>
      <c r="P320" s="15">
        <v>175450</v>
      </c>
      <c r="Q320" s="26">
        <f t="shared" si="59"/>
        <v>175450</v>
      </c>
      <c r="R320" s="26">
        <f t="shared" si="50"/>
        <v>0</v>
      </c>
      <c r="S320" s="26">
        <f t="shared" si="51"/>
        <v>0</v>
      </c>
      <c r="T320" s="26"/>
      <c r="U320" s="26">
        <f t="shared" si="47"/>
        <v>175450</v>
      </c>
      <c r="V320" s="16" t="s">
        <v>1582</v>
      </c>
      <c r="W320" s="16" t="s">
        <v>1583</v>
      </c>
    </row>
    <row r="321" spans="1:23" x14ac:dyDescent="0.2">
      <c r="A321" s="11" t="s">
        <v>1961</v>
      </c>
      <c r="B321" s="12" t="s">
        <v>1962</v>
      </c>
      <c r="C321" s="11" t="s">
        <v>1963</v>
      </c>
      <c r="D321" s="11" t="s">
        <v>1964</v>
      </c>
      <c r="E321" s="11" t="s">
        <v>102</v>
      </c>
      <c r="F321" s="11" t="s">
        <v>2167</v>
      </c>
      <c r="G321" s="13" t="s">
        <v>1965</v>
      </c>
      <c r="H321" s="14">
        <v>41852</v>
      </c>
      <c r="I321" s="22" t="str">
        <f t="shared" si="57"/>
        <v>2014</v>
      </c>
      <c r="J321" s="9">
        <v>6</v>
      </c>
      <c r="K321" s="9">
        <f t="shared" si="58"/>
        <v>2020</v>
      </c>
      <c r="L321" s="10"/>
      <c r="M321" s="10"/>
      <c r="N321" s="15"/>
      <c r="O321" s="15"/>
      <c r="P321" s="15">
        <v>78650</v>
      </c>
      <c r="Q321" s="26">
        <f t="shared" si="59"/>
        <v>78650</v>
      </c>
      <c r="R321" s="26">
        <f t="shared" si="50"/>
        <v>0</v>
      </c>
      <c r="S321" s="26">
        <f t="shared" si="51"/>
        <v>0</v>
      </c>
      <c r="T321" s="26"/>
      <c r="U321" s="26">
        <f t="shared" si="47"/>
        <v>78650</v>
      </c>
      <c r="V321" s="16"/>
      <c r="W321" s="16"/>
    </row>
    <row r="322" spans="1:23" x14ac:dyDescent="0.2">
      <c r="A322" s="11" t="s">
        <v>1955</v>
      </c>
      <c r="B322" s="12" t="s">
        <v>1956</v>
      </c>
      <c r="C322" s="11" t="s">
        <v>1957</v>
      </c>
      <c r="D322" s="11" t="s">
        <v>1125</v>
      </c>
      <c r="E322" s="11" t="s">
        <v>102</v>
      </c>
      <c r="F322" s="11" t="s">
        <v>2167</v>
      </c>
      <c r="G322" s="13" t="s">
        <v>1958</v>
      </c>
      <c r="H322" s="14">
        <v>41852</v>
      </c>
      <c r="I322" s="22" t="str">
        <f t="shared" si="57"/>
        <v>2014</v>
      </c>
      <c r="J322" s="9">
        <v>6</v>
      </c>
      <c r="K322" s="9">
        <f t="shared" si="58"/>
        <v>2020</v>
      </c>
      <c r="L322" s="10"/>
      <c r="M322" s="10"/>
      <c r="N322" s="15"/>
      <c r="O322" s="15"/>
      <c r="P322" s="15">
        <v>82280</v>
      </c>
      <c r="Q322" s="26">
        <f t="shared" si="59"/>
        <v>82280</v>
      </c>
      <c r="R322" s="26">
        <f t="shared" si="50"/>
        <v>0</v>
      </c>
      <c r="S322" s="26">
        <f t="shared" si="51"/>
        <v>0</v>
      </c>
      <c r="T322" s="26"/>
      <c r="U322" s="26">
        <f t="shared" ref="U322:U385" si="60">Q322+R322+S322+T322</f>
        <v>82280</v>
      </c>
      <c r="V322" s="16" t="s">
        <v>1959</v>
      </c>
      <c r="W322" s="16" t="s">
        <v>1960</v>
      </c>
    </row>
    <row r="323" spans="1:23" x14ac:dyDescent="0.2">
      <c r="A323" s="11" t="s">
        <v>931</v>
      </c>
      <c r="B323" s="12" t="s">
        <v>932</v>
      </c>
      <c r="C323" s="11" t="s">
        <v>933</v>
      </c>
      <c r="D323" s="11" t="s">
        <v>934</v>
      </c>
      <c r="E323" s="11" t="s">
        <v>710</v>
      </c>
      <c r="F323" s="11" t="s">
        <v>2167</v>
      </c>
      <c r="G323" s="13" t="s">
        <v>2227</v>
      </c>
      <c r="H323" s="14">
        <v>43196</v>
      </c>
      <c r="I323" s="22" t="str">
        <f t="shared" si="57"/>
        <v>2018</v>
      </c>
      <c r="J323" s="9">
        <v>6</v>
      </c>
      <c r="K323" s="9">
        <f t="shared" si="58"/>
        <v>2024</v>
      </c>
      <c r="L323" s="10"/>
      <c r="M323" s="10">
        <f>VLOOKUP(B323,[1]Totaalbestand!$1:$1048576,11,0)</f>
        <v>18500</v>
      </c>
      <c r="N323" s="15">
        <v>0</v>
      </c>
      <c r="O323" s="15"/>
      <c r="P323" s="15">
        <f>(L323+M323+N323+O323)*1.21</f>
        <v>22385</v>
      </c>
      <c r="Q323" s="26">
        <f>ROUND(L323*1.21,0)</f>
        <v>0</v>
      </c>
      <c r="R323" s="26">
        <f t="shared" si="50"/>
        <v>22385</v>
      </c>
      <c r="S323" s="26">
        <f t="shared" si="51"/>
        <v>0</v>
      </c>
      <c r="T323" s="26"/>
      <c r="U323" s="26">
        <f t="shared" si="60"/>
        <v>22385</v>
      </c>
      <c r="V323" s="16">
        <f>VLOOKUP(B323,'[2]Data Kunstwerken'!$1:$1048576,26,FALSE)</f>
        <v>141835.0709999986</v>
      </c>
      <c r="W323" s="16">
        <f>VLOOKUP(B323,'[2]Data Kunstwerken'!$1:$1048576,27,FALSE)</f>
        <v>451424.44200000167</v>
      </c>
    </row>
    <row r="324" spans="1:23" x14ac:dyDescent="0.2">
      <c r="A324" s="11" t="s">
        <v>702</v>
      </c>
      <c r="B324" s="12" t="s">
        <v>703</v>
      </c>
      <c r="C324" s="11" t="s">
        <v>704</v>
      </c>
      <c r="D324" s="11" t="s">
        <v>705</v>
      </c>
      <c r="E324" s="11" t="s">
        <v>687</v>
      </c>
      <c r="F324" s="11" t="s">
        <v>2167</v>
      </c>
      <c r="G324" s="13" t="s">
        <v>2228</v>
      </c>
      <c r="H324" s="14">
        <v>43200</v>
      </c>
      <c r="I324" s="22" t="str">
        <f t="shared" si="57"/>
        <v>2018</v>
      </c>
      <c r="J324" s="9">
        <v>6</v>
      </c>
      <c r="K324" s="9">
        <f t="shared" si="58"/>
        <v>2024</v>
      </c>
      <c r="L324" s="10"/>
      <c r="M324" s="10">
        <f>VLOOKUP(B324,[1]Totaalbestand!$1:$1048576,11,0)</f>
        <v>22000</v>
      </c>
      <c r="N324" s="15">
        <v>0</v>
      </c>
      <c r="O324" s="15"/>
      <c r="P324" s="15">
        <f>(L324+M324+N324+O324)*1.21</f>
        <v>26620</v>
      </c>
      <c r="Q324" s="26">
        <f>ROUND(L324*1.21,0)</f>
        <v>0</v>
      </c>
      <c r="R324" s="26">
        <f t="shared" si="50"/>
        <v>26620</v>
      </c>
      <c r="S324" s="26">
        <f t="shared" si="51"/>
        <v>0</v>
      </c>
      <c r="T324" s="26"/>
      <c r="U324" s="26">
        <f t="shared" si="60"/>
        <v>26620</v>
      </c>
      <c r="V324" s="16">
        <f>VLOOKUP(B324,'[2]Data Kunstwerken'!$1:$1048576,26,FALSE)</f>
        <v>122421.96700000018</v>
      </c>
      <c r="W324" s="16">
        <f>VLOOKUP(B324,'[2]Data Kunstwerken'!$1:$1048576,27,FALSE)</f>
        <v>461660.19200000167</v>
      </c>
    </row>
    <row r="325" spans="1:23" x14ac:dyDescent="0.2">
      <c r="A325" s="11" t="s">
        <v>972</v>
      </c>
      <c r="B325" s="12" t="s">
        <v>973</v>
      </c>
      <c r="C325" s="11" t="s">
        <v>974</v>
      </c>
      <c r="D325" s="11" t="s">
        <v>975</v>
      </c>
      <c r="E325" s="11" t="s">
        <v>687</v>
      </c>
      <c r="F325" s="11" t="s">
        <v>2167</v>
      </c>
      <c r="G325" s="13" t="s">
        <v>2229</v>
      </c>
      <c r="H325" s="14">
        <v>43200</v>
      </c>
      <c r="I325" s="22" t="str">
        <f t="shared" si="57"/>
        <v>2018</v>
      </c>
      <c r="J325" s="9">
        <v>6</v>
      </c>
      <c r="K325" s="9">
        <f t="shared" si="58"/>
        <v>2024</v>
      </c>
      <c r="L325" s="10"/>
      <c r="M325" s="10">
        <f>VLOOKUP(B325,[1]Totaalbestand!$1:$1048576,11,0)</f>
        <v>17000</v>
      </c>
      <c r="N325" s="15">
        <v>0</v>
      </c>
      <c r="O325" s="15"/>
      <c r="P325" s="15">
        <f>(L325+M325+N325+O325)*1.21</f>
        <v>20570</v>
      </c>
      <c r="Q325" s="26">
        <f>ROUND(L325*1.21,0)</f>
        <v>0</v>
      </c>
      <c r="R325" s="26">
        <f t="shared" si="50"/>
        <v>20570</v>
      </c>
      <c r="S325" s="26">
        <f t="shared" si="51"/>
        <v>0</v>
      </c>
      <c r="T325" s="26"/>
      <c r="U325" s="26">
        <f t="shared" si="60"/>
        <v>20570</v>
      </c>
      <c r="V325" s="16">
        <f>VLOOKUP(B325,'[2]Data Kunstwerken'!$1:$1048576,26,FALSE)</f>
        <v>119897.11120000109</v>
      </c>
      <c r="W325" s="16">
        <f>VLOOKUP(B325,'[2]Data Kunstwerken'!$1:$1048576,27,FALSE)</f>
        <v>461609.86549999937</v>
      </c>
    </row>
    <row r="326" spans="1:23" x14ac:dyDescent="0.2">
      <c r="A326" s="11" t="s">
        <v>2029</v>
      </c>
      <c r="B326" s="12" t="s">
        <v>2030</v>
      </c>
      <c r="C326" s="11" t="s">
        <v>2031</v>
      </c>
      <c r="D326" s="11" t="s">
        <v>2032</v>
      </c>
      <c r="E326" s="11" t="s">
        <v>1656</v>
      </c>
      <c r="F326" s="11" t="s">
        <v>2167</v>
      </c>
      <c r="G326" s="13" t="s">
        <v>2033</v>
      </c>
      <c r="H326" s="14">
        <v>41852</v>
      </c>
      <c r="I326" s="22" t="str">
        <f t="shared" si="57"/>
        <v>2014</v>
      </c>
      <c r="J326" s="9">
        <v>6</v>
      </c>
      <c r="K326" s="9">
        <f t="shared" si="58"/>
        <v>2020</v>
      </c>
      <c r="L326" s="10"/>
      <c r="M326" s="10"/>
      <c r="N326" s="15"/>
      <c r="O326" s="15"/>
      <c r="P326" s="15">
        <v>54450</v>
      </c>
      <c r="Q326" s="26">
        <f>P326</f>
        <v>54450</v>
      </c>
      <c r="R326" s="26">
        <f t="shared" si="50"/>
        <v>0</v>
      </c>
      <c r="S326" s="26">
        <f t="shared" si="51"/>
        <v>0</v>
      </c>
      <c r="T326" s="26"/>
      <c r="U326" s="26">
        <f t="shared" si="60"/>
        <v>54450</v>
      </c>
      <c r="V326" s="16" t="s">
        <v>1737</v>
      </c>
      <c r="W326" s="16" t="s">
        <v>1738</v>
      </c>
    </row>
    <row r="327" spans="1:23" x14ac:dyDescent="0.2">
      <c r="A327" s="11" t="s">
        <v>706</v>
      </c>
      <c r="B327" s="12" t="s">
        <v>707</v>
      </c>
      <c r="C327" s="11" t="s">
        <v>708</v>
      </c>
      <c r="D327" s="11" t="s">
        <v>709</v>
      </c>
      <c r="E327" s="11" t="s">
        <v>710</v>
      </c>
      <c r="F327" s="11" t="s">
        <v>2167</v>
      </c>
      <c r="G327" s="13" t="s">
        <v>2230</v>
      </c>
      <c r="H327" s="14">
        <v>43196</v>
      </c>
      <c r="I327" s="22" t="str">
        <f t="shared" si="57"/>
        <v>2018</v>
      </c>
      <c r="J327" s="9">
        <v>6</v>
      </c>
      <c r="K327" s="9">
        <f t="shared" si="58"/>
        <v>2024</v>
      </c>
      <c r="L327" s="10"/>
      <c r="M327" s="10">
        <f>VLOOKUP(B327,[1]Totaalbestand!$1:$1048576,11,0)</f>
        <v>22000</v>
      </c>
      <c r="N327" s="15">
        <v>0</v>
      </c>
      <c r="O327" s="15"/>
      <c r="P327" s="15">
        <f>(L327+M327+N327+O327)*1.21</f>
        <v>26620</v>
      </c>
      <c r="Q327" s="26">
        <f>ROUND(L327*1.21,0)</f>
        <v>0</v>
      </c>
      <c r="R327" s="26">
        <f t="shared" si="50"/>
        <v>26620</v>
      </c>
      <c r="S327" s="26">
        <f t="shared" si="51"/>
        <v>0</v>
      </c>
      <c r="T327" s="26"/>
      <c r="U327" s="26">
        <f t="shared" si="60"/>
        <v>26620</v>
      </c>
      <c r="V327" s="16">
        <f>VLOOKUP(B327,'[2]Data Kunstwerken'!$1:$1048576,26,FALSE)</f>
        <v>142721.61699999869</v>
      </c>
      <c r="W327" s="16">
        <f>VLOOKUP(B327,'[2]Data Kunstwerken'!$1:$1048576,27,FALSE)</f>
        <v>450858.33999999985</v>
      </c>
    </row>
    <row r="328" spans="1:23" x14ac:dyDescent="0.2">
      <c r="A328" s="11" t="s">
        <v>769</v>
      </c>
      <c r="B328" s="12" t="s">
        <v>770</v>
      </c>
      <c r="C328" s="11" t="s">
        <v>771</v>
      </c>
      <c r="D328" s="11" t="s">
        <v>680</v>
      </c>
      <c r="E328" s="11" t="s">
        <v>25</v>
      </c>
      <c r="F328" s="11" t="s">
        <v>2167</v>
      </c>
      <c r="G328" s="13" t="s">
        <v>772</v>
      </c>
      <c r="H328" s="14">
        <v>43691</v>
      </c>
      <c r="I328" s="22" t="str">
        <f t="shared" si="57"/>
        <v>2019</v>
      </c>
      <c r="J328" s="9">
        <v>6</v>
      </c>
      <c r="K328" s="9">
        <f t="shared" si="58"/>
        <v>2025</v>
      </c>
      <c r="L328" s="10">
        <v>0</v>
      </c>
      <c r="M328" s="10">
        <v>20000</v>
      </c>
      <c r="N328" s="15"/>
      <c r="O328" s="15"/>
      <c r="P328" s="15">
        <f>(L328+M328+N328+O328)*1.21</f>
        <v>24200</v>
      </c>
      <c r="Q328" s="26">
        <f>ROUND(L328*1.21,0)</f>
        <v>0</v>
      </c>
      <c r="R328" s="26">
        <f t="shared" ref="R328:R391" si="61">ROUND(M328*1.21,0)</f>
        <v>24200</v>
      </c>
      <c r="S328" s="26">
        <f t="shared" ref="S328:S391" si="62">ROUND(N328*1.21,0)</f>
        <v>0</v>
      </c>
      <c r="T328" s="26"/>
      <c r="U328" s="26">
        <f t="shared" si="60"/>
        <v>24200</v>
      </c>
      <c r="V328" s="16" t="s">
        <v>773</v>
      </c>
      <c r="W328" s="16" t="s">
        <v>774</v>
      </c>
    </row>
    <row r="329" spans="1:23" x14ac:dyDescent="0.2">
      <c r="A329" s="11" t="s">
        <v>312</v>
      </c>
      <c r="B329" s="12" t="s">
        <v>313</v>
      </c>
      <c r="C329" s="11" t="s">
        <v>314</v>
      </c>
      <c r="D329" s="11" t="s">
        <v>315</v>
      </c>
      <c r="E329" s="11" t="s">
        <v>39</v>
      </c>
      <c r="F329" s="11" t="s">
        <v>2167</v>
      </c>
      <c r="G329" s="13" t="s">
        <v>2231</v>
      </c>
      <c r="H329" s="14">
        <v>43194</v>
      </c>
      <c r="I329" s="22" t="str">
        <f t="shared" si="57"/>
        <v>2018</v>
      </c>
      <c r="J329" s="9">
        <v>6</v>
      </c>
      <c r="K329" s="9">
        <f t="shared" si="58"/>
        <v>2024</v>
      </c>
      <c r="L329" s="10"/>
      <c r="M329" s="10">
        <f>VLOOKUP(B329,[1]Totaalbestand!$1:$1048576,11,0)</f>
        <v>63000</v>
      </c>
      <c r="N329" s="15">
        <v>0</v>
      </c>
      <c r="O329" s="15"/>
      <c r="P329" s="15">
        <f>(L329+M329+N329+O329)*1.21</f>
        <v>76230</v>
      </c>
      <c r="Q329" s="26">
        <f>ROUND(L329*1.21,0)</f>
        <v>0</v>
      </c>
      <c r="R329" s="26">
        <f t="shared" si="61"/>
        <v>76230</v>
      </c>
      <c r="S329" s="26">
        <f t="shared" si="62"/>
        <v>0</v>
      </c>
      <c r="T329" s="26"/>
      <c r="U329" s="26">
        <f t="shared" si="60"/>
        <v>76230</v>
      </c>
      <c r="V329" s="16">
        <f>VLOOKUP(B329,'[2]Data Kunstwerken'!$1:$1048576,26,FALSE)</f>
        <v>139802</v>
      </c>
      <c r="W329" s="16">
        <f>VLOOKUP(B329,'[2]Data Kunstwerken'!$1:$1048576,27,FALSE)</f>
        <v>456974</v>
      </c>
    </row>
    <row r="330" spans="1:23" x14ac:dyDescent="0.2">
      <c r="A330" s="11" t="s">
        <v>584</v>
      </c>
      <c r="B330" s="12" t="s">
        <v>585</v>
      </c>
      <c r="C330" s="11" t="s">
        <v>586</v>
      </c>
      <c r="D330" s="11" t="s">
        <v>587</v>
      </c>
      <c r="E330" s="11" t="s">
        <v>25</v>
      </c>
      <c r="F330" s="11" t="s">
        <v>2167</v>
      </c>
      <c r="G330" s="13" t="s">
        <v>588</v>
      </c>
      <c r="H330" s="14">
        <v>43691</v>
      </c>
      <c r="I330" s="22" t="str">
        <f t="shared" si="57"/>
        <v>2019</v>
      </c>
      <c r="J330" s="9">
        <v>6</v>
      </c>
      <c r="K330" s="9">
        <f t="shared" si="58"/>
        <v>2025</v>
      </c>
      <c r="L330" s="10">
        <v>0</v>
      </c>
      <c r="M330" s="10">
        <v>25000</v>
      </c>
      <c r="N330" s="15"/>
      <c r="O330" s="15"/>
      <c r="P330" s="15">
        <f>(L330+M330+N330+O330)*1.21</f>
        <v>30250</v>
      </c>
      <c r="Q330" s="26">
        <f>ROUND(L330*1.21,0)</f>
        <v>0</v>
      </c>
      <c r="R330" s="26">
        <f t="shared" si="61"/>
        <v>30250</v>
      </c>
      <c r="S330" s="26">
        <f t="shared" si="62"/>
        <v>0</v>
      </c>
      <c r="T330" s="26"/>
      <c r="U330" s="26">
        <f t="shared" si="60"/>
        <v>30250</v>
      </c>
      <c r="V330" s="16" t="s">
        <v>589</v>
      </c>
      <c r="W330" s="16" t="s">
        <v>590</v>
      </c>
    </row>
    <row r="331" spans="1:23" x14ac:dyDescent="0.2">
      <c r="A331" s="11" t="s">
        <v>1992</v>
      </c>
      <c r="B331" s="12" t="s">
        <v>1993</v>
      </c>
      <c r="C331" s="11" t="s">
        <v>1900</v>
      </c>
      <c r="D331" s="11" t="s">
        <v>1043</v>
      </c>
      <c r="E331" s="11" t="s">
        <v>1044</v>
      </c>
      <c r="F331" s="11" t="s">
        <v>2167</v>
      </c>
      <c r="G331" s="13" t="s">
        <v>1994</v>
      </c>
      <c r="H331" s="14">
        <v>41852</v>
      </c>
      <c r="I331" s="22" t="str">
        <f t="shared" si="57"/>
        <v>2014</v>
      </c>
      <c r="J331" s="9">
        <v>6</v>
      </c>
      <c r="K331" s="9">
        <f t="shared" si="58"/>
        <v>2020</v>
      </c>
      <c r="L331" s="10"/>
      <c r="M331" s="10"/>
      <c r="N331" s="15"/>
      <c r="O331" s="15"/>
      <c r="P331" s="15">
        <v>72600</v>
      </c>
      <c r="Q331" s="26">
        <f>P331</f>
        <v>72600</v>
      </c>
      <c r="R331" s="26">
        <f t="shared" si="61"/>
        <v>0</v>
      </c>
      <c r="S331" s="26">
        <f t="shared" si="62"/>
        <v>0</v>
      </c>
      <c r="T331" s="26"/>
      <c r="U331" s="26">
        <f t="shared" si="60"/>
        <v>72600</v>
      </c>
      <c r="V331" s="16" t="s">
        <v>1995</v>
      </c>
      <c r="W331" s="16" t="s">
        <v>1996</v>
      </c>
    </row>
    <row r="332" spans="1:23" x14ac:dyDescent="0.2">
      <c r="A332" s="11" t="s">
        <v>1898</v>
      </c>
      <c r="B332" s="12" t="s">
        <v>1899</v>
      </c>
      <c r="C332" s="11" t="s">
        <v>1900</v>
      </c>
      <c r="D332" s="11" t="s">
        <v>897</v>
      </c>
      <c r="E332" s="11" t="s">
        <v>898</v>
      </c>
      <c r="F332" s="11" t="s">
        <v>2167</v>
      </c>
      <c r="G332" s="13" t="s">
        <v>1901</v>
      </c>
      <c r="H332" s="14">
        <v>41852</v>
      </c>
      <c r="I332" s="22" t="str">
        <f t="shared" si="57"/>
        <v>2014</v>
      </c>
      <c r="J332" s="9">
        <v>6</v>
      </c>
      <c r="K332" s="9">
        <f t="shared" si="58"/>
        <v>2020</v>
      </c>
      <c r="L332" s="10"/>
      <c r="M332" s="10"/>
      <c r="N332" s="15"/>
      <c r="O332" s="15"/>
      <c r="P332" s="15">
        <v>94380</v>
      </c>
      <c r="Q332" s="26">
        <f>P332</f>
        <v>94380</v>
      </c>
      <c r="R332" s="26">
        <f t="shared" si="61"/>
        <v>0</v>
      </c>
      <c r="S332" s="26">
        <f t="shared" si="62"/>
        <v>0</v>
      </c>
      <c r="T332" s="26"/>
      <c r="U332" s="26">
        <f t="shared" si="60"/>
        <v>94380</v>
      </c>
      <c r="V332" s="16" t="s">
        <v>1902</v>
      </c>
      <c r="W332" s="16" t="s">
        <v>1903</v>
      </c>
    </row>
    <row r="333" spans="1:23" x14ac:dyDescent="0.2">
      <c r="A333" s="11" t="s">
        <v>1843</v>
      </c>
      <c r="B333" s="12" t="s">
        <v>1844</v>
      </c>
      <c r="C333" s="11" t="s">
        <v>1845</v>
      </c>
      <c r="D333" s="11" t="s">
        <v>1846</v>
      </c>
      <c r="E333" s="11" t="s">
        <v>1044</v>
      </c>
      <c r="F333" s="11" t="s">
        <v>2167</v>
      </c>
      <c r="G333" s="13" t="s">
        <v>1847</v>
      </c>
      <c r="H333" s="14">
        <v>41852</v>
      </c>
      <c r="I333" s="22" t="str">
        <f t="shared" si="57"/>
        <v>2014</v>
      </c>
      <c r="J333" s="9">
        <v>6</v>
      </c>
      <c r="K333" s="9">
        <f t="shared" si="58"/>
        <v>2020</v>
      </c>
      <c r="L333" s="10"/>
      <c r="M333" s="10"/>
      <c r="N333" s="15"/>
      <c r="O333" s="15"/>
      <c r="P333" s="15">
        <v>112530</v>
      </c>
      <c r="Q333" s="26">
        <f>P333</f>
        <v>112530</v>
      </c>
      <c r="R333" s="26">
        <f t="shared" si="61"/>
        <v>0</v>
      </c>
      <c r="S333" s="26">
        <f t="shared" si="62"/>
        <v>0</v>
      </c>
      <c r="T333" s="26"/>
      <c r="U333" s="26">
        <f t="shared" si="60"/>
        <v>112530</v>
      </c>
      <c r="V333" s="16" t="s">
        <v>1848</v>
      </c>
      <c r="W333" s="16" t="s">
        <v>1849</v>
      </c>
    </row>
    <row r="334" spans="1:23" x14ac:dyDescent="0.2">
      <c r="A334" s="11" t="s">
        <v>1893</v>
      </c>
      <c r="B334" s="12" t="s">
        <v>1894</v>
      </c>
      <c r="C334" s="11" t="s">
        <v>1042</v>
      </c>
      <c r="D334" s="11" t="s">
        <v>1043</v>
      </c>
      <c r="E334" s="11" t="s">
        <v>1044</v>
      </c>
      <c r="F334" s="11" t="s">
        <v>2167</v>
      </c>
      <c r="G334" s="13" t="s">
        <v>1895</v>
      </c>
      <c r="H334" s="14">
        <v>41852</v>
      </c>
      <c r="I334" s="22" t="str">
        <f t="shared" si="57"/>
        <v>2014</v>
      </c>
      <c r="J334" s="9">
        <v>6</v>
      </c>
      <c r="K334" s="9">
        <f t="shared" si="58"/>
        <v>2020</v>
      </c>
      <c r="L334" s="10"/>
      <c r="M334" s="10"/>
      <c r="N334" s="15"/>
      <c r="O334" s="15"/>
      <c r="P334" s="15">
        <v>96800</v>
      </c>
      <c r="Q334" s="26">
        <f>P334</f>
        <v>96800</v>
      </c>
      <c r="R334" s="26">
        <f t="shared" si="61"/>
        <v>0</v>
      </c>
      <c r="S334" s="26">
        <f t="shared" si="62"/>
        <v>0</v>
      </c>
      <c r="T334" s="26"/>
      <c r="U334" s="26">
        <f t="shared" si="60"/>
        <v>96800</v>
      </c>
      <c r="V334" s="16" t="s">
        <v>1896</v>
      </c>
      <c r="W334" s="16" t="s">
        <v>1897</v>
      </c>
    </row>
    <row r="335" spans="1:23" x14ac:dyDescent="0.2">
      <c r="A335" s="11" t="s">
        <v>1504</v>
      </c>
      <c r="B335" s="12" t="s">
        <v>1505</v>
      </c>
      <c r="C335" s="11" t="s">
        <v>1506</v>
      </c>
      <c r="D335" s="11" t="s">
        <v>1507</v>
      </c>
      <c r="E335" s="11" t="s">
        <v>1044</v>
      </c>
      <c r="F335" s="11" t="s">
        <v>2167</v>
      </c>
      <c r="G335" s="13" t="s">
        <v>1508</v>
      </c>
      <c r="H335" s="14">
        <v>41852</v>
      </c>
      <c r="I335" s="22" t="str">
        <f t="shared" si="57"/>
        <v>2014</v>
      </c>
      <c r="J335" s="9">
        <v>6</v>
      </c>
      <c r="K335" s="9">
        <f t="shared" si="58"/>
        <v>2020</v>
      </c>
      <c r="L335" s="10"/>
      <c r="M335" s="10"/>
      <c r="N335" s="15"/>
      <c r="O335" s="15"/>
      <c r="P335" s="15">
        <v>223850</v>
      </c>
      <c r="Q335" s="26">
        <f>P335</f>
        <v>223850</v>
      </c>
      <c r="R335" s="26">
        <f t="shared" si="61"/>
        <v>0</v>
      </c>
      <c r="S335" s="26">
        <f t="shared" si="62"/>
        <v>0</v>
      </c>
      <c r="T335" s="26"/>
      <c r="U335" s="26">
        <f t="shared" si="60"/>
        <v>223850</v>
      </c>
      <c r="V335" s="16" t="s">
        <v>1509</v>
      </c>
      <c r="W335" s="16" t="s">
        <v>1510</v>
      </c>
    </row>
    <row r="336" spans="1:23" x14ac:dyDescent="0.2">
      <c r="A336" s="11" t="s">
        <v>935</v>
      </c>
      <c r="B336" s="12" t="s">
        <v>936</v>
      </c>
      <c r="C336" s="11" t="s">
        <v>937</v>
      </c>
      <c r="D336" s="11" t="s">
        <v>938</v>
      </c>
      <c r="E336" s="11" t="s">
        <v>939</v>
      </c>
      <c r="F336" s="11" t="s">
        <v>2167</v>
      </c>
      <c r="G336" s="13" t="s">
        <v>2232</v>
      </c>
      <c r="H336" s="14">
        <v>43196</v>
      </c>
      <c r="I336" s="22" t="str">
        <f t="shared" si="57"/>
        <v>2018</v>
      </c>
      <c r="J336" s="9">
        <v>6</v>
      </c>
      <c r="K336" s="9">
        <f t="shared" si="58"/>
        <v>2024</v>
      </c>
      <c r="L336" s="10"/>
      <c r="M336" s="10">
        <f>VLOOKUP(B336,[1]Totaalbestand!$1:$1048576,11,0)</f>
        <v>18500</v>
      </c>
      <c r="N336" s="15">
        <v>0</v>
      </c>
      <c r="O336" s="15"/>
      <c r="P336" s="15">
        <f>(L336+M336+N336+O336)*1.21</f>
        <v>22385</v>
      </c>
      <c r="Q336" s="26">
        <f>ROUND(L336*1.21,0)</f>
        <v>0</v>
      </c>
      <c r="R336" s="26">
        <f t="shared" si="61"/>
        <v>22385</v>
      </c>
      <c r="S336" s="26">
        <f t="shared" si="62"/>
        <v>0</v>
      </c>
      <c r="T336" s="26"/>
      <c r="U336" s="26">
        <f t="shared" si="60"/>
        <v>22385</v>
      </c>
      <c r="V336" s="16">
        <f>VLOOKUP(B336,'[2]Data Kunstwerken'!$1:$1048576,26,FALSE)</f>
        <v>149147.44700000063</v>
      </c>
      <c r="W336" s="16">
        <f>VLOOKUP(B336,'[2]Data Kunstwerken'!$1:$1048576,27,FALSE)</f>
        <v>447742.35799999908</v>
      </c>
    </row>
    <row r="337" spans="1:23" x14ac:dyDescent="0.2">
      <c r="A337" s="11" t="s">
        <v>1639</v>
      </c>
      <c r="B337" s="12" t="s">
        <v>1640</v>
      </c>
      <c r="C337" s="11" t="s">
        <v>1641</v>
      </c>
      <c r="D337" s="11" t="s">
        <v>938</v>
      </c>
      <c r="E337" s="11" t="s">
        <v>939</v>
      </c>
      <c r="F337" s="11" t="s">
        <v>2167</v>
      </c>
      <c r="G337" s="13" t="s">
        <v>1642</v>
      </c>
      <c r="H337" s="14">
        <v>41852</v>
      </c>
      <c r="I337" s="22" t="str">
        <f t="shared" si="57"/>
        <v>2014</v>
      </c>
      <c r="J337" s="9">
        <v>6</v>
      </c>
      <c r="K337" s="9">
        <f t="shared" si="58"/>
        <v>2020</v>
      </c>
      <c r="L337" s="10"/>
      <c r="M337" s="10"/>
      <c r="N337" s="15"/>
      <c r="O337" s="15"/>
      <c r="P337" s="15">
        <v>157300</v>
      </c>
      <c r="Q337" s="26">
        <f>P337</f>
        <v>157300</v>
      </c>
      <c r="R337" s="26">
        <f t="shared" si="61"/>
        <v>0</v>
      </c>
      <c r="S337" s="26">
        <f t="shared" si="62"/>
        <v>0</v>
      </c>
      <c r="T337" s="26"/>
      <c r="U337" s="26">
        <f t="shared" si="60"/>
        <v>157300</v>
      </c>
      <c r="V337" s="16" t="s">
        <v>1643</v>
      </c>
      <c r="W337" s="16" t="s">
        <v>1644</v>
      </c>
    </row>
    <row r="338" spans="1:23" x14ac:dyDescent="0.2">
      <c r="A338" s="11" t="s">
        <v>617</v>
      </c>
      <c r="B338" s="12" t="s">
        <v>1536</v>
      </c>
      <c r="C338" s="11" t="s">
        <v>1537</v>
      </c>
      <c r="D338" s="11" t="s">
        <v>1079</v>
      </c>
      <c r="E338" s="11" t="s">
        <v>617</v>
      </c>
      <c r="F338" s="11" t="s">
        <v>2167</v>
      </c>
      <c r="G338" s="13" t="s">
        <v>1538</v>
      </c>
      <c r="H338" s="14">
        <v>41852</v>
      </c>
      <c r="I338" s="22" t="str">
        <f t="shared" si="57"/>
        <v>2014</v>
      </c>
      <c r="J338" s="9">
        <v>6</v>
      </c>
      <c r="K338" s="9">
        <f t="shared" si="58"/>
        <v>2020</v>
      </c>
      <c r="L338" s="10"/>
      <c r="M338" s="10"/>
      <c r="N338" s="15"/>
      <c r="O338" s="15"/>
      <c r="P338" s="15">
        <v>199650</v>
      </c>
      <c r="Q338" s="26">
        <f>P338</f>
        <v>199650</v>
      </c>
      <c r="R338" s="26">
        <f t="shared" si="61"/>
        <v>0</v>
      </c>
      <c r="S338" s="26">
        <f t="shared" si="62"/>
        <v>0</v>
      </c>
      <c r="T338" s="26"/>
      <c r="U338" s="26">
        <f t="shared" si="60"/>
        <v>199650</v>
      </c>
      <c r="V338" s="16"/>
      <c r="W338" s="16"/>
    </row>
    <row r="339" spans="1:23" x14ac:dyDescent="0.2">
      <c r="A339" s="11" t="s">
        <v>1633</v>
      </c>
      <c r="B339" s="12" t="s">
        <v>1634</v>
      </c>
      <c r="C339" s="11" t="s">
        <v>1635</v>
      </c>
      <c r="D339" s="11" t="s">
        <v>1556</v>
      </c>
      <c r="E339" s="11" t="s">
        <v>710</v>
      </c>
      <c r="F339" s="11" t="s">
        <v>2167</v>
      </c>
      <c r="G339" s="13" t="s">
        <v>1636</v>
      </c>
      <c r="H339" s="14">
        <v>41852</v>
      </c>
      <c r="I339" s="22" t="str">
        <f t="shared" si="57"/>
        <v>2014</v>
      </c>
      <c r="J339" s="9">
        <v>6</v>
      </c>
      <c r="K339" s="9">
        <f t="shared" si="58"/>
        <v>2020</v>
      </c>
      <c r="L339" s="10"/>
      <c r="M339" s="10"/>
      <c r="N339" s="15"/>
      <c r="O339" s="15"/>
      <c r="P339" s="15">
        <v>154880</v>
      </c>
      <c r="Q339" s="26">
        <f>P339</f>
        <v>154880</v>
      </c>
      <c r="R339" s="26">
        <f t="shared" si="61"/>
        <v>0</v>
      </c>
      <c r="S339" s="26">
        <f t="shared" si="62"/>
        <v>0</v>
      </c>
      <c r="T339" s="26"/>
      <c r="U339" s="26">
        <f t="shared" si="60"/>
        <v>154880</v>
      </c>
      <c r="V339" s="16" t="s">
        <v>1637</v>
      </c>
      <c r="W339" s="16" t="s">
        <v>1638</v>
      </c>
    </row>
    <row r="340" spans="1:23" x14ac:dyDescent="0.2">
      <c r="A340" s="11" t="s">
        <v>1553</v>
      </c>
      <c r="B340" s="12" t="s">
        <v>1554</v>
      </c>
      <c r="C340" s="11" t="s">
        <v>1555</v>
      </c>
      <c r="D340" s="11" t="s">
        <v>1556</v>
      </c>
      <c r="E340" s="11" t="s">
        <v>710</v>
      </c>
      <c r="F340" s="11" t="s">
        <v>2167</v>
      </c>
      <c r="G340" s="13" t="s">
        <v>1557</v>
      </c>
      <c r="H340" s="14">
        <v>41852</v>
      </c>
      <c r="I340" s="22" t="str">
        <f t="shared" si="57"/>
        <v>2014</v>
      </c>
      <c r="J340" s="9">
        <v>6</v>
      </c>
      <c r="K340" s="9">
        <f t="shared" si="58"/>
        <v>2020</v>
      </c>
      <c r="L340" s="10"/>
      <c r="M340" s="10"/>
      <c r="N340" s="15"/>
      <c r="O340" s="15"/>
      <c r="P340" s="15">
        <v>187550</v>
      </c>
      <c r="Q340" s="26">
        <f>P340</f>
        <v>187550</v>
      </c>
      <c r="R340" s="26">
        <f t="shared" si="61"/>
        <v>0</v>
      </c>
      <c r="S340" s="26">
        <f t="shared" si="62"/>
        <v>0</v>
      </c>
      <c r="T340" s="26"/>
      <c r="U340" s="26">
        <f t="shared" si="60"/>
        <v>187550</v>
      </c>
      <c r="V340" s="16" t="s">
        <v>1558</v>
      </c>
      <c r="W340" s="16" t="s">
        <v>1559</v>
      </c>
    </row>
    <row r="341" spans="1:23" x14ac:dyDescent="0.2">
      <c r="A341" s="11" t="s">
        <v>569</v>
      </c>
      <c r="B341" s="12" t="s">
        <v>570</v>
      </c>
      <c r="C341" s="11" t="s">
        <v>571</v>
      </c>
      <c r="D341" s="11" t="s">
        <v>572</v>
      </c>
      <c r="E341" s="11" t="s">
        <v>391</v>
      </c>
      <c r="F341" s="11" t="s">
        <v>2167</v>
      </c>
      <c r="G341" s="13" t="s">
        <v>573</v>
      </c>
      <c r="H341" s="14">
        <v>43717</v>
      </c>
      <c r="I341" s="22" t="str">
        <f t="shared" si="57"/>
        <v>2019</v>
      </c>
      <c r="J341" s="9">
        <v>6</v>
      </c>
      <c r="K341" s="9">
        <f t="shared" si="58"/>
        <v>2025</v>
      </c>
      <c r="L341" s="10">
        <v>0</v>
      </c>
      <c r="M341" s="10">
        <v>25000</v>
      </c>
      <c r="N341" s="15"/>
      <c r="O341" s="15"/>
      <c r="P341" s="15">
        <f t="shared" ref="P341:P347" si="63">(L341+M341+N341+O341)*1.21</f>
        <v>30250</v>
      </c>
      <c r="Q341" s="26">
        <f t="shared" ref="Q341:Q347" si="64">ROUND(L341*1.21,0)</f>
        <v>0</v>
      </c>
      <c r="R341" s="26">
        <f t="shared" si="61"/>
        <v>30250</v>
      </c>
      <c r="S341" s="26">
        <f t="shared" si="62"/>
        <v>0</v>
      </c>
      <c r="T341" s="26"/>
      <c r="U341" s="26">
        <f t="shared" si="60"/>
        <v>30250</v>
      </c>
      <c r="V341" s="16" t="s">
        <v>574</v>
      </c>
      <c r="W341" s="16" t="s">
        <v>575</v>
      </c>
    </row>
    <row r="342" spans="1:23" x14ac:dyDescent="0.2">
      <c r="A342" s="11" t="s">
        <v>344</v>
      </c>
      <c r="B342" s="12" t="s">
        <v>345</v>
      </c>
      <c r="C342" s="11" t="s">
        <v>346</v>
      </c>
      <c r="D342" s="11" t="s">
        <v>347</v>
      </c>
      <c r="E342" s="11" t="s">
        <v>119</v>
      </c>
      <c r="F342" s="11" t="s">
        <v>2167</v>
      </c>
      <c r="G342" s="13" t="s">
        <v>348</v>
      </c>
      <c r="H342" s="14">
        <v>43717</v>
      </c>
      <c r="I342" s="22" t="str">
        <f t="shared" si="57"/>
        <v>2019</v>
      </c>
      <c r="J342" s="9">
        <v>6</v>
      </c>
      <c r="K342" s="9">
        <f t="shared" si="58"/>
        <v>2025</v>
      </c>
      <c r="L342" s="10">
        <v>0</v>
      </c>
      <c r="M342" s="10">
        <v>50000</v>
      </c>
      <c r="N342" s="15"/>
      <c r="O342" s="15"/>
      <c r="P342" s="15">
        <f t="shared" si="63"/>
        <v>60500</v>
      </c>
      <c r="Q342" s="26">
        <f t="shared" si="64"/>
        <v>0</v>
      </c>
      <c r="R342" s="26">
        <f t="shared" si="61"/>
        <v>60500</v>
      </c>
      <c r="S342" s="26">
        <f t="shared" si="62"/>
        <v>0</v>
      </c>
      <c r="T342" s="26"/>
      <c r="U342" s="26">
        <f t="shared" si="60"/>
        <v>60500</v>
      </c>
      <c r="V342" s="16" t="s">
        <v>349</v>
      </c>
      <c r="W342" s="16" t="s">
        <v>350</v>
      </c>
    </row>
    <row r="343" spans="1:23" x14ac:dyDescent="0.2">
      <c r="A343" s="11" t="s">
        <v>652</v>
      </c>
      <c r="B343" s="12" t="s">
        <v>653</v>
      </c>
      <c r="C343" s="11" t="s">
        <v>654</v>
      </c>
      <c r="D343" s="11" t="s">
        <v>655</v>
      </c>
      <c r="E343" s="11" t="s">
        <v>383</v>
      </c>
      <c r="F343" s="11" t="s">
        <v>2167</v>
      </c>
      <c r="G343" s="13" t="s">
        <v>656</v>
      </c>
      <c r="H343" s="14">
        <v>43717</v>
      </c>
      <c r="I343" s="22" t="str">
        <f t="shared" si="57"/>
        <v>2019</v>
      </c>
      <c r="J343" s="9">
        <v>6</v>
      </c>
      <c r="K343" s="9">
        <f t="shared" si="58"/>
        <v>2025</v>
      </c>
      <c r="L343" s="10">
        <v>0</v>
      </c>
      <c r="M343" s="10">
        <v>23000</v>
      </c>
      <c r="N343" s="15"/>
      <c r="O343" s="15"/>
      <c r="P343" s="15">
        <f t="shared" si="63"/>
        <v>27830</v>
      </c>
      <c r="Q343" s="26">
        <f t="shared" si="64"/>
        <v>0</v>
      </c>
      <c r="R343" s="26">
        <f t="shared" si="61"/>
        <v>27830</v>
      </c>
      <c r="S343" s="26">
        <f t="shared" si="62"/>
        <v>0</v>
      </c>
      <c r="T343" s="26"/>
      <c r="U343" s="26">
        <f t="shared" si="60"/>
        <v>27830</v>
      </c>
      <c r="V343" s="16" t="s">
        <v>657</v>
      </c>
      <c r="W343" s="16" t="s">
        <v>658</v>
      </c>
    </row>
    <row r="344" spans="1:23" x14ac:dyDescent="0.2">
      <c r="A344" s="11" t="s">
        <v>25</v>
      </c>
      <c r="B344" s="12" t="s">
        <v>992</v>
      </c>
      <c r="C344" s="11" t="s">
        <v>993</v>
      </c>
      <c r="D344" s="11" t="s">
        <v>994</v>
      </c>
      <c r="E344" s="11" t="s">
        <v>25</v>
      </c>
      <c r="F344" s="11" t="s">
        <v>2167</v>
      </c>
      <c r="G344" s="13" t="s">
        <v>2233</v>
      </c>
      <c r="H344" s="14">
        <v>43194</v>
      </c>
      <c r="I344" s="22" t="str">
        <f t="shared" si="57"/>
        <v>2018</v>
      </c>
      <c r="J344" s="9">
        <v>6</v>
      </c>
      <c r="K344" s="9">
        <f t="shared" si="58"/>
        <v>2024</v>
      </c>
      <c r="L344" s="10"/>
      <c r="M344" s="10">
        <v>15000</v>
      </c>
      <c r="N344" s="15">
        <v>0</v>
      </c>
      <c r="O344" s="15"/>
      <c r="P344" s="15">
        <f t="shared" si="63"/>
        <v>18150</v>
      </c>
      <c r="Q344" s="26">
        <f t="shared" si="64"/>
        <v>0</v>
      </c>
      <c r="R344" s="26">
        <f t="shared" si="61"/>
        <v>18150</v>
      </c>
      <c r="S344" s="26">
        <f t="shared" si="62"/>
        <v>0</v>
      </c>
      <c r="T344" s="26"/>
      <c r="U344" s="26">
        <f t="shared" si="60"/>
        <v>18150</v>
      </c>
      <c r="V344" s="16">
        <f>VLOOKUP(B344,'[2]Data Kunstwerken'!$1:$1048576,26,FALSE)</f>
        <v>133698.37299999967</v>
      </c>
      <c r="W344" s="16">
        <f>VLOOKUP(B344,'[2]Data Kunstwerken'!$1:$1048576,27,FALSE)</f>
        <v>456482.72399999946</v>
      </c>
    </row>
    <row r="345" spans="1:23" x14ac:dyDescent="0.2">
      <c r="A345" s="11" t="s">
        <v>750</v>
      </c>
      <c r="B345" s="12" t="s">
        <v>751</v>
      </c>
      <c r="C345" s="11" t="s">
        <v>752</v>
      </c>
      <c r="D345" s="11" t="s">
        <v>705</v>
      </c>
      <c r="E345" s="11" t="s">
        <v>687</v>
      </c>
      <c r="F345" s="11" t="s">
        <v>2167</v>
      </c>
      <c r="G345" s="13" t="s">
        <v>753</v>
      </c>
      <c r="H345" s="14">
        <v>43717</v>
      </c>
      <c r="I345" s="22" t="str">
        <f t="shared" si="57"/>
        <v>2019</v>
      </c>
      <c r="J345" s="9">
        <v>6</v>
      </c>
      <c r="K345" s="9">
        <f t="shared" si="58"/>
        <v>2025</v>
      </c>
      <c r="L345" s="10">
        <v>0</v>
      </c>
      <c r="M345" s="10">
        <v>21000</v>
      </c>
      <c r="N345" s="15"/>
      <c r="O345" s="15"/>
      <c r="P345" s="15">
        <f t="shared" si="63"/>
        <v>25410</v>
      </c>
      <c r="Q345" s="26">
        <f t="shared" si="64"/>
        <v>0</v>
      </c>
      <c r="R345" s="26">
        <f t="shared" si="61"/>
        <v>25410</v>
      </c>
      <c r="S345" s="26">
        <f t="shared" si="62"/>
        <v>0</v>
      </c>
      <c r="T345" s="26"/>
      <c r="U345" s="26">
        <f t="shared" si="60"/>
        <v>25410</v>
      </c>
      <c r="V345" s="16" t="s">
        <v>754</v>
      </c>
      <c r="W345" s="16" t="s">
        <v>755</v>
      </c>
    </row>
    <row r="346" spans="1:23" x14ac:dyDescent="0.2">
      <c r="A346" s="18" t="s">
        <v>2178</v>
      </c>
      <c r="B346" s="18" t="s">
        <v>2179</v>
      </c>
      <c r="C346" s="18" t="s">
        <v>2180</v>
      </c>
      <c r="D346" s="18" t="s">
        <v>572</v>
      </c>
      <c r="E346" s="18" t="s">
        <v>391</v>
      </c>
      <c r="F346" s="18" t="s">
        <v>2162</v>
      </c>
      <c r="G346" s="17" t="s">
        <v>2191</v>
      </c>
      <c r="H346" s="29">
        <v>41852</v>
      </c>
      <c r="I346" s="19">
        <v>2014</v>
      </c>
      <c r="J346" s="19">
        <v>6</v>
      </c>
      <c r="K346" s="19">
        <v>2020</v>
      </c>
      <c r="L346" s="10">
        <v>60000</v>
      </c>
      <c r="M346" s="17"/>
      <c r="N346" s="17"/>
      <c r="O346" s="17"/>
      <c r="P346" s="15">
        <f t="shared" si="63"/>
        <v>72600</v>
      </c>
      <c r="Q346" s="26">
        <f t="shared" si="64"/>
        <v>72600</v>
      </c>
      <c r="R346" s="26">
        <f t="shared" si="61"/>
        <v>0</v>
      </c>
      <c r="S346" s="26">
        <f t="shared" si="62"/>
        <v>0</v>
      </c>
      <c r="T346" s="26"/>
      <c r="U346" s="26">
        <f t="shared" si="60"/>
        <v>72600</v>
      </c>
      <c r="V346" s="17"/>
      <c r="W346" s="17"/>
    </row>
    <row r="347" spans="1:23" x14ac:dyDescent="0.2">
      <c r="A347" s="11" t="s">
        <v>2121</v>
      </c>
      <c r="B347" s="12" t="s">
        <v>2122</v>
      </c>
      <c r="C347" s="11" t="s">
        <v>2123</v>
      </c>
      <c r="D347" s="11" t="s">
        <v>572</v>
      </c>
      <c r="E347" s="11" t="s">
        <v>391</v>
      </c>
      <c r="F347" s="11" t="s">
        <v>2167</v>
      </c>
      <c r="G347" s="13" t="s">
        <v>2124</v>
      </c>
      <c r="H347" s="14">
        <v>42941</v>
      </c>
      <c r="I347" s="22" t="str">
        <f t="shared" ref="I347:I352" si="65">LEFT(G347,4)</f>
        <v>2017</v>
      </c>
      <c r="J347" s="9">
        <v>6</v>
      </c>
      <c r="K347" s="9">
        <f t="shared" ref="K347:K352" si="66">+J347+I347</f>
        <v>2023</v>
      </c>
      <c r="L347" s="10">
        <v>0</v>
      </c>
      <c r="M347" s="10">
        <v>20000</v>
      </c>
      <c r="N347" s="15"/>
      <c r="O347" s="15"/>
      <c r="P347" s="15">
        <f t="shared" si="63"/>
        <v>24200</v>
      </c>
      <c r="Q347" s="26">
        <f t="shared" si="64"/>
        <v>0</v>
      </c>
      <c r="R347" s="26">
        <f t="shared" si="61"/>
        <v>24200</v>
      </c>
      <c r="S347" s="26">
        <f t="shared" si="62"/>
        <v>0</v>
      </c>
      <c r="T347" s="26"/>
      <c r="U347" s="26">
        <f t="shared" si="60"/>
        <v>24200</v>
      </c>
      <c r="V347" s="16" t="s">
        <v>2125</v>
      </c>
      <c r="W347" s="16" t="s">
        <v>2126</v>
      </c>
    </row>
    <row r="348" spans="1:23" x14ac:dyDescent="0.2">
      <c r="A348" s="11" t="s">
        <v>929</v>
      </c>
      <c r="B348" s="12" t="s">
        <v>1584</v>
      </c>
      <c r="C348" s="11" t="s">
        <v>1585</v>
      </c>
      <c r="D348" s="11" t="s">
        <v>1084</v>
      </c>
      <c r="E348" s="11" t="s">
        <v>929</v>
      </c>
      <c r="F348" s="11" t="s">
        <v>2167</v>
      </c>
      <c r="G348" s="13" t="s">
        <v>1586</v>
      </c>
      <c r="H348" s="14">
        <v>41852</v>
      </c>
      <c r="I348" s="22" t="str">
        <f t="shared" si="65"/>
        <v>2014</v>
      </c>
      <c r="J348" s="9">
        <v>6</v>
      </c>
      <c r="K348" s="9">
        <f t="shared" si="66"/>
        <v>2020</v>
      </c>
      <c r="L348" s="10"/>
      <c r="M348" s="10"/>
      <c r="N348" s="15"/>
      <c r="O348" s="15"/>
      <c r="P348" s="15">
        <v>175450</v>
      </c>
      <c r="Q348" s="26">
        <f>P348</f>
        <v>175450</v>
      </c>
      <c r="R348" s="26">
        <f t="shared" si="61"/>
        <v>0</v>
      </c>
      <c r="S348" s="26">
        <f t="shared" si="62"/>
        <v>0</v>
      </c>
      <c r="T348" s="26"/>
      <c r="U348" s="26">
        <f t="shared" si="60"/>
        <v>175450</v>
      </c>
      <c r="V348" s="16" t="s">
        <v>1587</v>
      </c>
      <c r="W348" s="16" t="s">
        <v>1588</v>
      </c>
    </row>
    <row r="349" spans="1:23" x14ac:dyDescent="0.2">
      <c r="A349" s="11" t="s">
        <v>1835</v>
      </c>
      <c r="B349" s="12" t="s">
        <v>1836</v>
      </c>
      <c r="C349" s="11" t="s">
        <v>1837</v>
      </c>
      <c r="D349" s="11" t="s">
        <v>1838</v>
      </c>
      <c r="E349" s="11" t="s">
        <v>1839</v>
      </c>
      <c r="F349" s="11" t="s">
        <v>2167</v>
      </c>
      <c r="G349" s="13" t="s">
        <v>1840</v>
      </c>
      <c r="H349" s="14">
        <v>41852</v>
      </c>
      <c r="I349" s="22" t="str">
        <f t="shared" si="65"/>
        <v>2014</v>
      </c>
      <c r="J349" s="9">
        <v>6</v>
      </c>
      <c r="K349" s="9">
        <f t="shared" si="66"/>
        <v>2020</v>
      </c>
      <c r="L349" s="10"/>
      <c r="M349" s="10"/>
      <c r="N349" s="15"/>
      <c r="O349" s="15"/>
      <c r="P349" s="15">
        <v>114950</v>
      </c>
      <c r="Q349" s="26">
        <f>P349</f>
        <v>114950</v>
      </c>
      <c r="R349" s="26">
        <f t="shared" si="61"/>
        <v>0</v>
      </c>
      <c r="S349" s="26">
        <f t="shared" si="62"/>
        <v>0</v>
      </c>
      <c r="T349" s="26"/>
      <c r="U349" s="26">
        <f t="shared" si="60"/>
        <v>114950</v>
      </c>
      <c r="V349" s="16" t="s">
        <v>1841</v>
      </c>
      <c r="W349" s="16" t="s">
        <v>1842</v>
      </c>
    </row>
    <row r="350" spans="1:23" x14ac:dyDescent="0.2">
      <c r="A350" s="11" t="s">
        <v>1924</v>
      </c>
      <c r="B350" s="12" t="s">
        <v>1925</v>
      </c>
      <c r="C350" s="11" t="s">
        <v>1926</v>
      </c>
      <c r="D350" s="11" t="s">
        <v>1927</v>
      </c>
      <c r="E350" s="11" t="s">
        <v>96</v>
      </c>
      <c r="F350" s="11" t="s">
        <v>2167</v>
      </c>
      <c r="G350" s="13" t="s">
        <v>1928</v>
      </c>
      <c r="H350" s="14">
        <v>41852</v>
      </c>
      <c r="I350" s="22" t="str">
        <f t="shared" si="65"/>
        <v>2014</v>
      </c>
      <c r="J350" s="9">
        <v>6</v>
      </c>
      <c r="K350" s="9">
        <f t="shared" si="66"/>
        <v>2020</v>
      </c>
      <c r="L350" s="10"/>
      <c r="M350" s="10"/>
      <c r="N350" s="15"/>
      <c r="O350" s="15"/>
      <c r="P350" s="15">
        <v>85910</v>
      </c>
      <c r="Q350" s="26">
        <f>P350</f>
        <v>85910</v>
      </c>
      <c r="R350" s="26">
        <f t="shared" si="61"/>
        <v>0</v>
      </c>
      <c r="S350" s="26">
        <f t="shared" si="62"/>
        <v>0</v>
      </c>
      <c r="T350" s="26"/>
      <c r="U350" s="26">
        <f t="shared" si="60"/>
        <v>85910</v>
      </c>
      <c r="V350" s="16"/>
      <c r="W350" s="16"/>
    </row>
    <row r="351" spans="1:23" x14ac:dyDescent="0.2">
      <c r="A351" s="11" t="s">
        <v>913</v>
      </c>
      <c r="B351" s="12" t="s">
        <v>940</v>
      </c>
      <c r="C351" s="11" t="s">
        <v>941</v>
      </c>
      <c r="D351" s="11" t="s">
        <v>942</v>
      </c>
      <c r="E351" s="11" t="s">
        <v>238</v>
      </c>
      <c r="F351" s="11" t="s">
        <v>2168</v>
      </c>
      <c r="G351" s="13" t="s">
        <v>2234</v>
      </c>
      <c r="H351" s="14">
        <v>43194</v>
      </c>
      <c r="I351" s="22" t="str">
        <f t="shared" si="65"/>
        <v>2018</v>
      </c>
      <c r="J351" s="9">
        <v>6</v>
      </c>
      <c r="K351" s="9">
        <f t="shared" si="66"/>
        <v>2024</v>
      </c>
      <c r="L351" s="10"/>
      <c r="M351" s="10">
        <f>VLOOKUP(B351,[1]Totaalbestand!$1:$1048576,11,0)</f>
        <v>18500</v>
      </c>
      <c r="N351" s="15">
        <v>0</v>
      </c>
      <c r="O351" s="15"/>
      <c r="P351" s="15">
        <f>(L351+M351+N351+O351)*1.21</f>
        <v>22385</v>
      </c>
      <c r="Q351" s="26">
        <f>ROUND(L351*1.21,0)</f>
        <v>0</v>
      </c>
      <c r="R351" s="26">
        <f t="shared" si="61"/>
        <v>22385</v>
      </c>
      <c r="S351" s="26">
        <f t="shared" si="62"/>
        <v>0</v>
      </c>
      <c r="T351" s="26"/>
      <c r="U351" s="26">
        <f t="shared" si="60"/>
        <v>22385</v>
      </c>
      <c r="V351" s="16">
        <f>VLOOKUP(B351,'[2]Data Kunstwerken'!$1:$1048576,26,FALSE)</f>
        <v>133986.02299999818</v>
      </c>
      <c r="W351" s="16">
        <f>VLOOKUP(B351,'[2]Data Kunstwerken'!$1:$1048576,27,FALSE)</f>
        <v>450106.35200000182</v>
      </c>
    </row>
    <row r="352" spans="1:23" x14ac:dyDescent="0.2">
      <c r="A352" s="11" t="s">
        <v>1806</v>
      </c>
      <c r="B352" s="12" t="s">
        <v>1807</v>
      </c>
      <c r="C352" s="11" t="s">
        <v>1808</v>
      </c>
      <c r="D352" s="11" t="s">
        <v>1809</v>
      </c>
      <c r="E352" s="11" t="s">
        <v>1810</v>
      </c>
      <c r="F352" s="11" t="s">
        <v>2167</v>
      </c>
      <c r="G352" s="13" t="s">
        <v>1811</v>
      </c>
      <c r="H352" s="14">
        <v>41852</v>
      </c>
      <c r="I352" s="22" t="str">
        <f t="shared" si="65"/>
        <v>2014</v>
      </c>
      <c r="J352" s="9">
        <v>6</v>
      </c>
      <c r="K352" s="9">
        <f t="shared" si="66"/>
        <v>2020</v>
      </c>
      <c r="L352" s="10"/>
      <c r="M352" s="10"/>
      <c r="N352" s="15"/>
      <c r="O352" s="15"/>
      <c r="P352" s="15">
        <v>119790</v>
      </c>
      <c r="Q352" s="26">
        <f>P352</f>
        <v>119790</v>
      </c>
      <c r="R352" s="26">
        <f t="shared" si="61"/>
        <v>0</v>
      </c>
      <c r="S352" s="26">
        <f t="shared" si="62"/>
        <v>0</v>
      </c>
      <c r="T352" s="26"/>
      <c r="U352" s="26">
        <f t="shared" si="60"/>
        <v>119790</v>
      </c>
      <c r="V352" s="16" t="s">
        <v>1812</v>
      </c>
      <c r="W352" s="16" t="s">
        <v>1813</v>
      </c>
    </row>
    <row r="353" spans="1:23" x14ac:dyDescent="0.2">
      <c r="A353" s="11" t="s">
        <v>1687</v>
      </c>
      <c r="B353" s="12" t="s">
        <v>1688</v>
      </c>
      <c r="C353" s="11" t="s">
        <v>1689</v>
      </c>
      <c r="D353" s="11" t="s">
        <v>1690</v>
      </c>
      <c r="E353" s="11" t="s">
        <v>651</v>
      </c>
      <c r="F353" s="11" t="s">
        <v>2167</v>
      </c>
      <c r="G353" s="13"/>
      <c r="H353" s="14"/>
      <c r="I353" s="22"/>
      <c r="J353" s="9"/>
      <c r="K353" s="9"/>
      <c r="L353" s="10"/>
      <c r="M353" s="10"/>
      <c r="N353" s="15"/>
      <c r="O353" s="15"/>
      <c r="P353" s="15">
        <v>48400</v>
      </c>
      <c r="Q353" s="26">
        <f>P353</f>
        <v>48400</v>
      </c>
      <c r="R353" s="26">
        <f t="shared" si="61"/>
        <v>0</v>
      </c>
      <c r="S353" s="26">
        <f t="shared" si="62"/>
        <v>0</v>
      </c>
      <c r="T353" s="26"/>
      <c r="U353" s="26">
        <f t="shared" si="60"/>
        <v>48400</v>
      </c>
      <c r="V353" s="16" t="s">
        <v>1691</v>
      </c>
      <c r="W353" s="16" t="s">
        <v>1692</v>
      </c>
    </row>
    <row r="354" spans="1:23" x14ac:dyDescent="0.2">
      <c r="A354" s="11" t="s">
        <v>430</v>
      </c>
      <c r="B354" s="12" t="s">
        <v>431</v>
      </c>
      <c r="C354" s="11" t="s">
        <v>432</v>
      </c>
      <c r="D354" s="11" t="s">
        <v>303</v>
      </c>
      <c r="E354" s="11" t="s">
        <v>238</v>
      </c>
      <c r="F354" s="11" t="s">
        <v>2167</v>
      </c>
      <c r="G354" s="13" t="s">
        <v>433</v>
      </c>
      <c r="H354" s="14">
        <v>43693</v>
      </c>
      <c r="I354" s="22" t="str">
        <f t="shared" ref="I354:I381" si="67">LEFT(G354,4)</f>
        <v>2019</v>
      </c>
      <c r="J354" s="9">
        <v>6</v>
      </c>
      <c r="K354" s="9">
        <f t="shared" ref="K354:K381" si="68">+J354+I354</f>
        <v>2025</v>
      </c>
      <c r="L354" s="10">
        <v>0</v>
      </c>
      <c r="M354" s="10">
        <v>40000</v>
      </c>
      <c r="N354" s="15"/>
      <c r="O354" s="15"/>
      <c r="P354" s="15">
        <f t="shared" ref="P354:P362" si="69">(L354+M354+N354+O354)*1.21</f>
        <v>48400</v>
      </c>
      <c r="Q354" s="26">
        <f t="shared" ref="Q354:Q362" si="70">ROUND(L354*1.21,0)</f>
        <v>0</v>
      </c>
      <c r="R354" s="26">
        <f t="shared" si="61"/>
        <v>48400</v>
      </c>
      <c r="S354" s="26">
        <f t="shared" si="62"/>
        <v>0</v>
      </c>
      <c r="T354" s="26"/>
      <c r="U354" s="26">
        <f t="shared" si="60"/>
        <v>48400</v>
      </c>
      <c r="V354" s="16" t="s">
        <v>434</v>
      </c>
      <c r="W354" s="16" t="s">
        <v>435</v>
      </c>
    </row>
    <row r="355" spans="1:23" x14ac:dyDescent="0.2">
      <c r="A355" s="11" t="s">
        <v>949</v>
      </c>
      <c r="B355" s="12" t="s">
        <v>950</v>
      </c>
      <c r="C355" s="11" t="s">
        <v>951</v>
      </c>
      <c r="D355" s="11" t="s">
        <v>952</v>
      </c>
      <c r="E355" s="11" t="s">
        <v>25</v>
      </c>
      <c r="F355" s="11" t="s">
        <v>2167</v>
      </c>
      <c r="G355" s="13" t="s">
        <v>2235</v>
      </c>
      <c r="H355" s="14">
        <v>43194</v>
      </c>
      <c r="I355" s="22" t="str">
        <f t="shared" si="67"/>
        <v>2018</v>
      </c>
      <c r="J355" s="9">
        <v>6</v>
      </c>
      <c r="K355" s="9">
        <f t="shared" si="68"/>
        <v>2024</v>
      </c>
      <c r="L355" s="10"/>
      <c r="M355" s="10">
        <f>VLOOKUP(B355,[1]Totaalbestand!$1:$1048576,11,0)</f>
        <v>18000</v>
      </c>
      <c r="N355" s="15">
        <v>0</v>
      </c>
      <c r="O355" s="15"/>
      <c r="P355" s="15">
        <f t="shared" si="69"/>
        <v>21780</v>
      </c>
      <c r="Q355" s="26">
        <f t="shared" si="70"/>
        <v>0</v>
      </c>
      <c r="R355" s="26">
        <f t="shared" si="61"/>
        <v>21780</v>
      </c>
      <c r="S355" s="26">
        <f t="shared" si="62"/>
        <v>0</v>
      </c>
      <c r="T355" s="26"/>
      <c r="U355" s="26">
        <f t="shared" si="60"/>
        <v>21780</v>
      </c>
      <c r="V355" s="16">
        <f>VLOOKUP(B355,'[2]Data Kunstwerken'!$1:$1048576,26,FALSE)</f>
        <v>130436.82499999925</v>
      </c>
      <c r="W355" s="16">
        <f>VLOOKUP(B355,'[2]Data Kunstwerken'!$1:$1048576,27,FALSE)</f>
        <v>452507.24199999869</v>
      </c>
    </row>
    <row r="356" spans="1:23" x14ac:dyDescent="0.2">
      <c r="A356" s="11" t="s">
        <v>634</v>
      </c>
      <c r="B356" s="12" t="s">
        <v>635</v>
      </c>
      <c r="C356" s="11" t="s">
        <v>636</v>
      </c>
      <c r="D356" s="11" t="s">
        <v>637</v>
      </c>
      <c r="E356" s="11" t="s">
        <v>66</v>
      </c>
      <c r="F356" s="11" t="s">
        <v>2167</v>
      </c>
      <c r="G356" s="13" t="s">
        <v>638</v>
      </c>
      <c r="H356" s="14">
        <v>43691</v>
      </c>
      <c r="I356" s="22" t="str">
        <f t="shared" si="67"/>
        <v>2019</v>
      </c>
      <c r="J356" s="9">
        <v>6</v>
      </c>
      <c r="K356" s="9">
        <f t="shared" si="68"/>
        <v>2025</v>
      </c>
      <c r="L356" s="10">
        <v>0</v>
      </c>
      <c r="M356" s="10">
        <v>24000</v>
      </c>
      <c r="N356" s="15"/>
      <c r="O356" s="15"/>
      <c r="P356" s="15">
        <f t="shared" si="69"/>
        <v>29040</v>
      </c>
      <c r="Q356" s="26">
        <f t="shared" si="70"/>
        <v>0</v>
      </c>
      <c r="R356" s="26">
        <f t="shared" si="61"/>
        <v>29040</v>
      </c>
      <c r="S356" s="26">
        <f t="shared" si="62"/>
        <v>0</v>
      </c>
      <c r="T356" s="26"/>
      <c r="U356" s="26">
        <f t="shared" si="60"/>
        <v>29040</v>
      </c>
      <c r="V356" s="16" t="s">
        <v>639</v>
      </c>
      <c r="W356" s="16" t="s">
        <v>640</v>
      </c>
    </row>
    <row r="357" spans="1:23" x14ac:dyDescent="0.2">
      <c r="A357" s="11" t="s">
        <v>1764</v>
      </c>
      <c r="B357" s="12" t="s">
        <v>1765</v>
      </c>
      <c r="C357" s="11" t="s">
        <v>1766</v>
      </c>
      <c r="D357" s="11" t="s">
        <v>1367</v>
      </c>
      <c r="E357" s="11" t="s">
        <v>217</v>
      </c>
      <c r="F357" s="11" t="s">
        <v>2167</v>
      </c>
      <c r="G357" s="13" t="s">
        <v>2173</v>
      </c>
      <c r="H357" s="14">
        <v>43717</v>
      </c>
      <c r="I357" s="22" t="str">
        <f t="shared" si="67"/>
        <v>2019</v>
      </c>
      <c r="J357" s="9">
        <v>6</v>
      </c>
      <c r="K357" s="9">
        <f t="shared" si="68"/>
        <v>2025</v>
      </c>
      <c r="L357" s="10">
        <v>0</v>
      </c>
      <c r="M357" s="10">
        <v>76000</v>
      </c>
      <c r="N357" s="15"/>
      <c r="O357" s="15"/>
      <c r="P357" s="15">
        <f t="shared" si="69"/>
        <v>91960</v>
      </c>
      <c r="Q357" s="26">
        <f t="shared" si="70"/>
        <v>0</v>
      </c>
      <c r="R357" s="26">
        <f t="shared" si="61"/>
        <v>91960</v>
      </c>
      <c r="S357" s="26">
        <f t="shared" si="62"/>
        <v>0</v>
      </c>
      <c r="T357" s="26"/>
      <c r="U357" s="26">
        <f t="shared" si="60"/>
        <v>91960</v>
      </c>
      <c r="V357" s="16" t="s">
        <v>1767</v>
      </c>
      <c r="W357" s="16" t="s">
        <v>1768</v>
      </c>
    </row>
    <row r="358" spans="1:23" x14ac:dyDescent="0.2">
      <c r="A358" s="11" t="s">
        <v>775</v>
      </c>
      <c r="B358" s="12" t="s">
        <v>776</v>
      </c>
      <c r="C358" s="11" t="s">
        <v>777</v>
      </c>
      <c r="D358" s="11" t="s">
        <v>701</v>
      </c>
      <c r="E358" s="11" t="s">
        <v>687</v>
      </c>
      <c r="F358" s="11" t="s">
        <v>2167</v>
      </c>
      <c r="G358" s="13" t="s">
        <v>778</v>
      </c>
      <c r="H358" s="14">
        <v>43717</v>
      </c>
      <c r="I358" s="22" t="str">
        <f t="shared" si="67"/>
        <v>2019</v>
      </c>
      <c r="J358" s="9">
        <v>6</v>
      </c>
      <c r="K358" s="9">
        <f t="shared" si="68"/>
        <v>2025</v>
      </c>
      <c r="L358" s="10">
        <v>0</v>
      </c>
      <c r="M358" s="10">
        <v>20000</v>
      </c>
      <c r="N358" s="15"/>
      <c r="O358" s="15"/>
      <c r="P358" s="15">
        <f t="shared" si="69"/>
        <v>24200</v>
      </c>
      <c r="Q358" s="26">
        <f t="shared" si="70"/>
        <v>0</v>
      </c>
      <c r="R358" s="26">
        <f t="shared" si="61"/>
        <v>24200</v>
      </c>
      <c r="S358" s="26">
        <f t="shared" si="62"/>
        <v>0</v>
      </c>
      <c r="T358" s="26"/>
      <c r="U358" s="26">
        <f t="shared" si="60"/>
        <v>24200</v>
      </c>
      <c r="V358" s="16" t="s">
        <v>779</v>
      </c>
      <c r="W358" s="16" t="s">
        <v>780</v>
      </c>
    </row>
    <row r="359" spans="1:23" x14ac:dyDescent="0.2">
      <c r="A359" s="11" t="s">
        <v>953</v>
      </c>
      <c r="B359" s="12" t="s">
        <v>954</v>
      </c>
      <c r="C359" s="11" t="s">
        <v>955</v>
      </c>
      <c r="D359" s="11" t="s">
        <v>956</v>
      </c>
      <c r="E359" s="11" t="s">
        <v>54</v>
      </c>
      <c r="F359" s="11" t="s">
        <v>2167</v>
      </c>
      <c r="G359" s="13" t="s">
        <v>2236</v>
      </c>
      <c r="H359" s="14">
        <v>43200</v>
      </c>
      <c r="I359" s="22" t="str">
        <f t="shared" si="67"/>
        <v>2018</v>
      </c>
      <c r="J359" s="9">
        <v>6</v>
      </c>
      <c r="K359" s="9">
        <f t="shared" si="68"/>
        <v>2024</v>
      </c>
      <c r="L359" s="10"/>
      <c r="M359" s="10">
        <f>VLOOKUP(B359,[1]Totaalbestand!$1:$1048576,11,0)</f>
        <v>18000</v>
      </c>
      <c r="N359" s="15">
        <v>0</v>
      </c>
      <c r="O359" s="15"/>
      <c r="P359" s="15">
        <f t="shared" si="69"/>
        <v>21780</v>
      </c>
      <c r="Q359" s="26">
        <f t="shared" si="70"/>
        <v>0</v>
      </c>
      <c r="R359" s="26">
        <f t="shared" si="61"/>
        <v>21780</v>
      </c>
      <c r="S359" s="26">
        <f t="shared" si="62"/>
        <v>0</v>
      </c>
      <c r="T359" s="26"/>
      <c r="U359" s="26">
        <f t="shared" si="60"/>
        <v>21780</v>
      </c>
      <c r="V359" s="16">
        <f>VLOOKUP(B359,'[2]Data Kunstwerken'!$1:$1048576,26,FALSE)</f>
        <v>119223.39699999988</v>
      </c>
      <c r="W359" s="16">
        <f>VLOOKUP(B359,'[2]Data Kunstwerken'!$1:$1048576,27,FALSE)</f>
        <v>454977.40500000119</v>
      </c>
    </row>
    <row r="360" spans="1:23" x14ac:dyDescent="0.2">
      <c r="A360" s="11" t="s">
        <v>957</v>
      </c>
      <c r="B360" s="12" t="s">
        <v>958</v>
      </c>
      <c r="C360" s="11" t="s">
        <v>959</v>
      </c>
      <c r="D360" s="11" t="s">
        <v>960</v>
      </c>
      <c r="E360" s="11" t="s">
        <v>54</v>
      </c>
      <c r="F360" s="11" t="s">
        <v>2167</v>
      </c>
      <c r="G360" s="13" t="s">
        <v>2237</v>
      </c>
      <c r="H360" s="14">
        <v>43200</v>
      </c>
      <c r="I360" s="22" t="str">
        <f t="shared" si="67"/>
        <v>2018</v>
      </c>
      <c r="J360" s="9">
        <v>6</v>
      </c>
      <c r="K360" s="9">
        <f t="shared" si="68"/>
        <v>2024</v>
      </c>
      <c r="L360" s="10"/>
      <c r="M360" s="10">
        <f>VLOOKUP(B360,[1]Totaalbestand!$1:$1048576,11,0)</f>
        <v>18000</v>
      </c>
      <c r="N360" s="15">
        <v>0</v>
      </c>
      <c r="O360" s="15"/>
      <c r="P360" s="15">
        <f t="shared" si="69"/>
        <v>21780</v>
      </c>
      <c r="Q360" s="26">
        <f t="shared" si="70"/>
        <v>0</v>
      </c>
      <c r="R360" s="26">
        <f t="shared" si="61"/>
        <v>21780</v>
      </c>
      <c r="S360" s="26">
        <f t="shared" si="62"/>
        <v>0</v>
      </c>
      <c r="T360" s="26"/>
      <c r="U360" s="26">
        <f t="shared" si="60"/>
        <v>21780</v>
      </c>
      <c r="V360" s="16">
        <f>VLOOKUP(B360,'[2]Data Kunstwerken'!$1:$1048576,26,FALSE)</f>
        <v>119028.97399999946</v>
      </c>
      <c r="W360" s="16">
        <f>VLOOKUP(B360,'[2]Data Kunstwerken'!$1:$1048576,27,FALSE)</f>
        <v>454458.19299999997</v>
      </c>
    </row>
    <row r="361" spans="1:23" x14ac:dyDescent="0.2">
      <c r="A361" s="11" t="s">
        <v>762</v>
      </c>
      <c r="B361" s="12" t="s">
        <v>763</v>
      </c>
      <c r="C361" s="11" t="s">
        <v>764</v>
      </c>
      <c r="D361" s="11" t="s">
        <v>765</v>
      </c>
      <c r="E361" s="11" t="s">
        <v>54</v>
      </c>
      <c r="F361" s="11" t="s">
        <v>2167</v>
      </c>
      <c r="G361" s="13" t="s">
        <v>766</v>
      </c>
      <c r="H361" s="14">
        <v>43717</v>
      </c>
      <c r="I361" s="22" t="str">
        <f t="shared" si="67"/>
        <v>2019</v>
      </c>
      <c r="J361" s="9">
        <v>6</v>
      </c>
      <c r="K361" s="9">
        <f t="shared" si="68"/>
        <v>2025</v>
      </c>
      <c r="L361" s="10">
        <v>0</v>
      </c>
      <c r="M361" s="10">
        <v>20000</v>
      </c>
      <c r="N361" s="15"/>
      <c r="O361" s="15"/>
      <c r="P361" s="15">
        <f t="shared" si="69"/>
        <v>24200</v>
      </c>
      <c r="Q361" s="26">
        <f t="shared" si="70"/>
        <v>0</v>
      </c>
      <c r="R361" s="26">
        <f t="shared" si="61"/>
        <v>24200</v>
      </c>
      <c r="S361" s="26">
        <f t="shared" si="62"/>
        <v>0</v>
      </c>
      <c r="T361" s="26"/>
      <c r="U361" s="26">
        <f t="shared" si="60"/>
        <v>24200</v>
      </c>
      <c r="V361" s="16" t="s">
        <v>767</v>
      </c>
      <c r="W361" s="16" t="s">
        <v>768</v>
      </c>
    </row>
    <row r="362" spans="1:23" x14ac:dyDescent="0.2">
      <c r="A362" s="11" t="s">
        <v>729</v>
      </c>
      <c r="B362" s="12" t="s">
        <v>730</v>
      </c>
      <c r="C362" s="11" t="s">
        <v>731</v>
      </c>
      <c r="D362" s="11" t="s">
        <v>732</v>
      </c>
      <c r="E362" s="11" t="s">
        <v>597</v>
      </c>
      <c r="F362" s="11" t="s">
        <v>2167</v>
      </c>
      <c r="G362" s="13" t="s">
        <v>2238</v>
      </c>
      <c r="H362" s="14">
        <v>43200</v>
      </c>
      <c r="I362" s="22" t="str">
        <f t="shared" si="67"/>
        <v>2018</v>
      </c>
      <c r="J362" s="9">
        <v>6</v>
      </c>
      <c r="K362" s="9">
        <f t="shared" si="68"/>
        <v>2024</v>
      </c>
      <c r="L362" s="10"/>
      <c r="M362" s="10">
        <f>VLOOKUP(B362,[1]Totaalbestand!$1:$1048576,11,0)</f>
        <v>21500</v>
      </c>
      <c r="N362" s="15">
        <v>0</v>
      </c>
      <c r="O362" s="15"/>
      <c r="P362" s="15">
        <f t="shared" si="69"/>
        <v>26015</v>
      </c>
      <c r="Q362" s="26">
        <f t="shared" si="70"/>
        <v>0</v>
      </c>
      <c r="R362" s="26">
        <f t="shared" si="61"/>
        <v>26015</v>
      </c>
      <c r="S362" s="26">
        <f t="shared" si="62"/>
        <v>0</v>
      </c>
      <c r="T362" s="26"/>
      <c r="U362" s="26">
        <f t="shared" si="60"/>
        <v>26015</v>
      </c>
      <c r="V362" s="16">
        <f>VLOOKUP(B362,'[2]Data Kunstwerken'!$1:$1048576,26,FALSE)</f>
        <v>115778.24500000104</v>
      </c>
      <c r="W362" s="16">
        <f>VLOOKUP(B362,'[2]Data Kunstwerken'!$1:$1048576,27,FALSE)</f>
        <v>455796.47800000012</v>
      </c>
    </row>
    <row r="363" spans="1:23" x14ac:dyDescent="0.2">
      <c r="A363" s="11" t="s">
        <v>1769</v>
      </c>
      <c r="B363" s="12" t="s">
        <v>1770</v>
      </c>
      <c r="C363" s="11" t="s">
        <v>1202</v>
      </c>
      <c r="D363" s="11" t="s">
        <v>140</v>
      </c>
      <c r="E363" s="11" t="s">
        <v>141</v>
      </c>
      <c r="F363" s="11" t="s">
        <v>2167</v>
      </c>
      <c r="G363" s="13" t="s">
        <v>1771</v>
      </c>
      <c r="H363" s="14">
        <v>42026</v>
      </c>
      <c r="I363" s="22" t="str">
        <f t="shared" si="67"/>
        <v>2015</v>
      </c>
      <c r="J363" s="9">
        <v>6</v>
      </c>
      <c r="K363" s="9">
        <f t="shared" si="68"/>
        <v>2021</v>
      </c>
      <c r="L363" s="10"/>
      <c r="M363" s="10"/>
      <c r="N363" s="15"/>
      <c r="O363" s="15"/>
      <c r="P363" s="15">
        <v>127050</v>
      </c>
      <c r="Q363" s="26">
        <f>P363</f>
        <v>127050</v>
      </c>
      <c r="R363" s="26">
        <f t="shared" si="61"/>
        <v>0</v>
      </c>
      <c r="S363" s="26">
        <f t="shared" si="62"/>
        <v>0</v>
      </c>
      <c r="T363" s="26"/>
      <c r="U363" s="26">
        <f t="shared" si="60"/>
        <v>127050</v>
      </c>
      <c r="V363" s="16"/>
      <c r="W363" s="16"/>
    </row>
    <row r="364" spans="1:23" x14ac:dyDescent="0.2">
      <c r="A364" s="11" t="s">
        <v>718</v>
      </c>
      <c r="B364" s="12" t="s">
        <v>798</v>
      </c>
      <c r="C364" s="11" t="s">
        <v>720</v>
      </c>
      <c r="D364" s="11" t="s">
        <v>721</v>
      </c>
      <c r="E364" s="11" t="s">
        <v>283</v>
      </c>
      <c r="F364" s="11" t="s">
        <v>2167</v>
      </c>
      <c r="G364" s="13" t="s">
        <v>799</v>
      </c>
      <c r="H364" s="14">
        <v>43791</v>
      </c>
      <c r="I364" s="22" t="str">
        <f t="shared" si="67"/>
        <v>2019</v>
      </c>
      <c r="J364" s="9">
        <v>6</v>
      </c>
      <c r="K364" s="9">
        <f t="shared" si="68"/>
        <v>2025</v>
      </c>
      <c r="L364" s="10">
        <v>0</v>
      </c>
      <c r="M364" s="10">
        <v>20000</v>
      </c>
      <c r="N364" s="15"/>
      <c r="O364" s="15"/>
      <c r="P364" s="15">
        <f>(L364+M364+N364+O364)*1.21</f>
        <v>24200</v>
      </c>
      <c r="Q364" s="26">
        <f>ROUND(L364*1.21,0)</f>
        <v>0</v>
      </c>
      <c r="R364" s="26">
        <f t="shared" si="61"/>
        <v>24200</v>
      </c>
      <c r="S364" s="26">
        <f t="shared" si="62"/>
        <v>0</v>
      </c>
      <c r="T364" s="26"/>
      <c r="U364" s="26">
        <f t="shared" si="60"/>
        <v>24200</v>
      </c>
      <c r="V364" s="16" t="s">
        <v>723</v>
      </c>
      <c r="W364" s="16" t="s">
        <v>724</v>
      </c>
    </row>
    <row r="365" spans="1:23" x14ac:dyDescent="0.2">
      <c r="A365" s="11" t="s">
        <v>733</v>
      </c>
      <c r="B365" s="12" t="s">
        <v>734</v>
      </c>
      <c r="C365" s="11" t="s">
        <v>735</v>
      </c>
      <c r="D365" s="11" t="s">
        <v>146</v>
      </c>
      <c r="E365" s="11" t="s">
        <v>143</v>
      </c>
      <c r="F365" s="11" t="s">
        <v>2167</v>
      </c>
      <c r="G365" s="13" t="s">
        <v>2239</v>
      </c>
      <c r="H365" s="14">
        <v>43200</v>
      </c>
      <c r="I365" s="22" t="str">
        <f t="shared" si="67"/>
        <v>2018</v>
      </c>
      <c r="J365" s="9">
        <v>6</v>
      </c>
      <c r="K365" s="9">
        <f t="shared" si="68"/>
        <v>2024</v>
      </c>
      <c r="L365" s="10"/>
      <c r="M365" s="10">
        <f>VLOOKUP(B365,[1]Totaalbestand!$1:$1048576,11,0)</f>
        <v>21500</v>
      </c>
      <c r="N365" s="15">
        <v>0</v>
      </c>
      <c r="O365" s="15"/>
      <c r="P365" s="15">
        <f>(L365+M365+N365+O365)*1.21</f>
        <v>26015</v>
      </c>
      <c r="Q365" s="26">
        <f>ROUND(L365*1.21,0)</f>
        <v>0</v>
      </c>
      <c r="R365" s="26">
        <f t="shared" si="61"/>
        <v>26015</v>
      </c>
      <c r="S365" s="26">
        <f t="shared" si="62"/>
        <v>0</v>
      </c>
      <c r="T365" s="26"/>
      <c r="U365" s="26">
        <f t="shared" si="60"/>
        <v>26015</v>
      </c>
      <c r="V365" s="16">
        <f>VLOOKUP(B365,'[2]Data Kunstwerken'!$1:$1048576,26,FALSE)</f>
        <v>122493.52800000086</v>
      </c>
      <c r="W365" s="16">
        <f>VLOOKUP(B365,'[2]Data Kunstwerken'!$1:$1048576,27,FALSE)</f>
        <v>451093.19299999997</v>
      </c>
    </row>
    <row r="366" spans="1:23" x14ac:dyDescent="0.2">
      <c r="A366" s="11" t="s">
        <v>1997</v>
      </c>
      <c r="B366" s="12" t="s">
        <v>1998</v>
      </c>
      <c r="C366" s="11" t="s">
        <v>1999</v>
      </c>
      <c r="D366" s="11" t="s">
        <v>2000</v>
      </c>
      <c r="E366" s="11" t="s">
        <v>32</v>
      </c>
      <c r="F366" s="11" t="s">
        <v>2167</v>
      </c>
      <c r="G366" s="13" t="s">
        <v>2001</v>
      </c>
      <c r="H366" s="14">
        <v>41852</v>
      </c>
      <c r="I366" s="22" t="str">
        <f t="shared" si="67"/>
        <v>2014</v>
      </c>
      <c r="J366" s="9">
        <v>6</v>
      </c>
      <c r="K366" s="9">
        <f t="shared" si="68"/>
        <v>2020</v>
      </c>
      <c r="L366" s="10"/>
      <c r="M366" s="10"/>
      <c r="N366" s="15"/>
      <c r="O366" s="15"/>
      <c r="P366" s="15">
        <v>72600</v>
      </c>
      <c r="Q366" s="26">
        <f>P366</f>
        <v>72600</v>
      </c>
      <c r="R366" s="26">
        <f t="shared" si="61"/>
        <v>0</v>
      </c>
      <c r="S366" s="26">
        <f t="shared" si="62"/>
        <v>0</v>
      </c>
      <c r="T366" s="26"/>
      <c r="U366" s="26">
        <f t="shared" si="60"/>
        <v>72600</v>
      </c>
      <c r="V366" s="16" t="s">
        <v>2002</v>
      </c>
      <c r="W366" s="16" t="s">
        <v>2003</v>
      </c>
    </row>
    <row r="367" spans="1:23" x14ac:dyDescent="0.2">
      <c r="A367" s="11" t="s">
        <v>2071</v>
      </c>
      <c r="B367" s="12" t="s">
        <v>2072</v>
      </c>
      <c r="C367" s="11" t="s">
        <v>2073</v>
      </c>
      <c r="D367" s="11" t="s">
        <v>2074</v>
      </c>
      <c r="E367" s="11" t="s">
        <v>125</v>
      </c>
      <c r="F367" s="11" t="s">
        <v>2167</v>
      </c>
      <c r="G367" s="13" t="s">
        <v>2075</v>
      </c>
      <c r="H367" s="14">
        <v>41852</v>
      </c>
      <c r="I367" s="22" t="str">
        <f t="shared" si="67"/>
        <v>2014</v>
      </c>
      <c r="J367" s="9">
        <v>6</v>
      </c>
      <c r="K367" s="9">
        <f t="shared" si="68"/>
        <v>2020</v>
      </c>
      <c r="L367" s="10"/>
      <c r="M367" s="10"/>
      <c r="N367" s="15"/>
      <c r="O367" s="15"/>
      <c r="P367" s="15">
        <v>42350</v>
      </c>
      <c r="Q367" s="26">
        <f>P367</f>
        <v>42350</v>
      </c>
      <c r="R367" s="26">
        <f t="shared" si="61"/>
        <v>0</v>
      </c>
      <c r="S367" s="26">
        <f t="shared" si="62"/>
        <v>0</v>
      </c>
      <c r="T367" s="26"/>
      <c r="U367" s="26">
        <f t="shared" si="60"/>
        <v>42350</v>
      </c>
      <c r="V367" s="16" t="s">
        <v>2076</v>
      </c>
      <c r="W367" s="16" t="s">
        <v>2077</v>
      </c>
    </row>
    <row r="368" spans="1:23" x14ac:dyDescent="0.2">
      <c r="A368" s="11" t="s">
        <v>1705</v>
      </c>
      <c r="B368" s="12" t="s">
        <v>1706</v>
      </c>
      <c r="C368" s="11" t="s">
        <v>1707</v>
      </c>
      <c r="D368" s="11" t="s">
        <v>1708</v>
      </c>
      <c r="E368" s="11" t="s">
        <v>270</v>
      </c>
      <c r="F368" s="11" t="s">
        <v>2167</v>
      </c>
      <c r="G368" s="13" t="s">
        <v>1709</v>
      </c>
      <c r="H368" s="14">
        <v>41852</v>
      </c>
      <c r="I368" s="22" t="str">
        <f t="shared" si="67"/>
        <v>2014</v>
      </c>
      <c r="J368" s="9">
        <v>6</v>
      </c>
      <c r="K368" s="9">
        <f t="shared" si="68"/>
        <v>2020</v>
      </c>
      <c r="L368" s="10"/>
      <c r="M368" s="10"/>
      <c r="N368" s="15"/>
      <c r="O368" s="15"/>
      <c r="P368" s="15">
        <v>139150</v>
      </c>
      <c r="Q368" s="26">
        <f>P368</f>
        <v>139150</v>
      </c>
      <c r="R368" s="26">
        <f t="shared" si="61"/>
        <v>0</v>
      </c>
      <c r="S368" s="26">
        <f t="shared" si="62"/>
        <v>0</v>
      </c>
      <c r="T368" s="26"/>
      <c r="U368" s="26">
        <f t="shared" si="60"/>
        <v>139150</v>
      </c>
      <c r="V368" s="16" t="s">
        <v>1710</v>
      </c>
      <c r="W368" s="16" t="s">
        <v>1711</v>
      </c>
    </row>
    <row r="369" spans="1:23" x14ac:dyDescent="0.2">
      <c r="A369" s="11" t="s">
        <v>510</v>
      </c>
      <c r="B369" s="12" t="s">
        <v>511</v>
      </c>
      <c r="C369" s="11" t="s">
        <v>512</v>
      </c>
      <c r="D369" s="11" t="s">
        <v>513</v>
      </c>
      <c r="E369" s="11" t="s">
        <v>217</v>
      </c>
      <c r="F369" s="11" t="s">
        <v>2167</v>
      </c>
      <c r="G369" s="13" t="s">
        <v>514</v>
      </c>
      <c r="H369" s="14">
        <v>43717</v>
      </c>
      <c r="I369" s="22" t="str">
        <f t="shared" si="67"/>
        <v>2019</v>
      </c>
      <c r="J369" s="9">
        <v>6</v>
      </c>
      <c r="K369" s="9">
        <f t="shared" si="68"/>
        <v>2025</v>
      </c>
      <c r="L369" s="10">
        <v>0</v>
      </c>
      <c r="M369" s="10">
        <v>30000</v>
      </c>
      <c r="N369" s="15"/>
      <c r="O369" s="15"/>
      <c r="P369" s="15">
        <f>(L369+M369+N369+O369)*1.21</f>
        <v>36300</v>
      </c>
      <c r="Q369" s="26">
        <f>ROUND(L369*1.21,0)</f>
        <v>0</v>
      </c>
      <c r="R369" s="26">
        <f t="shared" si="61"/>
        <v>36300</v>
      </c>
      <c r="S369" s="26">
        <f t="shared" si="62"/>
        <v>0</v>
      </c>
      <c r="T369" s="26"/>
      <c r="U369" s="26">
        <f t="shared" si="60"/>
        <v>36300</v>
      </c>
      <c r="V369" s="16" t="s">
        <v>515</v>
      </c>
      <c r="W369" s="16" t="s">
        <v>516</v>
      </c>
    </row>
    <row r="370" spans="1:23" x14ac:dyDescent="0.2">
      <c r="A370" s="11" t="s">
        <v>455</v>
      </c>
      <c r="B370" s="12" t="s">
        <v>456</v>
      </c>
      <c r="C370" s="11" t="s">
        <v>457</v>
      </c>
      <c r="D370" s="11" t="s">
        <v>458</v>
      </c>
      <c r="E370" s="11" t="s">
        <v>54</v>
      </c>
      <c r="F370" s="11" t="s">
        <v>2167</v>
      </c>
      <c r="G370" s="13" t="s">
        <v>459</v>
      </c>
      <c r="H370" s="14">
        <v>43717</v>
      </c>
      <c r="I370" s="22" t="str">
        <f t="shared" si="67"/>
        <v>2019</v>
      </c>
      <c r="J370" s="9">
        <v>6</v>
      </c>
      <c r="K370" s="9">
        <f t="shared" si="68"/>
        <v>2025</v>
      </c>
      <c r="L370" s="10">
        <v>0</v>
      </c>
      <c r="M370" s="10">
        <v>35000</v>
      </c>
      <c r="N370" s="15"/>
      <c r="O370" s="15"/>
      <c r="P370" s="15">
        <f>(L370+M370+N370+O370)*1.21</f>
        <v>42350</v>
      </c>
      <c r="Q370" s="26">
        <f>ROUND(L370*1.21,0)</f>
        <v>0</v>
      </c>
      <c r="R370" s="26">
        <f t="shared" si="61"/>
        <v>42350</v>
      </c>
      <c r="S370" s="26">
        <f t="shared" si="62"/>
        <v>0</v>
      </c>
      <c r="T370" s="26"/>
      <c r="U370" s="26">
        <f t="shared" si="60"/>
        <v>42350</v>
      </c>
      <c r="V370" s="16" t="s">
        <v>460</v>
      </c>
      <c r="W370" s="16" t="s">
        <v>461</v>
      </c>
    </row>
    <row r="371" spans="1:23" x14ac:dyDescent="0.2">
      <c r="A371" s="11" t="s">
        <v>609</v>
      </c>
      <c r="B371" s="12" t="s">
        <v>610</v>
      </c>
      <c r="C371" s="11" t="s">
        <v>611</v>
      </c>
      <c r="D371" s="11" t="s">
        <v>612</v>
      </c>
      <c r="E371" s="11" t="s">
        <v>102</v>
      </c>
      <c r="F371" s="11" t="s">
        <v>2167</v>
      </c>
      <c r="G371" s="13" t="s">
        <v>2240</v>
      </c>
      <c r="H371" s="14">
        <v>43203</v>
      </c>
      <c r="I371" s="22" t="str">
        <f t="shared" si="67"/>
        <v>2018</v>
      </c>
      <c r="J371" s="9">
        <v>6</v>
      </c>
      <c r="K371" s="9">
        <f t="shared" si="68"/>
        <v>2024</v>
      </c>
      <c r="L371" s="10"/>
      <c r="M371" s="10">
        <f>VLOOKUP(B371,[1]Totaalbestand!$1:$1048576,11,0)</f>
        <v>25000</v>
      </c>
      <c r="N371" s="15">
        <v>0</v>
      </c>
      <c r="O371" s="15"/>
      <c r="P371" s="15">
        <f>(L371+M371+N371+O371)*1.21</f>
        <v>30250</v>
      </c>
      <c r="Q371" s="26">
        <f>ROUND(L371*1.21,0)</f>
        <v>0</v>
      </c>
      <c r="R371" s="26">
        <f t="shared" si="61"/>
        <v>30250</v>
      </c>
      <c r="S371" s="26">
        <f t="shared" si="62"/>
        <v>0</v>
      </c>
      <c r="T371" s="26"/>
      <c r="U371" s="26">
        <f t="shared" si="60"/>
        <v>30250</v>
      </c>
      <c r="V371" s="16">
        <f>VLOOKUP(B371,'[2]Data Kunstwerken'!$1:$1048576,26,FALSE)</f>
        <v>123245.44000000134</v>
      </c>
      <c r="W371" s="16">
        <f>VLOOKUP(B371,'[2]Data Kunstwerken'!$1:$1048576,27,FALSE)</f>
        <v>442055.84600000083</v>
      </c>
    </row>
    <row r="372" spans="1:23" x14ac:dyDescent="0.2">
      <c r="A372" s="11" t="s">
        <v>593</v>
      </c>
      <c r="B372" s="12" t="s">
        <v>594</v>
      </c>
      <c r="C372" s="11" t="s">
        <v>595</v>
      </c>
      <c r="D372" s="11" t="s">
        <v>596</v>
      </c>
      <c r="E372" s="11" t="s">
        <v>597</v>
      </c>
      <c r="F372" s="11" t="s">
        <v>2167</v>
      </c>
      <c r="G372" s="13" t="s">
        <v>598</v>
      </c>
      <c r="H372" s="14">
        <v>43717</v>
      </c>
      <c r="I372" s="22" t="str">
        <f t="shared" si="67"/>
        <v>2019</v>
      </c>
      <c r="J372" s="9">
        <v>6</v>
      </c>
      <c r="K372" s="9">
        <f t="shared" si="68"/>
        <v>2025</v>
      </c>
      <c r="L372" s="10">
        <v>0</v>
      </c>
      <c r="M372" s="10">
        <v>25000</v>
      </c>
      <c r="N372" s="15"/>
      <c r="O372" s="15"/>
      <c r="P372" s="15">
        <f>(L372+M372+N372+O372)*1.21</f>
        <v>30250</v>
      </c>
      <c r="Q372" s="26">
        <f>ROUND(L372*1.21,0)</f>
        <v>0</v>
      </c>
      <c r="R372" s="26">
        <f t="shared" si="61"/>
        <v>30250</v>
      </c>
      <c r="S372" s="26">
        <f t="shared" si="62"/>
        <v>0</v>
      </c>
      <c r="T372" s="26"/>
      <c r="U372" s="26">
        <f t="shared" si="60"/>
        <v>30250</v>
      </c>
      <c r="V372" s="16" t="s">
        <v>599</v>
      </c>
      <c r="W372" s="16" t="s">
        <v>600</v>
      </c>
    </row>
    <row r="373" spans="1:23" x14ac:dyDescent="0.2">
      <c r="A373" s="11" t="s">
        <v>2107</v>
      </c>
      <c r="B373" s="12" t="s">
        <v>2108</v>
      </c>
      <c r="C373" s="11" t="s">
        <v>2109</v>
      </c>
      <c r="D373" s="11" t="s">
        <v>1457</v>
      </c>
      <c r="E373" s="11" t="s">
        <v>48</v>
      </c>
      <c r="F373" s="11" t="s">
        <v>2167</v>
      </c>
      <c r="G373" s="13" t="s">
        <v>2110</v>
      </c>
      <c r="H373" s="14">
        <v>42940</v>
      </c>
      <c r="I373" s="22" t="str">
        <f t="shared" si="67"/>
        <v>2017</v>
      </c>
      <c r="J373" s="9">
        <v>6</v>
      </c>
      <c r="K373" s="9">
        <f t="shared" si="68"/>
        <v>2023</v>
      </c>
      <c r="L373" s="10">
        <v>0</v>
      </c>
      <c r="M373" s="10">
        <v>30000</v>
      </c>
      <c r="N373" s="15"/>
      <c r="O373" s="15"/>
      <c r="P373" s="15">
        <f>(L373+M373+N373+O373)*1.21</f>
        <v>36300</v>
      </c>
      <c r="Q373" s="26">
        <f>ROUND(L373*1.21,0)</f>
        <v>0</v>
      </c>
      <c r="R373" s="26">
        <f t="shared" si="61"/>
        <v>36300</v>
      </c>
      <c r="S373" s="26">
        <f t="shared" si="62"/>
        <v>0</v>
      </c>
      <c r="T373" s="26"/>
      <c r="U373" s="26">
        <f t="shared" si="60"/>
        <v>36300</v>
      </c>
      <c r="V373" s="16" t="s">
        <v>2111</v>
      </c>
      <c r="W373" s="16" t="s">
        <v>2112</v>
      </c>
    </row>
    <row r="374" spans="1:23" x14ac:dyDescent="0.2">
      <c r="A374" s="11" t="s">
        <v>1882</v>
      </c>
      <c r="B374" s="12" t="s">
        <v>1883</v>
      </c>
      <c r="C374" s="11" t="s">
        <v>1884</v>
      </c>
      <c r="D374" s="11" t="s">
        <v>1885</v>
      </c>
      <c r="E374" s="11" t="s">
        <v>48</v>
      </c>
      <c r="F374" s="11" t="s">
        <v>2167</v>
      </c>
      <c r="G374" s="13" t="s">
        <v>1886</v>
      </c>
      <c r="H374" s="14">
        <v>41852</v>
      </c>
      <c r="I374" s="22" t="str">
        <f t="shared" si="67"/>
        <v>2014</v>
      </c>
      <c r="J374" s="9">
        <v>6</v>
      </c>
      <c r="K374" s="9">
        <f t="shared" si="68"/>
        <v>2020</v>
      </c>
      <c r="L374" s="10"/>
      <c r="M374" s="10"/>
      <c r="N374" s="15"/>
      <c r="O374" s="15"/>
      <c r="P374" s="15">
        <v>102850</v>
      </c>
      <c r="Q374" s="26">
        <f>P374</f>
        <v>102850</v>
      </c>
      <c r="R374" s="26">
        <f t="shared" si="61"/>
        <v>0</v>
      </c>
      <c r="S374" s="26">
        <f t="shared" si="62"/>
        <v>0</v>
      </c>
      <c r="T374" s="26"/>
      <c r="U374" s="26">
        <f t="shared" si="60"/>
        <v>102850</v>
      </c>
      <c r="V374" s="16" t="s">
        <v>1887</v>
      </c>
      <c r="W374" s="16" t="s">
        <v>1888</v>
      </c>
    </row>
    <row r="375" spans="1:23" x14ac:dyDescent="0.2">
      <c r="A375" s="11" t="s">
        <v>641</v>
      </c>
      <c r="B375" s="12" t="s">
        <v>642</v>
      </c>
      <c r="C375" s="11" t="s">
        <v>643</v>
      </c>
      <c r="D375" s="11" t="s">
        <v>644</v>
      </c>
      <c r="E375" s="11" t="s">
        <v>645</v>
      </c>
      <c r="F375" s="11" t="s">
        <v>2167</v>
      </c>
      <c r="G375" s="13" t="s">
        <v>646</v>
      </c>
      <c r="H375" s="14">
        <v>43693</v>
      </c>
      <c r="I375" s="22" t="str">
        <f t="shared" si="67"/>
        <v>2019</v>
      </c>
      <c r="J375" s="9">
        <v>6</v>
      </c>
      <c r="K375" s="9">
        <f t="shared" si="68"/>
        <v>2025</v>
      </c>
      <c r="L375" s="10">
        <v>0</v>
      </c>
      <c r="M375" s="10">
        <v>24000</v>
      </c>
      <c r="N375" s="15"/>
      <c r="O375" s="15"/>
      <c r="P375" s="15">
        <f>(L375+M375+N375+O375)*1.21</f>
        <v>29040</v>
      </c>
      <c r="Q375" s="26">
        <f>ROUND(L375*1.21,0)</f>
        <v>0</v>
      </c>
      <c r="R375" s="26">
        <f t="shared" si="61"/>
        <v>29040</v>
      </c>
      <c r="S375" s="26">
        <f t="shared" si="62"/>
        <v>0</v>
      </c>
      <c r="T375" s="26"/>
      <c r="U375" s="26">
        <f t="shared" si="60"/>
        <v>29040</v>
      </c>
      <c r="V375" s="16">
        <v>144378</v>
      </c>
      <c r="W375" s="16">
        <v>446639.21000000101</v>
      </c>
    </row>
    <row r="376" spans="1:23" x14ac:dyDescent="0.2">
      <c r="A376" s="11" t="s">
        <v>1981</v>
      </c>
      <c r="B376" s="12" t="s">
        <v>1982</v>
      </c>
      <c r="C376" s="11" t="s">
        <v>1983</v>
      </c>
      <c r="D376" s="11" t="s">
        <v>1079</v>
      </c>
      <c r="E376" s="11" t="s">
        <v>617</v>
      </c>
      <c r="F376" s="11" t="s">
        <v>2167</v>
      </c>
      <c r="G376" s="13" t="s">
        <v>1984</v>
      </c>
      <c r="H376" s="14">
        <v>41852</v>
      </c>
      <c r="I376" s="22" t="str">
        <f t="shared" si="67"/>
        <v>2014</v>
      </c>
      <c r="J376" s="9">
        <v>6</v>
      </c>
      <c r="K376" s="9">
        <f t="shared" si="68"/>
        <v>2020</v>
      </c>
      <c r="L376" s="10"/>
      <c r="M376" s="10"/>
      <c r="N376" s="15"/>
      <c r="O376" s="15"/>
      <c r="P376" s="15">
        <v>75020</v>
      </c>
      <c r="Q376" s="26">
        <f>P376</f>
        <v>75020</v>
      </c>
      <c r="R376" s="26">
        <f t="shared" si="61"/>
        <v>0</v>
      </c>
      <c r="S376" s="26">
        <f t="shared" si="62"/>
        <v>0</v>
      </c>
      <c r="T376" s="26"/>
      <c r="U376" s="26">
        <f t="shared" si="60"/>
        <v>75020</v>
      </c>
      <c r="V376" s="16" t="s">
        <v>1985</v>
      </c>
      <c r="W376" s="16" t="s">
        <v>1986</v>
      </c>
    </row>
    <row r="377" spans="1:23" x14ac:dyDescent="0.2">
      <c r="A377" s="11" t="s">
        <v>391</v>
      </c>
      <c r="B377" s="12" t="s">
        <v>1059</v>
      </c>
      <c r="C377" s="11" t="s">
        <v>1060</v>
      </c>
      <c r="D377" s="11" t="s">
        <v>908</v>
      </c>
      <c r="E377" s="11" t="s">
        <v>391</v>
      </c>
      <c r="F377" s="11" t="s">
        <v>2167</v>
      </c>
      <c r="G377" s="13" t="s">
        <v>2241</v>
      </c>
      <c r="H377" s="14">
        <v>43200</v>
      </c>
      <c r="I377" s="22" t="str">
        <f t="shared" si="67"/>
        <v>2018</v>
      </c>
      <c r="J377" s="9">
        <v>6</v>
      </c>
      <c r="K377" s="9">
        <f t="shared" si="68"/>
        <v>2024</v>
      </c>
      <c r="L377" s="10"/>
      <c r="M377" s="10">
        <f>VLOOKUP(B377,[1]Totaalbestand!$1:$1048576,11,0)</f>
        <v>3500</v>
      </c>
      <c r="N377" s="15">
        <v>0</v>
      </c>
      <c r="O377" s="15"/>
      <c r="P377" s="15">
        <f>(L377+M377+N377+O377)*1.21</f>
        <v>4235</v>
      </c>
      <c r="Q377" s="26">
        <f>ROUND(L377*1.21,0)</f>
        <v>0</v>
      </c>
      <c r="R377" s="26">
        <f t="shared" si="61"/>
        <v>4235</v>
      </c>
      <c r="S377" s="26">
        <f t="shared" si="62"/>
        <v>0</v>
      </c>
      <c r="T377" s="26"/>
      <c r="U377" s="26">
        <f t="shared" si="60"/>
        <v>4235</v>
      </c>
      <c r="V377" s="16">
        <f>VLOOKUP(B377,'[2]Data Kunstwerken'!$1:$1048576,26,FALSE)</f>
        <v>124356.36400000006</v>
      </c>
      <c r="W377" s="16">
        <f>VLOOKUP(B377,'[2]Data Kunstwerken'!$1:$1048576,27,FALSE)</f>
        <v>462756.09499999881</v>
      </c>
    </row>
    <row r="378" spans="1:23" x14ac:dyDescent="0.2">
      <c r="A378" s="11" t="s">
        <v>355</v>
      </c>
      <c r="B378" s="12" t="s">
        <v>356</v>
      </c>
      <c r="C378" s="11" t="s">
        <v>357</v>
      </c>
      <c r="D378" s="11" t="s">
        <v>347</v>
      </c>
      <c r="E378" s="11" t="s">
        <v>344</v>
      </c>
      <c r="F378" s="11" t="s">
        <v>2167</v>
      </c>
      <c r="G378" s="13" t="s">
        <v>358</v>
      </c>
      <c r="H378" s="14">
        <v>43717</v>
      </c>
      <c r="I378" s="22" t="str">
        <f t="shared" si="67"/>
        <v>2019</v>
      </c>
      <c r="J378" s="9">
        <v>6</v>
      </c>
      <c r="K378" s="9">
        <f t="shared" si="68"/>
        <v>2025</v>
      </c>
      <c r="L378" s="10">
        <v>0</v>
      </c>
      <c r="M378" s="10">
        <v>50000</v>
      </c>
      <c r="N378" s="15"/>
      <c r="O378" s="15"/>
      <c r="P378" s="15">
        <f>(L378+M378+N378+O378)*1.21</f>
        <v>60500</v>
      </c>
      <c r="Q378" s="26">
        <f>ROUND(L378*1.21,0)</f>
        <v>0</v>
      </c>
      <c r="R378" s="26">
        <f t="shared" si="61"/>
        <v>60500</v>
      </c>
      <c r="S378" s="26">
        <f t="shared" si="62"/>
        <v>0</v>
      </c>
      <c r="T378" s="26"/>
      <c r="U378" s="26">
        <f t="shared" si="60"/>
        <v>60500</v>
      </c>
      <c r="V378" s="16">
        <v>128129.57099999901</v>
      </c>
      <c r="W378" s="16">
        <v>462251.48700000002</v>
      </c>
    </row>
    <row r="379" spans="1:23" x14ac:dyDescent="0.2">
      <c r="A379" s="11" t="s">
        <v>1712</v>
      </c>
      <c r="B379" s="12" t="s">
        <v>1713</v>
      </c>
      <c r="C379" s="11" t="s">
        <v>1714</v>
      </c>
      <c r="D379" s="11" t="s">
        <v>1715</v>
      </c>
      <c r="E379" s="11" t="s">
        <v>48</v>
      </c>
      <c r="F379" s="11" t="s">
        <v>2167</v>
      </c>
      <c r="G379" s="13" t="s">
        <v>1716</v>
      </c>
      <c r="H379" s="14">
        <v>41852</v>
      </c>
      <c r="I379" s="22" t="str">
        <f t="shared" si="67"/>
        <v>2014</v>
      </c>
      <c r="J379" s="9">
        <v>6</v>
      </c>
      <c r="K379" s="9">
        <f t="shared" si="68"/>
        <v>2020</v>
      </c>
      <c r="L379" s="10"/>
      <c r="M379" s="10"/>
      <c r="N379" s="15"/>
      <c r="O379" s="15"/>
      <c r="P379" s="15">
        <v>139150</v>
      </c>
      <c r="Q379" s="26">
        <f>P379</f>
        <v>139150</v>
      </c>
      <c r="R379" s="26">
        <f t="shared" si="61"/>
        <v>0</v>
      </c>
      <c r="S379" s="26">
        <f t="shared" si="62"/>
        <v>0</v>
      </c>
      <c r="T379" s="26"/>
      <c r="U379" s="26">
        <f t="shared" si="60"/>
        <v>139150</v>
      </c>
      <c r="V379" s="16" t="s">
        <v>1717</v>
      </c>
      <c r="W379" s="16" t="s">
        <v>1718</v>
      </c>
    </row>
    <row r="380" spans="1:23" x14ac:dyDescent="0.2">
      <c r="A380" s="11" t="s">
        <v>1857</v>
      </c>
      <c r="B380" s="12" t="s">
        <v>1858</v>
      </c>
      <c r="C380" s="11" t="s">
        <v>1859</v>
      </c>
      <c r="D380" s="11" t="s">
        <v>1838</v>
      </c>
      <c r="E380" s="11" t="s">
        <v>1839</v>
      </c>
      <c r="F380" s="11" t="s">
        <v>2167</v>
      </c>
      <c r="G380" s="13" t="s">
        <v>1860</v>
      </c>
      <c r="H380" s="14">
        <v>41852</v>
      </c>
      <c r="I380" s="22" t="str">
        <f t="shared" si="67"/>
        <v>2014</v>
      </c>
      <c r="J380" s="9">
        <v>6</v>
      </c>
      <c r="K380" s="9">
        <f t="shared" si="68"/>
        <v>2020</v>
      </c>
      <c r="L380" s="10"/>
      <c r="M380" s="10"/>
      <c r="N380" s="15"/>
      <c r="O380" s="15"/>
      <c r="P380" s="15">
        <v>108900</v>
      </c>
      <c r="Q380" s="26">
        <f>P380</f>
        <v>108900</v>
      </c>
      <c r="R380" s="26">
        <f t="shared" si="61"/>
        <v>0</v>
      </c>
      <c r="S380" s="26">
        <f t="shared" si="62"/>
        <v>0</v>
      </c>
      <c r="T380" s="26"/>
      <c r="U380" s="26">
        <f t="shared" si="60"/>
        <v>108900</v>
      </c>
      <c r="V380" s="16" t="s">
        <v>1861</v>
      </c>
      <c r="W380" s="16" t="s">
        <v>1862</v>
      </c>
    </row>
    <row r="381" spans="1:23" x14ac:dyDescent="0.2">
      <c r="A381" s="11" t="s">
        <v>943</v>
      </c>
      <c r="B381" s="12" t="s">
        <v>944</v>
      </c>
      <c r="C381" s="11" t="s">
        <v>945</v>
      </c>
      <c r="D381" s="11"/>
      <c r="E381" s="11" t="s">
        <v>66</v>
      </c>
      <c r="F381" s="11" t="s">
        <v>2167</v>
      </c>
      <c r="G381" s="13" t="s">
        <v>2242</v>
      </c>
      <c r="H381" s="14">
        <v>43194</v>
      </c>
      <c r="I381" s="22" t="str">
        <f t="shared" si="67"/>
        <v>2018</v>
      </c>
      <c r="J381" s="9">
        <v>6</v>
      </c>
      <c r="K381" s="9">
        <f t="shared" si="68"/>
        <v>2024</v>
      </c>
      <c r="L381" s="10"/>
      <c r="M381" s="10">
        <f>VLOOKUP(B381,[1]Totaalbestand!$1:$1048576,11,0)</f>
        <v>18500</v>
      </c>
      <c r="N381" s="15">
        <v>0</v>
      </c>
      <c r="O381" s="15"/>
      <c r="P381" s="15">
        <f t="shared" ref="P381:P388" si="71">(L381+M381+N381+O381)*1.21</f>
        <v>22385</v>
      </c>
      <c r="Q381" s="26">
        <f t="shared" ref="Q381:Q388" si="72">ROUND(L381*1.21,0)</f>
        <v>0</v>
      </c>
      <c r="R381" s="26">
        <f t="shared" si="61"/>
        <v>22385</v>
      </c>
      <c r="S381" s="26">
        <f t="shared" si="62"/>
        <v>0</v>
      </c>
      <c r="T381" s="26"/>
      <c r="U381" s="26">
        <f t="shared" si="60"/>
        <v>22385</v>
      </c>
      <c r="V381" s="16">
        <f>VLOOKUP(B381,'[2]Data Kunstwerken'!$1:$1048576,26,FALSE)</f>
        <v>128638.30099999905</v>
      </c>
      <c r="W381" s="16">
        <f>VLOOKUP(B381,'[2]Data Kunstwerken'!$1:$1048576,27,FALSE)</f>
        <v>454759.69399999827</v>
      </c>
    </row>
    <row r="382" spans="1:23" x14ac:dyDescent="0.2">
      <c r="A382" s="11" t="s">
        <v>736</v>
      </c>
      <c r="B382" s="12" t="s">
        <v>737</v>
      </c>
      <c r="C382" s="11" t="s">
        <v>738</v>
      </c>
      <c r="D382" s="11" t="s">
        <v>739</v>
      </c>
      <c r="E382" s="11" t="s">
        <v>54</v>
      </c>
      <c r="F382" s="11" t="s">
        <v>2167</v>
      </c>
      <c r="G382" s="13"/>
      <c r="H382" s="14"/>
      <c r="I382" s="22"/>
      <c r="J382" s="9"/>
      <c r="K382" s="9"/>
      <c r="L382" s="10"/>
      <c r="M382" s="10">
        <v>21500</v>
      </c>
      <c r="N382" s="15">
        <v>0</v>
      </c>
      <c r="O382" s="15"/>
      <c r="P382" s="15">
        <f t="shared" si="71"/>
        <v>26015</v>
      </c>
      <c r="Q382" s="26">
        <f t="shared" si="72"/>
        <v>0</v>
      </c>
      <c r="R382" s="26">
        <f t="shared" si="61"/>
        <v>26015</v>
      </c>
      <c r="S382" s="26">
        <f t="shared" si="62"/>
        <v>0</v>
      </c>
      <c r="T382" s="26"/>
      <c r="U382" s="26">
        <f t="shared" si="60"/>
        <v>26015</v>
      </c>
      <c r="V382" s="16"/>
      <c r="W382" s="16"/>
    </row>
    <row r="383" spans="1:23" x14ac:dyDescent="0.2">
      <c r="A383" s="11" t="s">
        <v>740</v>
      </c>
      <c r="B383" s="12" t="s">
        <v>741</v>
      </c>
      <c r="C383" s="11" t="s">
        <v>738</v>
      </c>
      <c r="D383" s="11" t="s">
        <v>739</v>
      </c>
      <c r="E383" s="11" t="s">
        <v>54</v>
      </c>
      <c r="F383" s="11" t="s">
        <v>2167</v>
      </c>
      <c r="G383" s="13" t="s">
        <v>742</v>
      </c>
      <c r="H383" s="14">
        <v>43200</v>
      </c>
      <c r="I383" s="22" t="str">
        <f t="shared" ref="I383:I402" si="73">LEFT(G383,4)</f>
        <v>2018</v>
      </c>
      <c r="J383" s="9">
        <v>6</v>
      </c>
      <c r="K383" s="9">
        <f t="shared" ref="K383:K402" si="74">+J383+I383</f>
        <v>2024</v>
      </c>
      <c r="L383" s="10"/>
      <c r="M383" s="10">
        <f>VLOOKUP(B383,[1]Totaalbestand!$1:$1048576,11,0)</f>
        <v>21500</v>
      </c>
      <c r="N383" s="15">
        <v>0</v>
      </c>
      <c r="O383" s="15"/>
      <c r="P383" s="15">
        <f t="shared" si="71"/>
        <v>26015</v>
      </c>
      <c r="Q383" s="26">
        <f t="shared" si="72"/>
        <v>0</v>
      </c>
      <c r="R383" s="26">
        <f t="shared" si="61"/>
        <v>26015</v>
      </c>
      <c r="S383" s="26">
        <f t="shared" si="62"/>
        <v>0</v>
      </c>
      <c r="T383" s="26"/>
      <c r="U383" s="26">
        <f t="shared" si="60"/>
        <v>26015</v>
      </c>
      <c r="V383" s="16">
        <f>VLOOKUP(B383,'[2]Data Kunstwerken'!$1:$1048576,26,FALSE)</f>
        <v>117715.78999999911</v>
      </c>
      <c r="W383" s="16">
        <f>VLOOKUP(B383,'[2]Data Kunstwerken'!$1:$1048576,27,FALSE)</f>
        <v>454271.19200000167</v>
      </c>
    </row>
    <row r="384" spans="1:23" x14ac:dyDescent="0.2">
      <c r="A384" s="11" t="s">
        <v>541</v>
      </c>
      <c r="B384" s="12" t="s">
        <v>542</v>
      </c>
      <c r="C384" s="11" t="s">
        <v>543</v>
      </c>
      <c r="D384" s="11" t="s">
        <v>544</v>
      </c>
      <c r="E384" s="11" t="s">
        <v>32</v>
      </c>
      <c r="F384" s="11" t="s">
        <v>2167</v>
      </c>
      <c r="G384" s="13" t="s">
        <v>2243</v>
      </c>
      <c r="H384" s="14">
        <v>43203</v>
      </c>
      <c r="I384" s="22" t="str">
        <f t="shared" si="73"/>
        <v>2018</v>
      </c>
      <c r="J384" s="9">
        <v>6</v>
      </c>
      <c r="K384" s="9">
        <f t="shared" si="74"/>
        <v>2024</v>
      </c>
      <c r="L384" s="10"/>
      <c r="M384" s="10">
        <f>VLOOKUP(B384,[1]Totaalbestand!$1:$1048576,11,0)</f>
        <v>28000</v>
      </c>
      <c r="N384" s="15">
        <v>0</v>
      </c>
      <c r="O384" s="15"/>
      <c r="P384" s="15">
        <f t="shared" si="71"/>
        <v>33880</v>
      </c>
      <c r="Q384" s="26">
        <f t="shared" si="72"/>
        <v>0</v>
      </c>
      <c r="R384" s="26">
        <f t="shared" si="61"/>
        <v>33880</v>
      </c>
      <c r="S384" s="26">
        <f t="shared" si="62"/>
        <v>0</v>
      </c>
      <c r="T384" s="26"/>
      <c r="U384" s="26">
        <f t="shared" si="60"/>
        <v>33880</v>
      </c>
      <c r="V384" s="16">
        <f>VLOOKUP(B384,'[2]Data Kunstwerken'!$1:$1048576,26,FALSE)</f>
        <v>130311.61600000039</v>
      </c>
      <c r="W384" s="16">
        <f>VLOOKUP(B384,'[2]Data Kunstwerken'!$1:$1048576,27,FALSE)</f>
        <v>447409.15500000119</v>
      </c>
    </row>
    <row r="385" spans="1:23" x14ac:dyDescent="0.2">
      <c r="A385" s="11" t="s">
        <v>961</v>
      </c>
      <c r="B385" s="12" t="s">
        <v>962</v>
      </c>
      <c r="C385" s="11" t="s">
        <v>963</v>
      </c>
      <c r="D385" s="11" t="s">
        <v>964</v>
      </c>
      <c r="E385" s="11" t="s">
        <v>25</v>
      </c>
      <c r="F385" s="11" t="s">
        <v>2167</v>
      </c>
      <c r="G385" s="13" t="s">
        <v>2244</v>
      </c>
      <c r="H385" s="14">
        <v>43194</v>
      </c>
      <c r="I385" s="22" t="str">
        <f t="shared" si="73"/>
        <v>2018</v>
      </c>
      <c r="J385" s="9">
        <v>6</v>
      </c>
      <c r="K385" s="9">
        <f t="shared" si="74"/>
        <v>2024</v>
      </c>
      <c r="L385" s="10"/>
      <c r="M385" s="10">
        <f>VLOOKUP(B385,[1]Totaalbestand!$1:$1048576,11,0)</f>
        <v>18000</v>
      </c>
      <c r="N385" s="15">
        <v>0</v>
      </c>
      <c r="O385" s="15"/>
      <c r="P385" s="15">
        <f t="shared" si="71"/>
        <v>21780</v>
      </c>
      <c r="Q385" s="26">
        <f t="shared" si="72"/>
        <v>0</v>
      </c>
      <c r="R385" s="26">
        <f t="shared" si="61"/>
        <v>21780</v>
      </c>
      <c r="S385" s="26">
        <f t="shared" si="62"/>
        <v>0</v>
      </c>
      <c r="T385" s="26"/>
      <c r="U385" s="26">
        <f t="shared" si="60"/>
        <v>21780</v>
      </c>
      <c r="V385" s="16">
        <f>VLOOKUP(B385,'[2]Data Kunstwerken'!$1:$1048576,26,FALSE)</f>
        <v>133045.1799999997</v>
      </c>
      <c r="W385" s="16">
        <f>VLOOKUP(B385,'[2]Data Kunstwerken'!$1:$1048576,27,FALSE)</f>
        <v>455310.93200000003</v>
      </c>
    </row>
    <row r="386" spans="1:23" x14ac:dyDescent="0.2">
      <c r="A386" s="11" t="s">
        <v>800</v>
      </c>
      <c r="B386" s="12" t="s">
        <v>801</v>
      </c>
      <c r="C386" s="11" t="s">
        <v>802</v>
      </c>
      <c r="D386" s="11" t="s">
        <v>451</v>
      </c>
      <c r="E386" s="11" t="s">
        <v>25</v>
      </c>
      <c r="F386" s="11" t="s">
        <v>2167</v>
      </c>
      <c r="G386" s="13" t="s">
        <v>803</v>
      </c>
      <c r="H386" s="14">
        <v>43691</v>
      </c>
      <c r="I386" s="22" t="str">
        <f t="shared" si="73"/>
        <v>2019</v>
      </c>
      <c r="J386" s="9">
        <v>6</v>
      </c>
      <c r="K386" s="9">
        <f t="shared" si="74"/>
        <v>2025</v>
      </c>
      <c r="L386" s="10">
        <v>0</v>
      </c>
      <c r="M386" s="10">
        <v>20000</v>
      </c>
      <c r="N386" s="15"/>
      <c r="O386" s="15"/>
      <c r="P386" s="15">
        <f t="shared" si="71"/>
        <v>24200</v>
      </c>
      <c r="Q386" s="26">
        <f t="shared" si="72"/>
        <v>0</v>
      </c>
      <c r="R386" s="26">
        <f t="shared" si="61"/>
        <v>24200</v>
      </c>
      <c r="S386" s="26">
        <f t="shared" si="62"/>
        <v>0</v>
      </c>
      <c r="T386" s="26"/>
      <c r="U386" s="26">
        <f t="shared" ref="U386:U449" si="75">Q386+R386+S386+T386</f>
        <v>24200</v>
      </c>
      <c r="V386" s="16" t="s">
        <v>804</v>
      </c>
      <c r="W386" s="16" t="s">
        <v>805</v>
      </c>
    </row>
    <row r="387" spans="1:23" x14ac:dyDescent="0.2">
      <c r="A387" s="11" t="s">
        <v>781</v>
      </c>
      <c r="B387" s="12" t="s">
        <v>782</v>
      </c>
      <c r="C387" s="11" t="s">
        <v>783</v>
      </c>
      <c r="D387" s="11" t="s">
        <v>784</v>
      </c>
      <c r="E387" s="11" t="s">
        <v>785</v>
      </c>
      <c r="F387" s="11" t="s">
        <v>2167</v>
      </c>
      <c r="G387" s="13" t="s">
        <v>786</v>
      </c>
      <c r="H387" s="14">
        <v>43821</v>
      </c>
      <c r="I387" s="22" t="str">
        <f t="shared" si="73"/>
        <v>2019</v>
      </c>
      <c r="J387" s="9">
        <v>6</v>
      </c>
      <c r="K387" s="9">
        <f t="shared" si="74"/>
        <v>2025</v>
      </c>
      <c r="L387" s="10">
        <v>0</v>
      </c>
      <c r="M387" s="10">
        <v>20000</v>
      </c>
      <c r="N387" s="15"/>
      <c r="O387" s="15"/>
      <c r="P387" s="15">
        <f t="shared" si="71"/>
        <v>24200</v>
      </c>
      <c r="Q387" s="26">
        <f t="shared" si="72"/>
        <v>0</v>
      </c>
      <c r="R387" s="26">
        <f t="shared" si="61"/>
        <v>24200</v>
      </c>
      <c r="S387" s="26">
        <f t="shared" si="62"/>
        <v>0</v>
      </c>
      <c r="T387" s="26"/>
      <c r="U387" s="26">
        <f t="shared" si="75"/>
        <v>24200</v>
      </c>
      <c r="V387" s="16" t="s">
        <v>787</v>
      </c>
      <c r="W387" s="16" t="s">
        <v>788</v>
      </c>
    </row>
    <row r="388" spans="1:23" x14ac:dyDescent="0.2">
      <c r="A388" s="11" t="s">
        <v>965</v>
      </c>
      <c r="B388" s="12" t="s">
        <v>966</v>
      </c>
      <c r="C388" s="11" t="s">
        <v>967</v>
      </c>
      <c r="D388" s="11" t="s">
        <v>968</v>
      </c>
      <c r="E388" s="11" t="s">
        <v>25</v>
      </c>
      <c r="F388" s="11" t="s">
        <v>2167</v>
      </c>
      <c r="G388" s="13" t="s">
        <v>969</v>
      </c>
      <c r="H388" s="14">
        <v>43691</v>
      </c>
      <c r="I388" s="22" t="str">
        <f t="shared" si="73"/>
        <v>2019</v>
      </c>
      <c r="J388" s="9">
        <v>6</v>
      </c>
      <c r="K388" s="9">
        <f t="shared" si="74"/>
        <v>2025</v>
      </c>
      <c r="L388" s="10">
        <v>0</v>
      </c>
      <c r="M388" s="10">
        <v>17000</v>
      </c>
      <c r="N388" s="15"/>
      <c r="O388" s="15"/>
      <c r="P388" s="15">
        <f t="shared" si="71"/>
        <v>20570</v>
      </c>
      <c r="Q388" s="26">
        <f t="shared" si="72"/>
        <v>0</v>
      </c>
      <c r="R388" s="26">
        <f t="shared" si="61"/>
        <v>20570</v>
      </c>
      <c r="S388" s="26">
        <f t="shared" si="62"/>
        <v>0</v>
      </c>
      <c r="T388" s="26"/>
      <c r="U388" s="26">
        <f t="shared" si="75"/>
        <v>20570</v>
      </c>
      <c r="V388" s="16" t="s">
        <v>970</v>
      </c>
      <c r="W388" s="16" t="s">
        <v>971</v>
      </c>
    </row>
    <row r="389" spans="1:23" x14ac:dyDescent="0.2">
      <c r="A389" s="11" t="s">
        <v>1613</v>
      </c>
      <c r="B389" s="12" t="s">
        <v>1614</v>
      </c>
      <c r="C389" s="11" t="s">
        <v>1615</v>
      </c>
      <c r="D389" s="11" t="s">
        <v>1616</v>
      </c>
      <c r="E389" s="11" t="s">
        <v>48</v>
      </c>
      <c r="F389" s="11" t="s">
        <v>2167</v>
      </c>
      <c r="G389" s="13" t="s">
        <v>1617</v>
      </c>
      <c r="H389" s="14">
        <v>42027</v>
      </c>
      <c r="I389" s="22" t="str">
        <f t="shared" si="73"/>
        <v>2015</v>
      </c>
      <c r="J389" s="9">
        <v>6</v>
      </c>
      <c r="K389" s="9">
        <f t="shared" si="74"/>
        <v>2021</v>
      </c>
      <c r="L389" s="10"/>
      <c r="M389" s="10"/>
      <c r="N389" s="15"/>
      <c r="O389" s="15"/>
      <c r="P389" s="15">
        <v>169400</v>
      </c>
      <c r="Q389" s="26">
        <f>P389</f>
        <v>169400</v>
      </c>
      <c r="R389" s="26">
        <f t="shared" si="61"/>
        <v>0</v>
      </c>
      <c r="S389" s="26">
        <f t="shared" si="62"/>
        <v>0</v>
      </c>
      <c r="T389" s="26"/>
      <c r="U389" s="26">
        <f t="shared" si="75"/>
        <v>169400</v>
      </c>
      <c r="V389" s="16"/>
      <c r="W389" s="16"/>
    </row>
    <row r="390" spans="1:23" x14ac:dyDescent="0.2">
      <c r="A390" s="11" t="s">
        <v>905</v>
      </c>
      <c r="B390" s="12" t="s">
        <v>906</v>
      </c>
      <c r="C390" s="11" t="s">
        <v>907</v>
      </c>
      <c r="D390" s="11" t="s">
        <v>908</v>
      </c>
      <c r="E390" s="11" t="s">
        <v>391</v>
      </c>
      <c r="F390" s="11" t="s">
        <v>2167</v>
      </c>
      <c r="G390" s="13" t="s">
        <v>2245</v>
      </c>
      <c r="H390" s="14">
        <v>43194</v>
      </c>
      <c r="I390" s="22" t="str">
        <f t="shared" si="73"/>
        <v>2018</v>
      </c>
      <c r="J390" s="9">
        <v>6</v>
      </c>
      <c r="K390" s="9">
        <f t="shared" si="74"/>
        <v>2024</v>
      </c>
      <c r="L390" s="10"/>
      <c r="M390" s="10">
        <f>VLOOKUP(B390,[1]Totaalbestand!$1:$1048576,11,0)</f>
        <v>19500</v>
      </c>
      <c r="N390" s="15">
        <v>0</v>
      </c>
      <c r="O390" s="15"/>
      <c r="P390" s="15">
        <f>(L390+M390+N390+O390)*1.21</f>
        <v>23595</v>
      </c>
      <c r="Q390" s="26">
        <f>ROUND(L390*1.21,0)</f>
        <v>0</v>
      </c>
      <c r="R390" s="26">
        <f t="shared" si="61"/>
        <v>23595</v>
      </c>
      <c r="S390" s="26">
        <f t="shared" si="62"/>
        <v>0</v>
      </c>
      <c r="T390" s="26"/>
      <c r="U390" s="26">
        <f t="shared" si="75"/>
        <v>23595</v>
      </c>
      <c r="V390" s="16">
        <f>VLOOKUP(B390,'[2]Data Kunstwerken'!$1:$1048576,26,FALSE)</f>
        <v>124580.77499999851</v>
      </c>
      <c r="W390" s="16">
        <f>VLOOKUP(B390,'[2]Data Kunstwerken'!$1:$1048576,27,FALSE)</f>
        <v>462885.87999999896</v>
      </c>
    </row>
    <row r="391" spans="1:23" x14ac:dyDescent="0.2">
      <c r="A391" s="11" t="s">
        <v>743</v>
      </c>
      <c r="B391" s="12" t="s">
        <v>744</v>
      </c>
      <c r="C391" s="11" t="s">
        <v>745</v>
      </c>
      <c r="D391" s="11" t="s">
        <v>746</v>
      </c>
      <c r="E391" s="11" t="s">
        <v>298</v>
      </c>
      <c r="F391" s="11" t="s">
        <v>2167</v>
      </c>
      <c r="G391" s="13" t="s">
        <v>747</v>
      </c>
      <c r="H391" s="14">
        <v>43717</v>
      </c>
      <c r="I391" s="22" t="str">
        <f t="shared" si="73"/>
        <v>2019</v>
      </c>
      <c r="J391" s="9">
        <v>6</v>
      </c>
      <c r="K391" s="9">
        <f t="shared" si="74"/>
        <v>2025</v>
      </c>
      <c r="L391" s="10">
        <v>0</v>
      </c>
      <c r="M391" s="10">
        <v>21000</v>
      </c>
      <c r="N391" s="15"/>
      <c r="O391" s="15"/>
      <c r="P391" s="15">
        <f>(L391+M391+N391+O391)*1.21</f>
        <v>25410</v>
      </c>
      <c r="Q391" s="26">
        <f>ROUND(L391*1.21,0)</f>
        <v>0</v>
      </c>
      <c r="R391" s="26">
        <f t="shared" si="61"/>
        <v>25410</v>
      </c>
      <c r="S391" s="26">
        <f t="shared" si="62"/>
        <v>0</v>
      </c>
      <c r="T391" s="26"/>
      <c r="U391" s="26">
        <f t="shared" si="75"/>
        <v>25410</v>
      </c>
      <c r="V391" s="16" t="s">
        <v>748</v>
      </c>
      <c r="W391" s="16" t="s">
        <v>749</v>
      </c>
    </row>
    <row r="392" spans="1:23" x14ac:dyDescent="0.2">
      <c r="A392" s="11" t="s">
        <v>1040</v>
      </c>
      <c r="B392" s="12" t="s">
        <v>1041</v>
      </c>
      <c r="C392" s="11" t="s">
        <v>1042</v>
      </c>
      <c r="D392" s="11" t="s">
        <v>1043</v>
      </c>
      <c r="E392" s="11" t="s">
        <v>1044</v>
      </c>
      <c r="F392" s="11" t="s">
        <v>2167</v>
      </c>
      <c r="G392" s="13" t="s">
        <v>2246</v>
      </c>
      <c r="H392" s="14">
        <v>43196</v>
      </c>
      <c r="I392" s="22" t="str">
        <f t="shared" si="73"/>
        <v>2018</v>
      </c>
      <c r="J392" s="9">
        <v>6</v>
      </c>
      <c r="K392" s="9">
        <f t="shared" si="74"/>
        <v>2024</v>
      </c>
      <c r="L392" s="10"/>
      <c r="M392" s="10">
        <f>VLOOKUP(B392,[1]Totaalbestand!$1:$1048576,11,0)</f>
        <v>7000</v>
      </c>
      <c r="N392" s="15">
        <v>0</v>
      </c>
      <c r="O392" s="15"/>
      <c r="P392" s="15">
        <f>(L392+M392+N392+O392)*1.21</f>
        <v>8470</v>
      </c>
      <c r="Q392" s="26">
        <f>ROUND(L392*1.21,0)</f>
        <v>0</v>
      </c>
      <c r="R392" s="26">
        <f t="shared" ref="R392:R407" si="76">ROUND(M392*1.21,0)</f>
        <v>8470</v>
      </c>
      <c r="S392" s="26">
        <f t="shared" ref="S392:S407" si="77">ROUND(N392*1.21,0)</f>
        <v>0</v>
      </c>
      <c r="T392" s="26"/>
      <c r="U392" s="26">
        <f t="shared" si="75"/>
        <v>8470</v>
      </c>
      <c r="V392" s="16">
        <f>VLOOKUP(B392,'[2]Data Kunstwerken'!$1:$1048576,26,FALSE)</f>
        <v>152131.94099999964</v>
      </c>
      <c r="W392" s="16">
        <f>VLOOKUP(B392,'[2]Data Kunstwerken'!$1:$1048576,27,FALSE)</f>
        <v>447915.7659999989</v>
      </c>
    </row>
    <row r="393" spans="1:23" x14ac:dyDescent="0.2">
      <c r="A393" s="11" t="s">
        <v>647</v>
      </c>
      <c r="B393" s="12" t="s">
        <v>648</v>
      </c>
      <c r="C393" s="11" t="s">
        <v>649</v>
      </c>
      <c r="D393" s="11" t="s">
        <v>650</v>
      </c>
      <c r="E393" s="11" t="s">
        <v>651</v>
      </c>
      <c r="F393" s="11" t="s">
        <v>2167</v>
      </c>
      <c r="G393" s="13" t="s">
        <v>2247</v>
      </c>
      <c r="H393" s="14">
        <v>43196</v>
      </c>
      <c r="I393" s="22" t="str">
        <f t="shared" si="73"/>
        <v>2018</v>
      </c>
      <c r="J393" s="9">
        <v>6</v>
      </c>
      <c r="K393" s="9">
        <f t="shared" si="74"/>
        <v>2024</v>
      </c>
      <c r="L393" s="10"/>
      <c r="M393" s="10">
        <f>VLOOKUP(B393,[1]Totaalbestand!$1:$1048576,11,0)</f>
        <v>23500</v>
      </c>
      <c r="N393" s="15">
        <v>0</v>
      </c>
      <c r="O393" s="15"/>
      <c r="P393" s="15">
        <f>(L393+M393+N393+O393)*1.21</f>
        <v>28435</v>
      </c>
      <c r="Q393" s="26">
        <f>ROUND(L393*1.21,0)</f>
        <v>0</v>
      </c>
      <c r="R393" s="26">
        <f t="shared" si="76"/>
        <v>28435</v>
      </c>
      <c r="S393" s="26">
        <f t="shared" si="77"/>
        <v>0</v>
      </c>
      <c r="T393" s="26"/>
      <c r="U393" s="26">
        <f t="shared" si="75"/>
        <v>28435</v>
      </c>
      <c r="V393" s="16">
        <f>VLOOKUP(B393,'[2]Data Kunstwerken'!$1:$1048576,26,FALSE)</f>
        <v>142727.26000000164</v>
      </c>
      <c r="W393" s="16">
        <f>VLOOKUP(B393,'[2]Data Kunstwerken'!$1:$1048576,27,FALSE)</f>
        <v>445601.63699999824</v>
      </c>
    </row>
    <row r="394" spans="1:23" x14ac:dyDescent="0.2">
      <c r="A394" s="11" t="s">
        <v>623</v>
      </c>
      <c r="B394" s="12" t="s">
        <v>624</v>
      </c>
      <c r="C394" s="11" t="s">
        <v>625</v>
      </c>
      <c r="D394" s="11" t="s">
        <v>626</v>
      </c>
      <c r="E394" s="11" t="s">
        <v>217</v>
      </c>
      <c r="F394" s="11" t="s">
        <v>2167</v>
      </c>
      <c r="G394" s="13" t="s">
        <v>627</v>
      </c>
      <c r="H394" s="14">
        <v>43717</v>
      </c>
      <c r="I394" s="22" t="str">
        <f t="shared" si="73"/>
        <v>2019</v>
      </c>
      <c r="J394" s="9">
        <v>6</v>
      </c>
      <c r="K394" s="9">
        <f t="shared" si="74"/>
        <v>2025</v>
      </c>
      <c r="L394" s="10">
        <v>0</v>
      </c>
      <c r="M394" s="10">
        <v>25000</v>
      </c>
      <c r="N394" s="15"/>
      <c r="O394" s="15"/>
      <c r="P394" s="15">
        <f>(L394+M394+N394+O394)*1.21</f>
        <v>30250</v>
      </c>
      <c r="Q394" s="26">
        <f>ROUND(L394*1.21,0)</f>
        <v>0</v>
      </c>
      <c r="R394" s="26">
        <f t="shared" si="76"/>
        <v>30250</v>
      </c>
      <c r="S394" s="26">
        <f t="shared" si="77"/>
        <v>0</v>
      </c>
      <c r="T394" s="26"/>
      <c r="U394" s="26">
        <f t="shared" si="75"/>
        <v>30250</v>
      </c>
      <c r="V394" s="16">
        <v>125957.65900000199</v>
      </c>
      <c r="W394" s="16">
        <v>456070.28200000199</v>
      </c>
    </row>
    <row r="395" spans="1:23" x14ac:dyDescent="0.2">
      <c r="A395" s="11" t="s">
        <v>2084</v>
      </c>
      <c r="B395" s="12" t="s">
        <v>2085</v>
      </c>
      <c r="C395" s="11" t="s">
        <v>643</v>
      </c>
      <c r="D395" s="11" t="s">
        <v>644</v>
      </c>
      <c r="E395" s="11" t="s">
        <v>645</v>
      </c>
      <c r="F395" s="11" t="s">
        <v>2167</v>
      </c>
      <c r="G395" s="13" t="s">
        <v>2086</v>
      </c>
      <c r="H395" s="14">
        <v>41852</v>
      </c>
      <c r="I395" s="22" t="str">
        <f t="shared" si="73"/>
        <v>2014</v>
      </c>
      <c r="J395" s="9">
        <v>6</v>
      </c>
      <c r="K395" s="9">
        <f t="shared" si="74"/>
        <v>2020</v>
      </c>
      <c r="L395" s="10"/>
      <c r="M395" s="10"/>
      <c r="N395" s="15"/>
      <c r="O395" s="15"/>
      <c r="P395" s="15">
        <v>38720</v>
      </c>
      <c r="Q395" s="26">
        <f>P395</f>
        <v>38720</v>
      </c>
      <c r="R395" s="26">
        <f t="shared" si="76"/>
        <v>0</v>
      </c>
      <c r="S395" s="26">
        <f t="shared" si="77"/>
        <v>0</v>
      </c>
      <c r="T395" s="26"/>
      <c r="U395" s="26">
        <f t="shared" si="75"/>
        <v>38720</v>
      </c>
      <c r="V395" s="16" t="s">
        <v>2087</v>
      </c>
      <c r="W395" s="16" t="s">
        <v>2088</v>
      </c>
    </row>
    <row r="396" spans="1:23" x14ac:dyDescent="0.2">
      <c r="A396" s="11" t="s">
        <v>1966</v>
      </c>
      <c r="B396" s="12" t="s">
        <v>1967</v>
      </c>
      <c r="C396" s="11" t="s">
        <v>1968</v>
      </c>
      <c r="D396" s="11" t="s">
        <v>1969</v>
      </c>
      <c r="E396" s="11" t="s">
        <v>48</v>
      </c>
      <c r="F396" s="11" t="s">
        <v>2167</v>
      </c>
      <c r="G396" s="13" t="s">
        <v>1970</v>
      </c>
      <c r="H396" s="14">
        <v>41852</v>
      </c>
      <c r="I396" s="22" t="str">
        <f t="shared" si="73"/>
        <v>2014</v>
      </c>
      <c r="J396" s="9">
        <v>6</v>
      </c>
      <c r="K396" s="9">
        <f t="shared" si="74"/>
        <v>2020</v>
      </c>
      <c r="L396" s="10"/>
      <c r="M396" s="10"/>
      <c r="N396" s="15"/>
      <c r="O396" s="15"/>
      <c r="P396" s="15">
        <v>78650</v>
      </c>
      <c r="Q396" s="26">
        <f>P396</f>
        <v>78650</v>
      </c>
      <c r="R396" s="26">
        <f t="shared" si="76"/>
        <v>0</v>
      </c>
      <c r="S396" s="26">
        <f t="shared" si="77"/>
        <v>0</v>
      </c>
      <c r="T396" s="26"/>
      <c r="U396" s="26">
        <f t="shared" si="75"/>
        <v>78650</v>
      </c>
      <c r="V396" s="16" t="s">
        <v>1971</v>
      </c>
      <c r="W396" s="16" t="s">
        <v>1972</v>
      </c>
    </row>
    <row r="397" spans="1:23" x14ac:dyDescent="0.2">
      <c r="A397" s="11" t="s">
        <v>1973</v>
      </c>
      <c r="B397" s="12" t="s">
        <v>1974</v>
      </c>
      <c r="C397" s="11" t="s">
        <v>1975</v>
      </c>
      <c r="D397" s="11" t="s">
        <v>1507</v>
      </c>
      <c r="E397" s="11" t="s">
        <v>1044</v>
      </c>
      <c r="F397" s="11" t="s">
        <v>2158</v>
      </c>
      <c r="G397" s="13" t="s">
        <v>1976</v>
      </c>
      <c r="H397" s="14">
        <v>41852</v>
      </c>
      <c r="I397" s="22" t="str">
        <f t="shared" si="73"/>
        <v>2014</v>
      </c>
      <c r="J397" s="9">
        <v>6</v>
      </c>
      <c r="K397" s="9">
        <f t="shared" si="74"/>
        <v>2020</v>
      </c>
      <c r="L397" s="10"/>
      <c r="M397" s="10"/>
      <c r="N397" s="15"/>
      <c r="O397" s="15"/>
      <c r="P397" s="15">
        <v>78650</v>
      </c>
      <c r="Q397" s="26">
        <f>P397</f>
        <v>78650</v>
      </c>
      <c r="R397" s="26">
        <f t="shared" si="76"/>
        <v>0</v>
      </c>
      <c r="S397" s="26">
        <f t="shared" si="77"/>
        <v>0</v>
      </c>
      <c r="T397" s="26"/>
      <c r="U397" s="26">
        <f t="shared" si="75"/>
        <v>78650</v>
      </c>
      <c r="V397" s="16" t="s">
        <v>1977</v>
      </c>
      <c r="W397" s="16" t="s">
        <v>1978</v>
      </c>
    </row>
    <row r="398" spans="1:23" x14ac:dyDescent="0.2">
      <c r="A398" s="11" t="s">
        <v>2141</v>
      </c>
      <c r="B398" s="12" t="s">
        <v>2142</v>
      </c>
      <c r="C398" s="11" t="s">
        <v>2143</v>
      </c>
      <c r="D398" s="11"/>
      <c r="E398" s="11" t="s">
        <v>32</v>
      </c>
      <c r="F398" s="11" t="s">
        <v>2169</v>
      </c>
      <c r="G398" s="13" t="s">
        <v>2144</v>
      </c>
      <c r="H398" s="14">
        <v>43821</v>
      </c>
      <c r="I398" s="22" t="str">
        <f t="shared" si="73"/>
        <v>2019</v>
      </c>
      <c r="J398" s="9">
        <v>6</v>
      </c>
      <c r="K398" s="9">
        <f t="shared" si="74"/>
        <v>2025</v>
      </c>
      <c r="L398" s="10">
        <v>80000</v>
      </c>
      <c r="M398" s="10"/>
      <c r="N398" s="15"/>
      <c r="O398" s="15"/>
      <c r="P398" s="15">
        <f>(L398+M398+N398+O398)*1.21</f>
        <v>96800</v>
      </c>
      <c r="Q398" s="26">
        <f>ROUND(L398*1.21,0)</f>
        <v>96800</v>
      </c>
      <c r="R398" s="26">
        <f t="shared" si="76"/>
        <v>0</v>
      </c>
      <c r="S398" s="26">
        <f t="shared" si="77"/>
        <v>0</v>
      </c>
      <c r="T398" s="26"/>
      <c r="U398" s="26">
        <f t="shared" si="75"/>
        <v>96800</v>
      </c>
      <c r="V398" s="16"/>
      <c r="W398" s="16"/>
    </row>
    <row r="399" spans="1:23" x14ac:dyDescent="0.2">
      <c r="A399" s="11" t="s">
        <v>2066</v>
      </c>
      <c r="B399" s="12" t="s">
        <v>2067</v>
      </c>
      <c r="C399" s="11" t="s">
        <v>2068</v>
      </c>
      <c r="D399" s="11" t="s">
        <v>2069</v>
      </c>
      <c r="E399" s="11" t="s">
        <v>102</v>
      </c>
      <c r="F399" s="11" t="s">
        <v>2170</v>
      </c>
      <c r="G399" s="13" t="s">
        <v>2070</v>
      </c>
      <c r="H399" s="14">
        <v>42026</v>
      </c>
      <c r="I399" s="22" t="str">
        <f t="shared" si="73"/>
        <v>2015</v>
      </c>
      <c r="J399" s="9">
        <v>6</v>
      </c>
      <c r="K399" s="9">
        <f t="shared" si="74"/>
        <v>2021</v>
      </c>
      <c r="L399" s="10"/>
      <c r="M399" s="10"/>
      <c r="N399" s="15"/>
      <c r="O399" s="15"/>
      <c r="P399" s="15">
        <v>48400</v>
      </c>
      <c r="Q399" s="26">
        <f>P399</f>
        <v>48400</v>
      </c>
      <c r="R399" s="26">
        <f t="shared" si="76"/>
        <v>0</v>
      </c>
      <c r="S399" s="26">
        <f t="shared" si="77"/>
        <v>0</v>
      </c>
      <c r="T399" s="26"/>
      <c r="U399" s="26">
        <f t="shared" si="75"/>
        <v>48400</v>
      </c>
      <c r="V399" s="16"/>
      <c r="W399" s="16"/>
    </row>
    <row r="400" spans="1:23" x14ac:dyDescent="0.2">
      <c r="A400" s="11" t="s">
        <v>1335</v>
      </c>
      <c r="B400" s="12" t="s">
        <v>1336</v>
      </c>
      <c r="C400" s="11" t="s">
        <v>1337</v>
      </c>
      <c r="D400" s="11" t="s">
        <v>1139</v>
      </c>
      <c r="E400" s="11" t="s">
        <v>1140</v>
      </c>
      <c r="F400" s="11" t="s">
        <v>2170</v>
      </c>
      <c r="G400" s="13" t="s">
        <v>1338</v>
      </c>
      <c r="H400" s="14">
        <v>42026</v>
      </c>
      <c r="I400" s="22" t="str">
        <f t="shared" si="73"/>
        <v>2015</v>
      </c>
      <c r="J400" s="9">
        <v>6</v>
      </c>
      <c r="K400" s="9">
        <f t="shared" si="74"/>
        <v>2021</v>
      </c>
      <c r="L400" s="10"/>
      <c r="M400" s="10"/>
      <c r="N400" s="15"/>
      <c r="O400" s="15"/>
      <c r="P400" s="15">
        <v>435600</v>
      </c>
      <c r="Q400" s="26">
        <f>P400</f>
        <v>435600</v>
      </c>
      <c r="R400" s="26">
        <f t="shared" si="76"/>
        <v>0</v>
      </c>
      <c r="S400" s="26">
        <f t="shared" si="77"/>
        <v>0</v>
      </c>
      <c r="T400" s="26"/>
      <c r="U400" s="26">
        <f t="shared" si="75"/>
        <v>435600</v>
      </c>
      <c r="V400" s="16"/>
      <c r="W400" s="16"/>
    </row>
    <row r="401" spans="1:23" x14ac:dyDescent="0.2">
      <c r="A401" s="11" t="s">
        <v>1265</v>
      </c>
      <c r="B401" s="12" t="s">
        <v>1266</v>
      </c>
      <c r="C401" s="11" t="s">
        <v>1267</v>
      </c>
      <c r="D401" s="11" t="s">
        <v>1268</v>
      </c>
      <c r="E401" s="11" t="s">
        <v>96</v>
      </c>
      <c r="F401" s="11" t="s">
        <v>2170</v>
      </c>
      <c r="G401" s="13" t="s">
        <v>1269</v>
      </c>
      <c r="H401" s="14">
        <v>42027</v>
      </c>
      <c r="I401" s="22" t="str">
        <f t="shared" si="73"/>
        <v>2015</v>
      </c>
      <c r="J401" s="9">
        <v>6</v>
      </c>
      <c r="K401" s="9">
        <f t="shared" si="74"/>
        <v>2021</v>
      </c>
      <c r="L401" s="10"/>
      <c r="M401" s="10"/>
      <c r="N401" s="15"/>
      <c r="O401" s="15"/>
      <c r="P401" s="15">
        <v>592900</v>
      </c>
      <c r="Q401" s="26">
        <f>P401</f>
        <v>592900</v>
      </c>
      <c r="R401" s="26">
        <f t="shared" si="76"/>
        <v>0</v>
      </c>
      <c r="S401" s="26">
        <f t="shared" si="77"/>
        <v>0</v>
      </c>
      <c r="T401" s="26"/>
      <c r="U401" s="26">
        <f t="shared" si="75"/>
        <v>592900</v>
      </c>
      <c r="V401" s="16"/>
      <c r="W401" s="16"/>
    </row>
    <row r="402" spans="1:23" x14ac:dyDescent="0.2">
      <c r="A402" s="11" t="s">
        <v>1359</v>
      </c>
      <c r="B402" s="12" t="s">
        <v>1360</v>
      </c>
      <c r="C402" s="11" t="s">
        <v>1361</v>
      </c>
      <c r="D402" s="11" t="s">
        <v>1362</v>
      </c>
      <c r="E402" s="11" t="s">
        <v>54</v>
      </c>
      <c r="F402" s="11" t="s">
        <v>2165</v>
      </c>
      <c r="G402" s="13" t="s">
        <v>1363</v>
      </c>
      <c r="H402" s="14">
        <v>42026</v>
      </c>
      <c r="I402" s="22" t="str">
        <f t="shared" si="73"/>
        <v>2015</v>
      </c>
      <c r="J402" s="9">
        <v>6</v>
      </c>
      <c r="K402" s="9">
        <f t="shared" si="74"/>
        <v>2021</v>
      </c>
      <c r="L402" s="10"/>
      <c r="M402" s="10"/>
      <c r="N402" s="15"/>
      <c r="O402" s="15"/>
      <c r="P402" s="15">
        <v>399300</v>
      </c>
      <c r="Q402" s="26">
        <f>P402</f>
        <v>399300</v>
      </c>
      <c r="R402" s="26">
        <f t="shared" si="76"/>
        <v>0</v>
      </c>
      <c r="S402" s="26">
        <f t="shared" si="77"/>
        <v>0</v>
      </c>
      <c r="T402" s="26"/>
      <c r="U402" s="26">
        <f t="shared" si="75"/>
        <v>399300</v>
      </c>
      <c r="V402" s="16"/>
      <c r="W402" s="16"/>
    </row>
    <row r="403" spans="1:23" x14ac:dyDescent="0.2">
      <c r="A403" s="18" t="s">
        <v>2181</v>
      </c>
      <c r="B403" s="18"/>
      <c r="C403" s="18" t="s">
        <v>2182</v>
      </c>
      <c r="D403" s="18" t="s">
        <v>2183</v>
      </c>
      <c r="E403" s="18" t="s">
        <v>617</v>
      </c>
      <c r="F403" s="18" t="s">
        <v>2162</v>
      </c>
      <c r="G403" s="17" t="s">
        <v>2190</v>
      </c>
      <c r="H403" s="29">
        <v>41852</v>
      </c>
      <c r="I403" s="19">
        <v>2014</v>
      </c>
      <c r="J403" s="19">
        <v>6</v>
      </c>
      <c r="K403" s="9">
        <v>2020</v>
      </c>
      <c r="L403" s="10">
        <v>135000</v>
      </c>
      <c r="M403" s="17"/>
      <c r="N403" s="17"/>
      <c r="O403" s="17"/>
      <c r="P403" s="15">
        <f>(L403+M403+N403+O403)*1.21</f>
        <v>163350</v>
      </c>
      <c r="Q403" s="26">
        <f>ROUND(L403*1.21,0)</f>
        <v>163350</v>
      </c>
      <c r="R403" s="26">
        <f t="shared" si="76"/>
        <v>0</v>
      </c>
      <c r="S403" s="26">
        <f t="shared" si="77"/>
        <v>0</v>
      </c>
      <c r="T403" s="26"/>
      <c r="U403" s="26">
        <f t="shared" si="75"/>
        <v>163350</v>
      </c>
      <c r="V403" s="17"/>
      <c r="W403" s="17"/>
    </row>
    <row r="404" spans="1:23" x14ac:dyDescent="0.2">
      <c r="A404" s="11" t="s">
        <v>1073</v>
      </c>
      <c r="B404" s="12"/>
      <c r="C404" s="11" t="s">
        <v>1074</v>
      </c>
      <c r="D404" s="11" t="s">
        <v>701</v>
      </c>
      <c r="E404" s="11" t="s">
        <v>687</v>
      </c>
      <c r="F404" s="11" t="s">
        <v>2158</v>
      </c>
      <c r="G404" s="13" t="s">
        <v>1075</v>
      </c>
      <c r="H404" s="14">
        <v>43200</v>
      </c>
      <c r="I404" s="22" t="str">
        <f>LEFT(G404,4)</f>
        <v>2018</v>
      </c>
      <c r="J404" s="9">
        <v>6</v>
      </c>
      <c r="K404" s="9">
        <f>+J404+I404</f>
        <v>2024</v>
      </c>
      <c r="L404" s="10">
        <v>1400000</v>
      </c>
      <c r="M404" s="10">
        <v>0</v>
      </c>
      <c r="N404" s="15">
        <v>0</v>
      </c>
      <c r="O404" s="15"/>
      <c r="P404" s="15">
        <f>(L404+M404+N404+O404)*1.21</f>
        <v>1694000</v>
      </c>
      <c r="Q404" s="26">
        <f>ROUND(L404*1.21,0)</f>
        <v>1694000</v>
      </c>
      <c r="R404" s="26">
        <f t="shared" si="76"/>
        <v>0</v>
      </c>
      <c r="S404" s="26">
        <f t="shared" si="77"/>
        <v>0</v>
      </c>
      <c r="T404" s="26"/>
      <c r="U404" s="26">
        <f t="shared" si="75"/>
        <v>1694000</v>
      </c>
      <c r="V404" s="16"/>
      <c r="W404" s="16"/>
    </row>
    <row r="405" spans="1:23" x14ac:dyDescent="0.2">
      <c r="A405" s="11" t="s">
        <v>1073</v>
      </c>
      <c r="B405" s="12"/>
      <c r="C405" s="11" t="s">
        <v>1074</v>
      </c>
      <c r="D405" s="11" t="s">
        <v>701</v>
      </c>
      <c r="E405" s="11" t="s">
        <v>687</v>
      </c>
      <c r="F405" s="11" t="s">
        <v>2158</v>
      </c>
      <c r="G405" s="13" t="s">
        <v>1075</v>
      </c>
      <c r="H405" s="14">
        <v>43200</v>
      </c>
      <c r="I405" s="22" t="str">
        <f>LEFT(G405,4)</f>
        <v>2018</v>
      </c>
      <c r="J405" s="9">
        <v>6</v>
      </c>
      <c r="K405" s="9">
        <f>+J405+I405</f>
        <v>2024</v>
      </c>
      <c r="L405" s="10">
        <v>1400000</v>
      </c>
      <c r="M405" s="10">
        <v>0</v>
      </c>
      <c r="N405" s="15">
        <v>0</v>
      </c>
      <c r="O405" s="15"/>
      <c r="P405" s="15">
        <f>(L405+M405+N405+O405)*1.21</f>
        <v>1694000</v>
      </c>
      <c r="Q405" s="26">
        <f>ROUND(L405*1.21,0)</f>
        <v>1694000</v>
      </c>
      <c r="R405" s="26">
        <f t="shared" si="76"/>
        <v>0</v>
      </c>
      <c r="S405" s="26">
        <f t="shared" si="77"/>
        <v>0</v>
      </c>
      <c r="T405" s="26"/>
      <c r="U405" s="26">
        <f t="shared" si="75"/>
        <v>1694000</v>
      </c>
      <c r="V405" s="16"/>
      <c r="W405" s="16"/>
    </row>
    <row r="406" spans="1:23" x14ac:dyDescent="0.2">
      <c r="A406" s="11" t="s">
        <v>1108</v>
      </c>
      <c r="B406" s="12"/>
      <c r="C406" s="11" t="s">
        <v>1074</v>
      </c>
      <c r="D406" s="11" t="s">
        <v>701</v>
      </c>
      <c r="E406" s="11" t="s">
        <v>687</v>
      </c>
      <c r="F406" s="11" t="s">
        <v>2171</v>
      </c>
      <c r="G406" s="13" t="s">
        <v>1109</v>
      </c>
      <c r="H406" s="14">
        <v>43791</v>
      </c>
      <c r="I406" s="22" t="str">
        <f>LEFT(G406,4)</f>
        <v>2019</v>
      </c>
      <c r="J406" s="9">
        <v>6</v>
      </c>
      <c r="K406" s="9">
        <f>+J406+I406</f>
        <v>2025</v>
      </c>
      <c r="L406" s="10">
        <v>215000</v>
      </c>
      <c r="M406" s="10">
        <v>0</v>
      </c>
      <c r="N406" s="15"/>
      <c r="O406" s="15"/>
      <c r="P406" s="15">
        <f>(L406+M406+N406+O406)*1.21</f>
        <v>260150</v>
      </c>
      <c r="Q406" s="26">
        <f>ROUND(L406*1.21,0)</f>
        <v>260150</v>
      </c>
      <c r="R406" s="26">
        <f t="shared" si="76"/>
        <v>0</v>
      </c>
      <c r="S406" s="26">
        <f t="shared" si="77"/>
        <v>0</v>
      </c>
      <c r="T406" s="26"/>
      <c r="U406" s="26">
        <f t="shared" si="75"/>
        <v>260150</v>
      </c>
      <c r="V406" s="16"/>
      <c r="W406" s="16"/>
    </row>
    <row r="407" spans="1:23" x14ac:dyDescent="0.2">
      <c r="A407" s="11" t="s">
        <v>1108</v>
      </c>
      <c r="B407" s="12"/>
      <c r="C407" s="11" t="s">
        <v>1074</v>
      </c>
      <c r="D407" s="11" t="s">
        <v>701</v>
      </c>
      <c r="E407" s="11" t="s">
        <v>687</v>
      </c>
      <c r="F407" s="11" t="s">
        <v>2171</v>
      </c>
      <c r="G407" s="13" t="s">
        <v>1109</v>
      </c>
      <c r="H407" s="14">
        <v>43791</v>
      </c>
      <c r="I407" s="22" t="str">
        <f>LEFT(G407,4)</f>
        <v>2019</v>
      </c>
      <c r="J407" s="9">
        <v>6</v>
      </c>
      <c r="K407" s="9">
        <f>+J407+I407</f>
        <v>2025</v>
      </c>
      <c r="L407" s="10">
        <v>215000</v>
      </c>
      <c r="M407" s="10">
        <v>0</v>
      </c>
      <c r="N407" s="15"/>
      <c r="O407" s="15"/>
      <c r="P407" s="15">
        <f>(L407+M407+N407+O407)*1.21</f>
        <v>260150</v>
      </c>
      <c r="Q407" s="26">
        <f>ROUND(L407*1.21,0)</f>
        <v>260150</v>
      </c>
      <c r="R407" s="26">
        <f t="shared" si="76"/>
        <v>0</v>
      </c>
      <c r="S407" s="26">
        <f t="shared" si="77"/>
        <v>0</v>
      </c>
      <c r="T407" s="26"/>
      <c r="U407" s="26">
        <f t="shared" si="75"/>
        <v>260150</v>
      </c>
      <c r="V407" s="16"/>
      <c r="W407" s="16"/>
    </row>
    <row r="408" spans="1:23" x14ac:dyDescent="0.2">
      <c r="P408" s="23">
        <f t="shared" ref="P408:U408" si="78">SUM(P2:P407)</f>
        <v>537486552.53999996</v>
      </c>
      <c r="Q408" s="27">
        <f t="shared" si="78"/>
        <v>334380024</v>
      </c>
      <c r="R408" s="27">
        <f t="shared" si="78"/>
        <v>191620259</v>
      </c>
      <c r="S408" s="27">
        <f t="shared" si="78"/>
        <v>10506168</v>
      </c>
      <c r="T408" s="27">
        <f t="shared" si="78"/>
        <v>980100</v>
      </c>
      <c r="U408" s="27">
        <f t="shared" si="78"/>
        <v>537486551</v>
      </c>
    </row>
    <row r="411" spans="1:23" x14ac:dyDescent="0.2">
      <c r="F411" s="20"/>
    </row>
  </sheetData>
  <autoFilter ref="A1:AC408">
    <sortState ref="A2:W408">
      <sortCondition ref="B1:B408"/>
    </sortState>
  </autoFilter>
  <pageMargins left="0.51181102362204722" right="0.51181102362204722" top="1.5354330708661419" bottom="0.94488188976377963" header="0.31496062992125984" footer="0.70866141732283472"/>
  <pageSetup paperSize="9" scale="42" fitToHeight="7" orientation="landscape" r:id="rId1"/>
  <headerFooter>
    <oddFooter>&amp;L&amp;F&amp;C&amp;P</oddFooter>
  </headerFooter>
  <colBreaks count="1" manualBreakCount="1">
    <brk id="4" max="407"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Company>HDSR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de Jong</dc:creator>
  <cp:lastModifiedBy>Sandra Geerlings</cp:lastModifiedBy>
  <cp:lastPrinted>2020-10-28T13:13:56Z</cp:lastPrinted>
  <dcterms:created xsi:type="dcterms:W3CDTF">2020-09-02T11:00:34Z</dcterms:created>
  <dcterms:modified xsi:type="dcterms:W3CDTF">2020-10-29T12:54:31Z</dcterms:modified>
</cp:coreProperties>
</file>