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Afdelingen\SCD_Inkoop\Afdeling Inkoop\2 Projecten lopend\Projecten REG\200010REG Beveiligingsdiensten\002 Aanbestedingsdocumenten\Te publiceren\"/>
    </mc:Choice>
  </mc:AlternateContent>
  <bookViews>
    <workbookView xWindow="0" yWindow="0" windowWidth="19200" windowHeight="12228" tabRatio="937"/>
  </bookViews>
  <sheets>
    <sheet name="Toelichting" sheetId="12" r:id="rId1"/>
    <sheet name="Openen &amp; sluiten" sheetId="5" r:id="rId2"/>
    <sheet name="Alarmopvolging" sheetId="13" r:id="rId3"/>
    <sheet name="Regiedienstverlening" sheetId="15" r:id="rId4"/>
    <sheet name="Toezicht &amp; receptie" sheetId="14" r:id="rId5"/>
  </sheets>
  <definedNames>
    <definedName name="_xlnm.Print_Area" localSheetId="2">Alarmopvolging!$A$1:$H$26</definedName>
    <definedName name="_xlnm.Print_Area" localSheetId="1">'Openen &amp; sluiten'!$A$1:$I$40</definedName>
    <definedName name="_xlnm.Print_Area" localSheetId="3">Regiedienstverlening!$A$1:$H$19</definedName>
    <definedName name="_xlnm.Print_Area" localSheetId="0">Toelichting!$A$1:$A$15</definedName>
    <definedName name="_xlnm.Print_Area" localSheetId="4">'Toezicht &amp; receptie'!$A$1:$O$19</definedName>
  </definedNames>
  <calcPr calcId="162913" concurrentCalc="0"/>
</workbook>
</file>

<file path=xl/calcChain.xml><?xml version="1.0" encoding="utf-8"?>
<calcChain xmlns="http://schemas.openxmlformats.org/spreadsheetml/2006/main">
  <c r="E7" i="5" l="1"/>
  <c r="K7" i="14"/>
  <c r="M7" i="14"/>
  <c r="M8" i="14"/>
  <c r="K15" i="14"/>
  <c r="M15" i="14"/>
  <c r="O15" i="14"/>
  <c r="K13" i="14"/>
  <c r="M13" i="14"/>
  <c r="O13" i="14"/>
  <c r="O7" i="14"/>
  <c r="K8" i="14"/>
  <c r="O8" i="14"/>
  <c r="K9" i="14"/>
  <c r="M9" i="14"/>
  <c r="O9" i="14"/>
  <c r="K11" i="14"/>
  <c r="M11" i="14"/>
  <c r="O11" i="14"/>
  <c r="K14" i="14"/>
  <c r="M14" i="14"/>
  <c r="O14" i="14"/>
  <c r="O17" i="14"/>
  <c r="D33" i="13"/>
  <c r="D27" i="13"/>
  <c r="K12" i="14"/>
  <c r="F44" i="5"/>
  <c r="H44" i="5"/>
  <c r="D44" i="5"/>
  <c r="D43" i="5"/>
  <c r="F43" i="5"/>
  <c r="H43" i="5"/>
  <c r="D42" i="5"/>
  <c r="F42" i="5"/>
  <c r="H42" i="5"/>
  <c r="D41" i="5"/>
  <c r="F41" i="5"/>
  <c r="H41" i="5"/>
  <c r="F40" i="5"/>
  <c r="H40" i="5"/>
  <c r="H45" i="5"/>
  <c r="D40" i="5"/>
  <c r="O16" i="14"/>
  <c r="E31" i="5"/>
  <c r="G31" i="5"/>
  <c r="I31" i="5"/>
  <c r="E16" i="5"/>
  <c r="G16" i="5"/>
  <c r="I16" i="5"/>
  <c r="E34" i="5"/>
  <c r="G34" i="5"/>
  <c r="H34" i="5"/>
  <c r="H7" i="5"/>
  <c r="I34" i="5"/>
  <c r="D17" i="15"/>
  <c r="D16" i="15"/>
  <c r="D15" i="15"/>
  <c r="D14" i="15"/>
  <c r="D13" i="15"/>
  <c r="D9" i="13"/>
  <c r="D19" i="13"/>
  <c r="D18" i="13"/>
  <c r="D17" i="13"/>
  <c r="D16" i="13"/>
  <c r="D15" i="13"/>
  <c r="D14" i="13"/>
  <c r="D13" i="13"/>
  <c r="D8" i="13"/>
  <c r="D7" i="13"/>
  <c r="E25" i="5"/>
  <c r="E18" i="5"/>
  <c r="E17" i="5"/>
  <c r="E14" i="5"/>
  <c r="E15" i="5"/>
  <c r="E13" i="5"/>
  <c r="E9" i="5"/>
  <c r="E8" i="5"/>
  <c r="E33" i="5"/>
  <c r="E32" i="5"/>
  <c r="E30" i="5"/>
  <c r="E29" i="5"/>
  <c r="E24" i="5"/>
  <c r="E23" i="5"/>
  <c r="D9" i="14"/>
  <c r="N9" i="14"/>
  <c r="N7" i="14"/>
  <c r="F17" i="13"/>
  <c r="H17" i="13"/>
  <c r="G32" i="5"/>
  <c r="H32" i="5"/>
  <c r="G30" i="5"/>
  <c r="H33" i="5"/>
  <c r="H29" i="5"/>
  <c r="H24" i="5"/>
  <c r="H15" i="5"/>
  <c r="H17" i="5"/>
  <c r="H18" i="5"/>
  <c r="H8" i="5"/>
  <c r="I30" i="5"/>
  <c r="I32" i="5"/>
  <c r="F14" i="15"/>
  <c r="H14" i="15"/>
  <c r="F15" i="15"/>
  <c r="H15" i="15"/>
  <c r="F16" i="15"/>
  <c r="H16" i="15"/>
  <c r="F17" i="15"/>
  <c r="H17" i="15"/>
  <c r="F13" i="15"/>
  <c r="H13" i="15"/>
  <c r="F8" i="15"/>
  <c r="H8" i="15"/>
  <c r="F7" i="15"/>
  <c r="H7" i="15"/>
  <c r="F8" i="13"/>
  <c r="H8" i="13"/>
  <c r="F9" i="13"/>
  <c r="H9" i="13"/>
  <c r="F13" i="13"/>
  <c r="H13" i="13"/>
  <c r="F14" i="13"/>
  <c r="H14" i="13"/>
  <c r="F15" i="13"/>
  <c r="H15" i="13"/>
  <c r="F16" i="13"/>
  <c r="H16" i="13"/>
  <c r="F18" i="13"/>
  <c r="H18" i="13"/>
  <c r="F19" i="13"/>
  <c r="F7" i="13"/>
  <c r="H7" i="13"/>
  <c r="G33" i="5"/>
  <c r="I33" i="5"/>
  <c r="G29" i="5"/>
  <c r="I29" i="5"/>
  <c r="G25" i="5"/>
  <c r="I25" i="5"/>
  <c r="G24" i="5"/>
  <c r="I24" i="5"/>
  <c r="G23" i="5"/>
  <c r="I23" i="5"/>
  <c r="G8" i="5"/>
  <c r="I8" i="5"/>
  <c r="G9" i="5"/>
  <c r="G13" i="5"/>
  <c r="I13" i="5"/>
  <c r="G14" i="5"/>
  <c r="I14" i="5"/>
  <c r="G15" i="5"/>
  <c r="I15" i="5"/>
  <c r="G17" i="5"/>
  <c r="I17" i="5"/>
  <c r="G18" i="5"/>
  <c r="I18" i="5"/>
  <c r="G7" i="5"/>
  <c r="I7" i="5"/>
  <c r="H18" i="15"/>
  <c r="I36" i="5"/>
  <c r="H21" i="13"/>
</calcChain>
</file>

<file path=xl/sharedStrings.xml><?xml version="1.0" encoding="utf-8"?>
<sst xmlns="http://schemas.openxmlformats.org/spreadsheetml/2006/main" count="205" uniqueCount="102">
  <si>
    <t>TOELICHTING</t>
  </si>
  <si>
    <t>Werktijden</t>
  </si>
  <si>
    <t>BTW %</t>
  </si>
  <si>
    <t xml:space="preserve">ma t/m vr  tussen 07.00 uur en 18.00 uur </t>
  </si>
  <si>
    <t xml:space="preserve">ma t/m vr  tussen 18.00 uur en 24.00 uur </t>
  </si>
  <si>
    <t xml:space="preserve">ma t/m vr  tussen 00.00 uur en 07.00 uur </t>
  </si>
  <si>
    <t xml:space="preserve">tussen za 00.00 uur en zo 24.00 uur </t>
  </si>
  <si>
    <t xml:space="preserve">op feestdagen </t>
  </si>
  <si>
    <t>Pand</t>
  </si>
  <si>
    <t>Bruto tarief</t>
  </si>
  <si>
    <t>Leverancier</t>
  </si>
  <si>
    <t>Tarieven Openen &amp; sluiten</t>
  </si>
  <si>
    <t xml:space="preserve">De prijzen welke u opgeeft zijn dus all-in prijzen exclusief en inclusief BTW.  Drechtsteden wenst niet geconfronteerd te worden met onvoorziene extra investeringen c.q.  meerkosten als gevolg van het geen dat aangeboden wordt door de leverancier. </t>
  </si>
  <si>
    <t>Gemeentehuis Alblasserdam</t>
  </si>
  <si>
    <t>Dienstengebouw SCD</t>
  </si>
  <si>
    <t xml:space="preserve">Hellingen I en II </t>
  </si>
  <si>
    <t>- Ingenieursbureau Drechtsteden</t>
  </si>
  <si>
    <t>- Sociale Dienst Drechtsteden</t>
  </si>
  <si>
    <t>- Bureau Drechtsteden</t>
  </si>
  <si>
    <t>Stadskantoor Dordrecht</t>
  </si>
  <si>
    <t>Stadhuis Dordrecht</t>
  </si>
  <si>
    <t>Politiek Centrum</t>
  </si>
  <si>
    <t>Gemeentehuis Zwijndrecht</t>
  </si>
  <si>
    <t>Raadhuis Zwijndrecht</t>
  </si>
  <si>
    <t>Personele kosten (netto)</t>
  </si>
  <si>
    <t>Totale kosten (netto)</t>
  </si>
  <si>
    <t>Integraal tarief Openen (per ronde)</t>
  </si>
  <si>
    <t>Overige kosten (netto)</t>
  </si>
  <si>
    <t>Integraal tarief Sluiten (per ronde)</t>
  </si>
  <si>
    <t>Tarieven Alarmopvolging</t>
  </si>
  <si>
    <t>Meldkamer van Godewijkstraat</t>
  </si>
  <si>
    <t>Integraal tarief per dag invulling</t>
  </si>
  <si>
    <t>6.45u - 8.00u</t>
  </si>
  <si>
    <t>16.30u-21.30u</t>
  </si>
  <si>
    <t>optioneel: receptie-invulling tijdens zondagopenstelling. Tijden van invulling in nader overleg.</t>
  </si>
  <si>
    <t>Tarieven Toezicht &amp; receptie</t>
  </si>
  <si>
    <t>Ochtend*</t>
  </si>
  <si>
    <t>Middag/avond*</t>
  </si>
  <si>
    <t>* Daar waar niet specifiek dagen vermeld worden geldt een inzet op alle doordeweekse dagen.</t>
  </si>
  <si>
    <t>optioneel: receptie-invulling tijdens zondagopenstelling. Tijden van invulling in nader overleg.**</t>
  </si>
  <si>
    <t>Integraal tarief Surveillance (per dag)</t>
  </si>
  <si>
    <t>za tussen 00.00u en zo 24.00u</t>
  </si>
  <si>
    <t>Tarieven Regie-inzet</t>
  </si>
  <si>
    <t>TOTAAL</t>
  </si>
  <si>
    <r>
      <t xml:space="preserve">Volume *
</t>
    </r>
    <r>
      <rPr>
        <sz val="8"/>
        <color theme="0"/>
        <rFont val="Verdana"/>
        <family val="2"/>
      </rPr>
      <t># keer per jaar</t>
    </r>
  </si>
  <si>
    <t>* Het betreft hier referentiecijfers van een aantal jaren, aan de aantallen kunnen geen rechten worden ontleend.</t>
  </si>
  <si>
    <t>* Het betreft hier referentiecijfers / aannames op basis van een aantal jaren, aan de aantallen kunnen geen rechten worden ontleend.</t>
  </si>
  <si>
    <t>Overige kosten (netto) per dag</t>
  </si>
  <si>
    <t>Totale kosten (netto) per dag</t>
  </si>
  <si>
    <t>* De omvang van regiewerk is gebasseerd op aannames, hieraan kunnen geen rechten worden ontleend.</t>
  </si>
  <si>
    <t>gemeentehuis incl</t>
  </si>
  <si>
    <t>Het gunningscriterium 'Prijs' wordt beoordeeld op de totaalprijs op jaarbasis voor openen en sluiten, alarmopvolging, toezicht en receptie en regiedienstverlening.</t>
  </si>
  <si>
    <t>Volume uren dag</t>
  </si>
  <si>
    <t>Volume uren avond</t>
  </si>
  <si>
    <t>Volume uren nacht</t>
  </si>
  <si>
    <r>
      <t xml:space="preserve">Volume *
</t>
    </r>
    <r>
      <rPr>
        <sz val="8"/>
        <color theme="0"/>
        <rFont val="Verdana"/>
        <family val="2"/>
      </rPr>
      <t># dagen per jaar</t>
    </r>
  </si>
  <si>
    <t>Bruto dagtarief</t>
  </si>
  <si>
    <t>Kosten per jaar (incl BTW)</t>
  </si>
  <si>
    <r>
      <t xml:space="preserve">Personele kosten (netto) dag / uur
</t>
    </r>
    <r>
      <rPr>
        <sz val="8"/>
        <color theme="0"/>
        <rFont val="Verdana"/>
        <family val="2"/>
      </rPr>
      <t>7.00u - 18.00u</t>
    </r>
  </si>
  <si>
    <r>
      <t xml:space="preserve">Personele kosten (netto) avond / uur
</t>
    </r>
    <r>
      <rPr>
        <sz val="8"/>
        <color theme="0"/>
        <rFont val="Verdana"/>
        <family val="2"/>
      </rPr>
      <t>18.00u - 24.00u</t>
    </r>
  </si>
  <si>
    <r>
      <t xml:space="preserve">Personele kosten (netto) nacht / uur
</t>
    </r>
    <r>
      <rPr>
        <sz val="8"/>
        <color theme="0"/>
        <rFont val="Verdana"/>
        <family val="2"/>
      </rPr>
      <t>24.00u - 7.00u</t>
    </r>
  </si>
  <si>
    <t>Tijdsbesteding (min / ronde)</t>
  </si>
  <si>
    <t>Tijdsbesteding (min/ronde)</t>
  </si>
  <si>
    <t xml:space="preserve">ma t/m vr  tussen 00.00u en 07.00u </t>
  </si>
  <si>
    <t>** Wij vragen u het uurtarief voor inzet overdag op te geven (in uren gedurende de periode tussen 9.00u en 18.00u)</t>
  </si>
  <si>
    <t>nvt</t>
  </si>
  <si>
    <t xml:space="preserve">Dit is het invulblad ten behoeve van de Beveiligingsdiensten, deze is opgesplitst naar de verschillende dienstverleningsonderdelen die gevraagd worden. Voor de definities en eisen die verbonden zijn aan de verschillende onderdelen wordt verwezen naar de teksten in het Programma van Eisen.  </t>
  </si>
  <si>
    <r>
      <t xml:space="preserve">De inschrijver dient </t>
    </r>
    <r>
      <rPr>
        <b/>
        <sz val="9"/>
        <color rgb="FF000000"/>
        <rFont val="Verdana"/>
        <family val="2"/>
      </rPr>
      <t>uitsluitend alle grijze cellen</t>
    </r>
    <r>
      <rPr>
        <sz val="9"/>
        <color rgb="FF000000"/>
        <rFont val="Verdana"/>
        <family val="2"/>
      </rPr>
      <t xml:space="preserve"> in te vullen (behalve de regel waar n.v.t. staat ingevuld) met een waarde. De tarieven worden uitgevraagd in een personeel- en een overig deel. Dit ten einde verrekening als gevolg van eventuele CAO wijzigingen op de personele component te verrekenen. Alle geoffreerde prijzen zijn incl. voorrijdtijden en -kosten, reiskosten, onkostenvergoedingen, mogelijk toeslagen, enz. en exclusief BTW (deze laatste apart vermelden). Het is niet toegestaan om aanvullingen en/of opmerkingen in het spreadsheet aan te brengen. </t>
    </r>
  </si>
  <si>
    <t>Hardinxveld-Giessendam</t>
  </si>
  <si>
    <t>Hardinxveld Giessendam</t>
  </si>
  <si>
    <t xml:space="preserve">gemeentehuis Papendrecht </t>
  </si>
  <si>
    <t xml:space="preserve">Gemeentehuis Papendrecht </t>
  </si>
  <si>
    <t xml:space="preserve">Hardinxveld Giessendam </t>
  </si>
  <si>
    <t>*** gemeentehuis sluit om 20.00u Werkzaamheden tot 20:30 incl B&amp;S ronde</t>
  </si>
  <si>
    <t xml:space="preserve">Stadskantoor Dordrecht </t>
  </si>
  <si>
    <t xml:space="preserve">Gemeente Papendrecht </t>
  </si>
  <si>
    <t>gedeelde receptie met gemeentehuis</t>
  </si>
  <si>
    <t>Raadhuis zwijndrecht</t>
  </si>
  <si>
    <t>wo 06.30 - 08.00</t>
  </si>
  <si>
    <t>ma-di 06.30- 08.00</t>
  </si>
  <si>
    <t>do-vrij 06.30 - 08.00</t>
  </si>
  <si>
    <t>wo- vrij 16.30 - 19.30</t>
  </si>
  <si>
    <t>ma-di 17.00 - 24.00</t>
  </si>
  <si>
    <t>wo 17.00 - 20.00</t>
  </si>
  <si>
    <t>do-vrij 17.00 - 19.30</t>
  </si>
  <si>
    <t>ma-di-wo-do 17.30u-20.30u</t>
  </si>
  <si>
    <t>Integraal uurtarief Medewerker openen en Sluiten</t>
  </si>
  <si>
    <t xml:space="preserve">Integraal uurtarief beveiliger met Receptietaken </t>
  </si>
  <si>
    <t>Politiek Centrum/stadhuis dordrecht</t>
  </si>
  <si>
    <t>16.00u-19.00u</t>
  </si>
  <si>
    <t>Gemeentehuis Alblasserdam ***</t>
  </si>
  <si>
    <t>Abonnementskosten</t>
  </si>
  <si>
    <t>**Abonnementskosten bevatten alle kosten die niet direct onder het integraal tarief alarmopvolging vallen</t>
  </si>
  <si>
    <t>Kosten per maand</t>
  </si>
  <si>
    <t>Integraal tarief per locatie abonnementskosten**</t>
  </si>
  <si>
    <t>Integraal tarief Alarmopvolging (per opvolging 30 miuten)</t>
  </si>
  <si>
    <t>Integraal tarief per 15 minuten opvolgend</t>
  </si>
  <si>
    <t>Kosten per 15min</t>
  </si>
  <si>
    <t xml:space="preserve">Alle lokaties </t>
  </si>
  <si>
    <r>
      <t xml:space="preserve">Kosten per jaar </t>
    </r>
    <r>
      <rPr>
        <b/>
        <sz val="8"/>
        <color theme="0"/>
        <rFont val="Verdana"/>
        <family val="2"/>
      </rPr>
      <t>(icl. BTW)</t>
    </r>
  </si>
  <si>
    <r>
      <t xml:space="preserve">Kosten per jaar </t>
    </r>
    <r>
      <rPr>
        <b/>
        <sz val="8"/>
        <color theme="0"/>
        <rFont val="Verdana"/>
        <family val="2"/>
      </rPr>
      <t>(incl. BTW)</t>
    </r>
  </si>
  <si>
    <r>
      <t xml:space="preserve">TOTAAL </t>
    </r>
    <r>
      <rPr>
        <b/>
        <sz val="8"/>
        <color theme="1"/>
        <rFont val="Verdana"/>
        <family val="2"/>
      </rPr>
      <t>(incl.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</si>
</sst>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quot;€&quot;\ * #,##0.00_ ;_ &quot;€&quot;\ * \-#,##0.00_ ;_ &quot;€&quot;\ * &quot;-&quot;??_ ;_ @_ "/>
    <numFmt numFmtId="43" formatCode="_ * #,##0.00_ ;_ * \-#,##0.00_ ;_ * &quot;-&quot;??_ ;_ @_ "/>
    <numFmt numFmtId="164" formatCode="_ [$€-413]\ * #,##0.00_ ;_ [$€-413]\ * \-#,##0.00_ ;_ [$€-413]\ * &quot;-&quot;??_ ;_ @_ "/>
    <numFmt numFmtId="165" formatCode="_-* #,##0.00_-;\-* #,##0.00_-;_-* &quot;-&quot;??_-;_-@_-"/>
    <numFmt numFmtId="166" formatCode="_(&quot;ƒ&quot;* #,##0.00_);_(&quot;ƒ&quot;* \(#,##0.00\);_(&quot;ƒ&quot;* &quot;-&quot;??_);_(@_)"/>
    <numFmt numFmtId="167" formatCode="_(&quot;€&quot;* #,##0.00_);_(&quot;€&quot;* \(#,##0.00\);_(&quot;€&quot;* &quot;-&quot;??_);_(@_)"/>
    <numFmt numFmtId="168" formatCode="_(* #,##0.00_);_(* \(#,##0.00\);_(* &quot;-&quot;??_);_(@_)"/>
    <numFmt numFmtId="169" formatCode="_ * #,##0_ ;_ * \-#,##0_ ;_ * &quot;-&quot;??_ ;_ @_ "/>
    <numFmt numFmtId="170" formatCode="&quot;€&quot;\ #,##0.00"/>
  </numFmts>
  <fonts count="25">
    <font>
      <sz val="11"/>
      <color theme="1"/>
      <name val="Calibri"/>
      <family val="2"/>
      <scheme val="minor"/>
    </font>
    <font>
      <sz val="10"/>
      <name val="Arial"/>
      <family val="2"/>
    </font>
    <font>
      <sz val="10"/>
      <name val="Verdana"/>
      <family val="2"/>
    </font>
    <font>
      <b/>
      <sz val="10"/>
      <name val="Verdana"/>
      <family val="2"/>
    </font>
    <font>
      <sz val="10"/>
      <name val="Helv"/>
    </font>
    <font>
      <sz val="9"/>
      <name val="Geneva"/>
    </font>
    <font>
      <u/>
      <sz val="11"/>
      <color theme="10"/>
      <name val="Calibri"/>
      <family val="2"/>
      <scheme val="minor"/>
    </font>
    <font>
      <sz val="10"/>
      <color theme="1"/>
      <name val="Verdana"/>
      <family val="2"/>
    </font>
    <font>
      <u/>
      <sz val="10"/>
      <color theme="10"/>
      <name val="Verdana"/>
      <family val="2"/>
    </font>
    <font>
      <sz val="10"/>
      <name val="Times"/>
      <family val="1"/>
    </font>
    <font>
      <b/>
      <sz val="11"/>
      <color theme="0"/>
      <name val="Verdana"/>
      <family val="2"/>
    </font>
    <font>
      <sz val="11"/>
      <color theme="1"/>
      <name val="Verdana"/>
      <family val="2"/>
    </font>
    <font>
      <b/>
      <sz val="10"/>
      <color theme="0"/>
      <name val="Verdana"/>
      <family val="2"/>
    </font>
    <font>
      <sz val="10"/>
      <name val="Arial"/>
      <family val="2"/>
    </font>
    <font>
      <sz val="10"/>
      <name val="Arial"/>
      <family val="2"/>
    </font>
    <font>
      <sz val="11"/>
      <color theme="1"/>
      <name val="Calibri"/>
      <family val="2"/>
      <scheme val="minor"/>
    </font>
    <font>
      <sz val="9"/>
      <color rgb="FF000000"/>
      <name val="Verdana"/>
      <family val="2"/>
    </font>
    <font>
      <sz val="8"/>
      <color theme="0"/>
      <name val="Verdana"/>
      <family val="2"/>
    </font>
    <font>
      <sz val="8"/>
      <color theme="1"/>
      <name val="Verdana"/>
      <family val="2"/>
    </font>
    <font>
      <b/>
      <sz val="10"/>
      <color theme="1"/>
      <name val="Verdana"/>
      <family val="2"/>
    </font>
    <font>
      <sz val="8"/>
      <name val="Verdana"/>
      <family val="2"/>
    </font>
    <font>
      <b/>
      <sz val="8"/>
      <name val="Verdana"/>
      <family val="2"/>
    </font>
    <font>
      <b/>
      <sz val="9"/>
      <color rgb="FF000000"/>
      <name val="Verdana"/>
      <family val="2"/>
    </font>
    <font>
      <b/>
      <sz val="8"/>
      <color theme="0"/>
      <name val="Verdana"/>
      <family val="2"/>
    </font>
    <font>
      <b/>
      <sz val="8"/>
      <color theme="1"/>
      <name val="Verdana"/>
      <family val="2"/>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1" fillId="0" borderId="0"/>
    <xf numFmtId="0" fontId="5" fillId="0" borderId="0"/>
    <xf numFmtId="0" fontId="6" fillId="0" borderId="0" applyNumberFormat="0" applyFill="0" applyBorder="0" applyAlignment="0" applyProtection="0"/>
    <xf numFmtId="165" fontId="4" fillId="0" borderId="0" applyFont="0" applyFill="0" applyBorder="0" applyAlignment="0" applyProtection="0"/>
    <xf numFmtId="166" fontId="9" fillId="0" borderId="0" applyFont="0" applyFill="0" applyBorder="0" applyAlignment="0" applyProtection="0"/>
    <xf numFmtId="0" fontId="13" fillId="0" borderId="0"/>
    <xf numFmtId="168" fontId="13" fillId="0" borderId="0" applyFont="0" applyFill="0" applyBorder="0" applyAlignment="0" applyProtection="0"/>
    <xf numFmtId="167" fontId="13" fillId="0" borderId="0" applyFont="0" applyFill="0" applyBorder="0" applyAlignment="0" applyProtection="0"/>
    <xf numFmtId="0" fontId="14" fillId="0" borderId="0"/>
    <xf numFmtId="168" fontId="14" fillId="0" borderId="0" applyFont="0" applyFill="0" applyBorder="0" applyAlignment="0" applyProtection="0"/>
    <xf numFmtId="167" fontId="14"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76">
    <xf numFmtId="0" fontId="0" fillId="0" borderId="0" xfId="0"/>
    <xf numFmtId="0" fontId="3" fillId="0" borderId="0" xfId="1" applyFont="1" applyProtection="1"/>
    <xf numFmtId="0" fontId="8" fillId="0" borderId="0" xfId="3" applyFont="1" applyProtection="1"/>
    <xf numFmtId="2" fontId="3" fillId="0" borderId="0" xfId="1" applyNumberFormat="1" applyFont="1" applyProtection="1"/>
    <xf numFmtId="0" fontId="7" fillId="0" borderId="0" xfId="0" applyFont="1" applyProtection="1"/>
    <xf numFmtId="0" fontId="3" fillId="0" borderId="0" xfId="1" applyFont="1" applyAlignment="1" applyProtection="1">
      <alignment horizontal="left"/>
    </xf>
    <xf numFmtId="0" fontId="10" fillId="3" borderId="0" xfId="0" applyFont="1" applyFill="1"/>
    <xf numFmtId="0" fontId="11" fillId="2" borderId="0" xfId="0" applyFont="1" applyFill="1"/>
    <xf numFmtId="0" fontId="7" fillId="0" borderId="0" xfId="0" applyFont="1" applyFill="1" applyProtection="1"/>
    <xf numFmtId="0" fontId="2" fillId="0" borderId="0" xfId="6" applyFont="1" applyFill="1" applyBorder="1" applyProtection="1"/>
    <xf numFmtId="0" fontId="2" fillId="0" borderId="0" xfId="6" applyFont="1" applyFill="1" applyBorder="1" applyAlignment="1" applyProtection="1">
      <alignment horizontal="right" vertical="center"/>
    </xf>
    <xf numFmtId="167" fontId="2" fillId="0" borderId="0" xfId="8" applyFont="1" applyFill="1" applyBorder="1" applyAlignment="1" applyProtection="1">
      <alignment vertical="center"/>
    </xf>
    <xf numFmtId="9" fontId="2" fillId="0" borderId="0" xfId="7" applyNumberFormat="1" applyFont="1" applyFill="1" applyBorder="1" applyAlignment="1" applyProtection="1">
      <alignment horizontal="center" vertical="center"/>
    </xf>
    <xf numFmtId="0" fontId="12" fillId="3" borderId="1" xfId="6" applyFont="1" applyFill="1" applyBorder="1" applyAlignment="1" applyProtection="1">
      <alignment horizontal="left" vertical="center"/>
    </xf>
    <xf numFmtId="167" fontId="2" fillId="0" borderId="1" xfId="8" applyFont="1" applyFill="1" applyBorder="1" applyAlignment="1" applyProtection="1">
      <alignment vertical="center"/>
    </xf>
    <xf numFmtId="2" fontId="3" fillId="2" borderId="0" xfId="1" applyNumberFormat="1" applyFont="1" applyFill="1" applyProtection="1"/>
    <xf numFmtId="0" fontId="3" fillId="2" borderId="0" xfId="1" applyFont="1" applyFill="1" applyProtection="1"/>
    <xf numFmtId="167" fontId="2" fillId="2" borderId="0" xfId="8" applyFont="1" applyFill="1" applyBorder="1" applyAlignment="1" applyProtection="1">
      <alignment vertical="center"/>
    </xf>
    <xf numFmtId="9" fontId="3" fillId="2" borderId="0" xfId="7" applyNumberFormat="1" applyFont="1" applyFill="1" applyBorder="1" applyAlignment="1" applyProtection="1">
      <alignment horizontal="center" vertical="center"/>
    </xf>
    <xf numFmtId="167" fontId="3" fillId="2" borderId="0" xfId="8" applyFont="1" applyFill="1" applyBorder="1" applyAlignment="1" applyProtection="1">
      <alignment vertical="center"/>
    </xf>
    <xf numFmtId="0" fontId="2" fillId="0" borderId="1" xfId="6" applyFont="1" applyFill="1" applyBorder="1" applyAlignment="1" applyProtection="1">
      <alignment horizontal="left" vertical="center"/>
    </xf>
    <xf numFmtId="167" fontId="3" fillId="0" borderId="0" xfId="6" applyNumberFormat="1" applyFont="1" applyFill="1" applyBorder="1" applyAlignment="1" applyProtection="1">
      <alignment horizontal="right" vertical="center"/>
    </xf>
    <xf numFmtId="0" fontId="12" fillId="3" borderId="1" xfId="9" applyFont="1" applyFill="1" applyBorder="1" applyAlignment="1" applyProtection="1">
      <alignment horizontal="left" vertical="center"/>
    </xf>
    <xf numFmtId="0" fontId="2" fillId="0" borderId="1" xfId="9" applyFont="1" applyFill="1" applyBorder="1" applyAlignment="1" applyProtection="1">
      <alignment horizontal="left" vertical="center"/>
    </xf>
    <xf numFmtId="9" fontId="2" fillId="0" borderId="0" xfId="10" applyNumberFormat="1" applyFont="1" applyFill="1" applyBorder="1" applyAlignment="1" applyProtection="1">
      <alignment horizontal="center" vertical="center"/>
    </xf>
    <xf numFmtId="167" fontId="2" fillId="0" borderId="0" xfId="11" applyFont="1" applyFill="1" applyBorder="1" applyAlignment="1" applyProtection="1">
      <alignment vertical="center"/>
    </xf>
    <xf numFmtId="0" fontId="2" fillId="0" borderId="0" xfId="9" applyFont="1" applyFill="1" applyBorder="1" applyProtection="1"/>
    <xf numFmtId="0" fontId="2" fillId="0" borderId="0" xfId="9" applyFont="1" applyFill="1" applyBorder="1" applyAlignment="1" applyProtection="1">
      <alignment horizontal="right" vertical="center"/>
    </xf>
    <xf numFmtId="0" fontId="12" fillId="3" borderId="1" xfId="6" applyFont="1" applyFill="1" applyBorder="1" applyAlignment="1" applyProtection="1">
      <alignment horizontal="left" vertical="center" wrapText="1"/>
    </xf>
    <xf numFmtId="0" fontId="12" fillId="3" borderId="1" xfId="9" applyFont="1" applyFill="1" applyBorder="1" applyAlignment="1" applyProtection="1">
      <alignment horizontal="left" vertical="center" wrapText="1"/>
    </xf>
    <xf numFmtId="0" fontId="12" fillId="3" borderId="1" xfId="6" applyFont="1" applyFill="1" applyBorder="1" applyAlignment="1" applyProtection="1">
      <alignment horizontal="left" vertical="center" wrapText="1"/>
    </xf>
    <xf numFmtId="164" fontId="2" fillId="4" borderId="1" xfId="0" applyNumberFormat="1" applyFont="1" applyFill="1" applyBorder="1" applyAlignment="1" applyProtection="1">
      <alignment horizontal="center"/>
    </xf>
    <xf numFmtId="164" fontId="2" fillId="4" borderId="1" xfId="12" applyNumberFormat="1" applyFont="1" applyFill="1" applyBorder="1" applyAlignment="1" applyProtection="1">
      <alignment vertical="center"/>
      <protection locked="0"/>
    </xf>
    <xf numFmtId="9" fontId="2" fillId="4" borderId="1" xfId="13" applyFont="1" applyFill="1" applyBorder="1" applyAlignment="1" applyProtection="1">
      <alignment vertical="center"/>
      <protection locked="0"/>
    </xf>
    <xf numFmtId="164" fontId="2" fillId="2" borderId="0" xfId="0" applyNumberFormat="1" applyFont="1" applyFill="1" applyBorder="1" applyAlignment="1" applyProtection="1">
      <alignment horizontal="center"/>
    </xf>
    <xf numFmtId="0" fontId="7" fillId="0" borderId="1" xfId="0" applyFont="1" applyBorder="1" applyProtection="1"/>
    <xf numFmtId="0" fontId="2" fillId="2" borderId="1" xfId="0" applyFont="1" applyFill="1" applyBorder="1" applyAlignment="1">
      <alignment vertical="center" wrapText="1"/>
    </xf>
    <xf numFmtId="0" fontId="7" fillId="0" borderId="0" xfId="0" applyFont="1" applyBorder="1" applyProtection="1"/>
    <xf numFmtId="0" fontId="7" fillId="0" borderId="1" xfId="0" applyFont="1" applyFill="1" applyBorder="1" applyProtection="1"/>
    <xf numFmtId="0" fontId="18" fillId="0" borderId="0" xfId="0" applyFont="1" applyProtection="1"/>
    <xf numFmtId="44" fontId="7" fillId="0" borderId="1" xfId="12" applyFont="1" applyFill="1" applyBorder="1" applyProtection="1"/>
    <xf numFmtId="44" fontId="7" fillId="0" borderId="1" xfId="0" applyNumberFormat="1" applyFont="1" applyBorder="1" applyProtection="1"/>
    <xf numFmtId="44" fontId="7" fillId="0" borderId="1" xfId="12" applyFont="1" applyBorder="1" applyProtection="1"/>
    <xf numFmtId="0" fontId="20" fillId="0" borderId="0" xfId="9" applyFont="1" applyFill="1" applyBorder="1" applyProtection="1"/>
    <xf numFmtId="0" fontId="18" fillId="0" borderId="0" xfId="0" applyFont="1" applyFill="1" applyProtection="1"/>
    <xf numFmtId="0" fontId="2" fillId="2" borderId="0" xfId="9" applyFont="1" applyFill="1" applyBorder="1" applyAlignment="1" applyProtection="1">
      <alignment horizontal="left" vertical="center"/>
    </xf>
    <xf numFmtId="0" fontId="7" fillId="2" borderId="0" xfId="0" applyFont="1" applyFill="1" applyBorder="1" applyProtection="1"/>
    <xf numFmtId="0" fontId="7" fillId="2" borderId="0" xfId="0" applyFont="1" applyFill="1" applyProtection="1"/>
    <xf numFmtId="0" fontId="19" fillId="2" borderId="0" xfId="0" applyFont="1" applyFill="1" applyBorder="1" applyProtection="1"/>
    <xf numFmtId="44" fontId="19" fillId="2" borderId="0" xfId="0" applyNumberFormat="1" applyFont="1" applyFill="1" applyBorder="1" applyProtection="1"/>
    <xf numFmtId="9" fontId="21" fillId="2" borderId="0" xfId="7" applyNumberFormat="1" applyFont="1" applyFill="1" applyBorder="1" applyAlignment="1" applyProtection="1">
      <alignment horizontal="center" vertical="center"/>
    </xf>
    <xf numFmtId="44" fontId="21" fillId="4" borderId="7" xfId="8" applyNumberFormat="1" applyFont="1" applyFill="1" applyBorder="1" applyAlignment="1" applyProtection="1">
      <alignment vertical="center"/>
    </xf>
    <xf numFmtId="164" fontId="2" fillId="0" borderId="0" xfId="0" applyNumberFormat="1" applyFont="1" applyFill="1" applyBorder="1" applyAlignment="1" applyProtection="1">
      <alignment horizontal="center"/>
    </xf>
    <xf numFmtId="0" fontId="19" fillId="0" borderId="1" xfId="0" applyFont="1" applyBorder="1" applyProtection="1"/>
    <xf numFmtId="44" fontId="19" fillId="0" borderId="1" xfId="0" applyNumberFormat="1" applyFont="1" applyBorder="1" applyProtection="1"/>
    <xf numFmtId="0" fontId="16" fillId="0" borderId="0" xfId="0" applyFont="1" applyAlignment="1">
      <alignment vertical="top" wrapText="1"/>
    </xf>
    <xf numFmtId="0" fontId="18" fillId="0" borderId="1" xfId="0" applyFont="1" applyBorder="1" applyProtection="1"/>
    <xf numFmtId="167" fontId="2" fillId="4" borderId="1" xfId="11" applyFont="1" applyFill="1" applyBorder="1" applyAlignment="1" applyProtection="1">
      <alignment horizontal="right" vertical="center"/>
      <protection locked="0"/>
    </xf>
    <xf numFmtId="0" fontId="7" fillId="5" borderId="0" xfId="0" applyFont="1" applyFill="1" applyProtection="1"/>
    <xf numFmtId="164" fontId="2" fillId="4" borderId="1" xfId="12" applyNumberFormat="1" applyFont="1" applyFill="1" applyBorder="1" applyAlignment="1" applyProtection="1">
      <alignment horizontal="center" vertical="center"/>
      <protection locked="0"/>
    </xf>
    <xf numFmtId="9" fontId="2" fillId="4" borderId="1" xfId="13" applyFont="1" applyFill="1" applyBorder="1" applyAlignment="1" applyProtection="1">
      <alignment horizontal="center" vertical="center"/>
      <protection locked="0"/>
    </xf>
    <xf numFmtId="167" fontId="2" fillId="2" borderId="1" xfId="8" applyFont="1" applyFill="1" applyBorder="1" applyAlignment="1" applyProtection="1">
      <alignment vertical="center"/>
    </xf>
    <xf numFmtId="169" fontId="2" fillId="2" borderId="1" xfId="14" applyNumberFormat="1" applyFont="1" applyFill="1" applyBorder="1" applyAlignment="1" applyProtection="1">
      <alignment horizontal="center" vertical="center"/>
    </xf>
    <xf numFmtId="164" fontId="2" fillId="2" borderId="1" xfId="8" applyNumberFormat="1" applyFont="1" applyFill="1" applyBorder="1" applyAlignment="1" applyProtection="1">
      <alignment vertical="center"/>
    </xf>
    <xf numFmtId="167" fontId="2" fillId="2" borderId="1" xfId="8" applyFont="1" applyFill="1" applyBorder="1" applyAlignment="1" applyProtection="1">
      <alignment horizontal="center" vertical="center"/>
    </xf>
    <xf numFmtId="164" fontId="2" fillId="2" borderId="1" xfId="8" applyNumberFormat="1" applyFont="1" applyFill="1" applyBorder="1" applyAlignment="1" applyProtection="1">
      <alignment horizontal="center"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169" fontId="2" fillId="0" borderId="1" xfId="14" applyNumberFormat="1" applyFont="1" applyFill="1" applyBorder="1" applyAlignment="1" applyProtection="1">
      <alignment horizontal="center"/>
    </xf>
    <xf numFmtId="0" fontId="18" fillId="0" borderId="1" xfId="0" applyFont="1" applyFill="1" applyBorder="1" applyAlignment="1" applyProtection="1">
      <alignment horizontal="right"/>
    </xf>
    <xf numFmtId="0" fontId="7" fillId="0" borderId="0" xfId="0" applyFont="1" applyProtection="1">
      <protection locked="0"/>
    </xf>
    <xf numFmtId="0" fontId="12" fillId="3" borderId="1" xfId="6" applyFont="1" applyFill="1" applyBorder="1" applyAlignment="1" applyProtection="1">
      <alignment horizontal="left" vertical="center"/>
      <protection locked="0"/>
    </xf>
    <xf numFmtId="0" fontId="12" fillId="3" borderId="1" xfId="6" applyFont="1" applyFill="1" applyBorder="1" applyAlignment="1" applyProtection="1">
      <alignment horizontal="left" vertical="center" wrapText="1"/>
      <protection locked="0"/>
    </xf>
    <xf numFmtId="0" fontId="7" fillId="2" borderId="1" xfId="0" applyFont="1" applyFill="1" applyBorder="1" applyAlignment="1" applyProtection="1">
      <alignment horizontal="right"/>
      <protection locked="0"/>
    </xf>
    <xf numFmtId="0" fontId="7" fillId="0" borderId="1" xfId="0" applyFont="1" applyBorder="1" applyProtection="1">
      <protection locked="0"/>
    </xf>
    <xf numFmtId="0" fontId="2" fillId="2" borderId="2" xfId="0" applyFont="1" applyFill="1" applyBorder="1" applyAlignment="1" applyProtection="1">
      <alignment vertical="center" wrapText="1"/>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vertical="center" wrapText="1"/>
    </xf>
    <xf numFmtId="0" fontId="2" fillId="2" borderId="1" xfId="0" quotePrefix="1" applyFont="1" applyFill="1" applyBorder="1" applyAlignment="1" applyProtection="1">
      <alignment horizontal="left" vertical="center" wrapText="1"/>
    </xf>
    <xf numFmtId="0" fontId="2" fillId="2" borderId="1" xfId="0" quotePrefix="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 fillId="2" borderId="0" xfId="0" applyFont="1" applyFill="1" applyBorder="1" applyAlignment="1" applyProtection="1">
      <alignment horizontal="center" vertical="center" wrapText="1"/>
    </xf>
    <xf numFmtId="10" fontId="7" fillId="4" borderId="1" xfId="0" applyNumberFormat="1" applyFont="1" applyFill="1" applyBorder="1" applyProtection="1">
      <protection locked="0"/>
    </xf>
    <xf numFmtId="0" fontId="7" fillId="4" borderId="1" xfId="0" applyFont="1" applyFill="1" applyBorder="1" applyAlignment="1" applyProtection="1">
      <alignment horizontal="right" vertical="center"/>
      <protection locked="0"/>
    </xf>
    <xf numFmtId="170" fontId="7" fillId="4" borderId="1" xfId="0" applyNumberFormat="1" applyFont="1" applyFill="1" applyBorder="1" applyAlignment="1" applyProtection="1">
      <protection locked="0"/>
    </xf>
    <xf numFmtId="10" fontId="7" fillId="4" borderId="1" xfId="0" applyNumberFormat="1" applyFont="1" applyFill="1" applyBorder="1" applyAlignment="1" applyProtection="1">
      <protection locked="0"/>
    </xf>
    <xf numFmtId="10" fontId="7" fillId="4" borderId="4" xfId="0" applyNumberFormat="1" applyFont="1" applyFill="1" applyBorder="1" applyAlignment="1" applyProtection="1">
      <protection locked="0"/>
    </xf>
    <xf numFmtId="0" fontId="7" fillId="4" borderId="1" xfId="0" applyFont="1" applyFill="1" applyBorder="1" applyAlignment="1" applyProtection="1">
      <alignment horizontal="right"/>
      <protection locked="0"/>
    </xf>
    <xf numFmtId="44" fontId="7" fillId="2" borderId="1" xfId="12" applyFont="1" applyFill="1" applyBorder="1" applyProtection="1">
      <protection locked="0"/>
    </xf>
    <xf numFmtId="0" fontId="7" fillId="0" borderId="1" xfId="0" applyFont="1" applyFill="1" applyBorder="1" applyProtection="1">
      <protection locked="0"/>
    </xf>
    <xf numFmtId="0" fontId="7" fillId="4" borderId="1" xfId="0" applyFont="1" applyFill="1" applyBorder="1" applyProtection="1">
      <protection locked="0"/>
    </xf>
    <xf numFmtId="0" fontId="7" fillId="0" borderId="0" xfId="0" applyFont="1" applyFill="1" applyProtection="1">
      <protection locked="0"/>
    </xf>
    <xf numFmtId="0" fontId="0" fillId="0" borderId="0" xfId="0" applyProtection="1">
      <protection locked="0"/>
    </xf>
    <xf numFmtId="170" fontId="2" fillId="4" borderId="1" xfId="9" applyNumberFormat="1" applyFont="1" applyFill="1" applyBorder="1" applyAlignment="1" applyProtection="1">
      <alignment horizontal="right" vertical="center"/>
      <protection locked="0"/>
    </xf>
    <xf numFmtId="170" fontId="2" fillId="4" borderId="1" xfId="11" applyNumberFormat="1" applyFont="1" applyFill="1" applyBorder="1" applyAlignment="1" applyProtection="1">
      <alignment vertical="center"/>
      <protection locked="0"/>
    </xf>
    <xf numFmtId="10" fontId="2" fillId="4" borderId="1" xfId="11" applyNumberFormat="1" applyFont="1" applyFill="1" applyBorder="1" applyAlignment="1" applyProtection="1">
      <alignment vertical="center"/>
      <protection locked="0"/>
    </xf>
    <xf numFmtId="170" fontId="7" fillId="4" borderId="1" xfId="0" applyNumberFormat="1" applyFont="1" applyFill="1" applyBorder="1" applyAlignment="1" applyProtection="1">
      <alignment horizontal="right" vertical="center"/>
      <protection locked="0"/>
    </xf>
    <xf numFmtId="167" fontId="2" fillId="4" borderId="1" xfId="8" applyFont="1" applyFill="1" applyBorder="1" applyAlignment="1" applyProtection="1">
      <alignment vertical="center"/>
      <protection locked="0"/>
    </xf>
    <xf numFmtId="43" fontId="2" fillId="4" borderId="1" xfId="14" applyFont="1" applyFill="1" applyBorder="1" applyAlignment="1" applyProtection="1">
      <alignment vertical="center" wrapText="1"/>
      <protection locked="0"/>
    </xf>
    <xf numFmtId="164" fontId="2" fillId="4" borderId="1" xfId="12" applyNumberFormat="1" applyFont="1" applyFill="1" applyBorder="1" applyAlignment="1" applyProtection="1">
      <alignment vertical="center" wrapText="1"/>
      <protection locked="0"/>
    </xf>
    <xf numFmtId="167" fontId="2" fillId="4" borderId="1" xfId="8" applyFont="1" applyFill="1" applyBorder="1" applyAlignment="1" applyProtection="1">
      <alignment horizontal="center" vertical="center"/>
      <protection locked="0"/>
    </xf>
    <xf numFmtId="43" fontId="2" fillId="4" borderId="1" xfId="14" applyFont="1" applyFill="1" applyBorder="1" applyAlignment="1" applyProtection="1">
      <alignment horizontal="center" vertical="center" wrapText="1"/>
      <protection locked="0"/>
    </xf>
    <xf numFmtId="164" fontId="2" fillId="4" borderId="1" xfId="12" applyNumberFormat="1" applyFont="1" applyFill="1" applyBorder="1" applyAlignment="1" applyProtection="1">
      <alignment horizontal="center" vertical="center" wrapText="1"/>
      <protection locked="0"/>
    </xf>
    <xf numFmtId="0" fontId="18" fillId="0" borderId="0" xfId="0" applyFont="1" applyProtection="1">
      <protection locked="0"/>
    </xf>
    <xf numFmtId="0" fontId="2" fillId="0" borderId="0" xfId="6" applyFont="1" applyFill="1" applyBorder="1" applyProtection="1">
      <protection locked="0"/>
    </xf>
    <xf numFmtId="0" fontId="3" fillId="0" borderId="0" xfId="6" applyFont="1" applyFill="1" applyBorder="1" applyProtection="1">
      <protection locked="0"/>
    </xf>
    <xf numFmtId="0" fontId="7" fillId="3" borderId="0" xfId="0" applyFont="1" applyFill="1" applyProtection="1"/>
    <xf numFmtId="44" fontId="7" fillId="0" borderId="0" xfId="0" applyNumberFormat="1" applyFont="1" applyProtection="1"/>
    <xf numFmtId="0" fontId="19" fillId="0" borderId="0" xfId="0" applyFont="1" applyProtection="1"/>
    <xf numFmtId="44" fontId="19" fillId="0" borderId="0" xfId="0" applyNumberFormat="1" applyFont="1" applyProtection="1"/>
    <xf numFmtId="43" fontId="7" fillId="4" borderId="1" xfId="0" applyNumberFormat="1" applyFont="1" applyFill="1" applyBorder="1" applyProtection="1">
      <protection locked="0"/>
    </xf>
    <xf numFmtId="43" fontId="7" fillId="4" borderId="1" xfId="0" applyNumberFormat="1" applyFont="1" applyFill="1" applyBorder="1" applyAlignment="1" applyProtection="1">
      <alignment horizontal="right"/>
      <protection locked="0"/>
    </xf>
    <xf numFmtId="43" fontId="7" fillId="4" borderId="1" xfId="0" applyNumberFormat="1" applyFont="1" applyFill="1" applyBorder="1" applyAlignment="1" applyProtection="1">
      <alignment horizontal="right" vertical="center"/>
      <protection locked="0"/>
    </xf>
    <xf numFmtId="43" fontId="7" fillId="4" borderId="1" xfId="0" applyNumberFormat="1" applyFont="1" applyFill="1" applyBorder="1" applyAlignment="1" applyProtection="1">
      <protection locked="0"/>
    </xf>
    <xf numFmtId="43" fontId="7" fillId="4" borderId="4" xfId="0" applyNumberFormat="1" applyFont="1" applyFill="1" applyBorder="1" applyAlignment="1" applyProtection="1">
      <protection locked="0"/>
    </xf>
    <xf numFmtId="43" fontId="7" fillId="4" borderId="1" xfId="12" applyNumberFormat="1" applyFont="1" applyFill="1" applyBorder="1" applyAlignment="1" applyProtection="1">
      <alignment horizontal="right"/>
      <protection locked="0"/>
    </xf>
    <xf numFmtId="43" fontId="2" fillId="2" borderId="1" xfId="8" applyNumberFormat="1" applyFont="1" applyFill="1" applyBorder="1" applyAlignment="1" applyProtection="1">
      <alignment vertical="center"/>
    </xf>
    <xf numFmtId="43" fontId="7" fillId="2" borderId="1" xfId="0" applyNumberFormat="1" applyFont="1" applyFill="1" applyBorder="1" applyProtection="1"/>
    <xf numFmtId="43" fontId="7" fillId="2" borderId="1" xfId="0" applyNumberFormat="1" applyFont="1" applyFill="1" applyBorder="1" applyAlignment="1" applyProtection="1">
      <alignment horizontal="right" vertical="center"/>
    </xf>
    <xf numFmtId="43" fontId="7" fillId="2" borderId="1" xfId="0" applyNumberFormat="1" applyFont="1" applyFill="1" applyBorder="1" applyAlignment="1" applyProtection="1">
      <alignment vertical="center"/>
    </xf>
    <xf numFmtId="43" fontId="2" fillId="2" borderId="4" xfId="8" applyNumberFormat="1" applyFont="1" applyFill="1" applyBorder="1" applyAlignment="1" applyProtection="1">
      <alignment vertical="center"/>
    </xf>
    <xf numFmtId="43" fontId="7" fillId="2" borderId="4" xfId="0" applyNumberFormat="1" applyFont="1" applyFill="1" applyBorder="1" applyAlignment="1" applyProtection="1">
      <alignment vertical="center"/>
    </xf>
    <xf numFmtId="43" fontId="2" fillId="0" borderId="1" xfId="8" applyNumberFormat="1" applyFont="1" applyFill="1" applyBorder="1" applyAlignment="1" applyProtection="1">
      <alignment vertical="center"/>
    </xf>
    <xf numFmtId="43" fontId="7" fillId="0" borderId="1" xfId="0" applyNumberFormat="1" applyFont="1" applyFill="1" applyBorder="1" applyAlignment="1" applyProtection="1">
      <alignment horizontal="right"/>
    </xf>
    <xf numFmtId="43" fontId="7" fillId="0" borderId="1" xfId="0" applyNumberFormat="1" applyFont="1" applyBorder="1" applyAlignment="1" applyProtection="1">
      <alignment horizontal="right" vertical="center"/>
    </xf>
    <xf numFmtId="43" fontId="7" fillId="0" borderId="1" xfId="0" applyNumberFormat="1" applyFont="1" applyBorder="1" applyProtection="1"/>
    <xf numFmtId="43" fontId="19" fillId="0" borderId="1" xfId="0" applyNumberFormat="1" applyFont="1" applyBorder="1" applyProtection="1"/>
    <xf numFmtId="0" fontId="7" fillId="2" borderId="1" xfId="0" applyNumberFormat="1" applyFont="1" applyFill="1" applyBorder="1" applyProtection="1"/>
    <xf numFmtId="0" fontId="7" fillId="2" borderId="1" xfId="0" applyNumberFormat="1" applyFont="1" applyFill="1" applyBorder="1" applyAlignment="1" applyProtection="1">
      <alignment vertical="center"/>
    </xf>
    <xf numFmtId="0" fontId="7" fillId="2" borderId="4" xfId="0" applyNumberFormat="1" applyFont="1" applyFill="1" applyBorder="1" applyAlignment="1" applyProtection="1">
      <alignment vertical="center"/>
    </xf>
    <xf numFmtId="0" fontId="7" fillId="2" borderId="1" xfId="0" applyNumberFormat="1" applyFont="1" applyFill="1" applyBorder="1" applyAlignment="1" applyProtection="1">
      <alignment horizontal="right" vertical="center"/>
    </xf>
    <xf numFmtId="0" fontId="7" fillId="2" borderId="1" xfId="0" applyNumberFormat="1" applyFont="1" applyFill="1" applyBorder="1" applyAlignment="1" applyProtection="1">
      <alignment horizontal="right"/>
    </xf>
    <xf numFmtId="0" fontId="12" fillId="3" borderId="5" xfId="6" applyFont="1" applyFill="1" applyBorder="1" applyAlignment="1" applyProtection="1">
      <alignment horizontal="center" vertical="center" wrapText="1"/>
    </xf>
    <xf numFmtId="0" fontId="12" fillId="3" borderId="6" xfId="6" applyFont="1" applyFill="1" applyBorder="1" applyAlignment="1" applyProtection="1">
      <alignment horizontal="center" vertical="center" wrapText="1"/>
    </xf>
    <xf numFmtId="0" fontId="12" fillId="3" borderId="1" xfId="6" applyFont="1" applyFill="1" applyBorder="1" applyAlignment="1" applyProtection="1">
      <alignment horizontal="center" vertical="center" wrapText="1"/>
    </xf>
    <xf numFmtId="169" fontId="2" fillId="2" borderId="2" xfId="14" applyNumberFormat="1" applyFont="1" applyFill="1" applyBorder="1" applyAlignment="1" applyProtection="1">
      <alignment horizontal="center" vertical="center"/>
    </xf>
    <xf numFmtId="169" fontId="2" fillId="2" borderId="3" xfId="14" applyNumberFormat="1" applyFont="1" applyFill="1" applyBorder="1" applyAlignment="1" applyProtection="1">
      <alignment horizontal="center" vertical="center"/>
    </xf>
    <xf numFmtId="169" fontId="2" fillId="2" borderId="4" xfId="14" applyNumberFormat="1" applyFont="1" applyFill="1" applyBorder="1" applyAlignment="1" applyProtection="1">
      <alignment horizontal="center" vertical="center"/>
    </xf>
    <xf numFmtId="164" fontId="2" fillId="2" borderId="2" xfId="8" applyNumberFormat="1" applyFont="1" applyFill="1" applyBorder="1" applyAlignment="1" applyProtection="1">
      <alignment horizontal="center" vertical="center"/>
    </xf>
    <xf numFmtId="164" fontId="2" fillId="2" borderId="3" xfId="8" applyNumberFormat="1" applyFont="1" applyFill="1" applyBorder="1" applyAlignment="1" applyProtection="1">
      <alignment horizontal="center" vertical="center"/>
    </xf>
    <xf numFmtId="164" fontId="2" fillId="2" borderId="4" xfId="8" applyNumberFormat="1" applyFont="1" applyFill="1" applyBorder="1" applyAlignment="1" applyProtection="1">
      <alignment horizontal="center" vertical="center"/>
    </xf>
    <xf numFmtId="164" fontId="2" fillId="4" borderId="1" xfId="12" applyNumberFormat="1" applyFont="1" applyFill="1" applyBorder="1" applyAlignment="1" applyProtection="1">
      <alignment horizontal="center" vertical="center" wrapText="1"/>
      <protection locked="0"/>
    </xf>
    <xf numFmtId="164" fontId="2" fillId="4" borderId="1" xfId="12" applyNumberFormat="1" applyFont="1" applyFill="1" applyBorder="1" applyAlignment="1" applyProtection="1">
      <alignment horizontal="left" vertical="center" wrapText="1"/>
      <protection locked="0"/>
    </xf>
    <xf numFmtId="9" fontId="2" fillId="4" borderId="1" xfId="13" applyFont="1" applyFill="1" applyBorder="1" applyAlignment="1" applyProtection="1">
      <alignment horizontal="right" vertical="center" wrapText="1"/>
      <protection locked="0"/>
    </xf>
    <xf numFmtId="167" fontId="2" fillId="2" borderId="1" xfId="8" applyFont="1" applyFill="1" applyBorder="1" applyAlignment="1" applyProtection="1">
      <alignment horizontal="center" vertical="center"/>
    </xf>
    <xf numFmtId="164" fontId="2" fillId="4" borderId="2" xfId="12" applyNumberFormat="1" applyFont="1" applyFill="1" applyBorder="1" applyAlignment="1" applyProtection="1">
      <alignment horizontal="left" vertical="center" wrapText="1"/>
      <protection locked="0"/>
    </xf>
    <xf numFmtId="164" fontId="2" fillId="4" borderId="3" xfId="12" applyNumberFormat="1" applyFont="1" applyFill="1" applyBorder="1" applyAlignment="1" applyProtection="1">
      <alignment horizontal="left" vertical="center" wrapText="1"/>
      <protection locked="0"/>
    </xf>
    <xf numFmtId="164" fontId="2" fillId="4" borderId="4" xfId="12" applyNumberFormat="1" applyFont="1" applyFill="1" applyBorder="1" applyAlignment="1" applyProtection="1">
      <alignment horizontal="left" vertical="center" wrapText="1"/>
      <protection locked="0"/>
    </xf>
    <xf numFmtId="43" fontId="2" fillId="4" borderId="1" xfId="14" applyFont="1" applyFill="1" applyBorder="1" applyAlignment="1" applyProtection="1">
      <alignment horizontal="center" vertical="center" wrapText="1"/>
      <protection locked="0"/>
    </xf>
    <xf numFmtId="0" fontId="20" fillId="0" borderId="0" xfId="6" applyFont="1" applyFill="1" applyBorder="1" applyAlignment="1" applyProtection="1">
      <alignment horizontal="left" wrapText="1"/>
    </xf>
    <xf numFmtId="0" fontId="18" fillId="0" borderId="8" xfId="0" applyFont="1" applyBorder="1" applyAlignment="1" applyProtection="1">
      <alignment horizontal="left"/>
    </xf>
    <xf numFmtId="0" fontId="18" fillId="0" borderId="9" xfId="0" applyFont="1" applyBorder="1" applyAlignment="1" applyProtection="1">
      <alignment horizontal="left"/>
    </xf>
    <xf numFmtId="0" fontId="18" fillId="0" borderId="10" xfId="0" applyFont="1" applyBorder="1" applyAlignment="1" applyProtection="1">
      <alignment horizontal="left"/>
    </xf>
    <xf numFmtId="0" fontId="12" fillId="3" borderId="5" xfId="9" applyFont="1" applyFill="1" applyBorder="1" applyAlignment="1" applyProtection="1">
      <alignment horizontal="center" vertical="center" wrapText="1"/>
    </xf>
    <xf numFmtId="0" fontId="12" fillId="3" borderId="6" xfId="9" applyFont="1" applyFill="1" applyBorder="1" applyAlignment="1" applyProtection="1">
      <alignment horizontal="center" vertical="center" wrapText="1"/>
    </xf>
    <xf numFmtId="170" fontId="2" fillId="4" borderId="2" xfId="9" applyNumberFormat="1" applyFont="1" applyFill="1" applyBorder="1" applyAlignment="1" applyProtection="1">
      <alignment horizontal="right" vertical="center"/>
      <protection locked="0"/>
    </xf>
    <xf numFmtId="170" fontId="2" fillId="4" borderId="3" xfId="9" applyNumberFormat="1" applyFont="1" applyFill="1" applyBorder="1" applyAlignment="1" applyProtection="1">
      <alignment horizontal="right" vertical="center"/>
      <protection locked="0"/>
    </xf>
    <xf numFmtId="170" fontId="2" fillId="4" borderId="4" xfId="9" applyNumberFormat="1" applyFont="1" applyFill="1" applyBorder="1" applyAlignment="1" applyProtection="1">
      <alignment horizontal="right" vertical="center"/>
      <protection locked="0"/>
    </xf>
    <xf numFmtId="10" fontId="2" fillId="4" borderId="2" xfId="11" applyNumberFormat="1" applyFont="1" applyFill="1" applyBorder="1" applyAlignment="1" applyProtection="1">
      <alignment horizontal="right" vertical="center"/>
      <protection locked="0"/>
    </xf>
    <xf numFmtId="10" fontId="2" fillId="4" borderId="3" xfId="11" applyNumberFormat="1" applyFont="1" applyFill="1" applyBorder="1" applyAlignment="1" applyProtection="1">
      <alignment horizontal="right" vertical="center"/>
      <protection locked="0"/>
    </xf>
    <xf numFmtId="10" fontId="2" fillId="4" borderId="4" xfId="11" applyNumberFormat="1" applyFont="1" applyFill="1" applyBorder="1" applyAlignment="1" applyProtection="1">
      <alignment horizontal="right" vertical="center"/>
      <protection locked="0"/>
    </xf>
    <xf numFmtId="167" fontId="2" fillId="0" borderId="2" xfId="8" applyFont="1" applyFill="1" applyBorder="1" applyAlignment="1" applyProtection="1">
      <alignment horizontal="center" vertical="center"/>
    </xf>
    <xf numFmtId="167" fontId="2" fillId="0" borderId="3" xfId="8" applyFont="1" applyFill="1" applyBorder="1" applyAlignment="1" applyProtection="1">
      <alignment horizontal="center" vertical="center"/>
    </xf>
    <xf numFmtId="167" fontId="2" fillId="0" borderId="4" xfId="8" applyFont="1" applyFill="1" applyBorder="1" applyAlignment="1" applyProtection="1">
      <alignment horizontal="center" vertical="center"/>
    </xf>
    <xf numFmtId="169" fontId="2" fillId="0" borderId="2" xfId="14" applyNumberFormat="1" applyFont="1" applyFill="1" applyBorder="1" applyAlignment="1" applyProtection="1">
      <alignment horizontal="center" vertical="center"/>
    </xf>
    <xf numFmtId="169" fontId="2" fillId="0" borderId="3" xfId="14" applyNumberFormat="1" applyFont="1" applyFill="1" applyBorder="1" applyAlignment="1" applyProtection="1">
      <alignment horizontal="center" vertical="center"/>
    </xf>
    <xf numFmtId="169" fontId="2" fillId="0" borderId="4" xfId="14" applyNumberFormat="1" applyFont="1" applyFill="1" applyBorder="1" applyAlignment="1" applyProtection="1">
      <alignment horizontal="center" vertical="center"/>
    </xf>
    <xf numFmtId="44" fontId="7" fillId="0" borderId="2" xfId="12" applyFont="1" applyFill="1" applyBorder="1" applyAlignment="1" applyProtection="1">
      <alignment horizontal="center" vertical="center"/>
    </xf>
    <xf numFmtId="44" fontId="7" fillId="0" borderId="3" xfId="12" applyFont="1" applyFill="1" applyBorder="1" applyAlignment="1" applyProtection="1">
      <alignment horizontal="center" vertical="center"/>
    </xf>
    <xf numFmtId="44" fontId="7" fillId="0" borderId="4" xfId="12" applyFont="1" applyFill="1" applyBorder="1" applyAlignment="1" applyProtection="1">
      <alignment horizontal="center" vertical="center"/>
    </xf>
    <xf numFmtId="0" fontId="12" fillId="3" borderId="1" xfId="9" applyFont="1" applyFill="1" applyBorder="1" applyAlignment="1" applyProtection="1">
      <alignment horizontal="center" vertical="center" wrapText="1"/>
    </xf>
  </cellXfs>
  <cellStyles count="15">
    <cellStyle name="Comma_Uurtarieven 2000 LEVERANCIER" xfId="4"/>
    <cellStyle name="Currency_ATIR-Calc-Uurtarief 2001" xfId="5"/>
    <cellStyle name="Hyperlink" xfId="3" builtinId="8"/>
    <cellStyle name="Komma" xfId="14" builtinId="3"/>
    <cellStyle name="Komma 2" xfId="7"/>
    <cellStyle name="Komma 2 2" xfId="10"/>
    <cellStyle name="Normal_AFRPPRIJS.xls" xfId="2"/>
    <cellStyle name="Procent" xfId="13" builtinId="5"/>
    <cellStyle name="Standaard" xfId="0" builtinId="0"/>
    <cellStyle name="Standaard 2" xfId="1"/>
    <cellStyle name="Standaard 3" xfId="6"/>
    <cellStyle name="Standaard 3 2" xfId="9"/>
    <cellStyle name="Valuta" xfId="12" builtinId="4"/>
    <cellStyle name="Valuta 2" xfId="8"/>
    <cellStyle name="Valuta 2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abSelected="1" zoomScaleNormal="100" zoomScaleSheetLayoutView="100" workbookViewId="0"/>
  </sheetViews>
  <sheetFormatPr defaultColWidth="9.109375" defaultRowHeight="13.8"/>
  <cols>
    <col min="1" max="1" width="101" style="7" customWidth="1"/>
    <col min="2" max="16384" width="9.109375" style="7"/>
  </cols>
  <sheetData>
    <row r="1" spans="1:1" s="6" customFormat="1">
      <c r="A1" s="6" t="s">
        <v>0</v>
      </c>
    </row>
    <row r="3" spans="1:1" ht="39" customHeight="1">
      <c r="A3" s="55" t="s">
        <v>66</v>
      </c>
    </row>
    <row r="4" spans="1:1" ht="57">
      <c r="A4" s="55" t="s">
        <v>67</v>
      </c>
    </row>
    <row r="5" spans="1:1" ht="41.25" customHeight="1">
      <c r="A5" s="55" t="s">
        <v>12</v>
      </c>
    </row>
    <row r="6" spans="1:1" ht="22.8">
      <c r="A6" s="55" t="s">
        <v>51</v>
      </c>
    </row>
  </sheetData>
  <sheetProtection algorithmName="SHA-512" hashValue="yx65dee+zhWFSydQXqAIxv7OOvrMKplJDIT3mKUpWLIiGetMZMtU9K9Q8D5CaMRiM3nBjLN0lVh/bAxV+oUVpg==" saltValue="QO64Yf+LnKjuQkHtGxyZ6A==" spinCount="100000" sheet="1" objects="1" scenarios="1"/>
  <pageMargins left="0.7" right="0.7" top="0.75" bottom="0.75" header="0.3" footer="0.3"/>
  <pageSetup paperSize="9" scale="86" orientation="portrait" r:id="rId1"/>
  <headerFooter>
    <oddHeader>&amp;CBijlage 3 Financieel Model
(behorende bij bijlage J Programma van Eisen)</oddHeader>
    <oddFooter>&amp;CAanbesteding: 160178REG - Beveiligingsdiensten</oddFoot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45"/>
  <sheetViews>
    <sheetView showGridLines="0" zoomScaleNormal="100" zoomScaleSheetLayoutView="78" zoomScalePageLayoutView="80" workbookViewId="0"/>
  </sheetViews>
  <sheetFormatPr defaultColWidth="9.109375" defaultRowHeight="12.6"/>
  <cols>
    <col min="1" max="1" width="51" style="4" customWidth="1"/>
    <col min="2" max="2" width="20" style="4" customWidth="1"/>
    <col min="3" max="3" width="20.5546875" style="4" customWidth="1"/>
    <col min="4" max="4" width="19.109375" style="4" customWidth="1"/>
    <col min="5" max="5" width="18.44140625" style="4" customWidth="1"/>
    <col min="6" max="6" width="16.33203125" style="4" customWidth="1"/>
    <col min="7" max="7" width="19.44140625" style="4" customWidth="1"/>
    <col min="8" max="8" width="17.109375" style="4" bestFit="1" customWidth="1"/>
    <col min="9" max="9" width="16.6640625" style="4" customWidth="1"/>
    <col min="10" max="10" width="18" style="4" customWidth="1"/>
    <col min="11" max="11" width="9.33203125" style="4" customWidth="1"/>
    <col min="12" max="12" width="16.33203125" style="4" bestFit="1" customWidth="1"/>
    <col min="13" max="16384" width="9.109375" style="4"/>
  </cols>
  <sheetData>
    <row r="1" spans="1:104">
      <c r="A1" s="1" t="s">
        <v>11</v>
      </c>
      <c r="B1" s="1"/>
      <c r="C1" s="1"/>
      <c r="D1" s="5"/>
      <c r="E1" s="5"/>
      <c r="F1" s="2"/>
      <c r="G1" s="2"/>
      <c r="H1" s="3"/>
      <c r="I1" s="1"/>
    </row>
    <row r="2" spans="1:104">
      <c r="A2" s="1"/>
      <c r="B2" s="1"/>
      <c r="C2" s="1"/>
      <c r="D2" s="5"/>
      <c r="E2" s="5"/>
      <c r="F2" s="1"/>
      <c r="G2" s="1"/>
      <c r="H2" s="3"/>
      <c r="I2" s="1"/>
    </row>
    <row r="3" spans="1:104">
      <c r="A3" s="31" t="s">
        <v>10</v>
      </c>
      <c r="B3" s="52"/>
      <c r="C3" s="34"/>
      <c r="D3" s="5"/>
      <c r="E3" s="5"/>
      <c r="F3" s="1"/>
      <c r="G3" s="1"/>
      <c r="H3" s="3"/>
      <c r="I3" s="1"/>
    </row>
    <row r="4" spans="1:104">
      <c r="A4" s="1"/>
      <c r="B4" s="1"/>
      <c r="C4" s="1"/>
      <c r="D4" s="5"/>
      <c r="E4" s="5"/>
      <c r="F4" s="1"/>
      <c r="G4" s="1"/>
      <c r="H4" s="15"/>
      <c r="I4" s="16"/>
    </row>
    <row r="5" spans="1:104">
      <c r="A5" s="137" t="s">
        <v>26</v>
      </c>
      <c r="B5" s="138"/>
      <c r="C5" s="138"/>
      <c r="D5" s="138"/>
      <c r="E5" s="138"/>
      <c r="F5" s="138"/>
      <c r="G5" s="138"/>
      <c r="H5" s="138"/>
      <c r="I5" s="138"/>
      <c r="J5" s="8"/>
    </row>
    <row r="6" spans="1:104" ht="31.5" customHeight="1">
      <c r="A6" s="13" t="s">
        <v>8</v>
      </c>
      <c r="B6" s="30" t="s">
        <v>62</v>
      </c>
      <c r="C6" s="28" t="s">
        <v>24</v>
      </c>
      <c r="D6" s="28" t="s">
        <v>27</v>
      </c>
      <c r="E6" s="28" t="s">
        <v>25</v>
      </c>
      <c r="F6" s="28" t="s">
        <v>2</v>
      </c>
      <c r="G6" s="13" t="s">
        <v>9</v>
      </c>
      <c r="H6" s="30" t="s">
        <v>44</v>
      </c>
      <c r="I6" s="30" t="s">
        <v>99</v>
      </c>
      <c r="J6" s="8"/>
    </row>
    <row r="7" spans="1:104" s="58" customFormat="1">
      <c r="A7" s="36" t="s">
        <v>13</v>
      </c>
      <c r="B7" s="103"/>
      <c r="C7" s="104"/>
      <c r="D7" s="32"/>
      <c r="E7" s="32">
        <f>SUM(C7+D7)</f>
        <v>0</v>
      </c>
      <c r="F7" s="33"/>
      <c r="G7" s="61">
        <f>E7*(1+F7)</f>
        <v>0</v>
      </c>
      <c r="H7" s="62">
        <f>52*6</f>
        <v>312</v>
      </c>
      <c r="I7" s="63">
        <f>G7*H7</f>
        <v>0</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row>
    <row r="8" spans="1:104">
      <c r="A8" s="36" t="s">
        <v>14</v>
      </c>
      <c r="B8" s="103"/>
      <c r="C8" s="104"/>
      <c r="D8" s="32"/>
      <c r="E8" s="32">
        <f>SUM(C8+D8)</f>
        <v>0</v>
      </c>
      <c r="F8" s="33"/>
      <c r="G8" s="61">
        <f t="shared" ref="G8:G18" si="0">E8*(1+F8)</f>
        <v>0</v>
      </c>
      <c r="H8" s="62">
        <f>52*5</f>
        <v>260</v>
      </c>
      <c r="I8" s="63">
        <f>G8*H8</f>
        <v>0</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row>
    <row r="9" spans="1:104">
      <c r="A9" s="36" t="s">
        <v>15</v>
      </c>
      <c r="B9" s="153"/>
      <c r="C9" s="146"/>
      <c r="D9" s="146"/>
      <c r="E9" s="150">
        <f>SUM(C9+D9)</f>
        <v>0</v>
      </c>
      <c r="F9" s="148"/>
      <c r="G9" s="149">
        <f t="shared" si="0"/>
        <v>0</v>
      </c>
      <c r="H9" s="140">
        <v>260</v>
      </c>
      <c r="I9" s="143">
        <v>0</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row>
    <row r="10" spans="1:104" s="58" customFormat="1">
      <c r="A10" s="36" t="s">
        <v>16</v>
      </c>
      <c r="B10" s="153"/>
      <c r="C10" s="146"/>
      <c r="D10" s="146"/>
      <c r="E10" s="151"/>
      <c r="F10" s="148"/>
      <c r="G10" s="149"/>
      <c r="H10" s="141"/>
      <c r="I10" s="144"/>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row>
    <row r="11" spans="1:104" s="58" customFormat="1">
      <c r="A11" s="36" t="s">
        <v>17</v>
      </c>
      <c r="B11" s="153"/>
      <c r="C11" s="146"/>
      <c r="D11" s="146"/>
      <c r="E11" s="151"/>
      <c r="F11" s="148"/>
      <c r="G11" s="149"/>
      <c r="H11" s="141"/>
      <c r="I11" s="144"/>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row>
    <row r="12" spans="1:104" s="58" customFormat="1">
      <c r="A12" s="36" t="s">
        <v>18</v>
      </c>
      <c r="B12" s="153"/>
      <c r="C12" s="146"/>
      <c r="D12" s="146"/>
      <c r="E12" s="152"/>
      <c r="F12" s="148"/>
      <c r="G12" s="149"/>
      <c r="H12" s="142"/>
      <c r="I12" s="145"/>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row>
    <row r="13" spans="1:104">
      <c r="A13" s="36" t="s">
        <v>74</v>
      </c>
      <c r="B13" s="103"/>
      <c r="C13" s="104"/>
      <c r="D13" s="32"/>
      <c r="E13" s="32">
        <f t="shared" ref="E13:E18" si="1">SUM(C13+D13)</f>
        <v>0</v>
      </c>
      <c r="F13" s="33"/>
      <c r="G13" s="61">
        <f t="shared" si="0"/>
        <v>0</v>
      </c>
      <c r="H13" s="62">
        <v>260</v>
      </c>
      <c r="I13" s="63">
        <f t="shared" ref="I13:I18" si="2">G13*H13</f>
        <v>0</v>
      </c>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row>
    <row r="14" spans="1:104">
      <c r="A14" s="36" t="s">
        <v>20</v>
      </c>
      <c r="B14" s="103"/>
      <c r="C14" s="104"/>
      <c r="D14" s="32"/>
      <c r="E14" s="32">
        <f t="shared" si="1"/>
        <v>0</v>
      </c>
      <c r="F14" s="33"/>
      <c r="G14" s="61">
        <f t="shared" si="0"/>
        <v>0</v>
      </c>
      <c r="H14" s="62">
        <v>12</v>
      </c>
      <c r="I14" s="63">
        <f t="shared" si="2"/>
        <v>0</v>
      </c>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row>
    <row r="15" spans="1:104">
      <c r="A15" s="36" t="s">
        <v>21</v>
      </c>
      <c r="B15" s="103"/>
      <c r="C15" s="104"/>
      <c r="D15" s="32"/>
      <c r="E15" s="32">
        <f t="shared" si="1"/>
        <v>0</v>
      </c>
      <c r="F15" s="33"/>
      <c r="G15" s="61">
        <f t="shared" si="0"/>
        <v>0</v>
      </c>
      <c r="H15" s="62">
        <f t="shared" ref="H15:H18" si="3">52*5</f>
        <v>260</v>
      </c>
      <c r="I15" s="63">
        <f t="shared" si="2"/>
        <v>0</v>
      </c>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row>
    <row r="16" spans="1:104">
      <c r="A16" s="36" t="s">
        <v>70</v>
      </c>
      <c r="B16" s="105"/>
      <c r="C16" s="105"/>
      <c r="D16" s="105"/>
      <c r="E16" s="32">
        <f t="shared" si="1"/>
        <v>0</v>
      </c>
      <c r="F16" s="105"/>
      <c r="G16" s="61">
        <f t="shared" si="0"/>
        <v>0</v>
      </c>
      <c r="H16" s="62">
        <v>312</v>
      </c>
      <c r="I16" s="63">
        <f t="shared" si="2"/>
        <v>0</v>
      </c>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row>
    <row r="17" spans="1:104">
      <c r="A17" s="36" t="s">
        <v>22</v>
      </c>
      <c r="B17" s="103"/>
      <c r="C17" s="104"/>
      <c r="D17" s="32"/>
      <c r="E17" s="32">
        <f t="shared" si="1"/>
        <v>0</v>
      </c>
      <c r="F17" s="33"/>
      <c r="G17" s="64">
        <f t="shared" si="0"/>
        <v>0</v>
      </c>
      <c r="H17" s="62">
        <f t="shared" si="3"/>
        <v>260</v>
      </c>
      <c r="I17" s="63">
        <f t="shared" si="2"/>
        <v>0</v>
      </c>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row>
    <row r="18" spans="1:104">
      <c r="A18" s="36" t="s">
        <v>23</v>
      </c>
      <c r="B18" s="103"/>
      <c r="C18" s="104"/>
      <c r="D18" s="32"/>
      <c r="E18" s="32">
        <f t="shared" si="1"/>
        <v>0</v>
      </c>
      <c r="F18" s="33"/>
      <c r="G18" s="64">
        <f t="shared" si="0"/>
        <v>0</v>
      </c>
      <c r="H18" s="62">
        <f t="shared" si="3"/>
        <v>260</v>
      </c>
      <c r="I18" s="63">
        <f t="shared" si="2"/>
        <v>0</v>
      </c>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row>
    <row r="19" spans="1:104">
      <c r="A19" s="36" t="s">
        <v>69</v>
      </c>
      <c r="B19" s="106" t="s">
        <v>65</v>
      </c>
      <c r="C19" s="107" t="s">
        <v>65</v>
      </c>
      <c r="D19" s="59" t="s">
        <v>65</v>
      </c>
      <c r="E19" s="59" t="s">
        <v>65</v>
      </c>
      <c r="F19" s="60" t="s">
        <v>65</v>
      </c>
      <c r="G19" s="64" t="s">
        <v>65</v>
      </c>
      <c r="H19" s="62" t="s">
        <v>65</v>
      </c>
      <c r="I19" s="65" t="s">
        <v>65</v>
      </c>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row>
    <row r="20" spans="1:104">
      <c r="A20" s="9"/>
      <c r="B20" s="9"/>
      <c r="C20" s="9"/>
      <c r="D20" s="9"/>
      <c r="E20" s="9"/>
      <c r="F20" s="9"/>
      <c r="G20" s="9"/>
      <c r="H20" s="18"/>
      <c r="I20" s="19"/>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row>
    <row r="21" spans="1:104">
      <c r="A21" s="139" t="s">
        <v>28</v>
      </c>
      <c r="B21" s="139"/>
      <c r="C21" s="139"/>
      <c r="D21" s="139"/>
      <c r="E21" s="139"/>
      <c r="F21" s="139"/>
      <c r="G21" s="139"/>
      <c r="H21" s="139"/>
      <c r="I21" s="139"/>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row>
    <row r="22" spans="1:104" ht="31.5" customHeight="1">
      <c r="A22" s="13" t="s">
        <v>8</v>
      </c>
      <c r="B22" s="30" t="s">
        <v>61</v>
      </c>
      <c r="C22" s="30" t="s">
        <v>24</v>
      </c>
      <c r="D22" s="30" t="s">
        <v>27</v>
      </c>
      <c r="E22" s="30" t="s">
        <v>25</v>
      </c>
      <c r="F22" s="30" t="s">
        <v>2</v>
      </c>
      <c r="G22" s="13" t="s">
        <v>9</v>
      </c>
      <c r="H22" s="30" t="s">
        <v>44</v>
      </c>
      <c r="I22" s="30" t="s">
        <v>100</v>
      </c>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row>
    <row r="23" spans="1:104" s="58" customFormat="1">
      <c r="A23" s="36" t="s">
        <v>13</v>
      </c>
      <c r="B23" s="103"/>
      <c r="C23" s="104"/>
      <c r="D23" s="32"/>
      <c r="E23" s="32">
        <f>SUM(C23+D23)</f>
        <v>0</v>
      </c>
      <c r="F23" s="33"/>
      <c r="G23" s="61">
        <f>E23*(1+F23)</f>
        <v>0</v>
      </c>
      <c r="H23" s="62">
        <v>312</v>
      </c>
      <c r="I23" s="63">
        <f>G23*H23</f>
        <v>0</v>
      </c>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row>
    <row r="24" spans="1:104">
      <c r="A24" s="36" t="s">
        <v>14</v>
      </c>
      <c r="B24" s="103"/>
      <c r="C24" s="104"/>
      <c r="D24" s="32"/>
      <c r="E24" s="32">
        <f>SUM(C24+D24)</f>
        <v>0</v>
      </c>
      <c r="F24" s="33"/>
      <c r="G24" s="61">
        <f t="shared" ref="G24:G25" si="4">E24*(1+F24)</f>
        <v>0</v>
      </c>
      <c r="H24" s="62">
        <f>52*5</f>
        <v>260</v>
      </c>
      <c r="I24" s="63">
        <f>G24*H24</f>
        <v>0</v>
      </c>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row>
    <row r="25" spans="1:104">
      <c r="A25" s="36" t="s">
        <v>15</v>
      </c>
      <c r="B25" s="153"/>
      <c r="C25" s="146"/>
      <c r="D25" s="146"/>
      <c r="E25" s="147">
        <f>SUM(C25+D25)</f>
        <v>0</v>
      </c>
      <c r="F25" s="148"/>
      <c r="G25" s="149">
        <f t="shared" si="4"/>
        <v>0</v>
      </c>
      <c r="H25" s="140">
        <v>260</v>
      </c>
      <c r="I25" s="143">
        <f>G25*H25</f>
        <v>0</v>
      </c>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row>
    <row r="26" spans="1:104">
      <c r="A26" s="36" t="s">
        <v>16</v>
      </c>
      <c r="B26" s="153"/>
      <c r="C26" s="146"/>
      <c r="D26" s="146"/>
      <c r="E26" s="147"/>
      <c r="F26" s="148"/>
      <c r="G26" s="149"/>
      <c r="H26" s="141"/>
      <c r="I26" s="144"/>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row>
    <row r="27" spans="1:104">
      <c r="A27" s="36" t="s">
        <v>17</v>
      </c>
      <c r="B27" s="153"/>
      <c r="C27" s="146"/>
      <c r="D27" s="146"/>
      <c r="E27" s="147"/>
      <c r="F27" s="148"/>
      <c r="G27" s="149"/>
      <c r="H27" s="141"/>
      <c r="I27" s="144"/>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row>
    <row r="28" spans="1:104">
      <c r="A28" s="36" t="s">
        <v>18</v>
      </c>
      <c r="B28" s="153"/>
      <c r="C28" s="146"/>
      <c r="D28" s="146"/>
      <c r="E28" s="147"/>
      <c r="F28" s="148"/>
      <c r="G28" s="149"/>
      <c r="H28" s="142"/>
      <c r="I28" s="145"/>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row>
    <row r="29" spans="1:104">
      <c r="A29" s="36" t="s">
        <v>74</v>
      </c>
      <c r="B29" s="103"/>
      <c r="C29" s="104"/>
      <c r="D29" s="32"/>
      <c r="E29" s="32">
        <f t="shared" ref="E29:E34" si="5">SUM(C29+D29)</f>
        <v>0</v>
      </c>
      <c r="F29" s="33"/>
      <c r="G29" s="61">
        <f t="shared" ref="G29:G33" si="6">E29*(1+F29)</f>
        <v>0</v>
      </c>
      <c r="H29" s="62">
        <f t="shared" ref="H29:H34" si="7">52*5</f>
        <v>260</v>
      </c>
      <c r="I29" s="63">
        <f t="shared" ref="I29:I33" si="8">G29*H29</f>
        <v>0</v>
      </c>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row>
    <row r="30" spans="1:104">
      <c r="A30" s="36" t="s">
        <v>88</v>
      </c>
      <c r="B30" s="103"/>
      <c r="C30" s="104"/>
      <c r="D30" s="32"/>
      <c r="E30" s="32">
        <f t="shared" si="5"/>
        <v>0</v>
      </c>
      <c r="F30" s="33"/>
      <c r="G30" s="64">
        <f t="shared" ref="G30:G31" si="9">E30*(1+F30)</f>
        <v>0</v>
      </c>
      <c r="H30" s="62">
        <v>260</v>
      </c>
      <c r="I30" s="63">
        <f t="shared" ref="I30:I31" si="10">G30*H30</f>
        <v>0</v>
      </c>
      <c r="J30" s="8"/>
    </row>
    <row r="31" spans="1:104">
      <c r="A31" s="36" t="s">
        <v>71</v>
      </c>
      <c r="B31" s="105"/>
      <c r="C31" s="105"/>
      <c r="D31" s="105"/>
      <c r="E31" s="32">
        <f t="shared" si="5"/>
        <v>0</v>
      </c>
      <c r="F31" s="105"/>
      <c r="G31" s="64">
        <f t="shared" si="9"/>
        <v>0</v>
      </c>
      <c r="H31" s="62">
        <v>312</v>
      </c>
      <c r="I31" s="63">
        <f t="shared" si="10"/>
        <v>0</v>
      </c>
      <c r="J31" s="8"/>
    </row>
    <row r="32" spans="1:104">
      <c r="A32" s="36" t="s">
        <v>22</v>
      </c>
      <c r="B32" s="103"/>
      <c r="C32" s="104"/>
      <c r="D32" s="32"/>
      <c r="E32" s="32">
        <f t="shared" si="5"/>
        <v>0</v>
      </c>
      <c r="F32" s="33"/>
      <c r="G32" s="64">
        <f t="shared" si="6"/>
        <v>0</v>
      </c>
      <c r="H32" s="62">
        <f t="shared" si="7"/>
        <v>260</v>
      </c>
      <c r="I32" s="63">
        <f t="shared" si="8"/>
        <v>0</v>
      </c>
      <c r="J32" s="8"/>
    </row>
    <row r="33" spans="1:10">
      <c r="A33" s="36" t="s">
        <v>23</v>
      </c>
      <c r="B33" s="103"/>
      <c r="C33" s="104"/>
      <c r="D33" s="32"/>
      <c r="E33" s="32">
        <f t="shared" si="5"/>
        <v>0</v>
      </c>
      <c r="F33" s="33"/>
      <c r="G33" s="64">
        <f t="shared" si="6"/>
        <v>0</v>
      </c>
      <c r="H33" s="62">
        <f t="shared" si="7"/>
        <v>260</v>
      </c>
      <c r="I33" s="63">
        <f t="shared" si="8"/>
        <v>0</v>
      </c>
      <c r="J33" s="8"/>
    </row>
    <row r="34" spans="1:10">
      <c r="A34" s="36" t="s">
        <v>68</v>
      </c>
      <c r="B34" s="103"/>
      <c r="C34" s="104"/>
      <c r="D34" s="32"/>
      <c r="E34" s="32">
        <f t="shared" si="5"/>
        <v>0</v>
      </c>
      <c r="F34" s="33"/>
      <c r="G34" s="64">
        <f t="shared" ref="G34" si="11">E34*(1+F34)</f>
        <v>0</v>
      </c>
      <c r="H34" s="62">
        <f t="shared" si="7"/>
        <v>260</v>
      </c>
      <c r="I34" s="63">
        <f t="shared" ref="I34" si="12">G34*H34</f>
        <v>0</v>
      </c>
      <c r="J34" s="8"/>
    </row>
    <row r="35" spans="1:10" ht="13.2" thickBot="1">
      <c r="A35" s="39" t="s">
        <v>45</v>
      </c>
      <c r="B35" s="108"/>
      <c r="C35" s="109"/>
      <c r="D35" s="109"/>
      <c r="E35" s="109"/>
      <c r="F35" s="110"/>
      <c r="G35" s="21"/>
      <c r="H35" s="18"/>
      <c r="I35" s="19"/>
      <c r="J35" s="8"/>
    </row>
    <row r="36" spans="1:10" s="39" customFormat="1" ht="23.25" customHeight="1" thickBot="1">
      <c r="A36" s="154"/>
      <c r="B36" s="154"/>
      <c r="C36" s="154"/>
      <c r="D36" s="154"/>
      <c r="E36" s="154"/>
      <c r="F36" s="154"/>
      <c r="G36" s="154"/>
      <c r="H36" s="50" t="s">
        <v>43</v>
      </c>
      <c r="I36" s="51">
        <f>SUM(I7:I18,I23:I33)</f>
        <v>0</v>
      </c>
      <c r="J36" s="44"/>
    </row>
    <row r="37" spans="1:10">
      <c r="A37" s="9"/>
      <c r="B37" s="9"/>
      <c r="C37" s="9"/>
      <c r="D37" s="9"/>
      <c r="E37" s="9"/>
      <c r="F37" s="9"/>
      <c r="G37" s="10"/>
      <c r="H37" s="12"/>
      <c r="I37" s="11"/>
      <c r="J37" s="8"/>
    </row>
    <row r="38" spans="1:10" ht="25.2">
      <c r="A38" s="29" t="s">
        <v>86</v>
      </c>
      <c r="B38" s="30" t="s">
        <v>24</v>
      </c>
      <c r="C38" s="30" t="s">
        <v>27</v>
      </c>
      <c r="D38" s="30" t="s">
        <v>25</v>
      </c>
      <c r="E38" s="30" t="s">
        <v>2</v>
      </c>
      <c r="F38" s="13" t="s">
        <v>9</v>
      </c>
      <c r="G38" s="30" t="s">
        <v>44</v>
      </c>
      <c r="H38" s="30" t="s">
        <v>100</v>
      </c>
      <c r="I38" s="8"/>
      <c r="J38" s="8"/>
    </row>
    <row r="39" spans="1:10">
      <c r="A39" s="22" t="s">
        <v>1</v>
      </c>
      <c r="B39" s="38"/>
      <c r="C39" s="35"/>
      <c r="D39" s="35"/>
      <c r="E39" s="35"/>
      <c r="F39" s="35"/>
      <c r="G39" s="35"/>
      <c r="H39" s="35"/>
      <c r="I39" s="8"/>
      <c r="J39" s="8"/>
    </row>
    <row r="40" spans="1:10">
      <c r="A40" s="23" t="s">
        <v>3</v>
      </c>
      <c r="B40" s="95"/>
      <c r="C40" s="95"/>
      <c r="D40" s="95">
        <f t="shared" ref="D40:D44" si="13">SUM(B40+C40)</f>
        <v>0</v>
      </c>
      <c r="E40" s="87"/>
      <c r="F40" s="14">
        <f t="shared" ref="F40:F44" si="14">D40*(1+E40)</f>
        <v>0</v>
      </c>
      <c r="G40" s="35"/>
      <c r="H40" s="41">
        <f>F40*G40</f>
        <v>0</v>
      </c>
    </row>
    <row r="41" spans="1:10">
      <c r="A41" s="23" t="s">
        <v>4</v>
      </c>
      <c r="B41" s="95"/>
      <c r="C41" s="95"/>
      <c r="D41" s="95">
        <f t="shared" si="13"/>
        <v>0</v>
      </c>
      <c r="E41" s="87"/>
      <c r="F41" s="14">
        <f t="shared" si="14"/>
        <v>0</v>
      </c>
      <c r="G41" s="35"/>
      <c r="H41" s="41">
        <f t="shared" ref="H41:H44" si="15">F41*G41</f>
        <v>0</v>
      </c>
    </row>
    <row r="42" spans="1:10">
      <c r="A42" s="23" t="s">
        <v>5</v>
      </c>
      <c r="B42" s="95"/>
      <c r="C42" s="95"/>
      <c r="D42" s="95">
        <f t="shared" si="13"/>
        <v>0</v>
      </c>
      <c r="E42" s="87"/>
      <c r="F42" s="14">
        <f t="shared" si="14"/>
        <v>0</v>
      </c>
      <c r="G42" s="35"/>
      <c r="H42" s="41">
        <f t="shared" si="15"/>
        <v>0</v>
      </c>
    </row>
    <row r="43" spans="1:10">
      <c r="A43" s="23" t="s">
        <v>6</v>
      </c>
      <c r="B43" s="95"/>
      <c r="C43" s="95"/>
      <c r="D43" s="95">
        <f t="shared" si="13"/>
        <v>0</v>
      </c>
      <c r="E43" s="87"/>
      <c r="F43" s="14">
        <f t="shared" si="14"/>
        <v>0</v>
      </c>
      <c r="G43" s="35"/>
      <c r="H43" s="41">
        <f t="shared" si="15"/>
        <v>0</v>
      </c>
    </row>
    <row r="44" spans="1:10">
      <c r="A44" s="23" t="s">
        <v>7</v>
      </c>
      <c r="B44" s="95"/>
      <c r="C44" s="95"/>
      <c r="D44" s="95">
        <f t="shared" si="13"/>
        <v>0</v>
      </c>
      <c r="E44" s="87"/>
      <c r="F44" s="14">
        <f t="shared" si="14"/>
        <v>0</v>
      </c>
      <c r="G44" s="35"/>
      <c r="H44" s="41">
        <f t="shared" si="15"/>
        <v>0</v>
      </c>
    </row>
    <row r="45" spans="1:10">
      <c r="A45" s="45"/>
      <c r="B45" s="46"/>
      <c r="C45" s="46"/>
      <c r="D45" s="46"/>
      <c r="E45" s="46"/>
      <c r="F45" s="17"/>
      <c r="G45" s="48" t="s">
        <v>43</v>
      </c>
      <c r="H45" s="49">
        <f>SUM(H40:H44)</f>
        <v>0</v>
      </c>
    </row>
  </sheetData>
  <sheetProtection selectLockedCells="1"/>
  <mergeCells count="19">
    <mergeCell ref="B25:B28"/>
    <mergeCell ref="H25:H28"/>
    <mergeCell ref="A36:G36"/>
    <mergeCell ref="A5:I5"/>
    <mergeCell ref="A21:I21"/>
    <mergeCell ref="H9:H12"/>
    <mergeCell ref="I9:I12"/>
    <mergeCell ref="I25:I28"/>
    <mergeCell ref="D25:D28"/>
    <mergeCell ref="E25:E28"/>
    <mergeCell ref="F25:F28"/>
    <mergeCell ref="G25:G28"/>
    <mergeCell ref="G9:G12"/>
    <mergeCell ref="C9:C12"/>
    <mergeCell ref="D9:D12"/>
    <mergeCell ref="E9:E12"/>
    <mergeCell ref="F9:F12"/>
    <mergeCell ref="C25:C28"/>
    <mergeCell ref="B9:B12"/>
  </mergeCells>
  <pageMargins left="0.7" right="0.7" top="0.75" bottom="0.75" header="0.3" footer="0.3"/>
  <pageSetup paperSize="9" scale="66" orientation="landscape" r:id="rId1"/>
  <headerFooter>
    <oddHeader>&amp;CBijlage 3 Financieel Model 
(behorende bij bijlage J Programma van Eisen)</oddHeader>
    <oddFooter>&amp;CAanbesteding: 160178REG - Beveiligingsdiensten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showGridLines="0" zoomScaleNormal="100" zoomScaleSheetLayoutView="100" workbookViewId="0"/>
  </sheetViews>
  <sheetFormatPr defaultColWidth="9.109375" defaultRowHeight="12.6"/>
  <cols>
    <col min="1" max="1" width="33.44140625" style="4" customWidth="1"/>
    <col min="2" max="2" width="20.33203125" style="4" customWidth="1"/>
    <col min="3" max="3" width="19.109375" style="4" customWidth="1"/>
    <col min="4" max="4" width="21.88671875" style="4" bestFit="1" customWidth="1"/>
    <col min="5" max="5" width="19.44140625" style="4" customWidth="1"/>
    <col min="6" max="6" width="26.6640625" style="4" customWidth="1"/>
    <col min="7" max="7" width="15.88671875" style="4" bestFit="1" customWidth="1"/>
    <col min="8" max="8" width="16.109375" style="4" customWidth="1"/>
    <col min="9" max="9" width="9.33203125" style="4" customWidth="1"/>
    <col min="10" max="10" width="16.33203125" style="4" bestFit="1" customWidth="1"/>
    <col min="11" max="16384" width="9.109375" style="4"/>
  </cols>
  <sheetData>
    <row r="1" spans="1:8">
      <c r="A1" s="1" t="s">
        <v>29</v>
      </c>
      <c r="B1" s="1"/>
      <c r="C1" s="5"/>
      <c r="D1" s="2"/>
      <c r="E1" s="2"/>
      <c r="F1" s="3"/>
      <c r="G1" s="1"/>
    </row>
    <row r="2" spans="1:8">
      <c r="A2" s="1"/>
      <c r="B2" s="1"/>
      <c r="C2" s="5"/>
      <c r="D2" s="1"/>
      <c r="E2" s="1"/>
      <c r="F2" s="3"/>
      <c r="G2" s="1"/>
    </row>
    <row r="3" spans="1:8">
      <c r="A3" s="31" t="s">
        <v>10</v>
      </c>
      <c r="B3" s="34"/>
      <c r="C3" s="5"/>
      <c r="D3" s="1"/>
      <c r="E3" s="1"/>
      <c r="F3" s="3"/>
      <c r="G3" s="1"/>
    </row>
    <row r="4" spans="1:8">
      <c r="A4" s="1"/>
      <c r="B4" s="1"/>
      <c r="C4" s="5"/>
      <c r="D4" s="1"/>
      <c r="E4" s="1"/>
      <c r="F4" s="3"/>
      <c r="G4" s="1"/>
    </row>
    <row r="5" spans="1:8" ht="17.25" customHeight="1">
      <c r="A5" s="158" t="s">
        <v>95</v>
      </c>
      <c r="B5" s="159"/>
      <c r="C5" s="159"/>
      <c r="D5" s="159"/>
      <c r="E5" s="159"/>
      <c r="F5" s="159"/>
      <c r="G5" s="159"/>
      <c r="H5" s="159"/>
    </row>
    <row r="6" spans="1:8" ht="25.2">
      <c r="A6" s="22" t="s">
        <v>8</v>
      </c>
      <c r="B6" s="74" t="s">
        <v>24</v>
      </c>
      <c r="C6" s="74" t="s">
        <v>27</v>
      </c>
      <c r="D6" s="74" t="s">
        <v>25</v>
      </c>
      <c r="E6" s="74" t="s">
        <v>2</v>
      </c>
      <c r="F6" s="13" t="s">
        <v>9</v>
      </c>
      <c r="G6" s="30" t="s">
        <v>44</v>
      </c>
      <c r="H6" s="30" t="s">
        <v>100</v>
      </c>
    </row>
    <row r="7" spans="1:8">
      <c r="A7" s="66" t="s">
        <v>13</v>
      </c>
      <c r="B7" s="98"/>
      <c r="C7" s="57"/>
      <c r="D7" s="99">
        <f>SUM(B7+C7)</f>
        <v>0</v>
      </c>
      <c r="E7" s="100"/>
      <c r="F7" s="14">
        <f>D7*(1+E7)</f>
        <v>0</v>
      </c>
      <c r="G7" s="70">
        <v>31</v>
      </c>
      <c r="H7" s="40">
        <f>F7*G7</f>
        <v>0</v>
      </c>
    </row>
    <row r="8" spans="1:8">
      <c r="A8" s="67" t="s">
        <v>14</v>
      </c>
      <c r="B8" s="98"/>
      <c r="C8" s="57"/>
      <c r="D8" s="99">
        <f>SUM(B8+C8)</f>
        <v>0</v>
      </c>
      <c r="E8" s="100"/>
      <c r="F8" s="14">
        <f t="shared" ref="F8:F19" si="0">D8*(1+E8)</f>
        <v>0</v>
      </c>
      <c r="G8" s="70">
        <v>64</v>
      </c>
      <c r="H8" s="40">
        <f t="shared" ref="H8:H18" si="1">F8*G8</f>
        <v>0</v>
      </c>
    </row>
    <row r="9" spans="1:8">
      <c r="A9" s="67" t="s">
        <v>15</v>
      </c>
      <c r="B9" s="160"/>
      <c r="C9" s="160"/>
      <c r="D9" s="160">
        <f>SUM(B9+C9)</f>
        <v>0</v>
      </c>
      <c r="E9" s="163"/>
      <c r="F9" s="166">
        <f t="shared" si="0"/>
        <v>0</v>
      </c>
      <c r="G9" s="169">
        <v>54.5</v>
      </c>
      <c r="H9" s="172">
        <f t="shared" si="1"/>
        <v>0</v>
      </c>
    </row>
    <row r="10" spans="1:8" ht="12.75" customHeight="1">
      <c r="A10" s="68" t="s">
        <v>16</v>
      </c>
      <c r="B10" s="161"/>
      <c r="C10" s="161"/>
      <c r="D10" s="161"/>
      <c r="E10" s="164"/>
      <c r="F10" s="167"/>
      <c r="G10" s="170"/>
      <c r="H10" s="173"/>
    </row>
    <row r="11" spans="1:8">
      <c r="A11" s="68" t="s">
        <v>17</v>
      </c>
      <c r="B11" s="161"/>
      <c r="C11" s="161"/>
      <c r="D11" s="161"/>
      <c r="E11" s="164"/>
      <c r="F11" s="167"/>
      <c r="G11" s="170"/>
      <c r="H11" s="173"/>
    </row>
    <row r="12" spans="1:8">
      <c r="A12" s="69" t="s">
        <v>18</v>
      </c>
      <c r="B12" s="162"/>
      <c r="C12" s="162"/>
      <c r="D12" s="162"/>
      <c r="E12" s="165"/>
      <c r="F12" s="168"/>
      <c r="G12" s="171"/>
      <c r="H12" s="174"/>
    </row>
    <row r="13" spans="1:8">
      <c r="A13" s="66" t="s">
        <v>19</v>
      </c>
      <c r="B13" s="101"/>
      <c r="C13" s="89"/>
      <c r="D13" s="99">
        <f t="shared" ref="D13:D19" si="2">SUM(B13+C13)</f>
        <v>0</v>
      </c>
      <c r="E13" s="100"/>
      <c r="F13" s="14">
        <f t="shared" si="0"/>
        <v>0</v>
      </c>
      <c r="G13" s="70">
        <v>77</v>
      </c>
      <c r="H13" s="40">
        <f t="shared" si="1"/>
        <v>0</v>
      </c>
    </row>
    <row r="14" spans="1:8">
      <c r="A14" s="66" t="s">
        <v>20</v>
      </c>
      <c r="B14" s="101"/>
      <c r="C14" s="89"/>
      <c r="D14" s="99">
        <f t="shared" si="2"/>
        <v>0</v>
      </c>
      <c r="E14" s="100"/>
      <c r="F14" s="14">
        <f t="shared" si="0"/>
        <v>0</v>
      </c>
      <c r="G14" s="70">
        <v>40</v>
      </c>
      <c r="H14" s="40">
        <f t="shared" si="1"/>
        <v>0</v>
      </c>
    </row>
    <row r="15" spans="1:8">
      <c r="A15" s="66" t="s">
        <v>21</v>
      </c>
      <c r="B15" s="101"/>
      <c r="C15" s="89"/>
      <c r="D15" s="99">
        <f t="shared" si="2"/>
        <v>0</v>
      </c>
      <c r="E15" s="100"/>
      <c r="F15" s="14">
        <f t="shared" si="0"/>
        <v>0</v>
      </c>
      <c r="G15" s="70">
        <v>20</v>
      </c>
      <c r="H15" s="40">
        <f t="shared" si="1"/>
        <v>0</v>
      </c>
    </row>
    <row r="16" spans="1:8">
      <c r="A16" s="66" t="s">
        <v>30</v>
      </c>
      <c r="B16" s="101"/>
      <c r="C16" s="89"/>
      <c r="D16" s="99">
        <f t="shared" si="2"/>
        <v>0</v>
      </c>
      <c r="E16" s="100"/>
      <c r="F16" s="14">
        <f t="shared" si="0"/>
        <v>0</v>
      </c>
      <c r="G16" s="70">
        <v>3</v>
      </c>
      <c r="H16" s="40">
        <f t="shared" si="1"/>
        <v>0</v>
      </c>
    </row>
    <row r="17" spans="1:8">
      <c r="A17" s="66" t="s">
        <v>71</v>
      </c>
      <c r="B17" s="101"/>
      <c r="C17" s="89"/>
      <c r="D17" s="99">
        <f t="shared" si="2"/>
        <v>0</v>
      </c>
      <c r="E17" s="100"/>
      <c r="F17" s="14">
        <f t="shared" si="0"/>
        <v>0</v>
      </c>
      <c r="G17" s="70">
        <v>28</v>
      </c>
      <c r="H17" s="40">
        <f t="shared" si="1"/>
        <v>0</v>
      </c>
    </row>
    <row r="18" spans="1:8">
      <c r="A18" s="66" t="s">
        <v>22</v>
      </c>
      <c r="B18" s="101"/>
      <c r="C18" s="89"/>
      <c r="D18" s="99">
        <f t="shared" si="2"/>
        <v>0</v>
      </c>
      <c r="E18" s="100"/>
      <c r="F18" s="14">
        <f t="shared" si="0"/>
        <v>0</v>
      </c>
      <c r="G18" s="70">
        <v>76</v>
      </c>
      <c r="H18" s="40">
        <f t="shared" si="1"/>
        <v>0</v>
      </c>
    </row>
    <row r="19" spans="1:8">
      <c r="A19" s="66" t="s">
        <v>23</v>
      </c>
      <c r="B19" s="101"/>
      <c r="C19" s="89"/>
      <c r="D19" s="99">
        <f t="shared" si="2"/>
        <v>0</v>
      </c>
      <c r="E19" s="100"/>
      <c r="F19" s="14">
        <f t="shared" si="0"/>
        <v>0</v>
      </c>
      <c r="G19" s="71" t="s">
        <v>50</v>
      </c>
      <c r="H19" s="40"/>
    </row>
    <row r="20" spans="1:8" s="37" customFormat="1">
      <c r="A20" s="36" t="s">
        <v>72</v>
      </c>
      <c r="B20" s="102" t="s">
        <v>65</v>
      </c>
      <c r="C20" s="102" t="s">
        <v>65</v>
      </c>
      <c r="D20" s="102" t="s">
        <v>65</v>
      </c>
      <c r="E20" s="102" t="s">
        <v>65</v>
      </c>
      <c r="F20" s="14" t="s">
        <v>65</v>
      </c>
      <c r="G20" s="14" t="s">
        <v>65</v>
      </c>
      <c r="H20" s="40" t="s">
        <v>65</v>
      </c>
    </row>
    <row r="21" spans="1:8">
      <c r="A21" s="56" t="s">
        <v>46</v>
      </c>
      <c r="B21" s="35"/>
      <c r="C21" s="35"/>
      <c r="D21" s="35"/>
      <c r="E21" s="35"/>
      <c r="F21" s="35"/>
      <c r="G21" s="53" t="s">
        <v>43</v>
      </c>
      <c r="H21" s="54">
        <f>SUM(H7:H19)</f>
        <v>0</v>
      </c>
    </row>
    <row r="23" spans="1:8">
      <c r="A23" s="111" t="s">
        <v>94</v>
      </c>
      <c r="B23" s="111"/>
      <c r="C23" s="111"/>
      <c r="D23" s="111" t="s">
        <v>93</v>
      </c>
    </row>
    <row r="24" spans="1:8">
      <c r="A24" s="35" t="s">
        <v>91</v>
      </c>
      <c r="B24" s="35"/>
      <c r="C24" s="35"/>
      <c r="D24" s="41">
        <v>0</v>
      </c>
    </row>
    <row r="25" spans="1:8">
      <c r="A25" s="155" t="s">
        <v>92</v>
      </c>
      <c r="B25" s="156"/>
      <c r="C25" s="156"/>
      <c r="D25" s="157"/>
    </row>
    <row r="26" spans="1:8">
      <c r="D26" s="112"/>
    </row>
    <row r="27" spans="1:8">
      <c r="C27" s="113" t="s">
        <v>101</v>
      </c>
      <c r="D27" s="114">
        <f>D24</f>
        <v>0</v>
      </c>
    </row>
    <row r="29" spans="1:8">
      <c r="A29" s="111" t="s">
        <v>96</v>
      </c>
      <c r="B29" s="111"/>
      <c r="C29" s="111"/>
      <c r="D29" s="111" t="s">
        <v>97</v>
      </c>
    </row>
    <row r="30" spans="1:8">
      <c r="A30" s="35" t="s">
        <v>98</v>
      </c>
      <c r="B30" s="35"/>
      <c r="C30" s="35"/>
      <c r="D30" s="41">
        <v>0</v>
      </c>
    </row>
    <row r="31" spans="1:8">
      <c r="A31" s="155"/>
      <c r="B31" s="156"/>
      <c r="C31" s="156"/>
      <c r="D31" s="157"/>
    </row>
    <row r="32" spans="1:8">
      <c r="D32" s="112"/>
    </row>
    <row r="33" spans="3:4">
      <c r="C33" s="113" t="s">
        <v>101</v>
      </c>
      <c r="D33" s="114">
        <f>D30</f>
        <v>0</v>
      </c>
    </row>
  </sheetData>
  <sheetProtection selectLockedCells="1"/>
  <mergeCells count="10">
    <mergeCell ref="A31:D31"/>
    <mergeCell ref="A25:D25"/>
    <mergeCell ref="A5:H5"/>
    <mergeCell ref="B9:B12"/>
    <mergeCell ref="C9:C12"/>
    <mergeCell ref="D9:D12"/>
    <mergeCell ref="E9:E12"/>
    <mergeCell ref="F9:F12"/>
    <mergeCell ref="G9:G12"/>
    <mergeCell ref="H9:H12"/>
  </mergeCells>
  <pageMargins left="0.7" right="0.7" top="0.75" bottom="0.75" header="0.3" footer="0.3"/>
  <pageSetup paperSize="9" scale="77" orientation="landscape" r:id="rId1"/>
  <headerFooter>
    <oddHeader>&amp;CBijlage 3 Financieel Model 
(behorende bij bijlage J Programma van Eisen)</oddHeader>
    <oddFooter>&amp;CAanbesteding: 160178REG - Beveiligingsdiensten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showGridLines="0" zoomScaleNormal="100" zoomScaleSheetLayoutView="100" workbookViewId="0">
      <selection activeCell="A3" sqref="A3"/>
    </sheetView>
  </sheetViews>
  <sheetFormatPr defaultRowHeight="14.4"/>
  <cols>
    <col min="1" max="1" width="41.88671875" customWidth="1"/>
    <col min="2" max="2" width="18.6640625" customWidth="1"/>
    <col min="3" max="3" width="19.5546875" customWidth="1"/>
    <col min="4" max="4" width="18" customWidth="1"/>
    <col min="5" max="5" width="16.109375" customWidth="1"/>
    <col min="6" max="6" width="19.33203125" customWidth="1"/>
    <col min="7" max="7" width="16" customWidth="1"/>
    <col min="8" max="8" width="16.109375" customWidth="1"/>
  </cols>
  <sheetData>
    <row r="1" spans="1:8">
      <c r="A1" s="1" t="s">
        <v>42</v>
      </c>
    </row>
    <row r="2" spans="1:8">
      <c r="A2" s="1"/>
    </row>
    <row r="3" spans="1:8">
      <c r="A3" s="31" t="s">
        <v>10</v>
      </c>
    </row>
    <row r="5" spans="1:8" s="4" customFormat="1" ht="36.75" customHeight="1">
      <c r="A5" s="28" t="s">
        <v>40</v>
      </c>
      <c r="B5" s="74" t="s">
        <v>24</v>
      </c>
      <c r="C5" s="74" t="s">
        <v>27</v>
      </c>
      <c r="D5" s="74" t="s">
        <v>25</v>
      </c>
      <c r="E5" s="74" t="s">
        <v>2</v>
      </c>
      <c r="F5" s="13" t="s">
        <v>9</v>
      </c>
      <c r="G5" s="30" t="s">
        <v>44</v>
      </c>
      <c r="H5" s="30" t="s">
        <v>100</v>
      </c>
    </row>
    <row r="6" spans="1:8" s="4" customFormat="1" ht="12.6">
      <c r="A6" s="13" t="s">
        <v>1</v>
      </c>
      <c r="B6" s="94"/>
      <c r="C6" s="76"/>
      <c r="D6" s="76"/>
      <c r="E6" s="76"/>
      <c r="F6" s="35"/>
      <c r="G6" s="35"/>
      <c r="H6" s="35"/>
    </row>
    <row r="7" spans="1:8" s="4" customFormat="1" ht="12.6">
      <c r="A7" s="20" t="s">
        <v>63</v>
      </c>
      <c r="B7" s="95"/>
      <c r="C7" s="95"/>
      <c r="D7" s="95"/>
      <c r="E7" s="87"/>
      <c r="F7" s="14">
        <f t="shared" ref="F7:F8" si="0">D7*(1+E7)</f>
        <v>0</v>
      </c>
      <c r="G7" s="35">
        <v>10</v>
      </c>
      <c r="H7" s="42">
        <f>F7*G7</f>
        <v>0</v>
      </c>
    </row>
    <row r="8" spans="1:8" s="4" customFormat="1" ht="12.6">
      <c r="A8" s="20" t="s">
        <v>41</v>
      </c>
      <c r="B8" s="95"/>
      <c r="C8" s="95"/>
      <c r="D8" s="95"/>
      <c r="E8" s="87"/>
      <c r="F8" s="14">
        <f t="shared" si="0"/>
        <v>0</v>
      </c>
      <c r="G8" s="35">
        <v>15</v>
      </c>
      <c r="H8" s="42">
        <f>F8*G8</f>
        <v>0</v>
      </c>
    </row>
    <row r="9" spans="1:8" s="4" customFormat="1" ht="12.6">
      <c r="A9" s="9"/>
      <c r="B9" s="96"/>
      <c r="C9" s="72"/>
      <c r="D9" s="72"/>
      <c r="E9" s="72"/>
    </row>
    <row r="10" spans="1:8">
      <c r="B10" s="97"/>
      <c r="C10" s="97"/>
      <c r="D10" s="97"/>
      <c r="E10" s="97"/>
    </row>
    <row r="11" spans="1:8" s="4" customFormat="1" ht="36" customHeight="1">
      <c r="A11" s="29" t="s">
        <v>87</v>
      </c>
      <c r="B11" s="74" t="s">
        <v>24</v>
      </c>
      <c r="C11" s="74" t="s">
        <v>27</v>
      </c>
      <c r="D11" s="74" t="s">
        <v>25</v>
      </c>
      <c r="E11" s="74" t="s">
        <v>2</v>
      </c>
      <c r="F11" s="13" t="s">
        <v>9</v>
      </c>
      <c r="G11" s="30" t="s">
        <v>44</v>
      </c>
      <c r="H11" s="30" t="s">
        <v>100</v>
      </c>
    </row>
    <row r="12" spans="1:8" s="4" customFormat="1" ht="12.6">
      <c r="A12" s="22" t="s">
        <v>1</v>
      </c>
      <c r="B12" s="94"/>
      <c r="C12" s="76"/>
      <c r="D12" s="76"/>
      <c r="E12" s="76"/>
      <c r="F12" s="35"/>
      <c r="G12" s="35"/>
      <c r="H12" s="35"/>
    </row>
    <row r="13" spans="1:8" s="4" customFormat="1" ht="12.6">
      <c r="A13" s="23" t="s">
        <v>3</v>
      </c>
      <c r="B13" s="95"/>
      <c r="C13" s="95"/>
      <c r="D13" s="95">
        <f t="shared" ref="D13:D17" si="1">SUM(B13+C13)</f>
        <v>0</v>
      </c>
      <c r="E13" s="87"/>
      <c r="F13" s="14">
        <f t="shared" ref="F13:F17" si="2">D13*(1+E13)</f>
        <v>0</v>
      </c>
      <c r="G13" s="35">
        <v>400</v>
      </c>
      <c r="H13" s="41">
        <f>F13*G13</f>
        <v>0</v>
      </c>
    </row>
    <row r="14" spans="1:8" s="4" customFormat="1" ht="12.6">
      <c r="A14" s="23" t="s">
        <v>4</v>
      </c>
      <c r="B14" s="95"/>
      <c r="C14" s="95"/>
      <c r="D14" s="95">
        <f t="shared" si="1"/>
        <v>0</v>
      </c>
      <c r="E14" s="87"/>
      <c r="F14" s="14">
        <f t="shared" si="2"/>
        <v>0</v>
      </c>
      <c r="G14" s="35">
        <v>200</v>
      </c>
      <c r="H14" s="41">
        <f t="shared" ref="H14:H17" si="3">F14*G14</f>
        <v>0</v>
      </c>
    </row>
    <row r="15" spans="1:8" s="4" customFormat="1" ht="12.6">
      <c r="A15" s="23" t="s">
        <v>5</v>
      </c>
      <c r="B15" s="95"/>
      <c r="C15" s="95"/>
      <c r="D15" s="95">
        <f t="shared" si="1"/>
        <v>0</v>
      </c>
      <c r="E15" s="87"/>
      <c r="F15" s="14">
        <f t="shared" si="2"/>
        <v>0</v>
      </c>
      <c r="G15" s="35">
        <v>20</v>
      </c>
      <c r="H15" s="41">
        <f t="shared" si="3"/>
        <v>0</v>
      </c>
    </row>
    <row r="16" spans="1:8" s="4" customFormat="1" ht="12.6">
      <c r="A16" s="23" t="s">
        <v>6</v>
      </c>
      <c r="B16" s="95"/>
      <c r="C16" s="95"/>
      <c r="D16" s="95">
        <f t="shared" si="1"/>
        <v>0</v>
      </c>
      <c r="E16" s="87"/>
      <c r="F16" s="14">
        <f t="shared" si="2"/>
        <v>0</v>
      </c>
      <c r="G16" s="35">
        <v>20</v>
      </c>
      <c r="H16" s="41">
        <f t="shared" si="3"/>
        <v>0</v>
      </c>
    </row>
    <row r="17" spans="1:8" s="4" customFormat="1" ht="12.6">
      <c r="A17" s="23" t="s">
        <v>7</v>
      </c>
      <c r="B17" s="95"/>
      <c r="C17" s="95"/>
      <c r="D17" s="95">
        <f t="shared" si="1"/>
        <v>0</v>
      </c>
      <c r="E17" s="87"/>
      <c r="F17" s="14">
        <f t="shared" si="2"/>
        <v>0</v>
      </c>
      <c r="G17" s="35">
        <v>0</v>
      </c>
      <c r="H17" s="41">
        <f t="shared" si="3"/>
        <v>0</v>
      </c>
    </row>
    <row r="18" spans="1:8" s="47" customFormat="1" ht="12.6">
      <c r="A18" s="45"/>
      <c r="B18" s="46"/>
      <c r="C18" s="46"/>
      <c r="D18" s="46"/>
      <c r="E18" s="46"/>
      <c r="F18" s="17"/>
      <c r="G18" s="48" t="s">
        <v>43</v>
      </c>
      <c r="H18" s="49">
        <f>SUM(H7:H8,H13:H17)</f>
        <v>0</v>
      </c>
    </row>
    <row r="19" spans="1:8" s="39" customFormat="1" ht="10.199999999999999">
      <c r="A19" s="43" t="s">
        <v>49</v>
      </c>
      <c r="B19" s="44"/>
    </row>
  </sheetData>
  <sheetProtection selectLockedCells="1"/>
  <pageMargins left="0.7" right="0.7" top="0.75" bottom="0.75" header="0.3" footer="0.3"/>
  <pageSetup paperSize="9" scale="79" orientation="landscape" r:id="rId1"/>
  <headerFooter>
    <oddHeader>&amp;CBijlage 3 Financieel Model
(behorende bij bijlage J Programma van Eisen)</oddHeader>
    <oddFooter>&amp;CAanbesteding: 160178REG - Beveiligingsdiensten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showGridLines="0" topLeftCell="D1" zoomScale="78" zoomScaleNormal="78" zoomScaleSheetLayoutView="100" workbookViewId="0">
      <selection activeCell="K7" sqref="K7"/>
    </sheetView>
  </sheetViews>
  <sheetFormatPr defaultColWidth="9.109375" defaultRowHeight="12.6"/>
  <cols>
    <col min="1" max="1" width="51" style="4" customWidth="1"/>
    <col min="2" max="2" width="25.6640625" style="4" customWidth="1"/>
    <col min="3" max="3" width="29" style="4" bestFit="1" customWidth="1"/>
    <col min="4" max="6" width="23.88671875" style="4" customWidth="1"/>
    <col min="7" max="9" width="19.44140625" style="4" customWidth="1"/>
    <col min="10" max="10" width="17.109375" style="4" customWidth="1"/>
    <col min="11" max="11" width="16.6640625" style="4" customWidth="1"/>
    <col min="12" max="12" width="18" style="4" customWidth="1"/>
    <col min="13" max="13" width="16.6640625" style="4" customWidth="1"/>
    <col min="14" max="14" width="16.33203125" style="4" bestFit="1" customWidth="1"/>
    <col min="15" max="15" width="23" style="4" customWidth="1"/>
    <col min="16" max="16384" width="9.109375" style="4"/>
  </cols>
  <sheetData>
    <row r="1" spans="1:15">
      <c r="A1" s="1" t="s">
        <v>35</v>
      </c>
      <c r="B1" s="5"/>
      <c r="C1" s="2"/>
      <c r="D1" s="2"/>
      <c r="E1" s="2"/>
      <c r="F1" s="2"/>
      <c r="G1" s="2"/>
      <c r="H1" s="2"/>
      <c r="I1" s="2"/>
      <c r="J1" s="3"/>
      <c r="K1" s="1"/>
    </row>
    <row r="2" spans="1:15">
      <c r="A2" s="1"/>
      <c r="B2" s="5"/>
      <c r="C2" s="1"/>
      <c r="D2" s="1"/>
      <c r="E2" s="1"/>
      <c r="F2" s="1"/>
      <c r="G2" s="1"/>
      <c r="H2" s="1"/>
      <c r="I2" s="1"/>
      <c r="J2" s="3"/>
      <c r="K2" s="1"/>
    </row>
    <row r="3" spans="1:15">
      <c r="A3" s="31" t="s">
        <v>10</v>
      </c>
      <c r="B3" s="5"/>
      <c r="C3" s="1"/>
      <c r="D3" s="1"/>
      <c r="E3" s="1"/>
      <c r="F3" s="1"/>
      <c r="G3" s="1"/>
      <c r="H3" s="1"/>
      <c r="I3" s="1"/>
      <c r="J3" s="3"/>
      <c r="K3" s="1"/>
    </row>
    <row r="4" spans="1:15">
      <c r="A4" s="26"/>
      <c r="B4" s="26"/>
      <c r="C4" s="26"/>
      <c r="D4" s="26"/>
      <c r="E4" s="26"/>
      <c r="F4" s="26"/>
      <c r="G4" s="27"/>
      <c r="H4" s="27"/>
      <c r="I4" s="27"/>
      <c r="J4" s="24"/>
      <c r="K4" s="25"/>
      <c r="L4" s="8"/>
    </row>
    <row r="5" spans="1:15" ht="12.75" customHeight="1">
      <c r="A5" s="175" t="s">
        <v>31</v>
      </c>
      <c r="B5" s="175"/>
      <c r="C5" s="175"/>
      <c r="D5" s="175"/>
      <c r="E5" s="175"/>
      <c r="F5" s="175"/>
      <c r="G5" s="175"/>
      <c r="H5" s="175"/>
      <c r="I5" s="175"/>
      <c r="J5" s="175"/>
      <c r="K5" s="175"/>
      <c r="L5" s="175"/>
      <c r="M5" s="175"/>
      <c r="N5" s="175"/>
      <c r="O5" s="175"/>
    </row>
    <row r="6" spans="1:15" ht="57.75" customHeight="1">
      <c r="A6" s="22" t="s">
        <v>8</v>
      </c>
      <c r="B6" s="22" t="s">
        <v>36</v>
      </c>
      <c r="C6" s="22" t="s">
        <v>37</v>
      </c>
      <c r="D6" s="22" t="s">
        <v>52</v>
      </c>
      <c r="E6" s="22" t="s">
        <v>53</v>
      </c>
      <c r="F6" s="22" t="s">
        <v>54</v>
      </c>
      <c r="G6" s="74" t="s">
        <v>58</v>
      </c>
      <c r="H6" s="74" t="s">
        <v>59</v>
      </c>
      <c r="I6" s="74" t="s">
        <v>60</v>
      </c>
      <c r="J6" s="74" t="s">
        <v>47</v>
      </c>
      <c r="K6" s="74" t="s">
        <v>48</v>
      </c>
      <c r="L6" s="74" t="s">
        <v>2</v>
      </c>
      <c r="M6" s="73" t="s">
        <v>56</v>
      </c>
      <c r="N6" s="74" t="s">
        <v>55</v>
      </c>
      <c r="O6" s="74" t="s">
        <v>57</v>
      </c>
    </row>
    <row r="7" spans="1:15">
      <c r="A7" s="77" t="s">
        <v>14</v>
      </c>
      <c r="B7" s="78" t="s">
        <v>32</v>
      </c>
      <c r="C7" s="78" t="s">
        <v>89</v>
      </c>
      <c r="D7" s="79">
        <v>3</v>
      </c>
      <c r="E7" s="79">
        <v>1</v>
      </c>
      <c r="F7" s="79">
        <v>0.25</v>
      </c>
      <c r="G7" s="116"/>
      <c r="H7" s="116"/>
      <c r="I7" s="116"/>
      <c r="J7" s="116">
        <v>0</v>
      </c>
      <c r="K7" s="120">
        <f>(D7*G7)+(E7*H7)+(F7*I7)+J7</f>
        <v>0</v>
      </c>
      <c r="L7" s="87"/>
      <c r="M7" s="121">
        <f>K7*(1+L7)</f>
        <v>0</v>
      </c>
      <c r="N7" s="132">
        <f>51*5</f>
        <v>255</v>
      </c>
      <c r="O7" s="122">
        <f>M7*N7</f>
        <v>0</v>
      </c>
    </row>
    <row r="8" spans="1:15">
      <c r="A8" s="77" t="s">
        <v>90</v>
      </c>
      <c r="B8" s="78" t="s">
        <v>65</v>
      </c>
      <c r="C8" s="78" t="s">
        <v>85</v>
      </c>
      <c r="D8" s="79">
        <v>0.5</v>
      </c>
      <c r="E8" s="79">
        <v>2</v>
      </c>
      <c r="F8" s="79">
        <v>0</v>
      </c>
      <c r="G8" s="116"/>
      <c r="H8" s="116"/>
      <c r="I8" s="116"/>
      <c r="J8" s="116">
        <v>0</v>
      </c>
      <c r="K8" s="120">
        <f t="shared" ref="K8:K15" si="0">(D8*G8)+(E8*H8)+(F8*I8)+J8</f>
        <v>0</v>
      </c>
      <c r="L8" s="87"/>
      <c r="M8" s="121">
        <f t="shared" ref="M8:M9" si="1">K8*(1+L8)</f>
        <v>0</v>
      </c>
      <c r="N8" s="132">
        <v>204</v>
      </c>
      <c r="O8" s="122">
        <f t="shared" ref="O8:O9" si="2">M8*N8</f>
        <v>0</v>
      </c>
    </row>
    <row r="9" spans="1:15">
      <c r="A9" s="80" t="s">
        <v>19</v>
      </c>
      <c r="B9" s="78" t="s">
        <v>32</v>
      </c>
      <c r="C9" s="78" t="s">
        <v>33</v>
      </c>
      <c r="D9" s="79">
        <f>1+1.5</f>
        <v>2.5</v>
      </c>
      <c r="E9" s="79">
        <v>3.5</v>
      </c>
      <c r="F9" s="79">
        <v>0.25</v>
      </c>
      <c r="G9" s="116"/>
      <c r="H9" s="116"/>
      <c r="I9" s="116"/>
      <c r="J9" s="116">
        <v>0</v>
      </c>
      <c r="K9" s="120">
        <f t="shared" si="0"/>
        <v>0</v>
      </c>
      <c r="L9" s="87"/>
      <c r="M9" s="121">
        <f t="shared" si="1"/>
        <v>0</v>
      </c>
      <c r="N9" s="132">
        <f>51*5</f>
        <v>255</v>
      </c>
      <c r="O9" s="122">
        <f t="shared" si="2"/>
        <v>0</v>
      </c>
    </row>
    <row r="10" spans="1:15" ht="63">
      <c r="A10" s="80" t="s">
        <v>20</v>
      </c>
      <c r="B10" s="81" t="s">
        <v>39</v>
      </c>
      <c r="C10" s="81" t="s">
        <v>34</v>
      </c>
      <c r="D10" s="82"/>
      <c r="E10" s="82"/>
      <c r="F10" s="82"/>
      <c r="G10" s="117" t="s">
        <v>65</v>
      </c>
      <c r="H10" s="117" t="s">
        <v>65</v>
      </c>
      <c r="I10" s="117" t="s">
        <v>65</v>
      </c>
      <c r="J10" s="117" t="s">
        <v>65</v>
      </c>
      <c r="K10" s="117" t="s">
        <v>65</v>
      </c>
      <c r="L10" s="88" t="s">
        <v>65</v>
      </c>
      <c r="M10" s="123" t="s">
        <v>65</v>
      </c>
      <c r="N10" s="133">
        <v>0</v>
      </c>
      <c r="O10" s="123" t="s">
        <v>65</v>
      </c>
    </row>
    <row r="11" spans="1:15" ht="16.5" customHeight="1">
      <c r="A11" s="80" t="s">
        <v>22</v>
      </c>
      <c r="B11" s="80" t="s">
        <v>79</v>
      </c>
      <c r="C11" s="80" t="s">
        <v>82</v>
      </c>
      <c r="D11" s="83">
        <v>2</v>
      </c>
      <c r="E11" s="83">
        <v>6</v>
      </c>
      <c r="F11" s="83">
        <v>0.5</v>
      </c>
      <c r="G11" s="118"/>
      <c r="H11" s="118"/>
      <c r="I11" s="118"/>
      <c r="J11" s="118">
        <v>0</v>
      </c>
      <c r="K11" s="120">
        <f t="shared" si="0"/>
        <v>0</v>
      </c>
      <c r="L11" s="90"/>
      <c r="M11" s="121">
        <f t="shared" ref="M11:M15" si="3">K11*(1+L11)</f>
        <v>0</v>
      </c>
      <c r="N11" s="133">
        <v>104</v>
      </c>
      <c r="O11" s="124">
        <f t="shared" ref="O11:O16" si="4">M11*N11</f>
        <v>0</v>
      </c>
    </row>
    <row r="12" spans="1:15" ht="19.5" customHeight="1">
      <c r="A12" s="80"/>
      <c r="B12" s="80" t="s">
        <v>78</v>
      </c>
      <c r="C12" s="80" t="s">
        <v>83</v>
      </c>
      <c r="D12" s="84">
        <v>2</v>
      </c>
      <c r="E12" s="84">
        <v>2</v>
      </c>
      <c r="F12" s="84">
        <v>0.5</v>
      </c>
      <c r="G12" s="119"/>
      <c r="H12" s="119"/>
      <c r="I12" s="119"/>
      <c r="J12" s="119">
        <v>0</v>
      </c>
      <c r="K12" s="120">
        <f t="shared" si="0"/>
        <v>0</v>
      </c>
      <c r="L12" s="91"/>
      <c r="M12" s="125"/>
      <c r="N12" s="134">
        <v>52</v>
      </c>
      <c r="O12" s="126"/>
    </row>
    <row r="13" spans="1:15" ht="19.5" customHeight="1">
      <c r="A13" s="80"/>
      <c r="B13" s="85" t="s">
        <v>80</v>
      </c>
      <c r="C13" s="85" t="s">
        <v>84</v>
      </c>
      <c r="D13" s="83">
        <v>2</v>
      </c>
      <c r="E13" s="83">
        <v>1.5</v>
      </c>
      <c r="F13" s="83">
        <v>0.5</v>
      </c>
      <c r="G13" s="116"/>
      <c r="H13" s="116"/>
      <c r="I13" s="116"/>
      <c r="J13" s="116">
        <v>0</v>
      </c>
      <c r="K13" s="120">
        <f t="shared" si="0"/>
        <v>0</v>
      </c>
      <c r="L13" s="87"/>
      <c r="M13" s="121">
        <f t="shared" si="3"/>
        <v>0</v>
      </c>
      <c r="N13" s="135">
        <v>104</v>
      </c>
      <c r="O13" s="123">
        <f t="shared" si="4"/>
        <v>0</v>
      </c>
    </row>
    <row r="14" spans="1:15" ht="25.2">
      <c r="A14" s="80" t="s">
        <v>77</v>
      </c>
      <c r="B14" s="85" t="s">
        <v>76</v>
      </c>
      <c r="C14" s="85" t="s">
        <v>76</v>
      </c>
      <c r="D14" s="83"/>
      <c r="E14" s="83"/>
      <c r="F14" s="83"/>
      <c r="G14" s="115"/>
      <c r="H14" s="115"/>
      <c r="I14" s="115"/>
      <c r="J14" s="115">
        <v>0</v>
      </c>
      <c r="K14" s="120">
        <f t="shared" si="0"/>
        <v>0</v>
      </c>
      <c r="L14" s="87"/>
      <c r="M14" s="121">
        <f t="shared" si="3"/>
        <v>0</v>
      </c>
      <c r="N14" s="135"/>
      <c r="O14" s="123">
        <f t="shared" si="4"/>
        <v>0</v>
      </c>
    </row>
    <row r="15" spans="1:15" ht="19.5" customHeight="1">
      <c r="A15" s="85" t="s">
        <v>75</v>
      </c>
      <c r="B15" s="85" t="s">
        <v>65</v>
      </c>
      <c r="C15" s="85" t="s">
        <v>81</v>
      </c>
      <c r="D15" s="83">
        <v>1.5</v>
      </c>
      <c r="E15" s="83">
        <v>1.5</v>
      </c>
      <c r="F15" s="83">
        <v>0</v>
      </c>
      <c r="G15" s="116"/>
      <c r="H15" s="116"/>
      <c r="I15" s="116"/>
      <c r="J15" s="116">
        <v>0</v>
      </c>
      <c r="K15" s="120">
        <f t="shared" si="0"/>
        <v>0</v>
      </c>
      <c r="L15" s="92"/>
      <c r="M15" s="121">
        <f t="shared" si="3"/>
        <v>0</v>
      </c>
      <c r="N15" s="136">
        <v>104</v>
      </c>
      <c r="O15" s="123">
        <f t="shared" si="4"/>
        <v>0</v>
      </c>
    </row>
    <row r="16" spans="1:15" ht="19.5" customHeight="1">
      <c r="A16" s="85"/>
      <c r="B16" s="85"/>
      <c r="C16" s="85"/>
      <c r="D16" s="83"/>
      <c r="E16" s="83"/>
      <c r="F16" s="83"/>
      <c r="G16" s="75"/>
      <c r="H16" s="75"/>
      <c r="I16" s="75"/>
      <c r="J16" s="75"/>
      <c r="K16" s="93"/>
      <c r="L16" s="75"/>
      <c r="M16" s="127"/>
      <c r="N16" s="128"/>
      <c r="O16" s="129">
        <f t="shared" si="4"/>
        <v>0</v>
      </c>
    </row>
    <row r="17" spans="1:15" ht="19.5" customHeight="1">
      <c r="A17" s="85"/>
      <c r="B17" s="85"/>
      <c r="C17" s="85"/>
      <c r="D17" s="83"/>
      <c r="E17" s="83"/>
      <c r="F17" s="83"/>
      <c r="G17" s="76"/>
      <c r="H17" s="76"/>
      <c r="I17" s="76"/>
      <c r="J17" s="76"/>
      <c r="K17" s="76"/>
      <c r="L17" s="76"/>
      <c r="M17" s="130"/>
      <c r="N17" s="131" t="s">
        <v>43</v>
      </c>
      <c r="O17" s="131">
        <f>SUM(O7:O16)</f>
        <v>0</v>
      </c>
    </row>
    <row r="18" spans="1:15" s="37" customFormat="1">
      <c r="A18" s="37" t="s">
        <v>38</v>
      </c>
      <c r="B18" s="86"/>
      <c r="C18" s="86"/>
      <c r="D18" s="86"/>
      <c r="E18" s="86"/>
      <c r="F18" s="86"/>
    </row>
    <row r="19" spans="1:15">
      <c r="A19" s="4" t="s">
        <v>64</v>
      </c>
    </row>
    <row r="20" spans="1:15">
      <c r="A20" s="4" t="s">
        <v>73</v>
      </c>
    </row>
    <row r="21" spans="1:15">
      <c r="A21" s="72"/>
      <c r="B21" s="72"/>
      <c r="C21" s="72"/>
      <c r="D21" s="72"/>
      <c r="E21" s="72"/>
      <c r="F21" s="72"/>
    </row>
    <row r="22" spans="1:15">
      <c r="N22" s="8"/>
    </row>
  </sheetData>
  <sheetProtection selectLockedCells="1"/>
  <mergeCells count="1">
    <mergeCell ref="A5:O5"/>
  </mergeCells>
  <pageMargins left="0.70866141732283472" right="0.70866141732283472" top="0.74803149606299213" bottom="0.74803149606299213" header="0.31496062992125984" footer="0.31496062992125984"/>
  <pageSetup paperSize="8" scale="58" orientation="landscape" r:id="rId1"/>
  <headerFooter>
    <oddHeader>&amp;CBijlage 3 Financieel Model
(behorende bij bijlage J Programma van Eisen)</oddHeader>
    <oddFooter>&amp;CAanbesteding: 160178REG - Beveilingsdiensten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Toelichting</vt:lpstr>
      <vt:lpstr>Openen &amp; sluiten</vt:lpstr>
      <vt:lpstr>Alarmopvolging</vt:lpstr>
      <vt:lpstr>Regiedienstverlening</vt:lpstr>
      <vt:lpstr>Toezicht &amp; receptie</vt:lpstr>
      <vt:lpstr>Alarmopvolging!Afdrukbereik</vt:lpstr>
      <vt:lpstr>'Openen &amp; sluiten'!Afdrukbereik</vt:lpstr>
      <vt:lpstr>Regiedienstverlening!Afdrukbereik</vt:lpstr>
      <vt:lpstr>Toelichting!Afdrukbereik</vt:lpstr>
      <vt:lpstr>'Toezicht &amp; receptie'!Afdrukbereik</vt:lpstr>
    </vt:vector>
  </TitlesOfParts>
  <Company>Hospitality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Dorien Sellmeijer</dc:creator>
  <cp:lastModifiedBy>Almkerk, YNJ van (Yvonne)</cp:lastModifiedBy>
  <cp:lastPrinted>2016-06-22T15:13:20Z</cp:lastPrinted>
  <dcterms:created xsi:type="dcterms:W3CDTF">2014-12-03T12:55:08Z</dcterms:created>
  <dcterms:modified xsi:type="dcterms:W3CDTF">2020-12-02T12:32:47Z</dcterms:modified>
</cp:coreProperties>
</file>