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Regius College/aanbestedingsdocument en bijlagen/definitief/"/>
    </mc:Choice>
  </mc:AlternateContent>
  <xr:revisionPtr revIDLastSave="0" documentId="13_ncr:1_{D5008B20-F932-924B-A8C6-5403384033E1}" xr6:coauthVersionLast="45" xr6:coauthVersionMax="45" xr10:uidLastSave="{00000000-0000-0000-0000-000000000000}"/>
  <bookViews>
    <workbookView xWindow="28980" yWindow="460" windowWidth="35800" windowHeight="19120" activeTab="1" xr2:uid="{00000000-000D-0000-FFFF-FFFF00000000}"/>
  </bookViews>
  <sheets>
    <sheet name="Werkblad A" sheetId="4" r:id="rId1"/>
    <sheet name="Prijzenblad Koop" sheetId="1" r:id="rId2"/>
    <sheet name="OPTIONEEL Prijzenblad huur" sheetId="5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7" i="1" l="1"/>
  <c r="D21" i="1"/>
  <c r="D23" i="1"/>
  <c r="D26" i="1"/>
  <c r="E21" i="1"/>
  <c r="E23" i="1"/>
  <c r="E26" i="1"/>
  <c r="F21" i="1"/>
  <c r="F23" i="1"/>
  <c r="F26" i="1"/>
  <c r="F27" i="1"/>
  <c r="F28" i="1"/>
  <c r="D29" i="1"/>
  <c r="D34" i="1"/>
  <c r="E41" i="1"/>
  <c r="D41" i="1"/>
  <c r="F41" i="1"/>
  <c r="E42" i="1"/>
  <c r="D42" i="1"/>
  <c r="F42" i="1"/>
  <c r="E45" i="1"/>
  <c r="D45" i="1"/>
  <c r="F45" i="1"/>
  <c r="E46" i="1"/>
  <c r="D46" i="1"/>
  <c r="F46" i="1"/>
  <c r="E49" i="1"/>
  <c r="D49" i="1"/>
  <c r="F49" i="1"/>
  <c r="E50" i="1"/>
  <c r="D50" i="1"/>
  <c r="F50" i="1"/>
  <c r="E53" i="1"/>
  <c r="D53" i="1"/>
  <c r="F53" i="1"/>
  <c r="E54" i="1"/>
  <c r="D54" i="1"/>
  <c r="F54" i="1"/>
  <c r="D37" i="1"/>
  <c r="F37" i="1"/>
  <c r="D38" i="1"/>
  <c r="F38" i="1"/>
  <c r="C56" i="1"/>
  <c r="E86" i="1"/>
  <c r="D86" i="1"/>
  <c r="F86" i="1"/>
  <c r="E87" i="1"/>
  <c r="D87" i="1"/>
  <c r="F87" i="1"/>
  <c r="D88" i="1"/>
  <c r="F73" i="1"/>
  <c r="F75" i="1"/>
  <c r="F78" i="1"/>
  <c r="F79" i="1"/>
  <c r="D80" i="1"/>
  <c r="F91" i="1"/>
  <c r="F92" i="1"/>
  <c r="E93" i="1"/>
  <c r="C99" i="1"/>
  <c r="E73" i="1"/>
  <c r="D73" i="1"/>
  <c r="F21" i="5"/>
  <c r="E21" i="5"/>
  <c r="D21" i="5"/>
  <c r="F49" i="5"/>
  <c r="E49" i="5"/>
  <c r="D49" i="5"/>
  <c r="A20" i="5"/>
  <c r="A48" i="5"/>
  <c r="A19" i="5"/>
  <c r="A47" i="5"/>
  <c r="A18" i="5"/>
  <c r="A46" i="5"/>
  <c r="A17" i="5"/>
  <c r="A45" i="5"/>
  <c r="C71" i="1"/>
  <c r="C72" i="1"/>
  <c r="A72" i="1"/>
  <c r="A71" i="1"/>
  <c r="C70" i="1"/>
  <c r="A70" i="1"/>
  <c r="C69" i="1"/>
  <c r="A69" i="1"/>
  <c r="A16" i="5"/>
  <c r="D51" i="5"/>
  <c r="D54" i="5"/>
  <c r="D55" i="5"/>
  <c r="E51" i="5"/>
  <c r="E54" i="5"/>
  <c r="E55" i="5"/>
  <c r="D56" i="5"/>
  <c r="F51" i="5"/>
  <c r="D23" i="5"/>
  <c r="D26" i="5"/>
  <c r="D27" i="5"/>
  <c r="D28" i="5"/>
  <c r="E23" i="5"/>
  <c r="E26" i="5"/>
  <c r="E27" i="5"/>
  <c r="E28" i="5"/>
  <c r="F23" i="5"/>
  <c r="F26" i="5"/>
  <c r="D29" i="5"/>
  <c r="C8" i="4"/>
  <c r="D75" i="1"/>
  <c r="E75" i="1"/>
  <c r="E32" i="5"/>
  <c r="E59" i="5"/>
  <c r="C61" i="5"/>
  <c r="C65" i="1"/>
  <c r="C66" i="1"/>
  <c r="C67" i="1"/>
  <c r="C68" i="1"/>
  <c r="A65" i="1"/>
  <c r="A66" i="1"/>
  <c r="A67" i="1"/>
  <c r="A68" i="1"/>
  <c r="A13" i="5"/>
  <c r="A41" i="5"/>
  <c r="A14" i="5"/>
  <c r="A42" i="5"/>
  <c r="A15" i="5"/>
  <c r="A43" i="5"/>
  <c r="A44" i="5"/>
  <c r="F5" i="5"/>
  <c r="F53" i="5"/>
  <c r="E5" i="5"/>
  <c r="E53" i="5"/>
  <c r="D5" i="5"/>
  <c r="D53" i="5"/>
  <c r="A38" i="5"/>
  <c r="A37" i="5"/>
  <c r="F36" i="5"/>
  <c r="E36" i="5"/>
  <c r="D36" i="5"/>
  <c r="A36" i="5"/>
  <c r="F35" i="5"/>
  <c r="E35" i="5"/>
  <c r="D35" i="5"/>
  <c r="F25" i="5"/>
  <c r="E25" i="5"/>
  <c r="D25" i="5"/>
  <c r="F5" i="1"/>
  <c r="F77" i="1"/>
  <c r="F60" i="1"/>
  <c r="A61" i="1"/>
  <c r="A62" i="1"/>
  <c r="A60" i="1"/>
  <c r="E60" i="1"/>
  <c r="D60" i="1"/>
  <c r="E5" i="1"/>
  <c r="E59" i="1"/>
  <c r="D5" i="1"/>
  <c r="D77" i="1"/>
  <c r="E77" i="1"/>
  <c r="E25" i="1"/>
  <c r="F25" i="1"/>
  <c r="F59" i="1"/>
  <c r="D59" i="1"/>
  <c r="D25" i="1"/>
</calcChain>
</file>

<file path=xl/sharedStrings.xml><?xml version="1.0" encoding="utf-8"?>
<sst xmlns="http://schemas.openxmlformats.org/spreadsheetml/2006/main" count="319" uniqueCount="80">
  <si>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</si>
  <si>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</si>
  <si>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</si>
  <si>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</si>
  <si>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</si>
  <si>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</si>
  <si>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</si>
  <si>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</si>
  <si>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</si>
  <si>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</si>
  <si>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</si>
  <si>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</si>
  <si>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</si>
  <si>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</si>
  <si>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</si>
  <si>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</si>
  <si>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</si>
  <si>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</si>
  <si>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</si>
  <si>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</si>
  <si>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</si>
  <si>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</si>
  <si>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</si>
  <si>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SOFTWARE per type per maand </t>
  </si>
  <si>
    <t>HUURPRIJS per type per maand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</si>
  <si>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</si>
  <si>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</si>
  <si>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</si>
  <si>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</si>
  <si>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</si>
  <si>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</si>
  <si>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</si>
  <si>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</si>
  <si>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</si>
  <si>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</si>
  <si>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</si>
  <si>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n.v.t.</t>
  </si>
  <si>
    <t>totaal</t>
  </si>
  <si>
    <t>per maand</t>
  </si>
  <si>
    <t>Totaalkosten printmanagement eerste optiejaar (12 maanden)</t>
  </si>
  <si>
    <t>totaal 12 maanden</t>
  </si>
  <si>
    <t>Regius College</t>
  </si>
  <si>
    <t xml:space="preserve">Kosten interne verhuizingen </t>
  </si>
  <si>
    <t>Kosten externe verhuizingen</t>
  </si>
  <si>
    <t>Eerste 60 maanden</t>
  </si>
  <si>
    <t>TOTAALKOSTEN AFDRUKKEN eerste 60 maanden</t>
  </si>
  <si>
    <t xml:space="preserve">De totaalsom is opgebouwd uit de som van de HUUR/OPTIES/ SOFTWARE/ AFDRUKKEN EN VERHUIZINGEN voor de eerste 60 maanden + het eerste optiejaar </t>
  </si>
  <si>
    <t>Totaalkosten printmanagement 60 maanden</t>
  </si>
  <si>
    <t xml:space="preserve">Prijzenblad Regius College - OPTIONEEL huur MFP's en koop repromachines </t>
  </si>
  <si>
    <t>BUITEN PRIJSBEOORDELING</t>
  </si>
  <si>
    <t xml:space="preserve">AANSCHAFPRIJS per type </t>
  </si>
  <si>
    <t>SOFTWARE per type aanschaf</t>
  </si>
  <si>
    <t xml:space="preserve">Prijzenblad Regius College koop MFP's en huur repromachines </t>
  </si>
  <si>
    <t>totaal 60 maanden</t>
  </si>
  <si>
    <t xml:space="preserve">De totaalsom is opgebouwd uit de som van de HUUR / AANSCHAF /OPTIES/ SOFTWARE/ voor de eerste 60 maanden + het eerste optiejaar </t>
  </si>
  <si>
    <t>TOTAALKOSTEN PER TYPE MACHINE 5 JAAR</t>
  </si>
  <si>
    <t xml:space="preserve">Totaalkosten printmanagement </t>
  </si>
  <si>
    <t>Eis 134: Inline/ gekoppelde boekjesmaker</t>
  </si>
  <si>
    <t>Eis 135: Automatische perforeerfunctie 2 en/of 4 gaats</t>
  </si>
  <si>
    <t>Eis 136: Automatische perforeerfunctie 23 gaats</t>
  </si>
  <si>
    <t>Eis 137: Bypass lade</t>
  </si>
  <si>
    <t>Eis 109: Inline perforeeroptie</t>
  </si>
  <si>
    <t>Eis 108: Inline/ gekoppelde boekjesmaker</t>
  </si>
  <si>
    <t>Eis 107: Inline niet-optie</t>
  </si>
  <si>
    <t>Eis 84: Printmanagement (2)</t>
  </si>
  <si>
    <t>Kosten open vraag 3 'bestelproces repro'</t>
  </si>
  <si>
    <t>In de blauwe cellen dienen inschrijvers aanschafprijzen in te vullen</t>
  </si>
  <si>
    <t>In de groene cellen dienen inschrijversgevraagde informatie en prijzen (niet zijnde koop) in te vullen</t>
  </si>
  <si>
    <t>totale licentiekosten eerste 60 maanden, ineens te betalen</t>
  </si>
  <si>
    <r>
      <t xml:space="preserve">In de blauwe cellen dienen inschrijvers </t>
    </r>
    <r>
      <rPr>
        <b/>
        <sz val="12"/>
        <color theme="1"/>
        <rFont val="Verdana"/>
        <family val="2"/>
      </rPr>
      <t>aanschafprijzen</t>
    </r>
    <r>
      <rPr>
        <sz val="12"/>
        <color theme="1"/>
        <rFont val="Verdana"/>
        <family val="2"/>
      </rPr>
      <t xml:space="preserve"> in te vullen</t>
    </r>
  </si>
  <si>
    <t>Totaal som (valt buiten de prijsbeoordeling)</t>
  </si>
  <si>
    <t>kosten eerste 60 maanden totaal</t>
  </si>
  <si>
    <t>kosten voor de 12 optiemaanden totaal</t>
  </si>
  <si>
    <t>totale licentiekosten 12 optiemaanden, ineens te betalen</t>
  </si>
  <si>
    <t>Eis 84 (1) Opgave voor de software, inclusief onderhoud, service etc. TOTAAL ongeacht het aantal machines.</t>
  </si>
  <si>
    <t>Eis 85 (1) Opgave voor de software, inclusief onderhoud, service etc. TOTAAL per maand ongeacht het aantal machines.</t>
  </si>
  <si>
    <t>Eis 84 (1) Opgave voor de software, inclusief onderhoud, service etc. TOTAAL per maand ongeacht het aantal machines.</t>
  </si>
  <si>
    <t>Type 1: full color MFP A4 en A3 minimaal 30 PPM</t>
  </si>
  <si>
    <t xml:space="preserve">Type 2: full color MFP A4 en A3 minimaal 60 PPM </t>
  </si>
  <si>
    <t xml:space="preserve">Type 3: full color repromachine A4 en A3 minimaal 90 PPM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</si>
</sst>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Verdana"/>
      <family val="2"/>
    </font>
    <font>
      <sz val="12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2" fillId="4" borderId="9" xfId="0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164" fontId="4" fillId="4" borderId="0" xfId="1" applyFont="1" applyFill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165" fontId="8" fillId="5" borderId="4" xfId="1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167" fontId="8" fillId="7" borderId="8" xfId="1" applyNumberFormat="1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left" vertical="center"/>
    </xf>
    <xf numFmtId="167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11" fillId="5" borderId="13" xfId="0" applyFont="1" applyFill="1" applyBorder="1" applyAlignment="1" applyProtection="1">
      <alignment vertical="center"/>
    </xf>
    <xf numFmtId="0" fontId="8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20" fillId="0" borderId="0" xfId="0" applyFont="1" applyProtection="1"/>
    <xf numFmtId="0" fontId="0" fillId="0" borderId="0" xfId="0" applyAlignment="1" applyProtection="1">
      <alignment horizontal="center" vertical="center"/>
    </xf>
    <xf numFmtId="0" fontId="16" fillId="0" borderId="0" xfId="0" applyFont="1"/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1" fillId="12" borderId="10" xfId="2" applyFont="1" applyFill="1" applyBorder="1" applyAlignment="1">
      <alignment vertical="center"/>
    </xf>
    <xf numFmtId="0" fontId="16" fillId="11" borderId="10" xfId="2" applyFont="1" applyFill="1" applyBorder="1"/>
    <xf numFmtId="0" fontId="16" fillId="10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0" borderId="10" xfId="3" applyNumberFormat="1" applyFont="1" applyFill="1" applyBorder="1"/>
    <xf numFmtId="169" fontId="16" fillId="11" borderId="10" xfId="3" applyNumberFormat="1" applyFont="1" applyFill="1" applyBorder="1"/>
    <xf numFmtId="0" fontId="23" fillId="0" borderId="0" xfId="2" applyFont="1"/>
    <xf numFmtId="169" fontId="23" fillId="0" borderId="0" xfId="3" applyNumberFormat="1" applyFont="1"/>
    <xf numFmtId="169" fontId="16" fillId="11" borderId="10" xfId="2" applyNumberFormat="1" applyFont="1" applyFill="1" applyBorder="1"/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8" fillId="5" borderId="15" xfId="0" applyFont="1" applyFill="1" applyBorder="1" applyAlignment="1" applyProtection="1">
      <alignment vertical="center"/>
    </xf>
    <xf numFmtId="0" fontId="10" fillId="4" borderId="9" xfId="0" applyFont="1" applyFill="1" applyBorder="1" applyAlignment="1" applyProtection="1">
      <alignment vertical="center"/>
    </xf>
    <xf numFmtId="164" fontId="4" fillId="4" borderId="10" xfId="1" applyFont="1" applyFill="1" applyBorder="1" applyAlignment="1" applyProtection="1">
      <alignment horizontal="center" vertical="center"/>
    </xf>
    <xf numFmtId="165" fontId="8" fillId="5" borderId="10" xfId="1" applyNumberFormat="1" applyFont="1" applyFill="1" applyBorder="1" applyAlignment="1" applyProtection="1">
      <alignment horizontal="center" vertical="center"/>
    </xf>
    <xf numFmtId="0" fontId="12" fillId="4" borderId="18" xfId="0" applyFont="1" applyFill="1" applyBorder="1" applyAlignment="1" applyProtection="1">
      <alignment vertical="center"/>
    </xf>
    <xf numFmtId="164" fontId="4" fillId="4" borderId="10" xfId="1" applyFont="1" applyFill="1" applyBorder="1" applyAlignment="1" applyProtection="1">
      <alignment horizontal="center" vertical="center" wrapText="1"/>
    </xf>
    <xf numFmtId="165" fontId="10" fillId="3" borderId="5" xfId="1" applyNumberFormat="1" applyFont="1" applyFill="1" applyBorder="1" applyAlignment="1" applyProtection="1">
      <alignment vertical="center"/>
    </xf>
    <xf numFmtId="0" fontId="3" fillId="13" borderId="2" xfId="0" applyFont="1" applyFill="1" applyBorder="1" applyAlignment="1" applyProtection="1">
      <alignment vertical="center"/>
    </xf>
    <xf numFmtId="0" fontId="2" fillId="13" borderId="2" xfId="0" applyFont="1" applyFill="1" applyBorder="1" applyAlignment="1" applyProtection="1">
      <alignment vertical="center"/>
    </xf>
    <xf numFmtId="0" fontId="4" fillId="13" borderId="2" xfId="0" applyFont="1" applyFill="1" applyBorder="1" applyProtection="1"/>
    <xf numFmtId="0" fontId="4" fillId="13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vertical="center"/>
    </xf>
    <xf numFmtId="0" fontId="2" fillId="7" borderId="2" xfId="0" applyFont="1" applyFill="1" applyBorder="1" applyAlignment="1" applyProtection="1">
      <alignment vertical="center"/>
    </xf>
    <xf numFmtId="0" fontId="4" fillId="7" borderId="2" xfId="0" applyFont="1" applyFill="1" applyBorder="1" applyProtection="1"/>
    <xf numFmtId="0" fontId="4" fillId="7" borderId="2" xfId="0" applyFont="1" applyFill="1" applyBorder="1" applyAlignment="1" applyProtection="1">
      <alignment horizontal="center" vertical="center"/>
    </xf>
    <xf numFmtId="0" fontId="26" fillId="13" borderId="1" xfId="0" applyFont="1" applyFill="1" applyBorder="1" applyAlignment="1" applyProtection="1">
      <alignment vertical="center"/>
    </xf>
    <xf numFmtId="0" fontId="26" fillId="7" borderId="1" xfId="0" applyFont="1" applyFill="1" applyBorder="1" applyAlignment="1" applyProtection="1">
      <alignment vertical="center"/>
    </xf>
    <xf numFmtId="165" fontId="8" fillId="13" borderId="8" xfId="1" applyNumberFormat="1" applyFont="1" applyFill="1" applyBorder="1" applyAlignment="1" applyProtection="1">
      <alignment horizontal="center" vertical="center"/>
      <protection locked="0"/>
    </xf>
    <xf numFmtId="165" fontId="8" fillId="13" borderId="10" xfId="1" applyNumberFormat="1" applyFont="1" applyFill="1" applyBorder="1" applyAlignment="1" applyProtection="1">
      <alignment horizontal="center" vertical="center"/>
      <protection locked="0"/>
    </xf>
    <xf numFmtId="0" fontId="8" fillId="5" borderId="19" xfId="0" applyFont="1" applyFill="1" applyBorder="1" applyAlignment="1" applyProtection="1">
      <alignment vertical="center"/>
    </xf>
    <xf numFmtId="0" fontId="8" fillId="5" borderId="20" xfId="0" applyFont="1" applyFill="1" applyBorder="1" applyAlignment="1" applyProtection="1">
      <alignment horizontal="center" vertical="center"/>
    </xf>
    <xf numFmtId="165" fontId="8" fillId="7" borderId="21" xfId="1" applyNumberFormat="1" applyFont="1" applyFill="1" applyBorder="1" applyAlignment="1" applyProtection="1">
      <alignment horizontal="center" vertical="center"/>
      <protection locked="0"/>
    </xf>
    <xf numFmtId="165" fontId="8" fillId="5" borderId="22" xfId="1" applyNumberFormat="1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vertical="center"/>
    </xf>
    <xf numFmtId="0" fontId="9" fillId="4" borderId="10" xfId="0" applyFont="1" applyFill="1" applyBorder="1" applyAlignment="1" applyProtection="1">
      <alignment vertical="center"/>
    </xf>
    <xf numFmtId="0" fontId="4" fillId="4" borderId="10" xfId="0" applyFont="1" applyFill="1" applyBorder="1" applyAlignment="1" applyProtection="1">
      <alignment horizontal="center" vertical="center"/>
    </xf>
    <xf numFmtId="164" fontId="4" fillId="4" borderId="0" xfId="1" applyFont="1" applyFill="1" applyAlignment="1" applyProtection="1">
      <alignment horizontal="center" vertical="center" wrapText="1"/>
    </xf>
    <xf numFmtId="0" fontId="22" fillId="13" borderId="4" xfId="2" applyFont="1" applyFill="1" applyBorder="1" applyAlignment="1">
      <alignment horizontal="center" vertical="center"/>
    </xf>
    <xf numFmtId="0" fontId="22" fillId="13" borderId="5" xfId="2" applyFont="1" applyFill="1" applyBorder="1" applyAlignment="1">
      <alignment horizontal="center" vertical="center"/>
    </xf>
    <xf numFmtId="0" fontId="21" fillId="12" borderId="4" xfId="2" applyFont="1" applyFill="1" applyBorder="1" applyAlignment="1">
      <alignment horizontal="center" vertical="center"/>
    </xf>
    <xf numFmtId="0" fontId="21" fillId="12" borderId="14" xfId="2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 wrapText="1"/>
    </xf>
    <xf numFmtId="165" fontId="10" fillId="3" borderId="2" xfId="0" applyNumberFormat="1" applyFont="1" applyFill="1" applyBorder="1" applyAlignment="1" applyProtection="1">
      <alignment horizontal="center" vertical="center" wrapText="1"/>
    </xf>
    <xf numFmtId="165" fontId="10" fillId="3" borderId="4" xfId="0" applyNumberFormat="1" applyFont="1" applyFill="1" applyBorder="1" applyAlignment="1" applyProtection="1">
      <alignment horizontal="center" vertical="center"/>
    </xf>
    <xf numFmtId="165" fontId="10" fillId="3" borderId="5" xfId="0" applyNumberFormat="1" applyFont="1" applyFill="1" applyBorder="1" applyAlignment="1" applyProtection="1">
      <alignment horizontal="center" vertical="center"/>
    </xf>
    <xf numFmtId="0" fontId="15" fillId="5" borderId="4" xfId="0" applyFont="1" applyFill="1" applyBorder="1" applyAlignment="1" applyProtection="1">
      <alignment horizontal="left" vertical="center" wrapText="1"/>
    </xf>
    <xf numFmtId="0" fontId="15" fillId="5" borderId="5" xfId="0" applyFont="1" applyFill="1" applyBorder="1" applyAlignment="1" applyProtection="1">
      <alignment horizontal="left" vertical="center" wrapText="1"/>
    </xf>
    <xf numFmtId="2" fontId="8" fillId="13" borderId="4" xfId="1" applyNumberFormat="1" applyFont="1" applyFill="1" applyBorder="1" applyAlignment="1" applyProtection="1">
      <alignment horizontal="center" vertical="center"/>
      <protection locked="0"/>
    </xf>
    <xf numFmtId="2" fontId="8" fillId="13" borderId="14" xfId="1" applyNumberFormat="1" applyFont="1" applyFill="1" applyBorder="1" applyAlignment="1" applyProtection="1">
      <alignment horizontal="center" vertical="center"/>
      <protection locked="0"/>
    </xf>
    <xf numFmtId="165" fontId="25" fillId="3" borderId="4" xfId="1" applyNumberFormat="1" applyFont="1" applyFill="1" applyBorder="1" applyAlignment="1" applyProtection="1">
      <alignment horizontal="center" vertical="center" wrapText="1"/>
    </xf>
    <xf numFmtId="165" fontId="25" fillId="3" borderId="14" xfId="1" applyNumberFormat="1" applyFont="1" applyFill="1" applyBorder="1" applyAlignment="1" applyProtection="1">
      <alignment horizontal="center" vertical="center" wrapText="1"/>
    </xf>
    <xf numFmtId="165" fontId="10" fillId="3" borderId="14" xfId="0" applyNumberFormat="1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165" fontId="16" fillId="9" borderId="4" xfId="0" applyNumberFormat="1" applyFont="1" applyFill="1" applyBorder="1" applyAlignment="1" applyProtection="1">
      <alignment horizontal="center" vertical="center"/>
    </xf>
    <xf numFmtId="165" fontId="16" fillId="9" borderId="14" xfId="0" applyNumberFormat="1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165" fontId="16" fillId="9" borderId="16" xfId="0" applyNumberFormat="1" applyFont="1" applyFill="1" applyBorder="1" applyAlignment="1" applyProtection="1">
      <alignment horizontal="center" vertical="center"/>
    </xf>
    <xf numFmtId="165" fontId="16" fillId="9" borderId="17" xfId="0" applyNumberFormat="1" applyFont="1" applyFill="1" applyBorder="1" applyAlignment="1" applyProtection="1">
      <alignment horizontal="center" vertical="center"/>
    </xf>
    <xf numFmtId="0" fontId="2" fillId="14" borderId="5" xfId="0" applyFont="1" applyFill="1" applyBorder="1" applyAlignment="1" applyProtection="1">
      <alignment horizontal="center" vertical="center"/>
    </xf>
    <xf numFmtId="2" fontId="8" fillId="7" borderId="4" xfId="1" applyNumberFormat="1" applyFont="1" applyFill="1" applyBorder="1" applyAlignment="1" applyProtection="1">
      <alignment horizontal="center" vertical="center"/>
      <protection locked="0"/>
    </xf>
    <xf numFmtId="2" fontId="8" fillId="7" borderId="5" xfId="1" applyNumberFormat="1" applyFont="1" applyFill="1" applyBorder="1" applyAlignment="1" applyProtection="1">
      <alignment horizontal="center" vertical="center"/>
      <protection locked="0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15"/>
  <sheetViews>
    <sheetView showGridLines="0" zoomScale="120" zoomScaleNormal="120" workbookViewId="0">
      <selection activeCell="A8" sqref="A8"/>
    </sheetView>
  </sheetViews>
  <sheetFormatPr baseColWidth="10" defaultColWidth="11" defaultRowHeight="16" x14ac:dyDescent="0.2"/>
  <cols>
    <col min="1" max="1" width="63.83203125" style="99" bestFit="1" customWidth="1"/>
    <col min="2" max="3" width="23.6640625" style="99" customWidth="1"/>
    <col min="4" max="4" width="15.6640625" style="99" customWidth="1"/>
    <col min="5" max="16384" width="11" style="99"/>
  </cols>
  <sheetData>
    <row r="1" spans="1:3" ht="31" customHeight="1" x14ac:dyDescent="0.2">
      <c r="A1" s="149" t="s">
        <v>33</v>
      </c>
      <c r="B1" s="150"/>
      <c r="C1" s="150"/>
    </row>
    <row r="2" spans="1:3" ht="20" customHeight="1" x14ac:dyDescent="0.2">
      <c r="A2" s="151"/>
      <c r="B2" s="152"/>
      <c r="C2" s="103" t="s">
        <v>41</v>
      </c>
    </row>
    <row r="3" spans="1:3" ht="16" customHeight="1" x14ac:dyDescent="0.2">
      <c r="A3" s="107"/>
      <c r="B3" s="108"/>
      <c r="C3" s="106"/>
    </row>
    <row r="4" spans="1:3" ht="20" customHeight="1" x14ac:dyDescent="0.2">
      <c r="A4" s="106"/>
      <c r="B4" s="107"/>
      <c r="C4" s="104" t="s">
        <v>34</v>
      </c>
    </row>
    <row r="5" spans="1:3" ht="16" customHeight="1" x14ac:dyDescent="0.2">
      <c r="A5" s="105" t="s">
        <v>77</v>
      </c>
      <c r="B5" s="105"/>
      <c r="C5" s="104">
        <v>12</v>
      </c>
    </row>
    <row r="6" spans="1:3" ht="16" customHeight="1" x14ac:dyDescent="0.2">
      <c r="A6" s="105" t="s">
        <v>78</v>
      </c>
      <c r="B6" s="105"/>
      <c r="C6" s="104">
        <v>1</v>
      </c>
    </row>
    <row r="7" spans="1:3" ht="16" customHeight="1" x14ac:dyDescent="0.2">
      <c r="A7" s="105" t="s">
        <v>79</v>
      </c>
      <c r="B7" s="105"/>
      <c r="C7" s="104">
        <v>1</v>
      </c>
    </row>
    <row r="8" spans="1:3" ht="16" customHeight="1" x14ac:dyDescent="0.2">
      <c r="A8" s="98"/>
      <c r="B8" s="104"/>
      <c r="C8" s="104">
        <f>SUM(C5:C7)</f>
        <v>14</v>
      </c>
    </row>
    <row r="9" spans="1:3" ht="16" customHeight="1" x14ac:dyDescent="0.2">
      <c r="A9" s="107"/>
      <c r="B9" s="108"/>
      <c r="C9" s="106"/>
    </row>
    <row r="10" spans="1:3" ht="20" customHeight="1" x14ac:dyDescent="0.2">
      <c r="A10" s="106"/>
      <c r="B10" s="107" t="s">
        <v>32</v>
      </c>
      <c r="C10" s="104" t="s">
        <v>34</v>
      </c>
    </row>
    <row r="11" spans="1:3" ht="16" customHeight="1" x14ac:dyDescent="0.2">
      <c r="A11" s="105" t="s">
        <v>31</v>
      </c>
      <c r="B11" s="109"/>
      <c r="C11" s="110">
        <v>2600000</v>
      </c>
    </row>
    <row r="12" spans="1:3" ht="16" customHeight="1" x14ac:dyDescent="0.2">
      <c r="A12" s="105" t="s">
        <v>30</v>
      </c>
      <c r="B12" s="109"/>
      <c r="C12" s="110">
        <v>1700000</v>
      </c>
    </row>
    <row r="13" spans="1:3" ht="16" customHeight="1" x14ac:dyDescent="0.2">
      <c r="A13" s="98"/>
      <c r="B13" s="104"/>
      <c r="C13" s="113"/>
    </row>
    <row r="14" spans="1:3" ht="16" customHeight="1" x14ac:dyDescent="0.2">
      <c r="A14" s="111"/>
      <c r="B14" s="112"/>
      <c r="C14" s="112"/>
    </row>
    <row r="15" spans="1:3" x14ac:dyDescent="0.2">
      <c r="A15" s="111"/>
      <c r="B15" s="111"/>
      <c r="C15" s="111"/>
    </row>
  </sheetData>
  <sheetProtection algorithmName="SHA-512" hashValue="HAaXx/VZCp4QWxi84WgYvuuvmCxNYydJrNVA3XGFwXjesp7JdQGchY90cg9hVaQsIq3EOvwvQY3WokGb8VL9Wg==" saltValue="DH8NxA1b7RsbVLjlpb2AaA==" spinCount="100000" sheet="1" objects="1" scenarios="1"/>
  <mergeCells count="2">
    <mergeCell ref="A1:C1"/>
    <mergeCell ref="A2:B2"/>
  </mergeCells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showGridLines="0" tabSelected="1" topLeftCell="A10" zoomScale="110" zoomScaleNormal="110" workbookViewId="0">
      <selection activeCell="E38" sqref="E38"/>
    </sheetView>
  </sheetViews>
  <sheetFormatPr baseColWidth="10" defaultColWidth="8.83203125" defaultRowHeight="15" x14ac:dyDescent="0.2"/>
  <cols>
    <col min="1" max="1" width="69.1640625" customWidth="1"/>
    <col min="2" max="2" width="17" bestFit="1" customWidth="1"/>
    <col min="3" max="3" width="27.83203125" customWidth="1"/>
    <col min="4" max="9" width="35.83203125" customWidth="1"/>
  </cols>
  <sheetData>
    <row r="1" spans="1:6" ht="23" x14ac:dyDescent="0.2">
      <c r="A1" s="1" t="s">
        <v>52</v>
      </c>
      <c r="B1" s="2"/>
      <c r="C1" s="3"/>
      <c r="D1" s="4"/>
      <c r="E1" s="5"/>
      <c r="F1" s="5"/>
    </row>
    <row r="2" spans="1:6" ht="23" x14ac:dyDescent="0.2">
      <c r="A2" s="137" t="s">
        <v>69</v>
      </c>
      <c r="B2" s="129"/>
      <c r="C2" s="130"/>
      <c r="D2" s="131"/>
      <c r="E2" s="132"/>
      <c r="F2" s="132"/>
    </row>
    <row r="3" spans="1:6" ht="23" x14ac:dyDescent="0.2">
      <c r="A3" s="138" t="s">
        <v>67</v>
      </c>
      <c r="B3" s="133"/>
      <c r="C3" s="134"/>
      <c r="D3" s="135"/>
      <c r="E3" s="136"/>
      <c r="F3" s="136"/>
    </row>
    <row r="4" spans="1:6" ht="16" x14ac:dyDescent="0.2">
      <c r="A4" s="7" t="s">
        <v>44</v>
      </c>
      <c r="B4" s="8"/>
      <c r="C4" s="9"/>
      <c r="D4" s="10"/>
      <c r="E4" s="11"/>
      <c r="F4" s="11"/>
    </row>
    <row r="5" spans="1:6" ht="28" customHeight="1" x14ac:dyDescent="0.2">
      <c r="A5" s="12" t="s">
        <v>0</v>
      </c>
      <c r="B5" s="13"/>
      <c r="C5" s="12" t="s">
        <v>21</v>
      </c>
      <c r="D5" s="14" t="str">
        <f>'Werkblad A'!A5</f>
        <v>Type 1: full color MFP A4 en A3 minimaal 30 PPM</v>
      </c>
      <c r="E5" s="14" t="str">
        <f>'Werkblad A'!A6</f>
        <v xml:space="preserve">Type 2: full color MFP A4 en A3 minimaal 60 PPM </v>
      </c>
      <c r="F5" s="14" t="str">
        <f>'Werkblad A'!A7</f>
        <v xml:space="preserve">Type 3: full color repromachine A4 en A3 minimaal 90 PPM </v>
      </c>
    </row>
    <row r="6" spans="1:6" x14ac:dyDescent="0.2">
      <c r="A6" s="15" t="s">
        <v>1</v>
      </c>
      <c r="B6" s="16"/>
      <c r="C6" s="17"/>
      <c r="D6" s="18" t="s">
        <v>2</v>
      </c>
      <c r="E6" s="18" t="s">
        <v>2</v>
      </c>
      <c r="F6" s="18" t="s">
        <v>2</v>
      </c>
    </row>
    <row r="7" spans="1:6" x14ac:dyDescent="0.2">
      <c r="A7" s="15" t="s">
        <v>50</v>
      </c>
      <c r="B7" s="16"/>
      <c r="C7" s="17"/>
      <c r="D7" s="139">
        <v>0</v>
      </c>
      <c r="E7" s="139">
        <v>0</v>
      </c>
      <c r="F7" s="17" t="s">
        <v>36</v>
      </c>
    </row>
    <row r="8" spans="1:6" x14ac:dyDescent="0.2">
      <c r="A8" s="15" t="s">
        <v>51</v>
      </c>
      <c r="B8" s="16"/>
      <c r="C8" s="17"/>
      <c r="D8" s="139">
        <v>0</v>
      </c>
      <c r="E8" s="139">
        <v>0</v>
      </c>
      <c r="F8" s="17" t="s">
        <v>36</v>
      </c>
    </row>
    <row r="9" spans="1:6" x14ac:dyDescent="0.2">
      <c r="A9" s="15" t="s">
        <v>24</v>
      </c>
      <c r="B9" s="16"/>
      <c r="C9" s="17"/>
      <c r="D9" s="17" t="s">
        <v>36</v>
      </c>
      <c r="E9" s="17" t="s">
        <v>36</v>
      </c>
      <c r="F9" s="19">
        <v>0</v>
      </c>
    </row>
    <row r="10" spans="1:6" x14ac:dyDescent="0.2">
      <c r="A10" s="15" t="s">
        <v>23</v>
      </c>
      <c r="B10" s="16"/>
      <c r="C10" s="17"/>
      <c r="D10" s="17" t="s">
        <v>36</v>
      </c>
      <c r="E10" s="17" t="s">
        <v>36</v>
      </c>
      <c r="F10" s="19">
        <v>0</v>
      </c>
    </row>
    <row r="11" spans="1:6" s="6" customFormat="1" x14ac:dyDescent="0.2">
      <c r="A11" s="20"/>
      <c r="B11" s="21"/>
      <c r="C11" s="22"/>
      <c r="D11" s="22"/>
      <c r="E11" s="22"/>
      <c r="F11" s="22"/>
    </row>
    <row r="12" spans="1:6" s="6" customFormat="1" x14ac:dyDescent="0.2">
      <c r="A12" s="126" t="s">
        <v>3</v>
      </c>
      <c r="B12" s="24"/>
      <c r="C12" s="101" t="s">
        <v>2</v>
      </c>
      <c r="D12" s="102">
        <v>0</v>
      </c>
      <c r="E12" s="102">
        <v>0</v>
      </c>
      <c r="F12" s="102">
        <v>0</v>
      </c>
    </row>
    <row r="13" spans="1:6" x14ac:dyDescent="0.2">
      <c r="A13" s="48" t="s">
        <v>64</v>
      </c>
      <c r="B13" s="26" t="s">
        <v>35</v>
      </c>
      <c r="C13" s="18" t="s">
        <v>2</v>
      </c>
      <c r="D13" s="140">
        <v>0</v>
      </c>
      <c r="E13" s="140">
        <v>0</v>
      </c>
      <c r="F13" s="27">
        <v>0</v>
      </c>
    </row>
    <row r="14" spans="1:6" x14ac:dyDescent="0.2">
      <c r="A14" s="48" t="s">
        <v>63</v>
      </c>
      <c r="B14" s="26" t="s">
        <v>35</v>
      </c>
      <c r="C14" s="18" t="s">
        <v>2</v>
      </c>
      <c r="D14" s="140">
        <v>0</v>
      </c>
      <c r="E14" s="140">
        <v>0</v>
      </c>
      <c r="F14" s="17" t="s">
        <v>36</v>
      </c>
    </row>
    <row r="15" spans="1:6" x14ac:dyDescent="0.2">
      <c r="A15" s="48" t="s">
        <v>62</v>
      </c>
      <c r="B15" s="26" t="s">
        <v>35</v>
      </c>
      <c r="C15" s="18" t="s">
        <v>2</v>
      </c>
      <c r="D15" s="17" t="s">
        <v>36</v>
      </c>
      <c r="E15" s="140">
        <v>0</v>
      </c>
      <c r="F15" s="17" t="s">
        <v>36</v>
      </c>
    </row>
    <row r="16" spans="1:6" x14ac:dyDescent="0.2">
      <c r="A16" s="48" t="s">
        <v>61</v>
      </c>
      <c r="B16" s="26" t="s">
        <v>35</v>
      </c>
      <c r="C16" s="18" t="s">
        <v>2</v>
      </c>
      <c r="D16" s="17" t="s">
        <v>36</v>
      </c>
      <c r="E16" s="140">
        <v>0</v>
      </c>
      <c r="F16" s="17" t="s">
        <v>36</v>
      </c>
    </row>
    <row r="17" spans="1:9" x14ac:dyDescent="0.2">
      <c r="A17" s="48" t="s">
        <v>57</v>
      </c>
      <c r="B17" s="26" t="s">
        <v>35</v>
      </c>
      <c r="C17" s="18" t="s">
        <v>2</v>
      </c>
      <c r="D17" s="17" t="s">
        <v>36</v>
      </c>
      <c r="E17" s="17" t="s">
        <v>36</v>
      </c>
      <c r="F17" s="27">
        <v>0</v>
      </c>
    </row>
    <row r="18" spans="1:9" x14ac:dyDescent="0.2">
      <c r="A18" s="48" t="s">
        <v>58</v>
      </c>
      <c r="B18" s="26" t="s">
        <v>35</v>
      </c>
      <c r="C18" s="18" t="s">
        <v>2</v>
      </c>
      <c r="D18" s="17" t="s">
        <v>36</v>
      </c>
      <c r="E18" s="17" t="s">
        <v>36</v>
      </c>
      <c r="F18" s="27">
        <v>0</v>
      </c>
    </row>
    <row r="19" spans="1:9" x14ac:dyDescent="0.2">
      <c r="A19" s="48" t="s">
        <v>59</v>
      </c>
      <c r="B19" s="26" t="s">
        <v>35</v>
      </c>
      <c r="C19" s="18" t="s">
        <v>2</v>
      </c>
      <c r="D19" s="17" t="s">
        <v>36</v>
      </c>
      <c r="E19" s="17" t="s">
        <v>36</v>
      </c>
      <c r="F19" s="27">
        <v>0</v>
      </c>
    </row>
    <row r="20" spans="1:9" x14ac:dyDescent="0.2">
      <c r="A20" s="48" t="s">
        <v>60</v>
      </c>
      <c r="B20" s="26" t="s">
        <v>35</v>
      </c>
      <c r="C20" s="18" t="s">
        <v>2</v>
      </c>
      <c r="D20" s="17" t="s">
        <v>36</v>
      </c>
      <c r="E20" s="17" t="s">
        <v>36</v>
      </c>
      <c r="F20" s="27">
        <v>0</v>
      </c>
    </row>
    <row r="21" spans="1:9" x14ac:dyDescent="0.2">
      <c r="A21" s="28" t="s">
        <v>4</v>
      </c>
      <c r="B21" s="29"/>
      <c r="C21" s="28"/>
      <c r="D21" s="30">
        <f>SUM(D7:D20)</f>
        <v>0</v>
      </c>
      <c r="E21" s="30">
        <f>SUM(E7:E20)</f>
        <v>0</v>
      </c>
      <c r="F21" s="30">
        <f>SUM(F7:F20)</f>
        <v>0</v>
      </c>
    </row>
    <row r="22" spans="1:9" x14ac:dyDescent="0.2">
      <c r="A22" s="31"/>
      <c r="B22" s="32"/>
      <c r="C22" s="31"/>
      <c r="D22" s="31"/>
      <c r="E22" s="33"/>
      <c r="F22" s="33"/>
    </row>
    <row r="23" spans="1:9" x14ac:dyDescent="0.2">
      <c r="A23" s="35" t="s">
        <v>5</v>
      </c>
      <c r="B23" s="26"/>
      <c r="C23" s="36"/>
      <c r="D23" s="36">
        <f>'Werkblad A'!C5</f>
        <v>12</v>
      </c>
      <c r="E23" s="36">
        <f>'Werkblad A'!C6</f>
        <v>1</v>
      </c>
      <c r="F23" s="36">
        <f>'Werkblad A'!C7</f>
        <v>1</v>
      </c>
    </row>
    <row r="24" spans="1:9" x14ac:dyDescent="0.2">
      <c r="A24" s="31"/>
      <c r="B24" s="32"/>
      <c r="C24" s="31"/>
      <c r="D24" s="31"/>
      <c r="E24" s="33"/>
      <c r="F24" s="33"/>
    </row>
    <row r="25" spans="1:9" ht="28" customHeight="1" x14ac:dyDescent="0.2">
      <c r="A25" s="12" t="s">
        <v>6</v>
      </c>
      <c r="B25" s="13"/>
      <c r="C25" s="12"/>
      <c r="D25" s="37" t="str">
        <f>D5</f>
        <v>Type 1: full color MFP A4 en A3 minimaal 30 PPM</v>
      </c>
      <c r="E25" s="37" t="str">
        <f>E5</f>
        <v xml:space="preserve">Type 2: full color MFP A4 en A3 minimaal 60 PPM </v>
      </c>
      <c r="F25" s="37" t="str">
        <f>F5</f>
        <v xml:space="preserve">Type 3: full color repromachine A4 en A3 minimaal 90 PPM </v>
      </c>
    </row>
    <row r="26" spans="1:9" x14ac:dyDescent="0.2">
      <c r="A26" s="38" t="s">
        <v>7</v>
      </c>
      <c r="B26" s="39"/>
      <c r="C26" s="38"/>
      <c r="D26" s="40">
        <f>D23*D21</f>
        <v>0</v>
      </c>
      <c r="E26" s="40">
        <f>E23*E21</f>
        <v>0</v>
      </c>
      <c r="F26" s="40">
        <f>F23*F21</f>
        <v>0</v>
      </c>
    </row>
    <row r="27" spans="1:9" x14ac:dyDescent="0.2">
      <c r="A27" s="38" t="s">
        <v>8</v>
      </c>
      <c r="B27" s="39"/>
      <c r="C27" s="38"/>
      <c r="D27" s="17" t="s">
        <v>36</v>
      </c>
      <c r="E27" s="17" t="s">
        <v>36</v>
      </c>
      <c r="F27" s="40">
        <f>F26*12</f>
        <v>0</v>
      </c>
    </row>
    <row r="28" spans="1:9" x14ac:dyDescent="0.2">
      <c r="A28" s="38" t="s">
        <v>55</v>
      </c>
      <c r="B28" s="39"/>
      <c r="C28" s="38"/>
      <c r="D28" s="17" t="s">
        <v>36</v>
      </c>
      <c r="E28" s="17" t="s">
        <v>36</v>
      </c>
      <c r="F28" s="40">
        <f>F27*5</f>
        <v>0</v>
      </c>
    </row>
    <row r="29" spans="1:9" x14ac:dyDescent="0.2">
      <c r="A29" s="41"/>
      <c r="B29" s="42"/>
      <c r="C29" s="43"/>
      <c r="D29" s="153">
        <f>D26+E26+F28</f>
        <v>0</v>
      </c>
      <c r="E29" s="154"/>
      <c r="F29" s="154"/>
    </row>
    <row r="30" spans="1:9" x14ac:dyDescent="0.2">
      <c r="A30" s="31"/>
      <c r="B30" s="32"/>
      <c r="C30" s="31"/>
      <c r="D30" s="31"/>
      <c r="E30" s="33"/>
      <c r="F30" s="34"/>
      <c r="G30" s="44"/>
      <c r="H30" s="44"/>
      <c r="I30" s="44"/>
    </row>
    <row r="31" spans="1:9" ht="25" customHeight="1" x14ac:dyDescent="0.2">
      <c r="A31" s="12" t="s">
        <v>56</v>
      </c>
      <c r="B31" s="13"/>
      <c r="C31" s="165" t="s">
        <v>68</v>
      </c>
      <c r="D31" s="166"/>
    </row>
    <row r="32" spans="1:9" ht="35" customHeight="1" x14ac:dyDescent="0.2">
      <c r="A32" s="157" t="s">
        <v>74</v>
      </c>
      <c r="B32" s="158"/>
      <c r="C32" s="159">
        <v>0</v>
      </c>
      <c r="D32" s="160"/>
      <c r="E32" s="44"/>
      <c r="F32" s="44"/>
    </row>
    <row r="33" spans="1:9" x14ac:dyDescent="0.2">
      <c r="A33" s="31"/>
      <c r="B33" s="32"/>
      <c r="C33" s="31"/>
      <c r="D33" s="31"/>
      <c r="E33" s="33"/>
      <c r="F33" s="34"/>
      <c r="G33" s="44"/>
      <c r="H33" s="44"/>
      <c r="I33" s="44"/>
    </row>
    <row r="34" spans="1:9" ht="42" x14ac:dyDescent="0.2">
      <c r="A34" s="50" t="s">
        <v>22</v>
      </c>
      <c r="B34" s="51"/>
      <c r="C34" s="52">
        <v>0</v>
      </c>
      <c r="D34" s="53">
        <f>(C34/100)+1</f>
        <v>1</v>
      </c>
      <c r="E34" s="54"/>
      <c r="F34" s="55"/>
      <c r="G34" s="44"/>
      <c r="H34" s="44"/>
      <c r="I34" s="44"/>
    </row>
    <row r="35" spans="1:9" x14ac:dyDescent="0.2">
      <c r="A35" s="31"/>
      <c r="B35" s="32"/>
      <c r="C35" s="31"/>
      <c r="D35" s="53"/>
      <c r="E35" s="54"/>
      <c r="F35" s="55"/>
      <c r="G35" s="44"/>
      <c r="H35" s="44"/>
      <c r="I35" s="44"/>
    </row>
    <row r="36" spans="1:9" x14ac:dyDescent="0.2">
      <c r="A36" s="12" t="s">
        <v>0</v>
      </c>
      <c r="B36" s="13"/>
      <c r="C36" s="45"/>
      <c r="D36" s="45" t="s">
        <v>9</v>
      </c>
      <c r="E36" s="46" t="s">
        <v>10</v>
      </c>
      <c r="F36" s="47" t="s">
        <v>11</v>
      </c>
      <c r="G36" s="6"/>
      <c r="H36" s="6"/>
      <c r="I36" s="6"/>
    </row>
    <row r="37" spans="1:9" x14ac:dyDescent="0.2">
      <c r="A37" s="48" t="s">
        <v>12</v>
      </c>
      <c r="B37" s="56"/>
      <c r="C37" s="57" t="s">
        <v>13</v>
      </c>
      <c r="D37" s="58">
        <f>'Werkblad A'!$C$11</f>
        <v>2600000</v>
      </c>
      <c r="E37" s="59">
        <v>0</v>
      </c>
      <c r="F37" s="49">
        <f>D37*E37</f>
        <v>0</v>
      </c>
      <c r="G37" s="6"/>
      <c r="H37" s="6"/>
      <c r="I37" s="6"/>
    </row>
    <row r="38" spans="1:9" x14ac:dyDescent="0.2">
      <c r="A38" s="48" t="s">
        <v>14</v>
      </c>
      <c r="B38" s="26"/>
      <c r="C38" s="60" t="s">
        <v>13</v>
      </c>
      <c r="D38" s="58">
        <f>'Werkblad A'!$C$12</f>
        <v>1700000</v>
      </c>
      <c r="E38" s="61">
        <v>0</v>
      </c>
      <c r="F38" s="49">
        <f>D38*E38</f>
        <v>0</v>
      </c>
      <c r="G38" s="6"/>
      <c r="H38" s="6"/>
      <c r="I38" s="6"/>
    </row>
    <row r="39" spans="1:9" x14ac:dyDescent="0.2">
      <c r="A39" s="31"/>
      <c r="B39" s="32"/>
      <c r="C39" s="31"/>
      <c r="D39" s="62"/>
      <c r="E39" s="63"/>
      <c r="F39" s="6"/>
      <c r="G39" s="6"/>
      <c r="H39" s="6"/>
      <c r="I39" s="6"/>
    </row>
    <row r="40" spans="1:9" x14ac:dyDescent="0.2">
      <c r="A40" s="12" t="s">
        <v>0</v>
      </c>
      <c r="B40" s="13"/>
      <c r="C40" s="45"/>
      <c r="D40" s="45" t="s">
        <v>9</v>
      </c>
      <c r="E40" s="46" t="s">
        <v>10</v>
      </c>
      <c r="F40" s="47" t="s">
        <v>11</v>
      </c>
      <c r="G40" s="6"/>
      <c r="H40" s="6"/>
      <c r="I40" s="6"/>
    </row>
    <row r="41" spans="1:9" x14ac:dyDescent="0.2">
      <c r="A41" s="48" t="s">
        <v>12</v>
      </c>
      <c r="B41" s="56"/>
      <c r="C41" s="57" t="s">
        <v>13</v>
      </c>
      <c r="D41" s="58">
        <f>'Werkblad A'!$C$11</f>
        <v>2600000</v>
      </c>
      <c r="E41" s="64">
        <f>D34*E37</f>
        <v>0</v>
      </c>
      <c r="F41" s="49">
        <f>D41*E41</f>
        <v>0</v>
      </c>
      <c r="G41" s="6"/>
      <c r="H41" s="6"/>
      <c r="I41" s="6"/>
    </row>
    <row r="42" spans="1:9" x14ac:dyDescent="0.2">
      <c r="A42" s="48" t="s">
        <v>14</v>
      </c>
      <c r="B42" s="26"/>
      <c r="C42" s="60" t="s">
        <v>13</v>
      </c>
      <c r="D42" s="58">
        <f>'Werkblad A'!$C$12</f>
        <v>1700000</v>
      </c>
      <c r="E42" s="64">
        <f>E38*D34</f>
        <v>0</v>
      </c>
      <c r="F42" s="49">
        <f>D42*E42</f>
        <v>0</v>
      </c>
      <c r="G42" s="6"/>
      <c r="H42" s="6"/>
      <c r="I42" s="6"/>
    </row>
    <row r="43" spans="1:9" x14ac:dyDescent="0.2">
      <c r="A43" s="31"/>
      <c r="B43" s="32"/>
      <c r="C43" s="31"/>
      <c r="D43" s="62"/>
      <c r="E43" s="65"/>
      <c r="F43" s="6"/>
      <c r="G43" s="6"/>
      <c r="H43" s="6"/>
      <c r="I43" s="6"/>
    </row>
    <row r="44" spans="1:9" x14ac:dyDescent="0.2">
      <c r="A44" s="12" t="s">
        <v>0</v>
      </c>
      <c r="B44" s="13"/>
      <c r="C44" s="45"/>
      <c r="D44" s="45" t="s">
        <v>9</v>
      </c>
      <c r="E44" s="66" t="s">
        <v>10</v>
      </c>
      <c r="F44" s="47" t="s">
        <v>11</v>
      </c>
      <c r="G44" s="6"/>
      <c r="H44" s="6"/>
      <c r="I44" s="6"/>
    </row>
    <row r="45" spans="1:9" x14ac:dyDescent="0.2">
      <c r="A45" s="48" t="s">
        <v>12</v>
      </c>
      <c r="B45" s="56"/>
      <c r="C45" s="57" t="s">
        <v>13</v>
      </c>
      <c r="D45" s="58">
        <f>'Werkblad A'!$C$11</f>
        <v>2600000</v>
      </c>
      <c r="E45" s="67">
        <f>E41*D34</f>
        <v>0</v>
      </c>
      <c r="F45" s="49">
        <f>D45*E45</f>
        <v>0</v>
      </c>
      <c r="G45" s="6"/>
      <c r="H45" s="6"/>
      <c r="I45" s="6"/>
    </row>
    <row r="46" spans="1:9" x14ac:dyDescent="0.2">
      <c r="A46" s="48" t="s">
        <v>14</v>
      </c>
      <c r="B46" s="26"/>
      <c r="C46" s="60" t="s">
        <v>13</v>
      </c>
      <c r="D46" s="58">
        <f>'Werkblad A'!$C$12</f>
        <v>1700000</v>
      </c>
      <c r="E46" s="67">
        <f>D34*E42</f>
        <v>0</v>
      </c>
      <c r="F46" s="49">
        <f>D46*E46</f>
        <v>0</v>
      </c>
      <c r="G46" s="6"/>
      <c r="H46" s="6"/>
      <c r="I46" s="6"/>
    </row>
    <row r="47" spans="1:9" x14ac:dyDescent="0.2">
      <c r="A47" s="31"/>
      <c r="B47" s="32"/>
      <c r="C47" s="31"/>
      <c r="D47" s="62"/>
      <c r="E47" s="65"/>
      <c r="F47" s="6"/>
      <c r="G47" s="6"/>
      <c r="H47" s="6"/>
      <c r="I47" s="6"/>
    </row>
    <row r="48" spans="1:9" x14ac:dyDescent="0.2">
      <c r="A48" s="12" t="s">
        <v>0</v>
      </c>
      <c r="B48" s="13"/>
      <c r="C48" s="45"/>
      <c r="D48" s="45" t="s">
        <v>9</v>
      </c>
      <c r="E48" s="66" t="s">
        <v>10</v>
      </c>
      <c r="F48" s="47" t="s">
        <v>11</v>
      </c>
      <c r="G48" s="6"/>
      <c r="H48" s="6"/>
      <c r="I48" s="6"/>
    </row>
    <row r="49" spans="1:9" x14ac:dyDescent="0.2">
      <c r="A49" s="48" t="s">
        <v>12</v>
      </c>
      <c r="B49" s="56"/>
      <c r="C49" s="57" t="s">
        <v>13</v>
      </c>
      <c r="D49" s="58">
        <f>'Werkblad A'!$C$11</f>
        <v>2600000</v>
      </c>
      <c r="E49" s="67">
        <f>E45*D34</f>
        <v>0</v>
      </c>
      <c r="F49" s="49">
        <f>D49*E49</f>
        <v>0</v>
      </c>
      <c r="G49" s="6"/>
      <c r="H49" s="6"/>
      <c r="I49" s="6"/>
    </row>
    <row r="50" spans="1:9" x14ac:dyDescent="0.2">
      <c r="A50" s="48" t="s">
        <v>14</v>
      </c>
      <c r="B50" s="26"/>
      <c r="C50" s="60" t="s">
        <v>13</v>
      </c>
      <c r="D50" s="58">
        <f>'Werkblad A'!$C$12</f>
        <v>1700000</v>
      </c>
      <c r="E50" s="67">
        <f>E46*D34</f>
        <v>0</v>
      </c>
      <c r="F50" s="49">
        <f>D50*E50</f>
        <v>0</v>
      </c>
      <c r="G50" s="6"/>
      <c r="H50" s="6"/>
      <c r="I50" s="6"/>
    </row>
    <row r="51" spans="1:9" x14ac:dyDescent="0.2">
      <c r="A51" s="31"/>
      <c r="B51" s="32"/>
      <c r="C51" s="31"/>
      <c r="D51" s="31"/>
      <c r="E51" s="68"/>
      <c r="F51" s="63"/>
      <c r="G51" s="6"/>
      <c r="H51" s="6"/>
      <c r="I51" s="6"/>
    </row>
    <row r="52" spans="1:9" x14ac:dyDescent="0.2">
      <c r="A52" s="12" t="s">
        <v>0</v>
      </c>
      <c r="B52" s="13"/>
      <c r="C52" s="45"/>
      <c r="D52" s="45" t="s">
        <v>9</v>
      </c>
      <c r="E52" s="66" t="s">
        <v>10</v>
      </c>
      <c r="F52" s="47" t="s">
        <v>11</v>
      </c>
      <c r="G52" s="6"/>
      <c r="H52" s="6"/>
      <c r="I52" s="6"/>
    </row>
    <row r="53" spans="1:9" x14ac:dyDescent="0.2">
      <c r="A53" s="48" t="s">
        <v>12</v>
      </c>
      <c r="B53" s="56"/>
      <c r="C53" s="57" t="s">
        <v>13</v>
      </c>
      <c r="D53" s="58">
        <f>'Werkblad A'!$C$11</f>
        <v>2600000</v>
      </c>
      <c r="E53" s="67">
        <f>E49*D34</f>
        <v>0</v>
      </c>
      <c r="F53" s="49">
        <f>D53*E53</f>
        <v>0</v>
      </c>
      <c r="G53" s="6"/>
      <c r="H53" s="6"/>
      <c r="I53" s="6"/>
    </row>
    <row r="54" spans="1:9" x14ac:dyDescent="0.2">
      <c r="A54" s="48" t="s">
        <v>14</v>
      </c>
      <c r="B54" s="26"/>
      <c r="C54" s="60" t="s">
        <v>13</v>
      </c>
      <c r="D54" s="58">
        <f>'Werkblad A'!$C$12</f>
        <v>1700000</v>
      </c>
      <c r="E54" s="67">
        <f>E50*D34</f>
        <v>0</v>
      </c>
      <c r="F54" s="49">
        <f>D54*E54</f>
        <v>0</v>
      </c>
      <c r="G54" s="6"/>
      <c r="H54" s="6"/>
      <c r="I54" s="6"/>
    </row>
    <row r="55" spans="1:9" x14ac:dyDescent="0.2">
      <c r="A55" s="31"/>
      <c r="B55" s="32"/>
      <c r="C55" s="31"/>
      <c r="D55" s="62"/>
      <c r="E55" s="65"/>
      <c r="F55" s="6"/>
      <c r="G55" s="6"/>
      <c r="H55" s="6"/>
      <c r="I55" s="6"/>
    </row>
    <row r="56" spans="1:9" x14ac:dyDescent="0.2">
      <c r="A56" s="70" t="s">
        <v>45</v>
      </c>
      <c r="B56" s="71"/>
      <c r="C56" s="155">
        <f>SUM(F37+F38+F41+F42+F45+F46+F49+F50+F53+F54)</f>
        <v>0</v>
      </c>
      <c r="D56" s="156"/>
      <c r="E56" s="156"/>
      <c r="F56" s="156"/>
      <c r="G56" s="72"/>
      <c r="H56" s="72"/>
      <c r="I56" s="72"/>
    </row>
    <row r="57" spans="1:9" x14ac:dyDescent="0.2">
      <c r="A57" s="31"/>
      <c r="B57" s="32"/>
      <c r="C57" s="31"/>
      <c r="D57" s="62"/>
      <c r="E57" s="65"/>
      <c r="F57" s="6"/>
      <c r="G57" s="6"/>
      <c r="H57" s="6"/>
      <c r="I57" s="6"/>
    </row>
    <row r="58" spans="1:9" ht="16" x14ac:dyDescent="0.2">
      <c r="A58" s="7" t="s">
        <v>26</v>
      </c>
      <c r="B58" s="8"/>
      <c r="C58" s="9"/>
      <c r="D58" s="10"/>
      <c r="E58" s="11"/>
      <c r="F58" s="11"/>
    </row>
    <row r="59" spans="1:9" ht="28" customHeight="1" x14ac:dyDescent="0.2">
      <c r="A59" s="12" t="s">
        <v>0</v>
      </c>
      <c r="B59" s="13"/>
      <c r="C59" s="12" t="s">
        <v>21</v>
      </c>
      <c r="D59" s="14" t="str">
        <f t="shared" ref="D59:F60" si="0">D5</f>
        <v>Type 1: full color MFP A4 en A3 minimaal 30 PPM</v>
      </c>
      <c r="E59" s="14" t="str">
        <f t="shared" si="0"/>
        <v xml:space="preserve">Type 2: full color MFP A4 en A3 minimaal 60 PPM </v>
      </c>
      <c r="F59" s="14" t="str">
        <f t="shared" si="0"/>
        <v xml:space="preserve">Type 3: full color repromachine A4 en A3 minimaal 90 PPM </v>
      </c>
    </row>
    <row r="60" spans="1:9" x14ac:dyDescent="0.2">
      <c r="A60" s="15" t="str">
        <f>A6</f>
        <v xml:space="preserve">Aangeboden type: </v>
      </c>
      <c r="B60" s="16"/>
      <c r="C60" s="17"/>
      <c r="D60" s="100" t="str">
        <f t="shared" si="0"/>
        <v>&lt;&lt;&gt;&gt;</v>
      </c>
      <c r="E60" s="100" t="str">
        <f t="shared" si="0"/>
        <v>&lt;&lt;&gt;&gt;</v>
      </c>
      <c r="F60" s="100" t="str">
        <f t="shared" si="0"/>
        <v>&lt;&lt;&gt;&gt;</v>
      </c>
    </row>
    <row r="61" spans="1:9" x14ac:dyDescent="0.2">
      <c r="A61" s="15" t="str">
        <f>A9</f>
        <v>HUURPRIJS per type per maand</v>
      </c>
      <c r="B61" s="16"/>
      <c r="C61" s="17"/>
      <c r="D61" s="17" t="s">
        <v>36</v>
      </c>
      <c r="E61" s="17" t="s">
        <v>36</v>
      </c>
      <c r="F61" s="19">
        <v>0</v>
      </c>
    </row>
    <row r="62" spans="1:9" x14ac:dyDescent="0.2">
      <c r="A62" s="15" t="str">
        <f>A10</f>
        <v xml:space="preserve">SOFTWARE per type per maand </v>
      </c>
      <c r="B62" s="16"/>
      <c r="C62" s="17"/>
      <c r="D62" s="17" t="s">
        <v>36</v>
      </c>
      <c r="E62" s="17" t="s">
        <v>36</v>
      </c>
      <c r="F62" s="19">
        <v>0</v>
      </c>
    </row>
    <row r="63" spans="1:9" s="6" customFormat="1" x14ac:dyDescent="0.2">
      <c r="A63" s="20"/>
      <c r="B63" s="21"/>
      <c r="C63" s="22"/>
      <c r="D63" s="22"/>
      <c r="E63" s="22"/>
      <c r="F63" s="22"/>
    </row>
    <row r="64" spans="1:9" s="6" customFormat="1" x14ac:dyDescent="0.2">
      <c r="A64" s="23" t="s">
        <v>3</v>
      </c>
      <c r="B64" s="24"/>
      <c r="C64" s="101" t="s">
        <v>2</v>
      </c>
      <c r="D64" s="102">
        <v>0</v>
      </c>
      <c r="E64" s="102">
        <v>0</v>
      </c>
      <c r="F64" s="102">
        <v>0</v>
      </c>
    </row>
    <row r="65" spans="1:6" x14ac:dyDescent="0.2">
      <c r="A65" s="25" t="str">
        <f t="shared" ref="A65:A72" si="1">A13</f>
        <v>Eis 84: Printmanagement (2)</v>
      </c>
      <c r="B65" s="26" t="s">
        <v>35</v>
      </c>
      <c r="C65" s="100" t="str">
        <f t="shared" ref="C65:C72" si="2">C13</f>
        <v>&lt;&lt;&gt;&gt;</v>
      </c>
      <c r="D65" s="17" t="s">
        <v>36</v>
      </c>
      <c r="E65" s="17" t="s">
        <v>36</v>
      </c>
      <c r="F65" s="27">
        <v>0</v>
      </c>
    </row>
    <row r="66" spans="1:6" x14ac:dyDescent="0.2">
      <c r="A66" s="25" t="str">
        <f t="shared" si="1"/>
        <v>Eis 107: Inline niet-optie</v>
      </c>
      <c r="B66" s="26" t="s">
        <v>35</v>
      </c>
      <c r="C66" s="100" t="str">
        <f t="shared" si="2"/>
        <v>&lt;&lt;&gt;&gt;</v>
      </c>
      <c r="D66" s="17" t="s">
        <v>36</v>
      </c>
      <c r="E66" s="17" t="s">
        <v>36</v>
      </c>
      <c r="F66" s="17" t="s">
        <v>36</v>
      </c>
    </row>
    <row r="67" spans="1:6" x14ac:dyDescent="0.2">
      <c r="A67" s="25" t="str">
        <f t="shared" si="1"/>
        <v>Eis 108: Inline/ gekoppelde boekjesmaker</v>
      </c>
      <c r="B67" s="26" t="s">
        <v>35</v>
      </c>
      <c r="C67" s="100" t="str">
        <f t="shared" si="2"/>
        <v>&lt;&lt;&gt;&gt;</v>
      </c>
      <c r="D67" s="17" t="s">
        <v>36</v>
      </c>
      <c r="E67" s="17" t="s">
        <v>36</v>
      </c>
      <c r="F67" s="17" t="s">
        <v>36</v>
      </c>
    </row>
    <row r="68" spans="1:6" x14ac:dyDescent="0.2">
      <c r="A68" s="25" t="str">
        <f t="shared" si="1"/>
        <v>Eis 109: Inline perforeeroptie</v>
      </c>
      <c r="B68" s="26" t="s">
        <v>35</v>
      </c>
      <c r="C68" s="100" t="str">
        <f t="shared" si="2"/>
        <v>&lt;&lt;&gt;&gt;</v>
      </c>
      <c r="D68" s="17" t="s">
        <v>36</v>
      </c>
      <c r="E68" s="17" t="s">
        <v>36</v>
      </c>
      <c r="F68" s="17" t="s">
        <v>36</v>
      </c>
    </row>
    <row r="69" spans="1:6" x14ac:dyDescent="0.2">
      <c r="A69" s="25" t="str">
        <f t="shared" si="1"/>
        <v>Eis 134: Inline/ gekoppelde boekjesmaker</v>
      </c>
      <c r="B69" s="26" t="s">
        <v>35</v>
      </c>
      <c r="C69" s="100" t="str">
        <f t="shared" si="2"/>
        <v>&lt;&lt;&gt;&gt;</v>
      </c>
      <c r="D69" s="17" t="s">
        <v>36</v>
      </c>
      <c r="E69" s="17" t="s">
        <v>36</v>
      </c>
      <c r="F69" s="27">
        <v>0</v>
      </c>
    </row>
    <row r="70" spans="1:6" x14ac:dyDescent="0.2">
      <c r="A70" s="25" t="str">
        <f t="shared" si="1"/>
        <v>Eis 135: Automatische perforeerfunctie 2 en/of 4 gaats</v>
      </c>
      <c r="B70" s="26" t="s">
        <v>35</v>
      </c>
      <c r="C70" s="100" t="str">
        <f t="shared" si="2"/>
        <v>&lt;&lt;&gt;&gt;</v>
      </c>
      <c r="D70" s="17" t="s">
        <v>36</v>
      </c>
      <c r="E70" s="17" t="s">
        <v>36</v>
      </c>
      <c r="F70" s="27">
        <v>0</v>
      </c>
    </row>
    <row r="71" spans="1:6" x14ac:dyDescent="0.2">
      <c r="A71" s="25" t="str">
        <f t="shared" si="1"/>
        <v>Eis 136: Automatische perforeerfunctie 23 gaats</v>
      </c>
      <c r="B71" s="26" t="s">
        <v>35</v>
      </c>
      <c r="C71" s="100" t="str">
        <f>C19</f>
        <v>&lt;&lt;&gt;&gt;</v>
      </c>
      <c r="D71" s="17" t="s">
        <v>36</v>
      </c>
      <c r="E71" s="17" t="s">
        <v>36</v>
      </c>
      <c r="F71" s="27">
        <v>0</v>
      </c>
    </row>
    <row r="72" spans="1:6" x14ac:dyDescent="0.2">
      <c r="A72" s="25" t="str">
        <f t="shared" si="1"/>
        <v>Eis 137: Bypass lade</v>
      </c>
      <c r="B72" s="26" t="s">
        <v>35</v>
      </c>
      <c r="C72" s="100" t="str">
        <f t="shared" si="2"/>
        <v>&lt;&lt;&gt;&gt;</v>
      </c>
      <c r="D72" s="17" t="s">
        <v>36</v>
      </c>
      <c r="E72" s="17" t="s">
        <v>36</v>
      </c>
      <c r="F72" s="27">
        <v>0</v>
      </c>
    </row>
    <row r="73" spans="1:6" x14ac:dyDescent="0.2">
      <c r="A73" s="28" t="s">
        <v>4</v>
      </c>
      <c r="B73" s="29"/>
      <c r="C73" s="28"/>
      <c r="D73" s="30">
        <f>SUM(D61:D72)</f>
        <v>0</v>
      </c>
      <c r="E73" s="30">
        <f>SUM(E61:E72)</f>
        <v>0</v>
      </c>
      <c r="F73" s="30">
        <f>SUM(F61:F72)</f>
        <v>0</v>
      </c>
    </row>
    <row r="74" spans="1:6" x14ac:dyDescent="0.2">
      <c r="A74" s="31"/>
      <c r="B74" s="32"/>
      <c r="C74" s="31"/>
      <c r="D74" s="31"/>
      <c r="E74" s="33"/>
      <c r="F74" s="33"/>
    </row>
    <row r="75" spans="1:6" x14ac:dyDescent="0.2">
      <c r="A75" s="35" t="s">
        <v>5</v>
      </c>
      <c r="B75" s="26"/>
      <c r="C75" s="35"/>
      <c r="D75" s="36">
        <f>'Werkblad A'!C5</f>
        <v>12</v>
      </c>
      <c r="E75" s="36">
        <f>'Werkblad A'!C6</f>
        <v>1</v>
      </c>
      <c r="F75" s="36">
        <f>'Werkblad A'!C7</f>
        <v>1</v>
      </c>
    </row>
    <row r="76" spans="1:6" x14ac:dyDescent="0.2">
      <c r="A76" s="31"/>
      <c r="B76" s="32"/>
      <c r="C76" s="31"/>
      <c r="D76" s="31"/>
      <c r="E76" s="33"/>
      <c r="F76" s="33"/>
    </row>
    <row r="77" spans="1:6" ht="28" x14ac:dyDescent="0.2">
      <c r="A77" s="12" t="s">
        <v>6</v>
      </c>
      <c r="B77" s="13"/>
      <c r="C77" s="12"/>
      <c r="D77" s="37" t="str">
        <f>D5</f>
        <v>Type 1: full color MFP A4 en A3 minimaal 30 PPM</v>
      </c>
      <c r="E77" s="37" t="str">
        <f>E5</f>
        <v xml:space="preserve">Type 2: full color MFP A4 en A3 minimaal 60 PPM </v>
      </c>
      <c r="F77" s="37" t="str">
        <f>F5</f>
        <v xml:space="preserve">Type 3: full color repromachine A4 en A3 minimaal 90 PPM </v>
      </c>
    </row>
    <row r="78" spans="1:6" x14ac:dyDescent="0.2">
      <c r="A78" s="38" t="s">
        <v>7</v>
      </c>
      <c r="B78" s="39"/>
      <c r="C78" s="38"/>
      <c r="D78" s="17" t="s">
        <v>36</v>
      </c>
      <c r="E78" s="17" t="s">
        <v>36</v>
      </c>
      <c r="F78" s="40">
        <f>F75*F73</f>
        <v>0</v>
      </c>
    </row>
    <row r="79" spans="1:6" x14ac:dyDescent="0.2">
      <c r="A79" s="38" t="s">
        <v>27</v>
      </c>
      <c r="B79" s="39"/>
      <c r="C79" s="38"/>
      <c r="D79" s="17" t="s">
        <v>36</v>
      </c>
      <c r="E79" s="17" t="s">
        <v>36</v>
      </c>
      <c r="F79" s="40">
        <f>F78*12</f>
        <v>0</v>
      </c>
    </row>
    <row r="80" spans="1:6" x14ac:dyDescent="0.2">
      <c r="A80" s="41" t="s">
        <v>28</v>
      </c>
      <c r="B80" s="42"/>
      <c r="C80" s="43"/>
      <c r="D80" s="155">
        <f>F79</f>
        <v>0</v>
      </c>
      <c r="E80" s="156"/>
      <c r="F80" s="156"/>
    </row>
    <row r="81" spans="1:9" x14ac:dyDescent="0.2">
      <c r="A81" s="31"/>
      <c r="B81" s="32"/>
      <c r="C81" s="31"/>
      <c r="D81" s="31"/>
      <c r="E81" s="33"/>
      <c r="F81" s="34"/>
      <c r="G81" s="44"/>
      <c r="H81" s="44"/>
      <c r="I81" s="44"/>
    </row>
    <row r="82" spans="1:9" ht="25" customHeight="1" x14ac:dyDescent="0.2">
      <c r="A82" s="12" t="s">
        <v>56</v>
      </c>
      <c r="B82" s="13"/>
      <c r="C82" s="165" t="s">
        <v>73</v>
      </c>
      <c r="D82" s="166"/>
    </row>
    <row r="83" spans="1:9" ht="30" customHeight="1" x14ac:dyDescent="0.2">
      <c r="A83" s="157" t="s">
        <v>74</v>
      </c>
      <c r="B83" s="158"/>
      <c r="C83" s="159">
        <v>0</v>
      </c>
      <c r="D83" s="160"/>
      <c r="E83" s="44"/>
      <c r="F83" s="44"/>
    </row>
    <row r="84" spans="1:9" x14ac:dyDescent="0.2">
      <c r="A84" s="31"/>
      <c r="B84" s="32"/>
      <c r="C84" s="31"/>
      <c r="D84" s="31"/>
      <c r="E84" s="33"/>
      <c r="F84" s="34"/>
      <c r="G84" s="44"/>
      <c r="H84" s="44"/>
      <c r="I84" s="44"/>
    </row>
    <row r="85" spans="1:9" x14ac:dyDescent="0.2">
      <c r="A85" s="12" t="s">
        <v>0</v>
      </c>
      <c r="B85" s="13"/>
      <c r="C85" s="45"/>
      <c r="D85" s="45" t="s">
        <v>9</v>
      </c>
      <c r="E85" s="46" t="s">
        <v>10</v>
      </c>
      <c r="F85" s="124" t="s">
        <v>11</v>
      </c>
      <c r="G85" s="6"/>
      <c r="H85" s="6"/>
      <c r="I85" s="6"/>
    </row>
    <row r="86" spans="1:9" x14ac:dyDescent="0.2">
      <c r="A86" s="48" t="s">
        <v>12</v>
      </c>
      <c r="B86" s="56"/>
      <c r="C86" s="57" t="s">
        <v>13</v>
      </c>
      <c r="D86" s="58">
        <f>'Werkblad A'!$C$11</f>
        <v>2600000</v>
      </c>
      <c r="E86" s="67">
        <f>D34*E53</f>
        <v>0</v>
      </c>
      <c r="F86" s="125">
        <f>D86*E86</f>
        <v>0</v>
      </c>
      <c r="G86" s="6"/>
      <c r="H86" s="6"/>
      <c r="I86" s="6"/>
    </row>
    <row r="87" spans="1:9" x14ac:dyDescent="0.2">
      <c r="A87" s="48" t="s">
        <v>14</v>
      </c>
      <c r="B87" s="26"/>
      <c r="C87" s="60" t="s">
        <v>13</v>
      </c>
      <c r="D87" s="58">
        <f>'Werkblad A'!$C$12</f>
        <v>1700000</v>
      </c>
      <c r="E87" s="67">
        <f>D34*E54</f>
        <v>0</v>
      </c>
      <c r="F87" s="125">
        <f>D87*E87</f>
        <v>0</v>
      </c>
      <c r="G87" s="6"/>
      <c r="H87" s="6"/>
      <c r="I87" s="6"/>
    </row>
    <row r="88" spans="1:9" x14ac:dyDescent="0.2">
      <c r="A88" s="70" t="s">
        <v>29</v>
      </c>
      <c r="B88" s="71"/>
      <c r="C88" s="116"/>
      <c r="D88" s="156">
        <f>SUM(F86:F87)</f>
        <v>0</v>
      </c>
      <c r="E88" s="156"/>
      <c r="F88" s="163"/>
      <c r="G88" s="72"/>
      <c r="H88" s="72"/>
      <c r="I88" s="72"/>
    </row>
    <row r="89" spans="1:9" ht="20" customHeight="1" x14ac:dyDescent="0.2">
      <c r="A89" s="31"/>
      <c r="B89" s="32"/>
      <c r="C89" s="31"/>
      <c r="D89" s="31"/>
      <c r="E89" s="62"/>
      <c r="F89" s="69"/>
      <c r="G89" s="6"/>
      <c r="H89" s="6"/>
      <c r="I89" s="6"/>
    </row>
    <row r="90" spans="1:9" x14ac:dyDescent="0.2">
      <c r="A90" s="145" t="s">
        <v>0</v>
      </c>
      <c r="B90" s="146"/>
      <c r="C90" s="147"/>
      <c r="D90" s="147" t="s">
        <v>9</v>
      </c>
      <c r="E90" s="127" t="s">
        <v>15</v>
      </c>
      <c r="F90" s="124" t="s">
        <v>37</v>
      </c>
      <c r="G90" s="6"/>
      <c r="H90" s="6"/>
      <c r="I90" s="6"/>
    </row>
    <row r="91" spans="1:9" x14ac:dyDescent="0.2">
      <c r="A91" s="141" t="s">
        <v>42</v>
      </c>
      <c r="B91" s="73"/>
      <c r="C91" s="74" t="s">
        <v>16</v>
      </c>
      <c r="D91" s="142">
        <v>10</v>
      </c>
      <c r="E91" s="143">
        <v>0</v>
      </c>
      <c r="F91" s="144">
        <f>SUM(D91*E91)</f>
        <v>0</v>
      </c>
      <c r="G91" s="6"/>
      <c r="H91" s="6"/>
      <c r="I91" s="6"/>
    </row>
    <row r="92" spans="1:9" x14ac:dyDescent="0.2">
      <c r="A92" s="48" t="s">
        <v>43</v>
      </c>
      <c r="B92" s="73"/>
      <c r="C92" s="74" t="s">
        <v>16</v>
      </c>
      <c r="D92" s="75">
        <v>10</v>
      </c>
      <c r="E92" s="27">
        <v>0</v>
      </c>
      <c r="F92" s="76">
        <f>SUM(D92*E92)</f>
        <v>0</v>
      </c>
      <c r="G92" s="6"/>
      <c r="H92" s="6"/>
      <c r="I92" s="6"/>
    </row>
    <row r="93" spans="1:9" x14ac:dyDescent="0.2">
      <c r="A93" s="77" t="s">
        <v>25</v>
      </c>
      <c r="B93" s="78"/>
      <c r="C93" s="117"/>
      <c r="D93" s="117"/>
      <c r="E93" s="164">
        <f>SUM(F91:F92)*5</f>
        <v>0</v>
      </c>
      <c r="F93" s="164"/>
      <c r="G93" s="79"/>
      <c r="H93" s="79"/>
      <c r="I93" s="79"/>
    </row>
    <row r="94" spans="1:9" x14ac:dyDescent="0.2">
      <c r="A94" s="80"/>
      <c r="B94" s="81"/>
      <c r="C94" s="80"/>
      <c r="D94" s="80"/>
      <c r="E94" s="82"/>
      <c r="F94" s="83"/>
      <c r="G94" s="79"/>
      <c r="H94" s="79"/>
      <c r="I94" s="79"/>
    </row>
    <row r="95" spans="1:9" ht="28" x14ac:dyDescent="0.2">
      <c r="A95" s="12" t="s">
        <v>0</v>
      </c>
      <c r="B95" s="127"/>
      <c r="C95" s="148" t="s">
        <v>71</v>
      </c>
      <c r="D95" s="148" t="s">
        <v>72</v>
      </c>
      <c r="E95" s="6"/>
      <c r="F95" s="6"/>
    </row>
    <row r="96" spans="1:9" x14ac:dyDescent="0.2">
      <c r="A96" s="48" t="s">
        <v>65</v>
      </c>
      <c r="B96" s="73"/>
      <c r="C96" s="27">
        <v>0</v>
      </c>
      <c r="D96" s="27">
        <v>0</v>
      </c>
      <c r="E96" s="6"/>
      <c r="F96" s="6"/>
    </row>
    <row r="97" spans="1:9" x14ac:dyDescent="0.2">
      <c r="A97" s="77"/>
      <c r="B97" s="128"/>
      <c r="C97" s="164">
        <f>D96+C96</f>
        <v>0</v>
      </c>
      <c r="D97" s="164"/>
      <c r="E97" s="79"/>
      <c r="F97" s="79"/>
    </row>
    <row r="98" spans="1:9" x14ac:dyDescent="0.2">
      <c r="A98" s="80"/>
      <c r="B98" s="81"/>
      <c r="C98" s="80"/>
      <c r="D98" s="80"/>
      <c r="E98" s="82"/>
      <c r="F98" s="83"/>
      <c r="G98" s="79"/>
      <c r="H98" s="79"/>
      <c r="I98" s="79"/>
    </row>
    <row r="99" spans="1:9" ht="75" customHeight="1" x14ac:dyDescent="0.2">
      <c r="A99" s="41" t="s">
        <v>17</v>
      </c>
      <c r="B99" s="84"/>
      <c r="C99" s="161">
        <f>D29+C32+C56+D80+D88+E93+C97+C83</f>
        <v>0</v>
      </c>
      <c r="D99" s="162"/>
      <c r="E99" s="118" t="s">
        <v>46</v>
      </c>
      <c r="F99" s="119"/>
      <c r="G99" s="6"/>
      <c r="H99" s="6"/>
      <c r="I99" s="6"/>
    </row>
    <row r="100" spans="1:9" x14ac:dyDescent="0.2">
      <c r="A100" s="85"/>
      <c r="B100" s="86"/>
      <c r="C100" s="87"/>
      <c r="D100" s="88"/>
      <c r="E100" s="89"/>
      <c r="F100" s="90"/>
      <c r="G100" s="6"/>
      <c r="H100" s="6"/>
      <c r="I100" s="6"/>
    </row>
    <row r="101" spans="1:9" ht="38" customHeight="1" x14ac:dyDescent="0.2">
      <c r="A101" s="41" t="s">
        <v>18</v>
      </c>
      <c r="B101" s="91"/>
      <c r="C101" s="120"/>
      <c r="D101" s="121"/>
      <c r="E101" s="89"/>
      <c r="F101" s="90"/>
      <c r="G101" s="6"/>
      <c r="H101" s="6"/>
      <c r="I101" s="6"/>
    </row>
    <row r="102" spans="1:9" x14ac:dyDescent="0.2">
      <c r="A102" s="92"/>
      <c r="B102" s="93"/>
      <c r="C102" s="94"/>
      <c r="D102" s="94"/>
      <c r="E102" s="6"/>
      <c r="F102" s="6"/>
      <c r="G102" s="6"/>
      <c r="H102" s="6"/>
      <c r="I102" s="6"/>
    </row>
    <row r="103" spans="1:9" ht="36" customHeight="1" x14ac:dyDescent="0.2">
      <c r="A103" s="28" t="s">
        <v>19</v>
      </c>
      <c r="B103" s="95"/>
      <c r="C103" s="114" t="s">
        <v>20</v>
      </c>
      <c r="D103" s="115"/>
      <c r="E103" s="6"/>
      <c r="F103" s="6"/>
      <c r="G103" s="6"/>
      <c r="H103" s="6"/>
      <c r="I103" s="6"/>
    </row>
    <row r="104" spans="1:9" x14ac:dyDescent="0.2">
      <c r="A104" s="6"/>
      <c r="B104" s="96"/>
      <c r="C104" s="6"/>
      <c r="D104" s="6"/>
      <c r="E104" s="97"/>
      <c r="F104" s="6"/>
      <c r="G104" s="6"/>
      <c r="H104" s="6"/>
      <c r="I104" s="6"/>
    </row>
  </sheetData>
  <sheetProtection algorithmName="SHA-512" hashValue="5CsmJFYJ47axA4HroRrf8Kd7s4nroxSgAxXGAhThMkzgu7F+qETQ4SGIrF+3r0mpX5OfcvzfOn4rtAuyTr8Euw==" saltValue="/2XijSMTEGgxDNflD3Kh3A==" spinCount="100000" sheet="1" objects="1" scenarios="1"/>
  <mergeCells count="13">
    <mergeCell ref="D29:F29"/>
    <mergeCell ref="D80:F80"/>
    <mergeCell ref="A32:B32"/>
    <mergeCell ref="C32:D32"/>
    <mergeCell ref="C99:D99"/>
    <mergeCell ref="D88:F88"/>
    <mergeCell ref="E93:F93"/>
    <mergeCell ref="C56:F56"/>
    <mergeCell ref="C31:D31"/>
    <mergeCell ref="C97:D97"/>
    <mergeCell ref="C82:D82"/>
    <mergeCell ref="A83:B83"/>
    <mergeCell ref="C83:D83"/>
  </mergeCells>
  <phoneticPr fontId="24" type="noConversion"/>
  <dataValidations count="3">
    <dataValidation type="decimal" allowBlank="1" showInputMessage="1" showErrorMessage="1" error="De maximale afdrukprijs per tik zwart-wit bedraag € 0,004." sqref="E37" xr:uid="{5C16D922-A07C-424E-A025-1A057D6105A7}">
      <formula1>0</formula1>
      <formula2>0.004</formula2>
    </dataValidation>
    <dataValidation type="decimal" allowBlank="1" showInputMessage="1" showErrorMessage="1" error="De maximale afdrukprijs per tik full color bedraagt € 0,04." sqref="E38" xr:uid="{D87DF2C9-BE6B-F54C-8ADB-653D638A92A3}">
      <formula1>0</formula1>
      <formula2>0.04</formula2>
    </dataValidation>
    <dataValidation type="decimal" allowBlank="1" showInputMessage="1" showErrorMessage="1" sqref="C34" xr:uid="{71F22488-BF34-274E-AFA8-0086738C3B33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2653-BFB8-014D-9438-3E23FA4021C2}">
  <dimension ref="A1:I63"/>
  <sheetViews>
    <sheetView showGridLines="0" topLeftCell="A38" zoomScale="110" zoomScaleNormal="110" workbookViewId="0">
      <selection activeCell="A3" sqref="A3"/>
    </sheetView>
  </sheetViews>
  <sheetFormatPr baseColWidth="10" defaultRowHeight="15" x14ac:dyDescent="0.2"/>
  <cols>
    <col min="1" max="1" width="69.1640625" customWidth="1"/>
    <col min="2" max="2" width="15.6640625" customWidth="1"/>
    <col min="3" max="3" width="27.83203125" customWidth="1"/>
    <col min="4" max="7" width="35.83203125" customWidth="1"/>
  </cols>
  <sheetData>
    <row r="1" spans="1:6" ht="23" x14ac:dyDescent="0.2">
      <c r="A1" s="1" t="s">
        <v>48</v>
      </c>
      <c r="B1" s="2"/>
      <c r="C1" s="3"/>
      <c r="D1" s="4"/>
      <c r="E1" s="179" t="s">
        <v>49</v>
      </c>
      <c r="F1" s="179"/>
    </row>
    <row r="2" spans="1:6" ht="23" x14ac:dyDescent="0.2">
      <c r="A2" s="137" t="s">
        <v>66</v>
      </c>
      <c r="B2" s="129"/>
      <c r="C2" s="130"/>
      <c r="D2" s="131"/>
      <c r="E2" s="132"/>
      <c r="F2" s="132"/>
    </row>
    <row r="3" spans="1:6" ht="23" x14ac:dyDescent="0.2">
      <c r="A3" s="138" t="s">
        <v>67</v>
      </c>
      <c r="B3" s="133"/>
      <c r="C3" s="134"/>
      <c r="D3" s="135"/>
      <c r="E3" s="136"/>
      <c r="F3" s="136"/>
    </row>
    <row r="4" spans="1:6" ht="16" x14ac:dyDescent="0.2">
      <c r="A4" s="7" t="s">
        <v>44</v>
      </c>
      <c r="B4" s="8"/>
      <c r="C4" s="9"/>
      <c r="D4" s="10"/>
      <c r="E4" s="11"/>
      <c r="F4" s="11"/>
    </row>
    <row r="5" spans="1:6" ht="28" customHeight="1" x14ac:dyDescent="0.2">
      <c r="A5" s="12" t="s">
        <v>0</v>
      </c>
      <c r="B5" s="13"/>
      <c r="C5" s="12" t="s">
        <v>21</v>
      </c>
      <c r="D5" s="14" t="str">
        <f>'Werkblad A'!A5</f>
        <v>Type 1: full color MFP A4 en A3 minimaal 30 PPM</v>
      </c>
      <c r="E5" s="14" t="str">
        <f>'Werkblad A'!A6</f>
        <v xml:space="preserve">Type 2: full color MFP A4 en A3 minimaal 60 PPM </v>
      </c>
      <c r="F5" s="14" t="str">
        <f>'Werkblad A'!A7</f>
        <v xml:space="preserve">Type 3: full color repromachine A4 en A3 minimaal 90 PPM </v>
      </c>
    </row>
    <row r="6" spans="1:6" x14ac:dyDescent="0.2">
      <c r="A6" s="15" t="s">
        <v>1</v>
      </c>
      <c r="B6" s="16"/>
      <c r="C6" s="17"/>
      <c r="D6" s="18" t="s">
        <v>2</v>
      </c>
      <c r="E6" s="18" t="s">
        <v>2</v>
      </c>
      <c r="F6" s="18" t="s">
        <v>2</v>
      </c>
    </row>
    <row r="7" spans="1:6" x14ac:dyDescent="0.2">
      <c r="A7" s="15" t="s">
        <v>24</v>
      </c>
      <c r="B7" s="16"/>
      <c r="C7" s="17"/>
      <c r="D7" s="19">
        <v>0</v>
      </c>
      <c r="E7" s="19">
        <v>0</v>
      </c>
      <c r="F7" s="17" t="s">
        <v>36</v>
      </c>
    </row>
    <row r="8" spans="1:6" x14ac:dyDescent="0.2">
      <c r="A8" s="15" t="s">
        <v>23</v>
      </c>
      <c r="B8" s="16"/>
      <c r="C8" s="17"/>
      <c r="D8" s="19">
        <v>0</v>
      </c>
      <c r="E8" s="19">
        <v>0</v>
      </c>
      <c r="F8" s="17" t="s">
        <v>36</v>
      </c>
    </row>
    <row r="9" spans="1:6" x14ac:dyDescent="0.2">
      <c r="A9" s="15" t="s">
        <v>50</v>
      </c>
      <c r="B9" s="16"/>
      <c r="C9" s="17"/>
      <c r="D9" s="17" t="s">
        <v>36</v>
      </c>
      <c r="E9" s="17" t="s">
        <v>36</v>
      </c>
      <c r="F9" s="139">
        <v>0</v>
      </c>
    </row>
    <row r="10" spans="1:6" x14ac:dyDescent="0.2">
      <c r="A10" s="15" t="s">
        <v>51</v>
      </c>
      <c r="B10" s="16"/>
      <c r="C10" s="17"/>
      <c r="D10" s="17" t="s">
        <v>36</v>
      </c>
      <c r="E10" s="17" t="s">
        <v>36</v>
      </c>
      <c r="F10" s="139">
        <v>0</v>
      </c>
    </row>
    <row r="11" spans="1:6" s="6" customFormat="1" x14ac:dyDescent="0.2">
      <c r="A11" s="20"/>
      <c r="B11" s="21"/>
      <c r="C11" s="22"/>
      <c r="D11" s="22"/>
      <c r="E11" s="22"/>
      <c r="F11" s="22"/>
    </row>
    <row r="12" spans="1:6" s="6" customFormat="1" x14ac:dyDescent="0.2">
      <c r="A12" s="123" t="s">
        <v>3</v>
      </c>
      <c r="B12" s="24"/>
      <c r="C12" s="101" t="s">
        <v>2</v>
      </c>
      <c r="D12" s="102">
        <v>0</v>
      </c>
      <c r="E12" s="102">
        <v>0</v>
      </c>
      <c r="F12" s="102">
        <v>0</v>
      </c>
    </row>
    <row r="13" spans="1:6" x14ac:dyDescent="0.2">
      <c r="A13" s="122" t="str">
        <f>'Prijzenblad Koop'!A13</f>
        <v>Eis 84: Printmanagement (2)</v>
      </c>
      <c r="B13" s="26" t="s">
        <v>35</v>
      </c>
      <c r="C13" s="18" t="s">
        <v>2</v>
      </c>
      <c r="D13" s="27">
        <v>0</v>
      </c>
      <c r="E13" s="27">
        <v>0</v>
      </c>
      <c r="F13" s="140">
        <v>0</v>
      </c>
    </row>
    <row r="14" spans="1:6" x14ac:dyDescent="0.2">
      <c r="A14" s="122" t="str">
        <f>'Prijzenblad Koop'!A14</f>
        <v>Eis 107: Inline niet-optie</v>
      </c>
      <c r="B14" s="26" t="s">
        <v>35</v>
      </c>
      <c r="C14" s="18" t="s">
        <v>2</v>
      </c>
      <c r="D14" s="27">
        <v>0</v>
      </c>
      <c r="E14" s="27">
        <v>0</v>
      </c>
      <c r="F14" s="17" t="s">
        <v>36</v>
      </c>
    </row>
    <row r="15" spans="1:6" x14ac:dyDescent="0.2">
      <c r="A15" s="122" t="str">
        <f>'Prijzenblad Koop'!A15</f>
        <v>Eis 108: Inline/ gekoppelde boekjesmaker</v>
      </c>
      <c r="B15" s="26" t="s">
        <v>35</v>
      </c>
      <c r="C15" s="18" t="s">
        <v>2</v>
      </c>
      <c r="D15" s="17" t="s">
        <v>36</v>
      </c>
      <c r="E15" s="27">
        <v>0</v>
      </c>
      <c r="F15" s="17" t="s">
        <v>36</v>
      </c>
    </row>
    <row r="16" spans="1:6" x14ac:dyDescent="0.2">
      <c r="A16" s="122" t="str">
        <f>'Prijzenblad Koop'!A16</f>
        <v>Eis 109: Inline perforeeroptie</v>
      </c>
      <c r="B16" s="26" t="s">
        <v>35</v>
      </c>
      <c r="C16" s="18" t="s">
        <v>2</v>
      </c>
      <c r="D16" s="17" t="s">
        <v>36</v>
      </c>
      <c r="E16" s="27">
        <v>0</v>
      </c>
      <c r="F16" s="17" t="s">
        <v>36</v>
      </c>
    </row>
    <row r="17" spans="1:9" x14ac:dyDescent="0.2">
      <c r="A17" s="122" t="str">
        <f>'Prijzenblad Koop'!A17</f>
        <v>Eis 134: Inline/ gekoppelde boekjesmaker</v>
      </c>
      <c r="B17" s="26" t="s">
        <v>35</v>
      </c>
      <c r="C17" s="18" t="s">
        <v>2</v>
      </c>
      <c r="D17" s="17" t="s">
        <v>36</v>
      </c>
      <c r="E17" s="17" t="s">
        <v>36</v>
      </c>
      <c r="F17" s="140">
        <v>0</v>
      </c>
    </row>
    <row r="18" spans="1:9" x14ac:dyDescent="0.2">
      <c r="A18" s="122" t="str">
        <f>'Prijzenblad Koop'!A18</f>
        <v>Eis 135: Automatische perforeerfunctie 2 en/of 4 gaats</v>
      </c>
      <c r="B18" s="26" t="s">
        <v>35</v>
      </c>
      <c r="C18" s="18" t="s">
        <v>2</v>
      </c>
      <c r="D18" s="17" t="s">
        <v>36</v>
      </c>
      <c r="E18" s="17" t="s">
        <v>36</v>
      </c>
      <c r="F18" s="140">
        <v>0</v>
      </c>
    </row>
    <row r="19" spans="1:9" x14ac:dyDescent="0.2">
      <c r="A19" s="122" t="str">
        <f>'Prijzenblad Koop'!A19</f>
        <v>Eis 136: Automatische perforeerfunctie 23 gaats</v>
      </c>
      <c r="B19" s="26" t="s">
        <v>35</v>
      </c>
      <c r="C19" s="18" t="s">
        <v>2</v>
      </c>
      <c r="D19" s="17" t="s">
        <v>36</v>
      </c>
      <c r="E19" s="17" t="s">
        <v>36</v>
      </c>
      <c r="F19" s="140">
        <v>0</v>
      </c>
    </row>
    <row r="20" spans="1:9" x14ac:dyDescent="0.2">
      <c r="A20" s="122" t="str">
        <f>'Prijzenblad Koop'!A20</f>
        <v>Eis 137: Bypass lade</v>
      </c>
      <c r="B20" s="26" t="s">
        <v>35</v>
      </c>
      <c r="C20" s="18" t="s">
        <v>2</v>
      </c>
      <c r="D20" s="17" t="s">
        <v>36</v>
      </c>
      <c r="E20" s="17" t="s">
        <v>36</v>
      </c>
      <c r="F20" s="140">
        <v>0</v>
      </c>
    </row>
    <row r="21" spans="1:9" x14ac:dyDescent="0.2">
      <c r="A21" s="28" t="s">
        <v>4</v>
      </c>
      <c r="B21" s="29"/>
      <c r="C21" s="28"/>
      <c r="D21" s="30">
        <f>SUM(D7:D20)</f>
        <v>0</v>
      </c>
      <c r="E21" s="30">
        <f>SUM(E7:E20)</f>
        <v>0</v>
      </c>
      <c r="F21" s="30">
        <f>SUM(F7:F20)</f>
        <v>0</v>
      </c>
    </row>
    <row r="22" spans="1:9" x14ac:dyDescent="0.2">
      <c r="A22" s="31"/>
      <c r="B22" s="32"/>
      <c r="C22" s="31"/>
      <c r="D22" s="31"/>
      <c r="E22" s="33"/>
      <c r="F22" s="33"/>
    </row>
    <row r="23" spans="1:9" x14ac:dyDescent="0.2">
      <c r="A23" s="35" t="s">
        <v>5</v>
      </c>
      <c r="B23" s="26"/>
      <c r="C23" s="36"/>
      <c r="D23" s="36">
        <f>'Werkblad A'!C5</f>
        <v>12</v>
      </c>
      <c r="E23" s="36">
        <f>'Werkblad A'!C6</f>
        <v>1</v>
      </c>
      <c r="F23" s="36">
        <f>'Werkblad A'!C7</f>
        <v>1</v>
      </c>
    </row>
    <row r="24" spans="1:9" x14ac:dyDescent="0.2">
      <c r="A24" s="31"/>
      <c r="B24" s="32"/>
      <c r="C24" s="31"/>
      <c r="D24" s="31"/>
      <c r="E24" s="33"/>
      <c r="F24" s="33"/>
    </row>
    <row r="25" spans="1:9" ht="28" customHeight="1" x14ac:dyDescent="0.2">
      <c r="A25" s="12" t="s">
        <v>6</v>
      </c>
      <c r="B25" s="13"/>
      <c r="C25" s="12"/>
      <c r="D25" s="37" t="str">
        <f>D5</f>
        <v>Type 1: full color MFP A4 en A3 minimaal 30 PPM</v>
      </c>
      <c r="E25" s="37" t="str">
        <f>E5</f>
        <v xml:space="preserve">Type 2: full color MFP A4 en A3 minimaal 60 PPM </v>
      </c>
      <c r="F25" s="37" t="str">
        <f>F5</f>
        <v xml:space="preserve">Type 3: full color repromachine A4 en A3 minimaal 90 PPM </v>
      </c>
    </row>
    <row r="26" spans="1:9" x14ac:dyDescent="0.2">
      <c r="A26" s="38" t="s">
        <v>7</v>
      </c>
      <c r="B26" s="39"/>
      <c r="C26" s="38"/>
      <c r="D26" s="40">
        <f>D23*D21</f>
        <v>0</v>
      </c>
      <c r="E26" s="40">
        <f>E23*E21</f>
        <v>0</v>
      </c>
      <c r="F26" s="40">
        <f>F23*F21</f>
        <v>0</v>
      </c>
    </row>
    <row r="27" spans="1:9" x14ac:dyDescent="0.2">
      <c r="A27" s="38" t="s">
        <v>8</v>
      </c>
      <c r="B27" s="39"/>
      <c r="C27" s="38"/>
      <c r="D27" s="40">
        <f>D26*12</f>
        <v>0</v>
      </c>
      <c r="E27" s="40">
        <f>E26*12</f>
        <v>0</v>
      </c>
      <c r="F27" s="17" t="s">
        <v>36</v>
      </c>
    </row>
    <row r="28" spans="1:9" x14ac:dyDescent="0.2">
      <c r="A28" s="38" t="s">
        <v>55</v>
      </c>
      <c r="B28" s="39"/>
      <c r="C28" s="38"/>
      <c r="D28" s="40">
        <f>D27*5</f>
        <v>0</v>
      </c>
      <c r="E28" s="40">
        <f>E27*5</f>
        <v>0</v>
      </c>
      <c r="F28" s="17" t="s">
        <v>36</v>
      </c>
    </row>
    <row r="29" spans="1:9" x14ac:dyDescent="0.2">
      <c r="A29" s="41"/>
      <c r="B29" s="42"/>
      <c r="C29" s="43"/>
      <c r="D29" s="153">
        <f>D28+E28+F26</f>
        <v>0</v>
      </c>
      <c r="E29" s="154"/>
      <c r="F29" s="154"/>
    </row>
    <row r="30" spans="1:9" x14ac:dyDescent="0.2">
      <c r="A30" s="31"/>
      <c r="B30" s="32"/>
      <c r="C30" s="31"/>
      <c r="D30" s="31"/>
      <c r="E30" s="33"/>
      <c r="F30" s="34"/>
      <c r="G30" s="44"/>
      <c r="H30" s="44"/>
      <c r="I30" s="44"/>
    </row>
    <row r="31" spans="1:9" ht="25" customHeight="1" x14ac:dyDescent="0.2">
      <c r="A31" s="12" t="s">
        <v>47</v>
      </c>
      <c r="B31" s="13"/>
      <c r="C31" s="167" t="s">
        <v>38</v>
      </c>
      <c r="D31" s="168"/>
      <c r="E31" s="173" t="s">
        <v>53</v>
      </c>
      <c r="F31" s="174"/>
    </row>
    <row r="32" spans="1:9" ht="30" customHeight="1" x14ac:dyDescent="0.2">
      <c r="A32" s="157" t="s">
        <v>76</v>
      </c>
      <c r="B32" s="158"/>
      <c r="C32" s="180">
        <v>0</v>
      </c>
      <c r="D32" s="181"/>
      <c r="E32" s="171">
        <f>C32*60</f>
        <v>0</v>
      </c>
      <c r="F32" s="172"/>
      <c r="H32" s="44"/>
      <c r="I32" s="44"/>
    </row>
    <row r="33" spans="1:9" x14ac:dyDescent="0.2">
      <c r="A33" s="31"/>
      <c r="B33" s="32"/>
      <c r="C33" s="31"/>
      <c r="D33" s="31"/>
      <c r="E33" s="33"/>
      <c r="F33" s="34"/>
      <c r="G33" s="44"/>
      <c r="H33" s="44"/>
      <c r="I33" s="44"/>
    </row>
    <row r="34" spans="1:9" ht="16" x14ac:dyDescent="0.2">
      <c r="A34" s="7" t="s">
        <v>26</v>
      </c>
      <c r="B34" s="8"/>
      <c r="C34" s="9"/>
      <c r="D34" s="10"/>
      <c r="E34" s="11"/>
      <c r="F34" s="11"/>
    </row>
    <row r="35" spans="1:9" ht="28" customHeight="1" x14ac:dyDescent="0.2">
      <c r="A35" s="12" t="s">
        <v>0</v>
      </c>
      <c r="B35" s="13"/>
      <c r="C35" s="12" t="s">
        <v>21</v>
      </c>
      <c r="D35" s="14" t="str">
        <f t="shared" ref="D35:F36" si="0">D5</f>
        <v>Type 1: full color MFP A4 en A3 minimaal 30 PPM</v>
      </c>
      <c r="E35" s="14" t="str">
        <f t="shared" si="0"/>
        <v xml:space="preserve">Type 2: full color MFP A4 en A3 minimaal 60 PPM </v>
      </c>
      <c r="F35" s="14" t="str">
        <f t="shared" si="0"/>
        <v xml:space="preserve">Type 3: full color repromachine A4 en A3 minimaal 90 PPM </v>
      </c>
    </row>
    <row r="36" spans="1:9" x14ac:dyDescent="0.2">
      <c r="A36" s="15" t="str">
        <f>A6</f>
        <v xml:space="preserve">Aangeboden type: </v>
      </c>
      <c r="B36" s="16"/>
      <c r="C36" s="17"/>
      <c r="D36" s="100" t="str">
        <f t="shared" si="0"/>
        <v>&lt;&lt;&gt;&gt;</v>
      </c>
      <c r="E36" s="100" t="str">
        <f t="shared" si="0"/>
        <v>&lt;&lt;&gt;&gt;</v>
      </c>
      <c r="F36" s="100" t="str">
        <f t="shared" si="0"/>
        <v>&lt;&lt;&gt;&gt;</v>
      </c>
    </row>
    <row r="37" spans="1:9" x14ac:dyDescent="0.2">
      <c r="A37" s="15" t="str">
        <f>A7</f>
        <v>HUURPRIJS per type per maand</v>
      </c>
      <c r="B37" s="16"/>
      <c r="C37" s="17"/>
      <c r="D37" s="19">
        <v>0</v>
      </c>
      <c r="E37" s="19">
        <v>0</v>
      </c>
      <c r="F37" s="17" t="s">
        <v>36</v>
      </c>
    </row>
    <row r="38" spans="1:9" x14ac:dyDescent="0.2">
      <c r="A38" s="15" t="str">
        <f>A8</f>
        <v xml:space="preserve">SOFTWARE per type per maand </v>
      </c>
      <c r="B38" s="16"/>
      <c r="C38" s="17"/>
      <c r="D38" s="19">
        <v>0</v>
      </c>
      <c r="E38" s="19">
        <v>0</v>
      </c>
      <c r="F38" s="17" t="s">
        <v>36</v>
      </c>
    </row>
    <row r="39" spans="1:9" s="6" customFormat="1" x14ac:dyDescent="0.2">
      <c r="A39" s="20"/>
      <c r="B39" s="21"/>
      <c r="C39" s="22"/>
      <c r="D39" s="22"/>
      <c r="E39" s="22"/>
      <c r="F39" s="22"/>
    </row>
    <row r="40" spans="1:9" s="6" customFormat="1" x14ac:dyDescent="0.2">
      <c r="A40" s="23" t="s">
        <v>3</v>
      </c>
      <c r="B40" s="24"/>
      <c r="C40" s="101" t="s">
        <v>2</v>
      </c>
      <c r="D40" s="102">
        <v>0</v>
      </c>
      <c r="E40" s="102">
        <v>0</v>
      </c>
      <c r="F40" s="102">
        <v>0</v>
      </c>
    </row>
    <row r="41" spans="1:9" x14ac:dyDescent="0.2">
      <c r="A41" s="122" t="str">
        <f t="shared" ref="A41:A48" si="1">A13</f>
        <v>Eis 84: Printmanagement (2)</v>
      </c>
      <c r="B41" s="26" t="s">
        <v>35</v>
      </c>
      <c r="C41" s="18" t="s">
        <v>2</v>
      </c>
      <c r="D41" s="27">
        <v>0</v>
      </c>
      <c r="E41" s="27">
        <v>0</v>
      </c>
      <c r="F41" s="17" t="s">
        <v>36</v>
      </c>
    </row>
    <row r="42" spans="1:9" x14ac:dyDescent="0.2">
      <c r="A42" s="122" t="str">
        <f t="shared" si="1"/>
        <v>Eis 107: Inline niet-optie</v>
      </c>
      <c r="B42" s="26" t="s">
        <v>35</v>
      </c>
      <c r="C42" s="18" t="s">
        <v>2</v>
      </c>
      <c r="D42" s="27">
        <v>0</v>
      </c>
      <c r="E42" s="27">
        <v>0</v>
      </c>
      <c r="F42" s="17" t="s">
        <v>36</v>
      </c>
    </row>
    <row r="43" spans="1:9" x14ac:dyDescent="0.2">
      <c r="A43" s="122" t="str">
        <f t="shared" si="1"/>
        <v>Eis 108: Inline/ gekoppelde boekjesmaker</v>
      </c>
      <c r="B43" s="26" t="s">
        <v>35</v>
      </c>
      <c r="C43" s="18" t="s">
        <v>2</v>
      </c>
      <c r="D43" s="17" t="s">
        <v>36</v>
      </c>
      <c r="E43" s="27">
        <v>0</v>
      </c>
      <c r="F43" s="17" t="s">
        <v>36</v>
      </c>
    </row>
    <row r="44" spans="1:9" x14ac:dyDescent="0.2">
      <c r="A44" s="122" t="str">
        <f t="shared" si="1"/>
        <v>Eis 109: Inline perforeeroptie</v>
      </c>
      <c r="B44" s="26" t="s">
        <v>35</v>
      </c>
      <c r="C44" s="18" t="s">
        <v>2</v>
      </c>
      <c r="D44" s="17" t="s">
        <v>36</v>
      </c>
      <c r="E44" s="27">
        <v>0</v>
      </c>
      <c r="F44" s="17" t="s">
        <v>36</v>
      </c>
    </row>
    <row r="45" spans="1:9" x14ac:dyDescent="0.2">
      <c r="A45" s="122" t="str">
        <f t="shared" si="1"/>
        <v>Eis 134: Inline/ gekoppelde boekjesmaker</v>
      </c>
      <c r="B45" s="26" t="s">
        <v>35</v>
      </c>
      <c r="C45" s="18" t="s">
        <v>2</v>
      </c>
      <c r="D45" s="17" t="s">
        <v>36</v>
      </c>
      <c r="E45" s="17" t="s">
        <v>36</v>
      </c>
      <c r="F45" s="17" t="s">
        <v>36</v>
      </c>
    </row>
    <row r="46" spans="1:9" x14ac:dyDescent="0.2">
      <c r="A46" s="122" t="str">
        <f t="shared" si="1"/>
        <v>Eis 135: Automatische perforeerfunctie 2 en/of 4 gaats</v>
      </c>
      <c r="B46" s="26" t="s">
        <v>35</v>
      </c>
      <c r="C46" s="18" t="s">
        <v>2</v>
      </c>
      <c r="D46" s="17" t="s">
        <v>36</v>
      </c>
      <c r="E46" s="17" t="s">
        <v>36</v>
      </c>
      <c r="F46" s="17" t="s">
        <v>36</v>
      </c>
    </row>
    <row r="47" spans="1:9" x14ac:dyDescent="0.2">
      <c r="A47" s="122" t="str">
        <f t="shared" si="1"/>
        <v>Eis 136: Automatische perforeerfunctie 23 gaats</v>
      </c>
      <c r="B47" s="26" t="s">
        <v>35</v>
      </c>
      <c r="C47" s="18" t="s">
        <v>2</v>
      </c>
      <c r="D47" s="17" t="s">
        <v>36</v>
      </c>
      <c r="E47" s="17" t="s">
        <v>36</v>
      </c>
      <c r="F47" s="17" t="s">
        <v>36</v>
      </c>
    </row>
    <row r="48" spans="1:9" x14ac:dyDescent="0.2">
      <c r="A48" s="122" t="str">
        <f t="shared" si="1"/>
        <v>Eis 137: Bypass lade</v>
      </c>
      <c r="B48" s="26" t="s">
        <v>35</v>
      </c>
      <c r="C48" s="18" t="s">
        <v>2</v>
      </c>
      <c r="D48" s="17" t="s">
        <v>36</v>
      </c>
      <c r="E48" s="17" t="s">
        <v>36</v>
      </c>
      <c r="F48" s="17" t="s">
        <v>36</v>
      </c>
    </row>
    <row r="49" spans="1:9" x14ac:dyDescent="0.2">
      <c r="A49" s="28" t="s">
        <v>4</v>
      </c>
      <c r="B49" s="29"/>
      <c r="C49" s="28"/>
      <c r="D49" s="30">
        <f>SUM(D37:D48)</f>
        <v>0</v>
      </c>
      <c r="E49" s="30">
        <f>SUM(E37:E48)</f>
        <v>0</v>
      </c>
      <c r="F49" s="30">
        <f>SUM(F37:F48)</f>
        <v>0</v>
      </c>
    </row>
    <row r="50" spans="1:9" x14ac:dyDescent="0.2">
      <c r="A50" s="31"/>
      <c r="B50" s="32"/>
      <c r="C50" s="31"/>
      <c r="D50" s="31"/>
      <c r="E50" s="33"/>
      <c r="F50" s="33"/>
    </row>
    <row r="51" spans="1:9" x14ac:dyDescent="0.2">
      <c r="A51" s="35" t="s">
        <v>5</v>
      </c>
      <c r="B51" s="26"/>
      <c r="C51" s="35"/>
      <c r="D51" s="36">
        <f>'Werkblad A'!C5</f>
        <v>12</v>
      </c>
      <c r="E51" s="36">
        <f>'Werkblad A'!C6</f>
        <v>1</v>
      </c>
      <c r="F51" s="36">
        <f>'Werkblad A'!C7</f>
        <v>1</v>
      </c>
    </row>
    <row r="52" spans="1:9" x14ac:dyDescent="0.2">
      <c r="A52" s="31"/>
      <c r="B52" s="32"/>
      <c r="C52" s="31"/>
      <c r="D52" s="31"/>
      <c r="E52" s="33"/>
      <c r="F52" s="33"/>
    </row>
    <row r="53" spans="1:9" ht="28" x14ac:dyDescent="0.2">
      <c r="A53" s="12" t="s">
        <v>6</v>
      </c>
      <c r="B53" s="13"/>
      <c r="C53" s="12"/>
      <c r="D53" s="37" t="str">
        <f>D5</f>
        <v>Type 1: full color MFP A4 en A3 minimaal 30 PPM</v>
      </c>
      <c r="E53" s="37" t="str">
        <f>E5</f>
        <v xml:space="preserve">Type 2: full color MFP A4 en A3 minimaal 60 PPM </v>
      </c>
      <c r="F53" s="37" t="str">
        <f>F5</f>
        <v xml:space="preserve">Type 3: full color repromachine A4 en A3 minimaal 90 PPM </v>
      </c>
    </row>
    <row r="54" spans="1:9" x14ac:dyDescent="0.2">
      <c r="A54" s="38" t="s">
        <v>7</v>
      </c>
      <c r="B54" s="39"/>
      <c r="C54" s="38"/>
      <c r="D54" s="40">
        <f>D51*D49</f>
        <v>0</v>
      </c>
      <c r="E54" s="40">
        <f>E51*E49</f>
        <v>0</v>
      </c>
      <c r="F54" s="17" t="s">
        <v>36</v>
      </c>
    </row>
    <row r="55" spans="1:9" x14ac:dyDescent="0.2">
      <c r="A55" s="38" t="s">
        <v>27</v>
      </c>
      <c r="B55" s="39"/>
      <c r="C55" s="38"/>
      <c r="D55" s="40">
        <f>D54*12</f>
        <v>0</v>
      </c>
      <c r="E55" s="40">
        <f>E54*12</f>
        <v>0</v>
      </c>
      <c r="F55" s="17" t="s">
        <v>36</v>
      </c>
    </row>
    <row r="56" spans="1:9" x14ac:dyDescent="0.2">
      <c r="A56" s="41" t="s">
        <v>28</v>
      </c>
      <c r="B56" s="42"/>
      <c r="C56" s="43"/>
      <c r="D56" s="169">
        <f>SUM(D55:F55)</f>
        <v>0</v>
      </c>
      <c r="E56" s="170"/>
      <c r="F56" s="170"/>
    </row>
    <row r="57" spans="1:9" x14ac:dyDescent="0.2">
      <c r="A57" s="31"/>
      <c r="B57" s="32"/>
      <c r="C57" s="31"/>
      <c r="D57" s="31"/>
      <c r="E57" s="33"/>
      <c r="F57" s="34"/>
      <c r="G57" s="44"/>
      <c r="H57" s="44"/>
      <c r="I57" s="44"/>
    </row>
    <row r="58" spans="1:9" ht="25" customHeight="1" x14ac:dyDescent="0.2">
      <c r="A58" s="12" t="s">
        <v>39</v>
      </c>
      <c r="B58" s="13"/>
      <c r="C58" s="167" t="s">
        <v>38</v>
      </c>
      <c r="D58" s="168"/>
      <c r="E58" s="175" t="s">
        <v>40</v>
      </c>
      <c r="F58" s="176"/>
      <c r="H58" s="44"/>
      <c r="I58" s="44"/>
    </row>
    <row r="59" spans="1:9" ht="30" customHeight="1" x14ac:dyDescent="0.2">
      <c r="A59" s="157" t="s">
        <v>75</v>
      </c>
      <c r="B59" s="158"/>
      <c r="C59" s="180">
        <v>0</v>
      </c>
      <c r="D59" s="181"/>
      <c r="E59" s="177">
        <f>C59*12</f>
        <v>0</v>
      </c>
      <c r="F59" s="178"/>
      <c r="H59" s="6"/>
      <c r="I59" s="6"/>
    </row>
    <row r="60" spans="1:9" x14ac:dyDescent="0.2">
      <c r="A60" s="31"/>
      <c r="B60" s="32"/>
      <c r="C60" s="31"/>
      <c r="D60" s="31"/>
      <c r="E60" s="33"/>
      <c r="F60" s="34"/>
      <c r="G60" s="44"/>
      <c r="H60" s="44"/>
      <c r="I60" s="44"/>
    </row>
    <row r="61" spans="1:9" ht="75" customHeight="1" x14ac:dyDescent="0.2">
      <c r="A61" s="41" t="s">
        <v>70</v>
      </c>
      <c r="B61" s="84"/>
      <c r="C61" s="161">
        <f>D29+E32+D56+E59</f>
        <v>0</v>
      </c>
      <c r="D61" s="162"/>
      <c r="E61" s="118" t="s">
        <v>54</v>
      </c>
      <c r="F61" s="119"/>
      <c r="G61" s="6"/>
      <c r="H61" s="6"/>
      <c r="I61" s="6"/>
    </row>
    <row r="62" spans="1:9" x14ac:dyDescent="0.2">
      <c r="A62" s="85"/>
      <c r="B62" s="86"/>
      <c r="C62" s="87"/>
      <c r="D62" s="88"/>
      <c r="E62" s="89"/>
      <c r="F62" s="90"/>
      <c r="G62" s="6"/>
      <c r="H62" s="6"/>
      <c r="I62" s="6"/>
    </row>
    <row r="63" spans="1:9" x14ac:dyDescent="0.2">
      <c r="A63" s="6"/>
      <c r="B63" s="96"/>
      <c r="C63" s="6"/>
      <c r="D63" s="6"/>
      <c r="E63" s="97"/>
      <c r="F63" s="6"/>
      <c r="G63" s="6"/>
    </row>
  </sheetData>
  <sheetProtection algorithmName="SHA-512" hashValue="Wyttw78fVeX75UrmGQ/qHdX76IXoKubOZPBrzPabzuhqcB20fDpTvGK7xZG6gyhKwZqpne+hVZ9/JWI1+ZhSfg==" saltValue="ZWw8qu5xtFAlmS2M51yFDw==" spinCount="100000" sheet="1" objects="1" scenarios="1"/>
  <mergeCells count="14">
    <mergeCell ref="E1:F1"/>
    <mergeCell ref="A59:B59"/>
    <mergeCell ref="C59:D59"/>
    <mergeCell ref="C31:D31"/>
    <mergeCell ref="A32:B32"/>
    <mergeCell ref="C32:D32"/>
    <mergeCell ref="C61:D61"/>
    <mergeCell ref="C58:D58"/>
    <mergeCell ref="D29:F29"/>
    <mergeCell ref="D56:F56"/>
    <mergeCell ref="E32:F32"/>
    <mergeCell ref="E31:F31"/>
    <mergeCell ref="E58:F58"/>
    <mergeCell ref="E59:F59"/>
  </mergeCells>
  <dataValidations count="1">
    <dataValidation type="decimal" allowBlank="1" showInputMessage="1" showErrorMessage="1" sqref="C59" xr:uid="{DCB94EA8-B8BB-8B47-B1D5-CCFA772C20A8}">
      <formula1>0</formula1>
      <formula2>2.5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 Koop</vt:lpstr>
      <vt:lpstr>OPTIONEEL Prijzenblad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dcterms:created xsi:type="dcterms:W3CDTF">2018-03-14T10:16:28Z</dcterms:created>
  <dcterms:modified xsi:type="dcterms:W3CDTF">2020-11-13T07:39:19Z</dcterms:modified>
  <cp:category/>
</cp:coreProperties>
</file>