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fileSharing readOnlyRecommended="1"/>
  <workbookPr/>
  <mc:AlternateContent xmlns:mc="http://schemas.openxmlformats.org/markup-compatibility/2006">
    <mc:Choice Requires="x15">
      <x15ac:absPath xmlns:x15ac="http://schemas.microsoft.com/office/spreadsheetml/2010/11/ac" url="C:\Users\Brenda Nootenboom\Documents\"/>
    </mc:Choice>
  </mc:AlternateContent>
  <bookViews>
    <workbookView xWindow="0" yWindow="0" windowWidth="19200" windowHeight="6730" tabRatio="927" activeTab="6"/>
  </bookViews>
  <sheets>
    <sheet name="Info blad" sheetId="11" r:id="rId1"/>
    <sheet name="1-Contractblad totaal" sheetId="32" r:id="rId2"/>
    <sheet name="2-Kosten per locatie" sheetId="37" r:id="rId3"/>
    <sheet name="3-Productie normen" sheetId="28" r:id="rId4"/>
    <sheet name="4-Basis ruimtestaat" sheetId="2" r:id="rId5"/>
    <sheet name="5-Premies en opslagen" sheetId="17" r:id="rId6"/>
    <sheet name="6-Opbouw uurtarief productie" sheetId="18" r:id="rId7"/>
    <sheet name="7-Opbouw uurtarief toezicht" sheetId="38" r:id="rId8"/>
    <sheet name="8-Additionele werkzaamheden" sheetId="31" r:id="rId9"/>
    <sheet name="9-Afroepprijs" sheetId="5" r:id="rId10"/>
    <sheet name="10-Machinekosten" sheetId="34" r:id="rId11"/>
    <sheet name="11-Glasbewassing" sheetId="41" r:id="rId12"/>
    <sheet name="12-stelpost kosten vakanties" sheetId="46"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_1F" localSheetId="11" hidden="1">[1]Psychiatrie!#REF!</definedName>
    <definedName name="__1F" hidden="1">[1]Psychiatrie!#REF!</definedName>
    <definedName name="__2_0_F" localSheetId="11" hidden="1">[1]Psychiatrie!#REF!</definedName>
    <definedName name="__2_0_F" hidden="1">[1]Psychiatrie!#REF!</definedName>
    <definedName name="_1_________F" localSheetId="11" hidden="1">[1]Psychiatrie!#REF!</definedName>
    <definedName name="_1_________F" hidden="1">[1]Psychiatrie!#REF!</definedName>
    <definedName name="_1F" localSheetId="11" hidden="1">[1]Blad1!#REF!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1" hidden="1">'[3]#REF'!#REF!</definedName>
    <definedName name="_Fill" localSheetId="1" hidden="1">'[2]#REF'!#REF!</definedName>
    <definedName name="_Fill" localSheetId="2" hidden="1">'[4]#REF'!#REF!</definedName>
    <definedName name="_Fill" localSheetId="0" hidden="1">'[4]#REF'!#REF!</definedName>
    <definedName name="_Fill" hidden="1">'[4]#REF'!#REF!</definedName>
    <definedName name="_filll" hidden="1">'[5]#REF'!#REF!</definedName>
    <definedName name="_xlnm._FilterDatabase" localSheetId="11" hidden="1">'11-Glasbewassing'!$A$14:$AC$38</definedName>
    <definedName name="_xlnm._FilterDatabase" localSheetId="2" hidden="1">'2-Kosten per locatie'!$A$9:$D$15</definedName>
    <definedName name="_xlnm._FilterDatabase" localSheetId="4" hidden="1">'4-Basis ruimtestaat'!$B$8:$V$1482</definedName>
    <definedName name="_Key1" localSheetId="10" hidden="1">'[2]#REF'!#REF!</definedName>
    <definedName name="_Key1" localSheetId="11" hidden="1">'[3]#REF'!#REF!</definedName>
    <definedName name="_Key1" localSheetId="1" hidden="1">'[2]#REF'!#REF!</definedName>
    <definedName name="_Key1" localSheetId="2" hidden="1">'[4]#REF'!#REF!</definedName>
    <definedName name="_Key1" localSheetId="0" hidden="1">'[4]#REF'!#REF!</definedName>
    <definedName name="_Key1" hidden="1">'[4]#REF'!#REF!</definedName>
    <definedName name="_Key2" localSheetId="11" hidden="1">#REF!</definedName>
    <definedName name="_Key2" localSheetId="2" hidden="1">#REF!</definedName>
    <definedName name="_Key2" hidden="1">#REF!</definedName>
    <definedName name="_Order1" hidden="1">255</definedName>
    <definedName name="_Order2" hidden="1">255</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'[3]#REF'!#REF!</definedName>
    <definedName name="_xlnm.Print_Area" localSheetId="1">'1-Contractblad totaal'!$A$1:$H$49</definedName>
    <definedName name="_xlnm.Print_Area" localSheetId="2">'2-Kosten per locatie'!$A$3:$M$14</definedName>
    <definedName name="_xlnm.Print_Area" localSheetId="4">'4-Basis ruimtestaat'!$B$3:$V$420</definedName>
    <definedName name="_xlnm.Print_Area" localSheetId="5">'5-Premies en opslagen'!$A$3:$E$53</definedName>
    <definedName name="_xlnm.Print_Area" localSheetId="6">'6-Opbouw uurtarief productie'!$A$1:$R$63</definedName>
    <definedName name="_xlnm.Print_Area" localSheetId="9">'9-Afroepprijs'!$A$3:$F$66</definedName>
    <definedName name="_xlnm.Print_Area" localSheetId="0">'Info blad'!$A$1:$F$20</definedName>
    <definedName name="_xlnm.Print_Titles" localSheetId="11">'11-Glasbewassing'!$14:$14</definedName>
    <definedName name="_xlnm.Print_Titles" localSheetId="2">'2-Kosten per locatie'!$9:$9</definedName>
    <definedName name="_xlnm.Print_Titles" localSheetId="4">'4-Basis ruimtestaat'!$8:$8</definedName>
    <definedName name="_xlnm.Print_Titles" localSheetId="6">'6-Opbouw uurtarief productie'!$A:$C</definedName>
    <definedName name="_xlnm.Print_Titles" localSheetId="9">'9-Afroepprijs'!$5:$9</definedName>
    <definedName name="berichtok" localSheetId="11">#N/A</definedName>
    <definedName name="berichtok" localSheetId="2">'2-Kosten per locatie'!berichtok</definedName>
    <definedName name="berichtok">'2-Kosten per locatie'!berichtok</definedName>
    <definedName name="berichtoke" localSheetId="11">#N/A</definedName>
    <definedName name="berichtoke" localSheetId="2">'2-Kosten per locatie'!berichtoke</definedName>
    <definedName name="berichtoke">'2-Kosten per locatie'!berichtoke</definedName>
    <definedName name="berichtoke1" localSheetId="11">#N/A</definedName>
    <definedName name="berichtoke1" localSheetId="2">'2-Kosten per locatie'!berichtoke1</definedName>
    <definedName name="berichtoke1">'2-Kosten per locatie'!berichtoke1</definedName>
    <definedName name="Berkt" localSheetId="11">#N/A</definedName>
    <definedName name="Berkt" localSheetId="2">'2-Kosten per locatie'!Berkt</definedName>
    <definedName name="Berkt">'2-Kosten per locatie'!Berkt</definedName>
    <definedName name="dffdf" localSheetId="11" hidden="1">'[6]#REF'!#REF!</definedName>
    <definedName name="dffdf" hidden="1">'[6]#REF'!#REF!</definedName>
    <definedName name="einde" localSheetId="11">#N/A</definedName>
    <definedName name="einde" localSheetId="2">'2-Kosten per locatie'!einde</definedName>
    <definedName name="einde">'2-Kosten per locatie'!einde</definedName>
    <definedName name="fghf" localSheetId="11" hidden="1">'[2]#REF'!#REF!</definedName>
    <definedName name="fghf" hidden="1">'[2]#REF'!#REF!</definedName>
    <definedName name="Gan_R" localSheetId="11">#N/A</definedName>
    <definedName name="Gan_R" localSheetId="2">'2-Kosten per locatie'!Gan_R</definedName>
    <definedName name="Gan_R">'2-Kosten per locatie'!Gan_R</definedName>
    <definedName name="gebouw" localSheetId="11">#REF!</definedName>
    <definedName name="gebouw" localSheetId="2">'2-Kosten per locatie'!$A:$A</definedName>
    <definedName name="gebouw">'4-Basis ruimtestaat'!$B:$B</definedName>
    <definedName name="glas" localSheetId="11">#N/A</definedName>
    <definedName name="glas" localSheetId="2">'2-Kosten per locatie'!glas</definedName>
    <definedName name="glas">'2-Kosten per locatie'!glas</definedName>
    <definedName name="glassoort">'[7]10-Glasstaat'!$I$2:$J$14</definedName>
    <definedName name="Glassoort2">'[8]10-Glasstaat'!$I$2:$J$14</definedName>
    <definedName name="gs" hidden="1">'[6]#REF'!#REF!</definedName>
    <definedName name="han" localSheetId="10" hidden="1">'[2]#REF'!#REF!</definedName>
    <definedName name="han" localSheetId="11" hidden="1">'[3]#REF'!#REF!</definedName>
    <definedName name="han" localSheetId="1" hidden="1">'[2]#REF'!#REF!</definedName>
    <definedName name="han" localSheetId="2" hidden="1">'[4]#REF'!#REF!</definedName>
    <definedName name="han" hidden="1">'[4]#REF'!#REF!</definedName>
    <definedName name="hjkjhkj">[9]Totaaloverzicht!$A$10:$L$37</definedName>
    <definedName name="HTML_CodePage" hidden="1">1252</definedName>
    <definedName name="HTML_Control" localSheetId="11" hidden="1">{"'ma_vr'!$A$1:$AA$42"}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'[2]#REF'!#REF!</definedName>
    <definedName name="Lijn">'[10]3-Basis ruimtestaat'!$C:$C</definedName>
    <definedName name="lll">'[12]3-Basis ruimtestaat'!$O:$O</definedName>
    <definedName name="mavr">'[13]3-Basis ruimtestaat'!$M:$M</definedName>
    <definedName name="Mutatiederdekwartaal" localSheetId="11" hidden="1">{"'ma_vr'!$A$1:$AA$42"}</definedName>
    <definedName name="Mutatiederdekwartaal" localSheetId="2" hidden="1">{"'ma_vr'!$A$1:$AA$42"}</definedName>
    <definedName name="Mutatiederdekwartaal" hidden="1">{"'ma_vr'!$A$1:$AA$42"}</definedName>
    <definedName name="naloop">'[13]3-Basis ruimtestaat'!$N:$N</definedName>
    <definedName name="NvB" hidden="1">'[5]#REF'!#REF!</definedName>
    <definedName name="uren_mavr" localSheetId="11">#REF!</definedName>
    <definedName name="uren_mavr">'4-Basis ruimtestaat'!$N:$N</definedName>
    <definedName name="uren_zazofe">'[14]4-Basis ruimtestaat'!$O:$O</definedName>
    <definedName name="uurt">[15]Uurtarieven!$F$57</definedName>
    <definedName name="VloerK">'[16]Basis ruimtestaat'!$W:$W</definedName>
    <definedName name="VloerM">'[16]Basis ruimtestaat'!$K:$V</definedName>
  </definedNames>
  <calcPr calcId="152511"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40" i="2" l="1"/>
  <c r="R140" i="2"/>
  <c r="O140" i="2"/>
  <c r="C29" i="17"/>
  <c r="C31" i="17"/>
  <c r="C34" i="17"/>
  <c r="J38" i="41"/>
  <c r="L13" i="37"/>
  <c r="L12" i="37"/>
  <c r="L11" i="37"/>
  <c r="C15" i="46"/>
  <c r="E13" i="46"/>
  <c r="E12" i="46"/>
  <c r="E11" i="46"/>
  <c r="B6" i="28"/>
  <c r="B3" i="46"/>
  <c r="B4" i="46"/>
  <c r="B6" i="41"/>
  <c r="B5" i="41"/>
  <c r="B3" i="41"/>
  <c r="B2" i="34"/>
  <c r="A2" i="34"/>
  <c r="B3" i="5"/>
  <c r="A3" i="5"/>
  <c r="B3" i="31"/>
  <c r="B3" i="38"/>
  <c r="A3" i="38"/>
  <c r="B3" i="18"/>
  <c r="A3" i="18"/>
  <c r="B3" i="17"/>
  <c r="A3" i="17"/>
  <c r="B4" i="2"/>
  <c r="C3" i="2"/>
  <c r="B3" i="2"/>
  <c r="B3" i="28"/>
  <c r="B3" i="37"/>
  <c r="A4" i="37"/>
  <c r="A3" i="37"/>
  <c r="B4" i="32"/>
  <c r="Q1482" i="2"/>
  <c r="Q1481" i="2"/>
  <c r="Q1480" i="2"/>
  <c r="Q1479" i="2"/>
  <c r="Q1478" i="2"/>
  <c r="Q1477" i="2"/>
  <c r="Q1476" i="2"/>
  <c r="Q1475" i="2"/>
  <c r="Q1474" i="2"/>
  <c r="Q1473" i="2"/>
  <c r="Q1472" i="2"/>
  <c r="Q1471" i="2"/>
  <c r="Q1470" i="2"/>
  <c r="Q1469" i="2"/>
  <c r="Q1468" i="2"/>
  <c r="Q1467" i="2"/>
  <c r="Q1466" i="2"/>
  <c r="Q1465" i="2"/>
  <c r="Q1464" i="2"/>
  <c r="Q1463" i="2"/>
  <c r="Q1462" i="2"/>
  <c r="Q1461" i="2"/>
  <c r="Q1460" i="2"/>
  <c r="Q1459" i="2"/>
  <c r="Q1458" i="2"/>
  <c r="Q1457" i="2"/>
  <c r="Q1456" i="2"/>
  <c r="Q1455" i="2"/>
  <c r="Q1454" i="2"/>
  <c r="Q1453" i="2"/>
  <c r="Q1452" i="2"/>
  <c r="Q1451" i="2"/>
  <c r="Q1450" i="2"/>
  <c r="Q1449" i="2"/>
  <c r="Q1448" i="2"/>
  <c r="Q1447" i="2"/>
  <c r="Q1446" i="2"/>
  <c r="Q1445" i="2"/>
  <c r="Q1444" i="2"/>
  <c r="Q1443" i="2"/>
  <c r="Q1442" i="2"/>
  <c r="Q1441" i="2"/>
  <c r="Q1440" i="2"/>
  <c r="Q1439" i="2"/>
  <c r="Q1438" i="2"/>
  <c r="Q1437" i="2"/>
  <c r="Q1436" i="2"/>
  <c r="Q1435" i="2"/>
  <c r="Q1434" i="2"/>
  <c r="Q1433" i="2"/>
  <c r="Q1432" i="2"/>
  <c r="Q1431" i="2"/>
  <c r="Q1430" i="2"/>
  <c r="Q1429" i="2"/>
  <c r="Q1428" i="2"/>
  <c r="Q1427" i="2"/>
  <c r="Q1426" i="2"/>
  <c r="Q1425" i="2"/>
  <c r="Q1424" i="2"/>
  <c r="Q1423" i="2"/>
  <c r="Q1422" i="2"/>
  <c r="Q1421" i="2"/>
  <c r="Q1420" i="2"/>
  <c r="Q1419" i="2"/>
  <c r="Q1418" i="2"/>
  <c r="Q1417" i="2"/>
  <c r="Q1416" i="2"/>
  <c r="Q1415" i="2"/>
  <c r="Q1414" i="2"/>
  <c r="Q1413" i="2"/>
  <c r="Q1412" i="2"/>
  <c r="Q1411" i="2"/>
  <c r="Q1410" i="2"/>
  <c r="Q1409" i="2"/>
  <c r="Q1408" i="2"/>
  <c r="Q1407" i="2"/>
  <c r="Q1406" i="2"/>
  <c r="Q1405" i="2"/>
  <c r="Q1404" i="2"/>
  <c r="Q1403" i="2"/>
  <c r="Q1402" i="2"/>
  <c r="Q1401" i="2"/>
  <c r="Q1400" i="2"/>
  <c r="Q1399" i="2"/>
  <c r="Q1398" i="2"/>
  <c r="Q1397" i="2"/>
  <c r="Q1396" i="2"/>
  <c r="Q1395" i="2"/>
  <c r="Q1394" i="2"/>
  <c r="Q1393" i="2"/>
  <c r="Q1392" i="2"/>
  <c r="Q1391" i="2"/>
  <c r="Q1390" i="2"/>
  <c r="Q1389" i="2"/>
  <c r="Q1388" i="2"/>
  <c r="Q1387" i="2"/>
  <c r="Q1386" i="2"/>
  <c r="Q1385" i="2"/>
  <c r="Q1384" i="2"/>
  <c r="Q1383" i="2"/>
  <c r="Q1382" i="2"/>
  <c r="Q1381" i="2"/>
  <c r="Q1380" i="2"/>
  <c r="Q1379" i="2"/>
  <c r="Q1378" i="2"/>
  <c r="Q1377" i="2"/>
  <c r="Q1376" i="2"/>
  <c r="Q1375" i="2"/>
  <c r="Q1374" i="2"/>
  <c r="Q1373" i="2"/>
  <c r="Q1372" i="2"/>
  <c r="Q1371" i="2"/>
  <c r="Q1370" i="2"/>
  <c r="Q1369" i="2"/>
  <c r="Q1368" i="2"/>
  <c r="Q1367" i="2"/>
  <c r="Q1366" i="2"/>
  <c r="Q1365" i="2"/>
  <c r="Q1364" i="2"/>
  <c r="Q1363" i="2"/>
  <c r="Q1362" i="2"/>
  <c r="Q1361" i="2"/>
  <c r="Q1360" i="2"/>
  <c r="Q1359" i="2"/>
  <c r="Q1358" i="2"/>
  <c r="Q1357" i="2"/>
  <c r="Q1356" i="2"/>
  <c r="Q1355" i="2"/>
  <c r="Q1354" i="2"/>
  <c r="Q1353" i="2"/>
  <c r="Q1352" i="2"/>
  <c r="Q1351" i="2"/>
  <c r="Q1350" i="2"/>
  <c r="Q1349" i="2"/>
  <c r="Q1348" i="2"/>
  <c r="Q1347" i="2"/>
  <c r="Q1346" i="2"/>
  <c r="Q1345" i="2"/>
  <c r="Q1344" i="2"/>
  <c r="Q1343" i="2"/>
  <c r="Q1342" i="2"/>
  <c r="Q1341" i="2"/>
  <c r="Q1340" i="2"/>
  <c r="Q1339" i="2"/>
  <c r="Q1338" i="2"/>
  <c r="Q1337" i="2"/>
  <c r="Q1336" i="2"/>
  <c r="Q1335" i="2"/>
  <c r="Q1334" i="2"/>
  <c r="Q1333" i="2"/>
  <c r="Q1332" i="2"/>
  <c r="Q1331" i="2"/>
  <c r="Q1330" i="2"/>
  <c r="Q1329" i="2"/>
  <c r="Q1328" i="2"/>
  <c r="Q1327" i="2"/>
  <c r="Q1326" i="2"/>
  <c r="Q1325" i="2"/>
  <c r="Q1324" i="2"/>
  <c r="Q1323" i="2"/>
  <c r="Q1322" i="2"/>
  <c r="Q1321" i="2"/>
  <c r="Q1320" i="2"/>
  <c r="Q1319" i="2"/>
  <c r="Q1318" i="2"/>
  <c r="Q1317" i="2"/>
  <c r="Q1316" i="2"/>
  <c r="Q1315" i="2"/>
  <c r="Q1314" i="2"/>
  <c r="Q1313" i="2"/>
  <c r="Q1312" i="2"/>
  <c r="Q1311" i="2"/>
  <c r="Q1310" i="2"/>
  <c r="Q1309" i="2"/>
  <c r="Q1308" i="2"/>
  <c r="Q1307" i="2"/>
  <c r="Q1306" i="2"/>
  <c r="Q1305" i="2"/>
  <c r="Q1304" i="2"/>
  <c r="Q1303" i="2"/>
  <c r="Q1302" i="2"/>
  <c r="Q1301" i="2"/>
  <c r="Q1300" i="2"/>
  <c r="Q1299" i="2"/>
  <c r="Q1298" i="2"/>
  <c r="Q1297" i="2"/>
  <c r="Q1296" i="2"/>
  <c r="Q1295" i="2"/>
  <c r="Q1294" i="2"/>
  <c r="Q1293" i="2"/>
  <c r="Q1292" i="2"/>
  <c r="Q1291" i="2"/>
  <c r="Q1290" i="2"/>
  <c r="Q1289" i="2"/>
  <c r="Q1288" i="2"/>
  <c r="Q1287" i="2"/>
  <c r="Q1286" i="2"/>
  <c r="Q1285" i="2"/>
  <c r="Q1284" i="2"/>
  <c r="Q1283" i="2"/>
  <c r="Q1282" i="2"/>
  <c r="Q1281" i="2"/>
  <c r="Q1280" i="2"/>
  <c r="Q1279" i="2"/>
  <c r="Q1278" i="2"/>
  <c r="Q1277" i="2"/>
  <c r="Q1276" i="2"/>
  <c r="Q1275" i="2"/>
  <c r="Q1274" i="2"/>
  <c r="Q1273" i="2"/>
  <c r="Q1272" i="2"/>
  <c r="Q1271" i="2"/>
  <c r="Q1270" i="2"/>
  <c r="Q1269" i="2"/>
  <c r="Q1268" i="2"/>
  <c r="Q1267" i="2"/>
  <c r="Q1266" i="2"/>
  <c r="Q1265" i="2"/>
  <c r="Q1264" i="2"/>
  <c r="Q1263" i="2"/>
  <c r="Q1262" i="2"/>
  <c r="Q1261" i="2"/>
  <c r="Q1260" i="2"/>
  <c r="Q1259" i="2"/>
  <c r="Q1258" i="2"/>
  <c r="Q1257" i="2"/>
  <c r="Q1256" i="2"/>
  <c r="Q1255" i="2"/>
  <c r="Q1254" i="2"/>
  <c r="Q1253" i="2"/>
  <c r="Q1252" i="2"/>
  <c r="Q1251" i="2"/>
  <c r="Q1250" i="2"/>
  <c r="Q1249" i="2"/>
  <c r="Q1248" i="2"/>
  <c r="Q1247" i="2"/>
  <c r="Q1246" i="2"/>
  <c r="Q1245" i="2"/>
  <c r="Q1244" i="2"/>
  <c r="Q1243" i="2"/>
  <c r="Q1242" i="2"/>
  <c r="Q1241" i="2"/>
  <c r="Q1240" i="2"/>
  <c r="Q1239" i="2"/>
  <c r="Q1238" i="2"/>
  <c r="Q1237" i="2"/>
  <c r="Q1236" i="2"/>
  <c r="Q1235" i="2"/>
  <c r="Q1234" i="2"/>
  <c r="Q1233" i="2"/>
  <c r="Q1232" i="2"/>
  <c r="Q1231" i="2"/>
  <c r="Q1230" i="2"/>
  <c r="Q1229" i="2"/>
  <c r="Q1228" i="2"/>
  <c r="Q1227" i="2"/>
  <c r="Q1226" i="2"/>
  <c r="Q1225" i="2"/>
  <c r="Q1224" i="2"/>
  <c r="Q1223" i="2"/>
  <c r="Q1222" i="2"/>
  <c r="Q1221" i="2"/>
  <c r="Q1220" i="2"/>
  <c r="Q1219" i="2"/>
  <c r="Q1218" i="2"/>
  <c r="Q1217" i="2"/>
  <c r="Q1216" i="2"/>
  <c r="Q1215" i="2"/>
  <c r="Q1214" i="2"/>
  <c r="Q1213" i="2"/>
  <c r="Q1212" i="2"/>
  <c r="Q1211" i="2"/>
  <c r="Q1210" i="2"/>
  <c r="Q1209" i="2"/>
  <c r="Q1208" i="2"/>
  <c r="Q1207" i="2"/>
  <c r="Q1206" i="2"/>
  <c r="Q1205" i="2"/>
  <c r="Q1204" i="2"/>
  <c r="Q1203" i="2"/>
  <c r="Q1202" i="2"/>
  <c r="Q1201" i="2"/>
  <c r="Q1200" i="2"/>
  <c r="Q1199" i="2"/>
  <c r="Q1198" i="2"/>
  <c r="Q1197" i="2"/>
  <c r="Q1196" i="2"/>
  <c r="Q1195" i="2"/>
  <c r="Q1194" i="2"/>
  <c r="Q1193" i="2"/>
  <c r="Q1192" i="2"/>
  <c r="Q1191" i="2"/>
  <c r="Q1190" i="2"/>
  <c r="Q1189" i="2"/>
  <c r="Q1188" i="2"/>
  <c r="Q1187" i="2"/>
  <c r="Q1186" i="2"/>
  <c r="Q1185" i="2"/>
  <c r="Q1184" i="2"/>
  <c r="Q1183" i="2"/>
  <c r="Q1182" i="2"/>
  <c r="Q1181" i="2"/>
  <c r="Q1180" i="2"/>
  <c r="Q1179" i="2"/>
  <c r="Q1178" i="2"/>
  <c r="Q1177" i="2"/>
  <c r="Q1176" i="2"/>
  <c r="Q1175" i="2"/>
  <c r="Q1174" i="2"/>
  <c r="Q1173" i="2"/>
  <c r="Q1172" i="2"/>
  <c r="Q1171" i="2"/>
  <c r="Q1170" i="2"/>
  <c r="Q1169" i="2"/>
  <c r="Q1168" i="2"/>
  <c r="Q1167" i="2"/>
  <c r="Q1166" i="2"/>
  <c r="Q1165" i="2"/>
  <c r="Q1164" i="2"/>
  <c r="Q1163" i="2"/>
  <c r="Q1162" i="2"/>
  <c r="Q1161" i="2"/>
  <c r="Q1160" i="2"/>
  <c r="Q1159" i="2"/>
  <c r="Q1158" i="2"/>
  <c r="Q1157" i="2"/>
  <c r="Q1156" i="2"/>
  <c r="Q1155" i="2"/>
  <c r="Q1154" i="2"/>
  <c r="Q1153" i="2"/>
  <c r="Q1152" i="2"/>
  <c r="Q1151" i="2"/>
  <c r="Q1150" i="2"/>
  <c r="Q1149" i="2"/>
  <c r="Q1148" i="2"/>
  <c r="Q1147" i="2"/>
  <c r="Q1146" i="2"/>
  <c r="Q1145" i="2"/>
  <c r="Q1144" i="2"/>
  <c r="Q1143" i="2"/>
  <c r="Q1142" i="2"/>
  <c r="Q1141" i="2"/>
  <c r="Q1140" i="2"/>
  <c r="Q1139" i="2"/>
  <c r="Q1138" i="2"/>
  <c r="Q1137" i="2"/>
  <c r="Q1136" i="2"/>
  <c r="Q1135" i="2"/>
  <c r="Q1134" i="2"/>
  <c r="Q1133" i="2"/>
  <c r="Q1132" i="2"/>
  <c r="Q1131" i="2"/>
  <c r="Q1130" i="2"/>
  <c r="Q1129" i="2"/>
  <c r="Q1128" i="2"/>
  <c r="Q1127" i="2"/>
  <c r="Q1126" i="2"/>
  <c r="Q1125" i="2"/>
  <c r="Q1124" i="2"/>
  <c r="Q1123" i="2"/>
  <c r="Q1122" i="2"/>
  <c r="Q1121" i="2"/>
  <c r="Q1120" i="2"/>
  <c r="Q1119" i="2"/>
  <c r="Q1118" i="2"/>
  <c r="Q1117" i="2"/>
  <c r="Q1116" i="2"/>
  <c r="Q1115" i="2"/>
  <c r="Q1114" i="2"/>
  <c r="Q1113" i="2"/>
  <c r="Q1112" i="2"/>
  <c r="Q1111" i="2"/>
  <c r="Q1110" i="2"/>
  <c r="Q1109" i="2"/>
  <c r="Q1108" i="2"/>
  <c r="Q1107" i="2"/>
  <c r="Q1106" i="2"/>
  <c r="Q1105" i="2"/>
  <c r="Q1104" i="2"/>
  <c r="Q1103" i="2"/>
  <c r="Q1102" i="2"/>
  <c r="Q1101" i="2"/>
  <c r="Q1100" i="2"/>
  <c r="Q1099" i="2"/>
  <c r="Q1098" i="2"/>
  <c r="Q1097" i="2"/>
  <c r="Q1096" i="2"/>
  <c r="Q1095" i="2"/>
  <c r="Q1094" i="2"/>
  <c r="Q1093" i="2"/>
  <c r="Q1092" i="2"/>
  <c r="Q1091" i="2"/>
  <c r="Q1090" i="2"/>
  <c r="Q1089" i="2"/>
  <c r="Q1088" i="2"/>
  <c r="Q1087" i="2"/>
  <c r="Q1086" i="2"/>
  <c r="Q1085" i="2"/>
  <c r="Q1084" i="2"/>
  <c r="Q1083" i="2"/>
  <c r="Q1082" i="2"/>
  <c r="Q1081" i="2"/>
  <c r="Q1080" i="2"/>
  <c r="Q1079" i="2"/>
  <c r="Q1078" i="2"/>
  <c r="Q1077" i="2"/>
  <c r="Q1076" i="2"/>
  <c r="Q1075" i="2"/>
  <c r="Q1074" i="2"/>
  <c r="Q1073" i="2"/>
  <c r="Q1072" i="2"/>
  <c r="Q1071" i="2"/>
  <c r="Q1070" i="2"/>
  <c r="Q1069" i="2"/>
  <c r="Q1068" i="2"/>
  <c r="Q1067" i="2"/>
  <c r="Q1066" i="2"/>
  <c r="Q1065" i="2"/>
  <c r="Q1064" i="2"/>
  <c r="Q1063" i="2"/>
  <c r="Q1062" i="2"/>
  <c r="Q1061" i="2"/>
  <c r="Q1060" i="2"/>
  <c r="Q1059" i="2"/>
  <c r="Q1058" i="2"/>
  <c r="Q1057" i="2"/>
  <c r="Q1056" i="2"/>
  <c r="Q1055" i="2"/>
  <c r="Q1054" i="2"/>
  <c r="Q1053" i="2"/>
  <c r="Q1052" i="2"/>
  <c r="Q1051" i="2"/>
  <c r="Q1050" i="2"/>
  <c r="Q1049" i="2"/>
  <c r="Q1048" i="2"/>
  <c r="Q1047" i="2"/>
  <c r="Q1046" i="2"/>
  <c r="Q1045" i="2"/>
  <c r="Q1044" i="2"/>
  <c r="Q1043" i="2"/>
  <c r="Q1042" i="2"/>
  <c r="Q1041" i="2"/>
  <c r="Q1040" i="2"/>
  <c r="Q1039" i="2"/>
  <c r="Q1038" i="2"/>
  <c r="Q1037" i="2"/>
  <c r="Q1036" i="2"/>
  <c r="Q1035" i="2"/>
  <c r="Q1034" i="2"/>
  <c r="Q1033" i="2"/>
  <c r="Q1032" i="2"/>
  <c r="Q1031" i="2"/>
  <c r="Q1030" i="2"/>
  <c r="Q1029" i="2"/>
  <c r="Q1028" i="2"/>
  <c r="Q1027" i="2"/>
  <c r="Q1026" i="2"/>
  <c r="Q1025" i="2"/>
  <c r="Q1024" i="2"/>
  <c r="Q1023" i="2"/>
  <c r="Q1022" i="2"/>
  <c r="Q1021" i="2"/>
  <c r="Q1020" i="2"/>
  <c r="Q1019" i="2"/>
  <c r="Q1018" i="2"/>
  <c r="Q1017" i="2"/>
  <c r="Q1016" i="2"/>
  <c r="Q1015" i="2"/>
  <c r="Q1014" i="2"/>
  <c r="Q1013" i="2"/>
  <c r="Q1012" i="2"/>
  <c r="Q1011" i="2"/>
  <c r="Q1010" i="2"/>
  <c r="Q1009" i="2"/>
  <c r="Q1008" i="2"/>
  <c r="Q1007" i="2"/>
  <c r="Q1006" i="2"/>
  <c r="Q1005" i="2"/>
  <c r="Q1004" i="2"/>
  <c r="Q1003" i="2"/>
  <c r="Q1002" i="2"/>
  <c r="Q1001" i="2"/>
  <c r="Q1000" i="2"/>
  <c r="Q999" i="2"/>
  <c r="Q998" i="2"/>
  <c r="Q997" i="2"/>
  <c r="Q996" i="2"/>
  <c r="Q995" i="2"/>
  <c r="Q994" i="2"/>
  <c r="Q993" i="2"/>
  <c r="Q992" i="2"/>
  <c r="Q991" i="2"/>
  <c r="Q990" i="2"/>
  <c r="Q989" i="2"/>
  <c r="Q988" i="2"/>
  <c r="Q987" i="2"/>
  <c r="Q986" i="2"/>
  <c r="Q985" i="2"/>
  <c r="Q984" i="2"/>
  <c r="Q983" i="2"/>
  <c r="Q982" i="2"/>
  <c r="Q981" i="2"/>
  <c r="Q980" i="2"/>
  <c r="Q979" i="2"/>
  <c r="Q978" i="2"/>
  <c r="Q977" i="2"/>
  <c r="Q976" i="2"/>
  <c r="Q975" i="2"/>
  <c r="Q974" i="2"/>
  <c r="Q973" i="2"/>
  <c r="Q972" i="2"/>
  <c r="Q971" i="2"/>
  <c r="Q970" i="2"/>
  <c r="Q969" i="2"/>
  <c r="Q968" i="2"/>
  <c r="Q967" i="2"/>
  <c r="Q966" i="2"/>
  <c r="Q965" i="2"/>
  <c r="Q964" i="2"/>
  <c r="Q963" i="2"/>
  <c r="Q962" i="2"/>
  <c r="Q961" i="2"/>
  <c r="Q960" i="2"/>
  <c r="Q959" i="2"/>
  <c r="Q958" i="2"/>
  <c r="Q957" i="2"/>
  <c r="Q956" i="2"/>
  <c r="Q955" i="2"/>
  <c r="Q954" i="2"/>
  <c r="Q953" i="2"/>
  <c r="Q952" i="2"/>
  <c r="Q951" i="2"/>
  <c r="Q950" i="2"/>
  <c r="Q949" i="2"/>
  <c r="Q948" i="2"/>
  <c r="Q947" i="2"/>
  <c r="Q946" i="2"/>
  <c r="Q945" i="2"/>
  <c r="Q944" i="2"/>
  <c r="Q943" i="2"/>
  <c r="Q942" i="2"/>
  <c r="Q941" i="2"/>
  <c r="Q940" i="2"/>
  <c r="Q939" i="2"/>
  <c r="Q938" i="2"/>
  <c r="Q937" i="2"/>
  <c r="Q936" i="2"/>
  <c r="Q935" i="2"/>
  <c r="Q934" i="2"/>
  <c r="Q933" i="2"/>
  <c r="Q932" i="2"/>
  <c r="Q931" i="2"/>
  <c r="Q930" i="2"/>
  <c r="Q929" i="2"/>
  <c r="Q928" i="2"/>
  <c r="Q927" i="2"/>
  <c r="Q926" i="2"/>
  <c r="Q925" i="2"/>
  <c r="Q924" i="2"/>
  <c r="Q923" i="2"/>
  <c r="Q922" i="2"/>
  <c r="Q921" i="2"/>
  <c r="Q920" i="2"/>
  <c r="Q919" i="2"/>
  <c r="Q918" i="2"/>
  <c r="Q917" i="2"/>
  <c r="Q916" i="2"/>
  <c r="Q915" i="2"/>
  <c r="Q914" i="2"/>
  <c r="Q913" i="2"/>
  <c r="Q912" i="2"/>
  <c r="Q911" i="2"/>
  <c r="Q910" i="2"/>
  <c r="Q909" i="2"/>
  <c r="Q908" i="2"/>
  <c r="Q907" i="2"/>
  <c r="Q906" i="2"/>
  <c r="Q905" i="2"/>
  <c r="Q904" i="2"/>
  <c r="Q903" i="2"/>
  <c r="Q902" i="2"/>
  <c r="Q901" i="2"/>
  <c r="Q900" i="2"/>
  <c r="Q899" i="2"/>
  <c r="Q898" i="2"/>
  <c r="Q897" i="2"/>
  <c r="Q896" i="2"/>
  <c r="Q895" i="2"/>
  <c r="Q894" i="2"/>
  <c r="Q893" i="2"/>
  <c r="Q892" i="2"/>
  <c r="Q891" i="2"/>
  <c r="Q890" i="2"/>
  <c r="Q889" i="2"/>
  <c r="Q888" i="2"/>
  <c r="Q887" i="2"/>
  <c r="Q886" i="2"/>
  <c r="Q885" i="2"/>
  <c r="Q884" i="2"/>
  <c r="Q883" i="2"/>
  <c r="Q882" i="2"/>
  <c r="Q881" i="2"/>
  <c r="Q880" i="2"/>
  <c r="Q879" i="2"/>
  <c r="Q878" i="2"/>
  <c r="Q877" i="2"/>
  <c r="Q876" i="2"/>
  <c r="Q875" i="2"/>
  <c r="Q874" i="2"/>
  <c r="Q873" i="2"/>
  <c r="Q872" i="2"/>
  <c r="Q871" i="2"/>
  <c r="Q870" i="2"/>
  <c r="Q869" i="2"/>
  <c r="Q868" i="2"/>
  <c r="Q867" i="2"/>
  <c r="Q866" i="2"/>
  <c r="Q865" i="2"/>
  <c r="Q864" i="2"/>
  <c r="Q863" i="2"/>
  <c r="Q862" i="2"/>
  <c r="Q861" i="2"/>
  <c r="Q860" i="2"/>
  <c r="Q859" i="2"/>
  <c r="Q858" i="2"/>
  <c r="Q857" i="2"/>
  <c r="Q856" i="2"/>
  <c r="Q855" i="2"/>
  <c r="Q854" i="2"/>
  <c r="Q853" i="2"/>
  <c r="Q852" i="2"/>
  <c r="Q851" i="2"/>
  <c r="Q850" i="2"/>
  <c r="Q849" i="2"/>
  <c r="Q848" i="2"/>
  <c r="Q847" i="2"/>
  <c r="Q846" i="2"/>
  <c r="Q845" i="2"/>
  <c r="Q844" i="2"/>
  <c r="Q843" i="2"/>
  <c r="Q842" i="2"/>
  <c r="Q841" i="2"/>
  <c r="Q840" i="2"/>
  <c r="Q839" i="2"/>
  <c r="Q838" i="2"/>
  <c r="Q837" i="2"/>
  <c r="Q836" i="2"/>
  <c r="Q835" i="2"/>
  <c r="Q834" i="2"/>
  <c r="Q833" i="2"/>
  <c r="Q832" i="2"/>
  <c r="Q831" i="2"/>
  <c r="Q830" i="2"/>
  <c r="Q829" i="2"/>
  <c r="Q828" i="2"/>
  <c r="Q827" i="2"/>
  <c r="Q826" i="2"/>
  <c r="Q825" i="2"/>
  <c r="Q824" i="2"/>
  <c r="Q823" i="2"/>
  <c r="Q822" i="2"/>
  <c r="Q821" i="2"/>
  <c r="Q820" i="2"/>
  <c r="Q819" i="2"/>
  <c r="Q818" i="2"/>
  <c r="Q817" i="2"/>
  <c r="Q816" i="2"/>
  <c r="Q815" i="2"/>
  <c r="Q814" i="2"/>
  <c r="Q813" i="2"/>
  <c r="Q812" i="2"/>
  <c r="Q811" i="2"/>
  <c r="Q810" i="2"/>
  <c r="Q809" i="2"/>
  <c r="Q808" i="2"/>
  <c r="Q807" i="2"/>
  <c r="Q806" i="2"/>
  <c r="Q805" i="2"/>
  <c r="Q804" i="2"/>
  <c r="Q803" i="2"/>
  <c r="Q802" i="2"/>
  <c r="Q801" i="2"/>
  <c r="Q800" i="2"/>
  <c r="Q799" i="2"/>
  <c r="Q798" i="2"/>
  <c r="Q797" i="2"/>
  <c r="Q796" i="2"/>
  <c r="Q795" i="2"/>
  <c r="Q794" i="2"/>
  <c r="Q793" i="2"/>
  <c r="Q792" i="2"/>
  <c r="Q791" i="2"/>
  <c r="Q790" i="2"/>
  <c r="Q789" i="2"/>
  <c r="Q788" i="2"/>
  <c r="Q787" i="2"/>
  <c r="Q786" i="2"/>
  <c r="Q785" i="2"/>
  <c r="Q784" i="2"/>
  <c r="Q783" i="2"/>
  <c r="Q782" i="2"/>
  <c r="Q781" i="2"/>
  <c r="Q780" i="2"/>
  <c r="Q779" i="2"/>
  <c r="Q778" i="2"/>
  <c r="Q777" i="2"/>
  <c r="Q776" i="2"/>
  <c r="Q775" i="2"/>
  <c r="Q774" i="2"/>
  <c r="Q773" i="2"/>
  <c r="Q772" i="2"/>
  <c r="Q771" i="2"/>
  <c r="Q770" i="2"/>
  <c r="Q769" i="2"/>
  <c r="Q768" i="2"/>
  <c r="Q767" i="2"/>
  <c r="Q766" i="2"/>
  <c r="Q765" i="2"/>
  <c r="Q764" i="2"/>
  <c r="Q763" i="2"/>
  <c r="Q762" i="2"/>
  <c r="Q761" i="2"/>
  <c r="Q760" i="2"/>
  <c r="Q759" i="2"/>
  <c r="Q758" i="2"/>
  <c r="Q757" i="2"/>
  <c r="Q756" i="2"/>
  <c r="Q755" i="2"/>
  <c r="Q754" i="2"/>
  <c r="Q753" i="2"/>
  <c r="Q752" i="2"/>
  <c r="Q751" i="2"/>
  <c r="Q750" i="2"/>
  <c r="Q749" i="2"/>
  <c r="Q748" i="2"/>
  <c r="Q747" i="2"/>
  <c r="Q746" i="2"/>
  <c r="Q745" i="2"/>
  <c r="Q744" i="2"/>
  <c r="Q743" i="2"/>
  <c r="Q742" i="2"/>
  <c r="Q741" i="2"/>
  <c r="Q740" i="2"/>
  <c r="Q739" i="2"/>
  <c r="Q738" i="2"/>
  <c r="Q737" i="2"/>
  <c r="Q736" i="2"/>
  <c r="Q735" i="2"/>
  <c r="Q734" i="2"/>
  <c r="Q733" i="2"/>
  <c r="Q732" i="2"/>
  <c r="Q731" i="2"/>
  <c r="Q730" i="2"/>
  <c r="Q729" i="2"/>
  <c r="Q728" i="2"/>
  <c r="Q727" i="2"/>
  <c r="Q726" i="2"/>
  <c r="Q725" i="2"/>
  <c r="Q724" i="2"/>
  <c r="Q723" i="2"/>
  <c r="Q722" i="2"/>
  <c r="Q721" i="2"/>
  <c r="Q720" i="2"/>
  <c r="Q719" i="2"/>
  <c r="Q718" i="2"/>
  <c r="Q717" i="2"/>
  <c r="Q716" i="2"/>
  <c r="Q715" i="2"/>
  <c r="Q714" i="2"/>
  <c r="Q713" i="2"/>
  <c r="Q712" i="2"/>
  <c r="Q711" i="2"/>
  <c r="Q710" i="2"/>
  <c r="Q709" i="2"/>
  <c r="Q708" i="2"/>
  <c r="Q707" i="2"/>
  <c r="Q706" i="2"/>
  <c r="Q705" i="2"/>
  <c r="Q704" i="2"/>
  <c r="Q703" i="2"/>
  <c r="Q702" i="2"/>
  <c r="Q701" i="2"/>
  <c r="Q700" i="2"/>
  <c r="Q699" i="2"/>
  <c r="Q698" i="2"/>
  <c r="Q697" i="2"/>
  <c r="Q696" i="2"/>
  <c r="Q695" i="2"/>
  <c r="Q694" i="2"/>
  <c r="Q693" i="2"/>
  <c r="Q692" i="2"/>
  <c r="Q691" i="2"/>
  <c r="Q690" i="2"/>
  <c r="Q689" i="2"/>
  <c r="Q688" i="2"/>
  <c r="Q687" i="2"/>
  <c r="Q686" i="2"/>
  <c r="Q685" i="2"/>
  <c r="Q684" i="2"/>
  <c r="Q683" i="2"/>
  <c r="Q682" i="2"/>
  <c r="Q681" i="2"/>
  <c r="Q680" i="2"/>
  <c r="Q679" i="2"/>
  <c r="Q678" i="2"/>
  <c r="Q677" i="2"/>
  <c r="Q676" i="2"/>
  <c r="Q675" i="2"/>
  <c r="Q674" i="2"/>
  <c r="Q673" i="2"/>
  <c r="Q672" i="2"/>
  <c r="Q671" i="2"/>
  <c r="Q670" i="2"/>
  <c r="Q669" i="2"/>
  <c r="Q668" i="2"/>
  <c r="Q667" i="2"/>
  <c r="Q666" i="2"/>
  <c r="Q665" i="2"/>
  <c r="Q664" i="2"/>
  <c r="Q663" i="2"/>
  <c r="Q662" i="2"/>
  <c r="Q661" i="2"/>
  <c r="Q660" i="2"/>
  <c r="Q659" i="2"/>
  <c r="Q658" i="2"/>
  <c r="Q657" i="2"/>
  <c r="Q656" i="2"/>
  <c r="Q655" i="2"/>
  <c r="Q654" i="2"/>
  <c r="Q653" i="2"/>
  <c r="Q652" i="2"/>
  <c r="Q651" i="2"/>
  <c r="Q650" i="2"/>
  <c r="Q649" i="2"/>
  <c r="Q648" i="2"/>
  <c r="Q647" i="2"/>
  <c r="Q646" i="2"/>
  <c r="Q645" i="2"/>
  <c r="Q644" i="2"/>
  <c r="Q643" i="2"/>
  <c r="Q642" i="2"/>
  <c r="Q641" i="2"/>
  <c r="Q640" i="2"/>
  <c r="Q639" i="2"/>
  <c r="Q638" i="2"/>
  <c r="Q637" i="2"/>
  <c r="Q636" i="2"/>
  <c r="Q635" i="2"/>
  <c r="Q634" i="2"/>
  <c r="Q633" i="2"/>
  <c r="Q632" i="2"/>
  <c r="Q631" i="2"/>
  <c r="Q630" i="2"/>
  <c r="Q629" i="2"/>
  <c r="Q628" i="2"/>
  <c r="Q627" i="2"/>
  <c r="Q626" i="2"/>
  <c r="Q625" i="2"/>
  <c r="Q624" i="2"/>
  <c r="Q623" i="2"/>
  <c r="Q622" i="2"/>
  <c r="Q621" i="2"/>
  <c r="Q620" i="2"/>
  <c r="Q619" i="2"/>
  <c r="Q618" i="2"/>
  <c r="Q617" i="2"/>
  <c r="Q616" i="2"/>
  <c r="Q615" i="2"/>
  <c r="Q614" i="2"/>
  <c r="Q613" i="2"/>
  <c r="Q612" i="2"/>
  <c r="Q611" i="2"/>
  <c r="Q610" i="2"/>
  <c r="Q609" i="2"/>
  <c r="Q608" i="2"/>
  <c r="Q607" i="2"/>
  <c r="Q606" i="2"/>
  <c r="Q605" i="2"/>
  <c r="Q604" i="2"/>
  <c r="Q603" i="2"/>
  <c r="Q602" i="2"/>
  <c r="Q601" i="2"/>
  <c r="Q600" i="2"/>
  <c r="Q599" i="2"/>
  <c r="Q598" i="2"/>
  <c r="Q597" i="2"/>
  <c r="Q596" i="2"/>
  <c r="Q595" i="2"/>
  <c r="Q594" i="2"/>
  <c r="Q593" i="2"/>
  <c r="Q592" i="2"/>
  <c r="Q591" i="2"/>
  <c r="Q590" i="2"/>
  <c r="Q589" i="2"/>
  <c r="Q588" i="2"/>
  <c r="Q587" i="2"/>
  <c r="Q586" i="2"/>
  <c r="Q585" i="2"/>
  <c r="Q584" i="2"/>
  <c r="Q583" i="2"/>
  <c r="Q582" i="2"/>
  <c r="Q581" i="2"/>
  <c r="Q580" i="2"/>
  <c r="Q579" i="2"/>
  <c r="Q578" i="2"/>
  <c r="Q577" i="2"/>
  <c r="Q576" i="2"/>
  <c r="Q575" i="2"/>
  <c r="Q574" i="2"/>
  <c r="Q573" i="2"/>
  <c r="Q572" i="2"/>
  <c r="Q571" i="2"/>
  <c r="Q570" i="2"/>
  <c r="Q569" i="2"/>
  <c r="Q568" i="2"/>
  <c r="Q567" i="2"/>
  <c r="Q566" i="2"/>
  <c r="Q565" i="2"/>
  <c r="Q564" i="2"/>
  <c r="Q563" i="2"/>
  <c r="Q562" i="2"/>
  <c r="Q561" i="2"/>
  <c r="Q560" i="2"/>
  <c r="Q559" i="2"/>
  <c r="Q558" i="2"/>
  <c r="Q557" i="2"/>
  <c r="Q556" i="2"/>
  <c r="Q555" i="2"/>
  <c r="Q554" i="2"/>
  <c r="Q553" i="2"/>
  <c r="Q552" i="2"/>
  <c r="Q551" i="2"/>
  <c r="Q550" i="2"/>
  <c r="Q549" i="2"/>
  <c r="Q548" i="2"/>
  <c r="Q547" i="2"/>
  <c r="Q546" i="2"/>
  <c r="Q545" i="2"/>
  <c r="Q544" i="2"/>
  <c r="Q543" i="2"/>
  <c r="Q542" i="2"/>
  <c r="Q541" i="2"/>
  <c r="Q540" i="2"/>
  <c r="Q539" i="2"/>
  <c r="Q538" i="2"/>
  <c r="Q537" i="2"/>
  <c r="Q536" i="2"/>
  <c r="Q535" i="2"/>
  <c r="Q534" i="2"/>
  <c r="Q533" i="2"/>
  <c r="Q532" i="2"/>
  <c r="Q531" i="2"/>
  <c r="Q530" i="2"/>
  <c r="Q529" i="2"/>
  <c r="Q528" i="2"/>
  <c r="Q527" i="2"/>
  <c r="Q526" i="2"/>
  <c r="Q525" i="2"/>
  <c r="Q524" i="2"/>
  <c r="Q523" i="2"/>
  <c r="Q522" i="2"/>
  <c r="Q521" i="2"/>
  <c r="Q520" i="2"/>
  <c r="Q519" i="2"/>
  <c r="Q518" i="2"/>
  <c r="Q517" i="2"/>
  <c r="Q516" i="2"/>
  <c r="Q515" i="2"/>
  <c r="Q514" i="2"/>
  <c r="Q513" i="2"/>
  <c r="Q512" i="2"/>
  <c r="Q511" i="2"/>
  <c r="Q510" i="2"/>
  <c r="Q509" i="2"/>
  <c r="Q508" i="2"/>
  <c r="Q507" i="2"/>
  <c r="Q506" i="2"/>
  <c r="Q505" i="2"/>
  <c r="Q504" i="2"/>
  <c r="Q503" i="2"/>
  <c r="Q502" i="2"/>
  <c r="Q501" i="2"/>
  <c r="Q500" i="2"/>
  <c r="Q499" i="2"/>
  <c r="Q498" i="2"/>
  <c r="Q497" i="2"/>
  <c r="Q496" i="2"/>
  <c r="Q495" i="2"/>
  <c r="Q494" i="2"/>
  <c r="Q493" i="2"/>
  <c r="Q492" i="2"/>
  <c r="Q491" i="2"/>
  <c r="Q490" i="2"/>
  <c r="Q489" i="2"/>
  <c r="Q488" i="2"/>
  <c r="Q487" i="2"/>
  <c r="Q486" i="2"/>
  <c r="Q485" i="2"/>
  <c r="Q484" i="2"/>
  <c r="Q483" i="2"/>
  <c r="Q482" i="2"/>
  <c r="Q481" i="2"/>
  <c r="Q480" i="2"/>
  <c r="Q479" i="2"/>
  <c r="Q478" i="2"/>
  <c r="Q477" i="2"/>
  <c r="Q476" i="2"/>
  <c r="Q475" i="2"/>
  <c r="Q474" i="2"/>
  <c r="Q473" i="2"/>
  <c r="Q472" i="2"/>
  <c r="Q471" i="2"/>
  <c r="Q470" i="2"/>
  <c r="Q469" i="2"/>
  <c r="Q468" i="2"/>
  <c r="Q467" i="2"/>
  <c r="Q466" i="2"/>
  <c r="Q465" i="2"/>
  <c r="Q464" i="2"/>
  <c r="Q463" i="2"/>
  <c r="Q462" i="2"/>
  <c r="Q461" i="2"/>
  <c r="Q460" i="2"/>
  <c r="Q459" i="2"/>
  <c r="Q458" i="2"/>
  <c r="Q457" i="2"/>
  <c r="Q456" i="2"/>
  <c r="Q455" i="2"/>
  <c r="Q454" i="2"/>
  <c r="Q453" i="2"/>
  <c r="Q452" i="2"/>
  <c r="Q451" i="2"/>
  <c r="Q450" i="2"/>
  <c r="Q449" i="2"/>
  <c r="Q448" i="2"/>
  <c r="Q447" i="2"/>
  <c r="Q446" i="2"/>
  <c r="Q445" i="2"/>
  <c r="Q444" i="2"/>
  <c r="Q443" i="2"/>
  <c r="Q442" i="2"/>
  <c r="Q441" i="2"/>
  <c r="Q440" i="2"/>
  <c r="Q439" i="2"/>
  <c r="Q438" i="2"/>
  <c r="Q437" i="2"/>
  <c r="Q436" i="2"/>
  <c r="Q435" i="2"/>
  <c r="Q434" i="2"/>
  <c r="Q433" i="2"/>
  <c r="Q432" i="2"/>
  <c r="Q431" i="2"/>
  <c r="Q430" i="2"/>
  <c r="Q429" i="2"/>
  <c r="Q428" i="2"/>
  <c r="Q427" i="2"/>
  <c r="Q426" i="2"/>
  <c r="Q425" i="2"/>
  <c r="Q424" i="2"/>
  <c r="Q423" i="2"/>
  <c r="Q422" i="2"/>
  <c r="Q421" i="2"/>
  <c r="Q420" i="2"/>
  <c r="Q419" i="2"/>
  <c r="Q418" i="2"/>
  <c r="Q417" i="2"/>
  <c r="Q416" i="2"/>
  <c r="Q415" i="2"/>
  <c r="Q414" i="2"/>
  <c r="Q413" i="2"/>
  <c r="Q412" i="2"/>
  <c r="Q411" i="2"/>
  <c r="Q410" i="2"/>
  <c r="Q409" i="2"/>
  <c r="Q408" i="2"/>
  <c r="Q407" i="2"/>
  <c r="Q406" i="2"/>
  <c r="Q405" i="2"/>
  <c r="Q404" i="2"/>
  <c r="Q403" i="2"/>
  <c r="Q402" i="2"/>
  <c r="Q401" i="2"/>
  <c r="Q400" i="2"/>
  <c r="Q399" i="2"/>
  <c r="Q398" i="2"/>
  <c r="Q397" i="2"/>
  <c r="Q396" i="2"/>
  <c r="Q395" i="2"/>
  <c r="Q394" i="2"/>
  <c r="Q393" i="2"/>
  <c r="Q392" i="2"/>
  <c r="Q391" i="2"/>
  <c r="Q390" i="2"/>
  <c r="Q389" i="2"/>
  <c r="Q388" i="2"/>
  <c r="Q387" i="2"/>
  <c r="Q386" i="2"/>
  <c r="Q385" i="2"/>
  <c r="Q384" i="2"/>
  <c r="Q383" i="2"/>
  <c r="Q382" i="2"/>
  <c r="Q381" i="2"/>
  <c r="Q380" i="2"/>
  <c r="Q379" i="2"/>
  <c r="Q378" i="2"/>
  <c r="Q377" i="2"/>
  <c r="Q376" i="2"/>
  <c r="Q375" i="2"/>
  <c r="Q374" i="2"/>
  <c r="Q373" i="2"/>
  <c r="Q372" i="2"/>
  <c r="Q371" i="2"/>
  <c r="Q370" i="2"/>
  <c r="Q369" i="2"/>
  <c r="Q368" i="2"/>
  <c r="Q367" i="2"/>
  <c r="Q366" i="2"/>
  <c r="Q365" i="2"/>
  <c r="Q364" i="2"/>
  <c r="Q363" i="2"/>
  <c r="Q362" i="2"/>
  <c r="Q361" i="2"/>
  <c r="Q360" i="2"/>
  <c r="Q359" i="2"/>
  <c r="Q358" i="2"/>
  <c r="Q357" i="2"/>
  <c r="Q356" i="2"/>
  <c r="Q355" i="2"/>
  <c r="Q354" i="2"/>
  <c r="Q353" i="2"/>
  <c r="Q352" i="2"/>
  <c r="Q351" i="2"/>
  <c r="Q350" i="2"/>
  <c r="Q349" i="2"/>
  <c r="Q348" i="2"/>
  <c r="Q347" i="2"/>
  <c r="Q346" i="2"/>
  <c r="Q345" i="2"/>
  <c r="Q344" i="2"/>
  <c r="Q343" i="2"/>
  <c r="Q342" i="2"/>
  <c r="Q341" i="2"/>
  <c r="Q340" i="2"/>
  <c r="Q339" i="2"/>
  <c r="Q338" i="2"/>
  <c r="Q337" i="2"/>
  <c r="Q336" i="2"/>
  <c r="Q335" i="2"/>
  <c r="Q334" i="2"/>
  <c r="Q333" i="2"/>
  <c r="Q332" i="2"/>
  <c r="Q331" i="2"/>
  <c r="Q330" i="2"/>
  <c r="Q329" i="2"/>
  <c r="Q328" i="2"/>
  <c r="Q327" i="2"/>
  <c r="Q326" i="2"/>
  <c r="Q325" i="2"/>
  <c r="Q324" i="2"/>
  <c r="Q323" i="2"/>
  <c r="Q322" i="2"/>
  <c r="Q321" i="2"/>
  <c r="Q320" i="2"/>
  <c r="Q319" i="2"/>
  <c r="Q318" i="2"/>
  <c r="Q317" i="2"/>
  <c r="Q316" i="2"/>
  <c r="Q315" i="2"/>
  <c r="Q314" i="2"/>
  <c r="Q313" i="2"/>
  <c r="Q312" i="2"/>
  <c r="Q311" i="2"/>
  <c r="Q310" i="2"/>
  <c r="Q309" i="2"/>
  <c r="Q308" i="2"/>
  <c r="Q307" i="2"/>
  <c r="Q306" i="2"/>
  <c r="Q305" i="2"/>
  <c r="Q304" i="2"/>
  <c r="Q303" i="2"/>
  <c r="Q302" i="2"/>
  <c r="Q301" i="2"/>
  <c r="Q300" i="2"/>
  <c r="Q299"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5" i="2"/>
  <c r="Q194"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c r="E10" i="46"/>
  <c r="B7" i="46"/>
  <c r="A7" i="46"/>
  <c r="B6" i="46"/>
  <c r="A6" i="46"/>
  <c r="B5" i="46"/>
  <c r="A5" i="46"/>
  <c r="A4" i="46"/>
  <c r="A3" i="46"/>
  <c r="L10" i="37"/>
  <c r="L14" i="37"/>
  <c r="E15" i="46"/>
  <c r="H34" i="32"/>
  <c r="I38" i="41"/>
  <c r="D38" i="41"/>
  <c r="G37" i="41"/>
  <c r="E37" i="41"/>
  <c r="H37" i="41"/>
  <c r="J37" i="41"/>
  <c r="G36" i="41"/>
  <c r="E36" i="41"/>
  <c r="H36" i="41"/>
  <c r="J36" i="41"/>
  <c r="G35" i="41"/>
  <c r="E35" i="41"/>
  <c r="H35" i="41"/>
  <c r="J35" i="41"/>
  <c r="G34" i="41"/>
  <c r="E34" i="41"/>
  <c r="H34" i="41"/>
  <c r="J34" i="41"/>
  <c r="G33" i="41"/>
  <c r="E33" i="41"/>
  <c r="H33" i="41"/>
  <c r="J33" i="41"/>
  <c r="G32" i="41"/>
  <c r="E32" i="41"/>
  <c r="H32" i="41"/>
  <c r="J32" i="41"/>
  <c r="G31" i="41"/>
  <c r="E31" i="41"/>
  <c r="H31" i="41"/>
  <c r="J31" i="41"/>
  <c r="G30" i="41"/>
  <c r="E30" i="41"/>
  <c r="H30" i="41"/>
  <c r="J30" i="41"/>
  <c r="K13" i="37"/>
  <c r="G29" i="41"/>
  <c r="E29" i="41"/>
  <c r="H29" i="41"/>
  <c r="J29" i="41"/>
  <c r="G28" i="41"/>
  <c r="E28" i="41"/>
  <c r="H28" i="41"/>
  <c r="J28" i="41"/>
  <c r="G27" i="41"/>
  <c r="E27" i="41"/>
  <c r="H27" i="41"/>
  <c r="J27" i="41"/>
  <c r="G26" i="41"/>
  <c r="E26" i="41"/>
  <c r="H26" i="41"/>
  <c r="J26" i="41"/>
  <c r="K12" i="37"/>
  <c r="G25" i="41"/>
  <c r="E25" i="41"/>
  <c r="H25" i="41"/>
  <c r="J25" i="41"/>
  <c r="G24" i="41"/>
  <c r="E24" i="41"/>
  <c r="H24" i="41"/>
  <c r="J24" i="41"/>
  <c r="G23" i="41"/>
  <c r="E23" i="41"/>
  <c r="H23" i="41"/>
  <c r="J23" i="41"/>
  <c r="G22" i="41"/>
  <c r="E22" i="41"/>
  <c r="H22" i="41"/>
  <c r="J22" i="41"/>
  <c r="K11" i="37"/>
  <c r="G21" i="41"/>
  <c r="E21" i="41"/>
  <c r="H21" i="41"/>
  <c r="J21" i="41"/>
  <c r="G20" i="41"/>
  <c r="E20" i="41"/>
  <c r="H20" i="41"/>
  <c r="J20" i="41"/>
  <c r="G19" i="41"/>
  <c r="E19" i="41"/>
  <c r="H19" i="41"/>
  <c r="J19" i="41"/>
  <c r="G18" i="41"/>
  <c r="E18" i="41"/>
  <c r="H18" i="41"/>
  <c r="J18" i="41"/>
  <c r="G17" i="41"/>
  <c r="E17" i="41"/>
  <c r="H17" i="41"/>
  <c r="J17" i="41"/>
  <c r="G16" i="41"/>
  <c r="E16" i="41"/>
  <c r="H16" i="41"/>
  <c r="J16" i="41"/>
  <c r="G15" i="41"/>
  <c r="E15" i="41"/>
  <c r="B4" i="41"/>
  <c r="E38" i="41"/>
  <c r="H15" i="41"/>
  <c r="H38" i="41"/>
  <c r="J15" i="41"/>
  <c r="H32" i="32"/>
  <c r="K10" i="37"/>
  <c r="K14" i="37"/>
  <c r="B4" i="37"/>
  <c r="B12" i="41"/>
  <c r="F16" i="31"/>
  <c r="H16" i="31"/>
  <c r="F15" i="31"/>
  <c r="H15" i="31"/>
  <c r="F14" i="31"/>
  <c r="H14" i="31"/>
  <c r="E17" i="32"/>
  <c r="K30" i="28"/>
  <c r="S505" i="2"/>
  <c r="K29" i="28"/>
  <c r="S504" i="2"/>
  <c r="K28" i="28"/>
  <c r="K27" i="28"/>
  <c r="S898" i="2"/>
  <c r="S503" i="2"/>
  <c r="S502" i="2"/>
  <c r="K31" i="28"/>
  <c r="V1482" i="2"/>
  <c r="S1482" i="2"/>
  <c r="R1482" i="2"/>
  <c r="O1482" i="2"/>
  <c r="N1482" i="2"/>
  <c r="V1481" i="2"/>
  <c r="S1481" i="2"/>
  <c r="R1481" i="2"/>
  <c r="O1481" i="2"/>
  <c r="N1481" i="2"/>
  <c r="V1480" i="2"/>
  <c r="S1480" i="2"/>
  <c r="R1480" i="2"/>
  <c r="O1480" i="2"/>
  <c r="N1480" i="2"/>
  <c r="V1479" i="2"/>
  <c r="S1479" i="2"/>
  <c r="R1479" i="2"/>
  <c r="O1479" i="2"/>
  <c r="N1479" i="2"/>
  <c r="V1478" i="2"/>
  <c r="S1478" i="2"/>
  <c r="R1478" i="2"/>
  <c r="O1478" i="2"/>
  <c r="N1478" i="2"/>
  <c r="V1477" i="2"/>
  <c r="S1477" i="2"/>
  <c r="R1477" i="2"/>
  <c r="O1477" i="2"/>
  <c r="N1477" i="2"/>
  <c r="V1476" i="2"/>
  <c r="S1476" i="2"/>
  <c r="R1476" i="2"/>
  <c r="O1476" i="2"/>
  <c r="N1476" i="2"/>
  <c r="V1475" i="2"/>
  <c r="S1475" i="2"/>
  <c r="R1475" i="2"/>
  <c r="O1475" i="2"/>
  <c r="N1475" i="2"/>
  <c r="V1474" i="2"/>
  <c r="S1474" i="2"/>
  <c r="R1474" i="2"/>
  <c r="O1474" i="2"/>
  <c r="N1474" i="2"/>
  <c r="V1473" i="2"/>
  <c r="S1473" i="2"/>
  <c r="R1473" i="2"/>
  <c r="O1473" i="2"/>
  <c r="N1473" i="2"/>
  <c r="V1472" i="2"/>
  <c r="S1472" i="2"/>
  <c r="R1472" i="2"/>
  <c r="O1472" i="2"/>
  <c r="N1472" i="2"/>
  <c r="V1471" i="2"/>
  <c r="S1471" i="2"/>
  <c r="R1471" i="2"/>
  <c r="O1471" i="2"/>
  <c r="N1471" i="2"/>
  <c r="V1470" i="2"/>
  <c r="S1470" i="2"/>
  <c r="R1470" i="2"/>
  <c r="O1470" i="2"/>
  <c r="N1470" i="2"/>
  <c r="V1469" i="2"/>
  <c r="S1469" i="2"/>
  <c r="R1469" i="2"/>
  <c r="O1469" i="2"/>
  <c r="N1469" i="2"/>
  <c r="V1468" i="2"/>
  <c r="S1468" i="2"/>
  <c r="R1468" i="2"/>
  <c r="O1468" i="2"/>
  <c r="N1468" i="2"/>
  <c r="V1467" i="2"/>
  <c r="S1467" i="2"/>
  <c r="R1467" i="2"/>
  <c r="O1467" i="2"/>
  <c r="N1467" i="2"/>
  <c r="V1466" i="2"/>
  <c r="S1466" i="2"/>
  <c r="R1466" i="2"/>
  <c r="O1466" i="2"/>
  <c r="N1466" i="2"/>
  <c r="V1465" i="2"/>
  <c r="S1465" i="2"/>
  <c r="R1465" i="2"/>
  <c r="O1465" i="2"/>
  <c r="N1465" i="2"/>
  <c r="V1464" i="2"/>
  <c r="S1464" i="2"/>
  <c r="R1464" i="2"/>
  <c r="O1464" i="2"/>
  <c r="N1464" i="2"/>
  <c r="V1463" i="2"/>
  <c r="S1463" i="2"/>
  <c r="R1463" i="2"/>
  <c r="O1463" i="2"/>
  <c r="N1463" i="2"/>
  <c r="V1462" i="2"/>
  <c r="S1462" i="2"/>
  <c r="R1462" i="2"/>
  <c r="O1462" i="2"/>
  <c r="N1462" i="2"/>
  <c r="V1461" i="2"/>
  <c r="S1461" i="2"/>
  <c r="R1461" i="2"/>
  <c r="O1461" i="2"/>
  <c r="N1461" i="2"/>
  <c r="V1460" i="2"/>
  <c r="S1460" i="2"/>
  <c r="R1460" i="2"/>
  <c r="O1460" i="2"/>
  <c r="N1460" i="2"/>
  <c r="V1459" i="2"/>
  <c r="S1459" i="2"/>
  <c r="R1459" i="2"/>
  <c r="O1459" i="2"/>
  <c r="N1459" i="2"/>
  <c r="V1458" i="2"/>
  <c r="S1458" i="2"/>
  <c r="R1458" i="2"/>
  <c r="O1458" i="2"/>
  <c r="N1458" i="2"/>
  <c r="V1457" i="2"/>
  <c r="S1457" i="2"/>
  <c r="R1457" i="2"/>
  <c r="O1457" i="2"/>
  <c r="N1457" i="2"/>
  <c r="V1456" i="2"/>
  <c r="S1456" i="2"/>
  <c r="R1456" i="2"/>
  <c r="O1456" i="2"/>
  <c r="N1456" i="2"/>
  <c r="V1455" i="2"/>
  <c r="S1455" i="2"/>
  <c r="R1455" i="2"/>
  <c r="O1455" i="2"/>
  <c r="N1455" i="2"/>
  <c r="V1454" i="2"/>
  <c r="S1454" i="2"/>
  <c r="R1454" i="2"/>
  <c r="O1454" i="2"/>
  <c r="N1454" i="2"/>
  <c r="V1453" i="2"/>
  <c r="S1453" i="2"/>
  <c r="R1453" i="2"/>
  <c r="O1453" i="2"/>
  <c r="N1453" i="2"/>
  <c r="V1452" i="2"/>
  <c r="S1452" i="2"/>
  <c r="R1452" i="2"/>
  <c r="O1452" i="2"/>
  <c r="N1452" i="2"/>
  <c r="V1451" i="2"/>
  <c r="R1451" i="2"/>
  <c r="N1451" i="2"/>
  <c r="O1451" i="2"/>
  <c r="V1450" i="2"/>
  <c r="R1450" i="2"/>
  <c r="N1450" i="2"/>
  <c r="O1450" i="2"/>
  <c r="V1449" i="2"/>
  <c r="R1449" i="2"/>
  <c r="N1449" i="2"/>
  <c r="O1449" i="2"/>
  <c r="V1448" i="2"/>
  <c r="R1448" i="2"/>
  <c r="N1448" i="2"/>
  <c r="O1448" i="2"/>
  <c r="V1447" i="2"/>
  <c r="R1447" i="2"/>
  <c r="N1447" i="2"/>
  <c r="O1447" i="2"/>
  <c r="V1446" i="2"/>
  <c r="R1446" i="2"/>
  <c r="N1446" i="2"/>
  <c r="O1446" i="2"/>
  <c r="V1445" i="2"/>
  <c r="R1445" i="2"/>
  <c r="N1445" i="2"/>
  <c r="O1445" i="2"/>
  <c r="V1444" i="2"/>
  <c r="R1444" i="2"/>
  <c r="N1444" i="2"/>
  <c r="O1444" i="2"/>
  <c r="V1443" i="2"/>
  <c r="R1443" i="2"/>
  <c r="N1443" i="2"/>
  <c r="O1443" i="2"/>
  <c r="V1442" i="2"/>
  <c r="R1442" i="2"/>
  <c r="N1442" i="2"/>
  <c r="O1442" i="2"/>
  <c r="V1441" i="2"/>
  <c r="R1441" i="2"/>
  <c r="N1441" i="2"/>
  <c r="O1441" i="2"/>
  <c r="V1440" i="2"/>
  <c r="R1440" i="2"/>
  <c r="N1440" i="2"/>
  <c r="O1440" i="2"/>
  <c r="V1439" i="2"/>
  <c r="R1439" i="2"/>
  <c r="N1439" i="2"/>
  <c r="O1439" i="2"/>
  <c r="V1438" i="2"/>
  <c r="R1438" i="2"/>
  <c r="N1438" i="2"/>
  <c r="O1438" i="2"/>
  <c r="V1437" i="2"/>
  <c r="R1437" i="2"/>
  <c r="N1437" i="2"/>
  <c r="O1437" i="2"/>
  <c r="V1436" i="2"/>
  <c r="R1436" i="2"/>
  <c r="N1436" i="2"/>
  <c r="O1436" i="2"/>
  <c r="V1435" i="2"/>
  <c r="R1435" i="2"/>
  <c r="N1435" i="2"/>
  <c r="O1435" i="2"/>
  <c r="V1434" i="2"/>
  <c r="R1434" i="2"/>
  <c r="N1434" i="2"/>
  <c r="O1434" i="2"/>
  <c r="V1433" i="2"/>
  <c r="R1433" i="2"/>
  <c r="N1433" i="2"/>
  <c r="O1433" i="2"/>
  <c r="V1432" i="2"/>
  <c r="R1432" i="2"/>
  <c r="N1432" i="2"/>
  <c r="O1432" i="2"/>
  <c r="V1431" i="2"/>
  <c r="R1431" i="2"/>
  <c r="N1431" i="2"/>
  <c r="O1431" i="2"/>
  <c r="V1430" i="2"/>
  <c r="R1430" i="2"/>
  <c r="N1430" i="2"/>
  <c r="O1430" i="2"/>
  <c r="V1429" i="2"/>
  <c r="R1429" i="2"/>
  <c r="N1429" i="2"/>
  <c r="O1429" i="2"/>
  <c r="V1428" i="2"/>
  <c r="R1428" i="2"/>
  <c r="N1428" i="2"/>
  <c r="O1428" i="2"/>
  <c r="V1427" i="2"/>
  <c r="R1427" i="2"/>
  <c r="N1427" i="2"/>
  <c r="O1427" i="2"/>
  <c r="V1426" i="2"/>
  <c r="R1426" i="2"/>
  <c r="N1426" i="2"/>
  <c r="O1426" i="2"/>
  <c r="V1425" i="2"/>
  <c r="R1425" i="2"/>
  <c r="N1425" i="2"/>
  <c r="O1425" i="2"/>
  <c r="V1424" i="2"/>
  <c r="R1424" i="2"/>
  <c r="N1424" i="2"/>
  <c r="O1424" i="2"/>
  <c r="V1423" i="2"/>
  <c r="R1423" i="2"/>
  <c r="N1423" i="2"/>
  <c r="O1423" i="2"/>
  <c r="V1422" i="2"/>
  <c r="R1422" i="2"/>
  <c r="N1422" i="2"/>
  <c r="O1422" i="2"/>
  <c r="V1421" i="2"/>
  <c r="R1421" i="2"/>
  <c r="N1421" i="2"/>
  <c r="O1421" i="2"/>
  <c r="V1420" i="2"/>
  <c r="R1420" i="2"/>
  <c r="N1420" i="2"/>
  <c r="O1420" i="2"/>
  <c r="V1419" i="2"/>
  <c r="R1419" i="2"/>
  <c r="N1419" i="2"/>
  <c r="O1419" i="2"/>
  <c r="V1418" i="2"/>
  <c r="R1418" i="2"/>
  <c r="N1418" i="2"/>
  <c r="O1418" i="2"/>
  <c r="V1417" i="2"/>
  <c r="R1417" i="2"/>
  <c r="N1417" i="2"/>
  <c r="O1417" i="2"/>
  <c r="V1416" i="2"/>
  <c r="R1416" i="2"/>
  <c r="N1416" i="2"/>
  <c r="O1416" i="2"/>
  <c r="V1415" i="2"/>
  <c r="R1415" i="2"/>
  <c r="N1415" i="2"/>
  <c r="O1415" i="2"/>
  <c r="V1414" i="2"/>
  <c r="R1414" i="2"/>
  <c r="N1414" i="2"/>
  <c r="O1414" i="2"/>
  <c r="V1413" i="2"/>
  <c r="R1413" i="2"/>
  <c r="N1413" i="2"/>
  <c r="O1413" i="2"/>
  <c r="V1412" i="2"/>
  <c r="R1412" i="2"/>
  <c r="N1412" i="2"/>
  <c r="O1412" i="2"/>
  <c r="V1411" i="2"/>
  <c r="R1411" i="2"/>
  <c r="N1411" i="2"/>
  <c r="O1411" i="2"/>
  <c r="V1410" i="2"/>
  <c r="R1410" i="2"/>
  <c r="N1410" i="2"/>
  <c r="O1410" i="2"/>
  <c r="V1409" i="2"/>
  <c r="R1409" i="2"/>
  <c r="N1409" i="2"/>
  <c r="O1409" i="2"/>
  <c r="V1408" i="2"/>
  <c r="R1408" i="2"/>
  <c r="N1408" i="2"/>
  <c r="O1408" i="2"/>
  <c r="V1407" i="2"/>
  <c r="R1407" i="2"/>
  <c r="N1407" i="2"/>
  <c r="O1407" i="2"/>
  <c r="V1406" i="2"/>
  <c r="R1406" i="2"/>
  <c r="N1406" i="2"/>
  <c r="O1406" i="2"/>
  <c r="V1405" i="2"/>
  <c r="R1405" i="2"/>
  <c r="N1405" i="2"/>
  <c r="O1405" i="2"/>
  <c r="V1404" i="2"/>
  <c r="R1404" i="2"/>
  <c r="N1404" i="2"/>
  <c r="O1404" i="2"/>
  <c r="V1403" i="2"/>
  <c r="R1403" i="2"/>
  <c r="N1403" i="2"/>
  <c r="O1403" i="2"/>
  <c r="V1402" i="2"/>
  <c r="R1402" i="2"/>
  <c r="N1402" i="2"/>
  <c r="O1402" i="2"/>
  <c r="V1401" i="2"/>
  <c r="R1401" i="2"/>
  <c r="N1401" i="2"/>
  <c r="O1401" i="2"/>
  <c r="V1400" i="2"/>
  <c r="R1400" i="2"/>
  <c r="N1400" i="2"/>
  <c r="O1400" i="2"/>
  <c r="V1399" i="2"/>
  <c r="R1399" i="2"/>
  <c r="N1399" i="2"/>
  <c r="O1399" i="2"/>
  <c r="V1398" i="2"/>
  <c r="R1398" i="2"/>
  <c r="N1398" i="2"/>
  <c r="O1398" i="2"/>
  <c r="V1397" i="2"/>
  <c r="R1397" i="2"/>
  <c r="N1397" i="2"/>
  <c r="O1397" i="2"/>
  <c r="V1396" i="2"/>
  <c r="R1396" i="2"/>
  <c r="N1396" i="2"/>
  <c r="O1396" i="2"/>
  <c r="V1395" i="2"/>
  <c r="R1395" i="2"/>
  <c r="N1395" i="2"/>
  <c r="O1395" i="2"/>
  <c r="V1394" i="2"/>
  <c r="R1394" i="2"/>
  <c r="N1394" i="2"/>
  <c r="O1394" i="2"/>
  <c r="V1393" i="2"/>
  <c r="R1393" i="2"/>
  <c r="N1393" i="2"/>
  <c r="O1393" i="2"/>
  <c r="V1392" i="2"/>
  <c r="R1392" i="2"/>
  <c r="N1392" i="2"/>
  <c r="O1392" i="2"/>
  <c r="V1391" i="2"/>
  <c r="R1391" i="2"/>
  <c r="N1391" i="2"/>
  <c r="O1391" i="2"/>
  <c r="V1390" i="2"/>
  <c r="R1390" i="2"/>
  <c r="N1390" i="2"/>
  <c r="O1390" i="2"/>
  <c r="V1389" i="2"/>
  <c r="R1389" i="2"/>
  <c r="N1389" i="2"/>
  <c r="O1389" i="2"/>
  <c r="V1388" i="2"/>
  <c r="R1388" i="2"/>
  <c r="N1388" i="2"/>
  <c r="O1388" i="2"/>
  <c r="V1387" i="2"/>
  <c r="R1387" i="2"/>
  <c r="N1387" i="2"/>
  <c r="O1387" i="2"/>
  <c r="V1386" i="2"/>
  <c r="R1386" i="2"/>
  <c r="N1386" i="2"/>
  <c r="O1386" i="2"/>
  <c r="V1385" i="2"/>
  <c r="R1385" i="2"/>
  <c r="N1385" i="2"/>
  <c r="O1385" i="2"/>
  <c r="V1384" i="2"/>
  <c r="R1384" i="2"/>
  <c r="N1384" i="2"/>
  <c r="O1384" i="2"/>
  <c r="V1383" i="2"/>
  <c r="R1383" i="2"/>
  <c r="N1383" i="2"/>
  <c r="O1383" i="2"/>
  <c r="V1382" i="2"/>
  <c r="R1382" i="2"/>
  <c r="N1382" i="2"/>
  <c r="O1382" i="2"/>
  <c r="V1381" i="2"/>
  <c r="R1381" i="2"/>
  <c r="N1381" i="2"/>
  <c r="O1381" i="2"/>
  <c r="V1380" i="2"/>
  <c r="R1380" i="2"/>
  <c r="N1380" i="2"/>
  <c r="O1380" i="2"/>
  <c r="V1379" i="2"/>
  <c r="R1379" i="2"/>
  <c r="N1379" i="2"/>
  <c r="O1379" i="2"/>
  <c r="V1378" i="2"/>
  <c r="R1378" i="2"/>
  <c r="N1378" i="2"/>
  <c r="O1378" i="2"/>
  <c r="V1377" i="2"/>
  <c r="R1377" i="2"/>
  <c r="N1377" i="2"/>
  <c r="O1377" i="2"/>
  <c r="V1376" i="2"/>
  <c r="R1376" i="2"/>
  <c r="N1376" i="2"/>
  <c r="O1376" i="2"/>
  <c r="V1375" i="2"/>
  <c r="R1375" i="2"/>
  <c r="N1375" i="2"/>
  <c r="O1375" i="2"/>
  <c r="V1374" i="2"/>
  <c r="R1374" i="2"/>
  <c r="N1374" i="2"/>
  <c r="O1374" i="2"/>
  <c r="V1373" i="2"/>
  <c r="R1373" i="2"/>
  <c r="N1373" i="2"/>
  <c r="O1373" i="2"/>
  <c r="V1372" i="2"/>
  <c r="R1372" i="2"/>
  <c r="N1372" i="2"/>
  <c r="O1372" i="2"/>
  <c r="V1371" i="2"/>
  <c r="R1371" i="2"/>
  <c r="N1371" i="2"/>
  <c r="O1371" i="2"/>
  <c r="V1370" i="2"/>
  <c r="R1370" i="2"/>
  <c r="N1370" i="2"/>
  <c r="O1370" i="2"/>
  <c r="V1369" i="2"/>
  <c r="R1369" i="2"/>
  <c r="N1369" i="2"/>
  <c r="O1369" i="2"/>
  <c r="V1368" i="2"/>
  <c r="R1368" i="2"/>
  <c r="N1368" i="2"/>
  <c r="O1368" i="2"/>
  <c r="V1367" i="2"/>
  <c r="R1367" i="2"/>
  <c r="N1367" i="2"/>
  <c r="O1367" i="2"/>
  <c r="V1366" i="2"/>
  <c r="R1366" i="2"/>
  <c r="N1366" i="2"/>
  <c r="O1366" i="2"/>
  <c r="V1365" i="2"/>
  <c r="R1365" i="2"/>
  <c r="N1365" i="2"/>
  <c r="O1365" i="2"/>
  <c r="V1364" i="2"/>
  <c r="R1364" i="2"/>
  <c r="N1364" i="2"/>
  <c r="O1364" i="2"/>
  <c r="V1363" i="2"/>
  <c r="R1363" i="2"/>
  <c r="N1363" i="2"/>
  <c r="O1363" i="2"/>
  <c r="V1362" i="2"/>
  <c r="R1362" i="2"/>
  <c r="N1362" i="2"/>
  <c r="O1362" i="2"/>
  <c r="V1361" i="2"/>
  <c r="R1361" i="2"/>
  <c r="N1361" i="2"/>
  <c r="O1361" i="2"/>
  <c r="V1360" i="2"/>
  <c r="R1360" i="2"/>
  <c r="N1360" i="2"/>
  <c r="O1360" i="2"/>
  <c r="V1359" i="2"/>
  <c r="R1359" i="2"/>
  <c r="N1359" i="2"/>
  <c r="O1359" i="2"/>
  <c r="V1358" i="2"/>
  <c r="R1358" i="2"/>
  <c r="N1358" i="2"/>
  <c r="O1358" i="2"/>
  <c r="V1357" i="2"/>
  <c r="R1357" i="2"/>
  <c r="N1357" i="2"/>
  <c r="O1357" i="2"/>
  <c r="V1356" i="2"/>
  <c r="R1356" i="2"/>
  <c r="N1356" i="2"/>
  <c r="O1356" i="2"/>
  <c r="V1355" i="2"/>
  <c r="R1355" i="2"/>
  <c r="N1355" i="2"/>
  <c r="O1355" i="2"/>
  <c r="V1354" i="2"/>
  <c r="R1354" i="2"/>
  <c r="N1354" i="2"/>
  <c r="O1354" i="2"/>
  <c r="V1353" i="2"/>
  <c r="R1353" i="2"/>
  <c r="N1353" i="2"/>
  <c r="O1353" i="2"/>
  <c r="V1352" i="2"/>
  <c r="R1352" i="2"/>
  <c r="N1352" i="2"/>
  <c r="O1352" i="2"/>
  <c r="V1351" i="2"/>
  <c r="R1351" i="2"/>
  <c r="N1351" i="2"/>
  <c r="O1351" i="2"/>
  <c r="V1350" i="2"/>
  <c r="R1350" i="2"/>
  <c r="N1350" i="2"/>
  <c r="O1350" i="2"/>
  <c r="V1349" i="2"/>
  <c r="R1349" i="2"/>
  <c r="N1349" i="2"/>
  <c r="O1349" i="2"/>
  <c r="V1348" i="2"/>
  <c r="R1348" i="2"/>
  <c r="N1348" i="2"/>
  <c r="O1348" i="2"/>
  <c r="V1347" i="2"/>
  <c r="R1347" i="2"/>
  <c r="N1347" i="2"/>
  <c r="O1347" i="2"/>
  <c r="V1346" i="2"/>
  <c r="R1346" i="2"/>
  <c r="N1346" i="2"/>
  <c r="O1346" i="2"/>
  <c r="V1345" i="2"/>
  <c r="R1345" i="2"/>
  <c r="N1345" i="2"/>
  <c r="O1345" i="2"/>
  <c r="V1344" i="2"/>
  <c r="R1344" i="2"/>
  <c r="N1344" i="2"/>
  <c r="O1344" i="2"/>
  <c r="V1343" i="2"/>
  <c r="N1343" i="2"/>
  <c r="V1342" i="2"/>
  <c r="N1342" i="2"/>
  <c r="V1341" i="2"/>
  <c r="N1341" i="2"/>
  <c r="V1340" i="2"/>
  <c r="N1340" i="2"/>
  <c r="V1339" i="2"/>
  <c r="N1339" i="2"/>
  <c r="V1338" i="2"/>
  <c r="N1338" i="2"/>
  <c r="V1337" i="2"/>
  <c r="N1337" i="2"/>
  <c r="V1336" i="2"/>
  <c r="N1336" i="2"/>
  <c r="V1335" i="2"/>
  <c r="N1335" i="2"/>
  <c r="V1334" i="2"/>
  <c r="N1334" i="2"/>
  <c r="V1333" i="2"/>
  <c r="N1333" i="2"/>
  <c r="V1332" i="2"/>
  <c r="N1332" i="2"/>
  <c r="V1331" i="2"/>
  <c r="N1331" i="2"/>
  <c r="V1330" i="2"/>
  <c r="R1330" i="2"/>
  <c r="N1330" i="2"/>
  <c r="O1330" i="2"/>
  <c r="V1329" i="2"/>
  <c r="R1329" i="2"/>
  <c r="N1329" i="2"/>
  <c r="O1329" i="2"/>
  <c r="V1328" i="2"/>
  <c r="R1328" i="2"/>
  <c r="N1328" i="2"/>
  <c r="O1328" i="2"/>
  <c r="V1327" i="2"/>
  <c r="R1327" i="2"/>
  <c r="N1327" i="2"/>
  <c r="O1327" i="2"/>
  <c r="V1326" i="2"/>
  <c r="R1326" i="2"/>
  <c r="N1326" i="2"/>
  <c r="O1326" i="2"/>
  <c r="V1325" i="2"/>
  <c r="R1325" i="2"/>
  <c r="N1325" i="2"/>
  <c r="O1325" i="2"/>
  <c r="V1324" i="2"/>
  <c r="R1324" i="2"/>
  <c r="N1324" i="2"/>
  <c r="O1324" i="2"/>
  <c r="V1323" i="2"/>
  <c r="R1323" i="2"/>
  <c r="N1323" i="2"/>
  <c r="O1323" i="2"/>
  <c r="V1322" i="2"/>
  <c r="R1322" i="2"/>
  <c r="N1322" i="2"/>
  <c r="O1322" i="2"/>
  <c r="V1321" i="2"/>
  <c r="R1321" i="2"/>
  <c r="N1321" i="2"/>
  <c r="O1321" i="2"/>
  <c r="V1320" i="2"/>
  <c r="R1320" i="2"/>
  <c r="N1320" i="2"/>
  <c r="O1320" i="2"/>
  <c r="V1319" i="2"/>
  <c r="R1319" i="2"/>
  <c r="N1319" i="2"/>
  <c r="O1319" i="2"/>
  <c r="V1318" i="2"/>
  <c r="R1318" i="2"/>
  <c r="N1318" i="2"/>
  <c r="O1318" i="2"/>
  <c r="V1317" i="2"/>
  <c r="R1317" i="2"/>
  <c r="N1317" i="2"/>
  <c r="O1317" i="2"/>
  <c r="V1316" i="2"/>
  <c r="R1316" i="2"/>
  <c r="N1316" i="2"/>
  <c r="O1316" i="2"/>
  <c r="V1315" i="2"/>
  <c r="R1315" i="2"/>
  <c r="N1315" i="2"/>
  <c r="O1315" i="2"/>
  <c r="V1314" i="2"/>
  <c r="R1314" i="2"/>
  <c r="N1314" i="2"/>
  <c r="O1314" i="2"/>
  <c r="V1313" i="2"/>
  <c r="R1313" i="2"/>
  <c r="N1313" i="2"/>
  <c r="O1313" i="2"/>
  <c r="V1312" i="2"/>
  <c r="R1312" i="2"/>
  <c r="N1312" i="2"/>
  <c r="O1312" i="2"/>
  <c r="V1311" i="2"/>
  <c r="R1311" i="2"/>
  <c r="N1311" i="2"/>
  <c r="O1311" i="2"/>
  <c r="V1310" i="2"/>
  <c r="R1310" i="2"/>
  <c r="N1310" i="2"/>
  <c r="O1310" i="2"/>
  <c r="V1309" i="2"/>
  <c r="R1309" i="2"/>
  <c r="N1309" i="2"/>
  <c r="O1309" i="2"/>
  <c r="V1308" i="2"/>
  <c r="R1308" i="2"/>
  <c r="N1308" i="2"/>
  <c r="O1308" i="2"/>
  <c r="V1307" i="2"/>
  <c r="R1307" i="2"/>
  <c r="N1307" i="2"/>
  <c r="O1307" i="2"/>
  <c r="V1306" i="2"/>
  <c r="R1306" i="2"/>
  <c r="N1306" i="2"/>
  <c r="O1306" i="2"/>
  <c r="V1305" i="2"/>
  <c r="R1305" i="2"/>
  <c r="N1305" i="2"/>
  <c r="O1305" i="2"/>
  <c r="V1304" i="2"/>
  <c r="R1304" i="2"/>
  <c r="N1304" i="2"/>
  <c r="O1304" i="2"/>
  <c r="V1303" i="2"/>
  <c r="R1303" i="2"/>
  <c r="N1303" i="2"/>
  <c r="O1303" i="2"/>
  <c r="V1302" i="2"/>
  <c r="R1302" i="2"/>
  <c r="N1302" i="2"/>
  <c r="O1302" i="2"/>
  <c r="V1301" i="2"/>
  <c r="R1301" i="2"/>
  <c r="N1301" i="2"/>
  <c r="O1301" i="2"/>
  <c r="V1300" i="2"/>
  <c r="R1300" i="2"/>
  <c r="N1300" i="2"/>
  <c r="O1300" i="2"/>
  <c r="V1299" i="2"/>
  <c r="R1299" i="2"/>
  <c r="N1299" i="2"/>
  <c r="O1299" i="2"/>
  <c r="V1298" i="2"/>
  <c r="R1298" i="2"/>
  <c r="N1298" i="2"/>
  <c r="O1298" i="2"/>
  <c r="V1297" i="2"/>
  <c r="R1297" i="2"/>
  <c r="N1297" i="2"/>
  <c r="O1297" i="2"/>
  <c r="V1296" i="2"/>
  <c r="S1296" i="2"/>
  <c r="R1296" i="2"/>
  <c r="O1296" i="2"/>
  <c r="N1296" i="2"/>
  <c r="V1295" i="2"/>
  <c r="R1295" i="2"/>
  <c r="N1295" i="2"/>
  <c r="O1295" i="2"/>
  <c r="V1294" i="2"/>
  <c r="R1294" i="2"/>
  <c r="N1294" i="2"/>
  <c r="O1294" i="2"/>
  <c r="V1293" i="2"/>
  <c r="R1293" i="2"/>
  <c r="N1293" i="2"/>
  <c r="O1293" i="2"/>
  <c r="V1292" i="2"/>
  <c r="R1292" i="2"/>
  <c r="N1292" i="2"/>
  <c r="O1292" i="2"/>
  <c r="V1291" i="2"/>
  <c r="R1291" i="2"/>
  <c r="N1291" i="2"/>
  <c r="O1291" i="2"/>
  <c r="V1290" i="2"/>
  <c r="R1290" i="2"/>
  <c r="N1290" i="2"/>
  <c r="O1290" i="2"/>
  <c r="V1289" i="2"/>
  <c r="R1289" i="2"/>
  <c r="N1289" i="2"/>
  <c r="O1289" i="2"/>
  <c r="V1288" i="2"/>
  <c r="R1288" i="2"/>
  <c r="N1288" i="2"/>
  <c r="O1288" i="2"/>
  <c r="V1287" i="2"/>
  <c r="R1287" i="2"/>
  <c r="N1287" i="2"/>
  <c r="O1287" i="2"/>
  <c r="V1286" i="2"/>
  <c r="R1286" i="2"/>
  <c r="N1286" i="2"/>
  <c r="O1286" i="2"/>
  <c r="V1285" i="2"/>
  <c r="R1285" i="2"/>
  <c r="N1285" i="2"/>
  <c r="O1285" i="2"/>
  <c r="V1284" i="2"/>
  <c r="R1284" i="2"/>
  <c r="N1284" i="2"/>
  <c r="O1284" i="2"/>
  <c r="V1283" i="2"/>
  <c r="R1283" i="2"/>
  <c r="N1283" i="2"/>
  <c r="O1283" i="2"/>
  <c r="V1282" i="2"/>
  <c r="R1282" i="2"/>
  <c r="N1282" i="2"/>
  <c r="O1282" i="2"/>
  <c r="V1281" i="2"/>
  <c r="R1281" i="2"/>
  <c r="N1281" i="2"/>
  <c r="O1281" i="2"/>
  <c r="V1280" i="2"/>
  <c r="S1280" i="2"/>
  <c r="R1280" i="2"/>
  <c r="O1280" i="2"/>
  <c r="N1280" i="2"/>
  <c r="V1279" i="2"/>
  <c r="S1279" i="2"/>
  <c r="R1279" i="2"/>
  <c r="O1279" i="2"/>
  <c r="N1279" i="2"/>
  <c r="V1278" i="2"/>
  <c r="S1278" i="2"/>
  <c r="R1278" i="2"/>
  <c r="O1278" i="2"/>
  <c r="N1278" i="2"/>
  <c r="V1277" i="2"/>
  <c r="S1277" i="2"/>
  <c r="R1277" i="2"/>
  <c r="O1277" i="2"/>
  <c r="N1277" i="2"/>
  <c r="V1276" i="2"/>
  <c r="S1276" i="2"/>
  <c r="R1276" i="2"/>
  <c r="O1276" i="2"/>
  <c r="N1276" i="2"/>
  <c r="V1275" i="2"/>
  <c r="S1275" i="2"/>
  <c r="R1275" i="2"/>
  <c r="O1275" i="2"/>
  <c r="N1275" i="2"/>
  <c r="V1274" i="2"/>
  <c r="S1274" i="2"/>
  <c r="R1274" i="2"/>
  <c r="O1274" i="2"/>
  <c r="N1274" i="2"/>
  <c r="V1273" i="2"/>
  <c r="S1273" i="2"/>
  <c r="R1273" i="2"/>
  <c r="O1273" i="2"/>
  <c r="N1273" i="2"/>
  <c r="V1272" i="2"/>
  <c r="S1272" i="2"/>
  <c r="R1272" i="2"/>
  <c r="O1272" i="2"/>
  <c r="N1272" i="2"/>
  <c r="V1271" i="2"/>
  <c r="S1271" i="2"/>
  <c r="R1271" i="2"/>
  <c r="O1271" i="2"/>
  <c r="N1271" i="2"/>
  <c r="V1270" i="2"/>
  <c r="S1270" i="2"/>
  <c r="R1270" i="2"/>
  <c r="O1270" i="2"/>
  <c r="N1270" i="2"/>
  <c r="V1269" i="2"/>
  <c r="S1269" i="2"/>
  <c r="R1269" i="2"/>
  <c r="O1269" i="2"/>
  <c r="N1269" i="2"/>
  <c r="V1268" i="2"/>
  <c r="S1268" i="2"/>
  <c r="R1268" i="2"/>
  <c r="O1268" i="2"/>
  <c r="N1268" i="2"/>
  <c r="V1267" i="2"/>
  <c r="S1267" i="2"/>
  <c r="R1267" i="2"/>
  <c r="O1267" i="2"/>
  <c r="N1267" i="2"/>
  <c r="V1266" i="2"/>
  <c r="S1266" i="2"/>
  <c r="R1266" i="2"/>
  <c r="O1266" i="2"/>
  <c r="N1266" i="2"/>
  <c r="V1265" i="2"/>
  <c r="S1265" i="2"/>
  <c r="R1265" i="2"/>
  <c r="O1265" i="2"/>
  <c r="N1265" i="2"/>
  <c r="V1264" i="2"/>
  <c r="S1264" i="2"/>
  <c r="R1264" i="2"/>
  <c r="O1264" i="2"/>
  <c r="N1264" i="2"/>
  <c r="V1263" i="2"/>
  <c r="S1263" i="2"/>
  <c r="R1263" i="2"/>
  <c r="O1263" i="2"/>
  <c r="N1263" i="2"/>
  <c r="V1262" i="2"/>
  <c r="S1262" i="2"/>
  <c r="R1262" i="2"/>
  <c r="O1262" i="2"/>
  <c r="N1262" i="2"/>
  <c r="V1261" i="2"/>
  <c r="S1261" i="2"/>
  <c r="R1261" i="2"/>
  <c r="O1261" i="2"/>
  <c r="N1261" i="2"/>
  <c r="V1260" i="2"/>
  <c r="S1260" i="2"/>
  <c r="R1260" i="2"/>
  <c r="O1260" i="2"/>
  <c r="N1260" i="2"/>
  <c r="V1259" i="2"/>
  <c r="S1259" i="2"/>
  <c r="R1259" i="2"/>
  <c r="O1259" i="2"/>
  <c r="N1259" i="2"/>
  <c r="V1258" i="2"/>
  <c r="S1258" i="2"/>
  <c r="R1258" i="2"/>
  <c r="O1258" i="2"/>
  <c r="N1258" i="2"/>
  <c r="V1257" i="2"/>
  <c r="S1257" i="2"/>
  <c r="R1257" i="2"/>
  <c r="O1257" i="2"/>
  <c r="N1257" i="2"/>
  <c r="V1256" i="2"/>
  <c r="S1256" i="2"/>
  <c r="R1256" i="2"/>
  <c r="O1256" i="2"/>
  <c r="N1256" i="2"/>
  <c r="V1255" i="2"/>
  <c r="S1255" i="2"/>
  <c r="R1255" i="2"/>
  <c r="O1255" i="2"/>
  <c r="N1255" i="2"/>
  <c r="V1254" i="2"/>
  <c r="S1254" i="2"/>
  <c r="R1254" i="2"/>
  <c r="O1254" i="2"/>
  <c r="N1254" i="2"/>
  <c r="V1253" i="2"/>
  <c r="S1253" i="2"/>
  <c r="R1253" i="2"/>
  <c r="O1253" i="2"/>
  <c r="N1253" i="2"/>
  <c r="V1252" i="2"/>
  <c r="S1252" i="2"/>
  <c r="R1252" i="2"/>
  <c r="O1252" i="2"/>
  <c r="N1252" i="2"/>
  <c r="V1251" i="2"/>
  <c r="S1251" i="2"/>
  <c r="R1251" i="2"/>
  <c r="O1251" i="2"/>
  <c r="N1251" i="2"/>
  <c r="V1250" i="2"/>
  <c r="S1250" i="2"/>
  <c r="R1250" i="2"/>
  <c r="O1250" i="2"/>
  <c r="N1250" i="2"/>
  <c r="V1249" i="2"/>
  <c r="S1249" i="2"/>
  <c r="R1249" i="2"/>
  <c r="O1249" i="2"/>
  <c r="N1249" i="2"/>
  <c r="V1248" i="2"/>
  <c r="S1248" i="2"/>
  <c r="R1248" i="2"/>
  <c r="O1248" i="2"/>
  <c r="N1248" i="2"/>
  <c r="V1247" i="2"/>
  <c r="S1247" i="2"/>
  <c r="R1247" i="2"/>
  <c r="O1247" i="2"/>
  <c r="N1247" i="2"/>
  <c r="V1246" i="2"/>
  <c r="S1246" i="2"/>
  <c r="R1246" i="2"/>
  <c r="O1246" i="2"/>
  <c r="N1246" i="2"/>
  <c r="V1245" i="2"/>
  <c r="S1245" i="2"/>
  <c r="R1245" i="2"/>
  <c r="O1245" i="2"/>
  <c r="N1245" i="2"/>
  <c r="V1244" i="2"/>
  <c r="S1244" i="2"/>
  <c r="R1244" i="2"/>
  <c r="O1244" i="2"/>
  <c r="N1244" i="2"/>
  <c r="V1243" i="2"/>
  <c r="S1243" i="2"/>
  <c r="R1243" i="2"/>
  <c r="O1243" i="2"/>
  <c r="N1243" i="2"/>
  <c r="V1242" i="2"/>
  <c r="R1242" i="2"/>
  <c r="N1242" i="2"/>
  <c r="O1242" i="2"/>
  <c r="V1241" i="2"/>
  <c r="R1241" i="2"/>
  <c r="N1241" i="2"/>
  <c r="O1241" i="2"/>
  <c r="V1240" i="2"/>
  <c r="R1240" i="2"/>
  <c r="N1240" i="2"/>
  <c r="O1240" i="2"/>
  <c r="V1239" i="2"/>
  <c r="R1239" i="2"/>
  <c r="N1239" i="2"/>
  <c r="O1239" i="2"/>
  <c r="V1238" i="2"/>
  <c r="R1238" i="2"/>
  <c r="N1238" i="2"/>
  <c r="O1238" i="2"/>
  <c r="V1237" i="2"/>
  <c r="R1237" i="2"/>
  <c r="N1237" i="2"/>
  <c r="O1237" i="2"/>
  <c r="V1236" i="2"/>
  <c r="R1236" i="2"/>
  <c r="N1236" i="2"/>
  <c r="O1236" i="2"/>
  <c r="V1235" i="2"/>
  <c r="R1235" i="2"/>
  <c r="N1235" i="2"/>
  <c r="O1235" i="2"/>
  <c r="V1234" i="2"/>
  <c r="R1234" i="2"/>
  <c r="N1234" i="2"/>
  <c r="O1234" i="2"/>
  <c r="V1233" i="2"/>
  <c r="R1233" i="2"/>
  <c r="N1233" i="2"/>
  <c r="O1233" i="2"/>
  <c r="V1232" i="2"/>
  <c r="R1232" i="2"/>
  <c r="N1232" i="2"/>
  <c r="O1232" i="2"/>
  <c r="V1231" i="2"/>
  <c r="R1231" i="2"/>
  <c r="N1231" i="2"/>
  <c r="O1231" i="2"/>
  <c r="V1230" i="2"/>
  <c r="R1230" i="2"/>
  <c r="N1230" i="2"/>
  <c r="O1230" i="2"/>
  <c r="V1229" i="2"/>
  <c r="R1229" i="2"/>
  <c r="N1229" i="2"/>
  <c r="O1229" i="2"/>
  <c r="V1228" i="2"/>
  <c r="R1228" i="2"/>
  <c r="N1228" i="2"/>
  <c r="O1228" i="2"/>
  <c r="V1227" i="2"/>
  <c r="R1227" i="2"/>
  <c r="N1227" i="2"/>
  <c r="O1227" i="2"/>
  <c r="V1226" i="2"/>
  <c r="R1226" i="2"/>
  <c r="N1226" i="2"/>
  <c r="O1226" i="2"/>
  <c r="V1225" i="2"/>
  <c r="R1225" i="2"/>
  <c r="N1225" i="2"/>
  <c r="O1225" i="2"/>
  <c r="V1224" i="2"/>
  <c r="R1224" i="2"/>
  <c r="N1224" i="2"/>
  <c r="O1224" i="2"/>
  <c r="V1223" i="2"/>
  <c r="R1223" i="2"/>
  <c r="N1223" i="2"/>
  <c r="O1223" i="2"/>
  <c r="V1222" i="2"/>
  <c r="R1222" i="2"/>
  <c r="N1222" i="2"/>
  <c r="O1222" i="2"/>
  <c r="V1221" i="2"/>
  <c r="R1221" i="2"/>
  <c r="N1221" i="2"/>
  <c r="O1221" i="2"/>
  <c r="V1220" i="2"/>
  <c r="N1220" i="2"/>
  <c r="V1219" i="2"/>
  <c r="N1219" i="2"/>
  <c r="V1218" i="2"/>
  <c r="N1218" i="2"/>
  <c r="V1217" i="2"/>
  <c r="N1217" i="2"/>
  <c r="V1216" i="2"/>
  <c r="N1216" i="2"/>
  <c r="V1215" i="2"/>
  <c r="N1215" i="2"/>
  <c r="V1214" i="2"/>
  <c r="N1214" i="2"/>
  <c r="V1213" i="2"/>
  <c r="N1213" i="2"/>
  <c r="V1212" i="2"/>
  <c r="N1212" i="2"/>
  <c r="V1211" i="2"/>
  <c r="N1211" i="2"/>
  <c r="V1210" i="2"/>
  <c r="N1210" i="2"/>
  <c r="V1209" i="2"/>
  <c r="N1209" i="2"/>
  <c r="V1208" i="2"/>
  <c r="N1208" i="2"/>
  <c r="V1207" i="2"/>
  <c r="N1207" i="2"/>
  <c r="V1206" i="2"/>
  <c r="N1206" i="2"/>
  <c r="V1205" i="2"/>
  <c r="N1205" i="2"/>
  <c r="V1204" i="2"/>
  <c r="N1204" i="2"/>
  <c r="V1203" i="2"/>
  <c r="N1203" i="2"/>
  <c r="V1202" i="2"/>
  <c r="N1202" i="2"/>
  <c r="V1201" i="2"/>
  <c r="N1201" i="2"/>
  <c r="V1200" i="2"/>
  <c r="N1200" i="2"/>
  <c r="V1199" i="2"/>
  <c r="N1199" i="2"/>
  <c r="V1198" i="2"/>
  <c r="N1198" i="2"/>
  <c r="V1197" i="2"/>
  <c r="N1197" i="2"/>
  <c r="V1196" i="2"/>
  <c r="N1196" i="2"/>
  <c r="V1195" i="2"/>
  <c r="N1195" i="2"/>
  <c r="V1194" i="2"/>
  <c r="S1194" i="2"/>
  <c r="R1194" i="2"/>
  <c r="O1194" i="2"/>
  <c r="N1194" i="2"/>
  <c r="V1193" i="2"/>
  <c r="R1193" i="2"/>
  <c r="N1193" i="2"/>
  <c r="O1193" i="2"/>
  <c r="V1192" i="2"/>
  <c r="R1192" i="2"/>
  <c r="N1192" i="2"/>
  <c r="O1192" i="2"/>
  <c r="V1191" i="2"/>
  <c r="R1191" i="2"/>
  <c r="N1191" i="2"/>
  <c r="O1191" i="2"/>
  <c r="V1190" i="2"/>
  <c r="S1190" i="2"/>
  <c r="R1190" i="2"/>
  <c r="O1190" i="2"/>
  <c r="N1190" i="2"/>
  <c r="V1189" i="2"/>
  <c r="R1189" i="2"/>
  <c r="N1189" i="2"/>
  <c r="O1189" i="2"/>
  <c r="V1188" i="2"/>
  <c r="R1188" i="2"/>
  <c r="N1188" i="2"/>
  <c r="O1188" i="2"/>
  <c r="V1187" i="2"/>
  <c r="S1187" i="2"/>
  <c r="R1187" i="2"/>
  <c r="O1187" i="2"/>
  <c r="N1187" i="2"/>
  <c r="V1186" i="2"/>
  <c r="R1186" i="2"/>
  <c r="N1186" i="2"/>
  <c r="O1186" i="2"/>
  <c r="V1185" i="2"/>
  <c r="R1185" i="2"/>
  <c r="N1185" i="2"/>
  <c r="O1185" i="2"/>
  <c r="V1184" i="2"/>
  <c r="R1184" i="2"/>
  <c r="N1184" i="2"/>
  <c r="O1184" i="2"/>
  <c r="V1183" i="2"/>
  <c r="R1183" i="2"/>
  <c r="N1183" i="2"/>
  <c r="O1183" i="2"/>
  <c r="V1182" i="2"/>
  <c r="R1182" i="2"/>
  <c r="N1182" i="2"/>
  <c r="O1182" i="2"/>
  <c r="V1181" i="2"/>
  <c r="S1181" i="2"/>
  <c r="R1181" i="2"/>
  <c r="O1181" i="2"/>
  <c r="N1181" i="2"/>
  <c r="V1180" i="2"/>
  <c r="S1180" i="2"/>
  <c r="R1180" i="2"/>
  <c r="O1180" i="2"/>
  <c r="N1180" i="2"/>
  <c r="V1179" i="2"/>
  <c r="R1179" i="2"/>
  <c r="N1179" i="2"/>
  <c r="O1179" i="2"/>
  <c r="V1178" i="2"/>
  <c r="R1178" i="2"/>
  <c r="N1178" i="2"/>
  <c r="O1178" i="2"/>
  <c r="V1177" i="2"/>
  <c r="R1177" i="2"/>
  <c r="N1177" i="2"/>
  <c r="O1177" i="2"/>
  <c r="V1176" i="2"/>
  <c r="R1176" i="2"/>
  <c r="N1176" i="2"/>
  <c r="O1176" i="2"/>
  <c r="V1175" i="2"/>
  <c r="R1175" i="2"/>
  <c r="N1175" i="2"/>
  <c r="O1175" i="2"/>
  <c r="V1174" i="2"/>
  <c r="R1174" i="2"/>
  <c r="N1174" i="2"/>
  <c r="O1174" i="2"/>
  <c r="V1173" i="2"/>
  <c r="R1173" i="2"/>
  <c r="N1173" i="2"/>
  <c r="O1173" i="2"/>
  <c r="V1172" i="2"/>
  <c r="R1172" i="2"/>
  <c r="N1172" i="2"/>
  <c r="O1172" i="2"/>
  <c r="V1171" i="2"/>
  <c r="R1171" i="2"/>
  <c r="N1171" i="2"/>
  <c r="O1171" i="2"/>
  <c r="V1170" i="2"/>
  <c r="R1170" i="2"/>
  <c r="N1170" i="2"/>
  <c r="O1170" i="2"/>
  <c r="V1169" i="2"/>
  <c r="R1169" i="2"/>
  <c r="N1169" i="2"/>
  <c r="O1169" i="2"/>
  <c r="V1168" i="2"/>
  <c r="R1168" i="2"/>
  <c r="N1168" i="2"/>
  <c r="O1168" i="2"/>
  <c r="V1167" i="2"/>
  <c r="R1167" i="2"/>
  <c r="N1167" i="2"/>
  <c r="O1167" i="2"/>
  <c r="V1166" i="2"/>
  <c r="R1166" i="2"/>
  <c r="N1166" i="2"/>
  <c r="O1166" i="2"/>
  <c r="V1165" i="2"/>
  <c r="R1165" i="2"/>
  <c r="N1165" i="2"/>
  <c r="O1165" i="2"/>
  <c r="V1164" i="2"/>
  <c r="R1164" i="2"/>
  <c r="N1164" i="2"/>
  <c r="O1164" i="2"/>
  <c r="V1163" i="2"/>
  <c r="R1163" i="2"/>
  <c r="N1163" i="2"/>
  <c r="O1163" i="2"/>
  <c r="V1162" i="2"/>
  <c r="R1162" i="2"/>
  <c r="N1162" i="2"/>
  <c r="O1162" i="2"/>
  <c r="V1161" i="2"/>
  <c r="R1161" i="2"/>
  <c r="N1161" i="2"/>
  <c r="O1161" i="2"/>
  <c r="V1160" i="2"/>
  <c r="R1160" i="2"/>
  <c r="N1160" i="2"/>
  <c r="O1160" i="2"/>
  <c r="V1159" i="2"/>
  <c r="S1159" i="2"/>
  <c r="R1159" i="2"/>
  <c r="O1159" i="2"/>
  <c r="N1159" i="2"/>
  <c r="V1158" i="2"/>
  <c r="R1158" i="2"/>
  <c r="N1158" i="2"/>
  <c r="O1158" i="2"/>
  <c r="V1157" i="2"/>
  <c r="R1157" i="2"/>
  <c r="N1157" i="2"/>
  <c r="O1157" i="2"/>
  <c r="V1156" i="2"/>
  <c r="R1156" i="2"/>
  <c r="N1156" i="2"/>
  <c r="O1156" i="2"/>
  <c r="V1155" i="2"/>
  <c r="R1155" i="2"/>
  <c r="N1155" i="2"/>
  <c r="O1155" i="2"/>
  <c r="V1154" i="2"/>
  <c r="R1154" i="2"/>
  <c r="N1154" i="2"/>
  <c r="O1154" i="2"/>
  <c r="V1153" i="2"/>
  <c r="R1153" i="2"/>
  <c r="N1153" i="2"/>
  <c r="O1153" i="2"/>
  <c r="V1152" i="2"/>
  <c r="R1152" i="2"/>
  <c r="N1152" i="2"/>
  <c r="O1152" i="2"/>
  <c r="V1151" i="2"/>
  <c r="R1151" i="2"/>
  <c r="N1151" i="2"/>
  <c r="O1151" i="2"/>
  <c r="V1150" i="2"/>
  <c r="S1150" i="2"/>
  <c r="R1150" i="2"/>
  <c r="O1150" i="2"/>
  <c r="N1150" i="2"/>
  <c r="V1149" i="2"/>
  <c r="R1149" i="2"/>
  <c r="N1149" i="2"/>
  <c r="O1149" i="2"/>
  <c r="V1148" i="2"/>
  <c r="R1148" i="2"/>
  <c r="N1148" i="2"/>
  <c r="O1148" i="2"/>
  <c r="V1147" i="2"/>
  <c r="R1147" i="2"/>
  <c r="N1147" i="2"/>
  <c r="O1147" i="2"/>
  <c r="V1146" i="2"/>
  <c r="S1146" i="2"/>
  <c r="R1146" i="2"/>
  <c r="O1146" i="2"/>
  <c r="N1146" i="2"/>
  <c r="V1145" i="2"/>
  <c r="R1145" i="2"/>
  <c r="N1145" i="2"/>
  <c r="O1145" i="2"/>
  <c r="V1144" i="2"/>
  <c r="R1144" i="2"/>
  <c r="N1144" i="2"/>
  <c r="O1144" i="2"/>
  <c r="V1143" i="2"/>
  <c r="R1143" i="2"/>
  <c r="N1143" i="2"/>
  <c r="O1143" i="2"/>
  <c r="V1142" i="2"/>
  <c r="R1142" i="2"/>
  <c r="N1142" i="2"/>
  <c r="O1142" i="2"/>
  <c r="V1141" i="2"/>
  <c r="R1141" i="2"/>
  <c r="N1141" i="2"/>
  <c r="O1141" i="2"/>
  <c r="V1140" i="2"/>
  <c r="R1140" i="2"/>
  <c r="N1140" i="2"/>
  <c r="O1140" i="2"/>
  <c r="V1139" i="2"/>
  <c r="R1139" i="2"/>
  <c r="N1139" i="2"/>
  <c r="O1139" i="2"/>
  <c r="V1138" i="2"/>
  <c r="R1138" i="2"/>
  <c r="N1138" i="2"/>
  <c r="O1138" i="2"/>
  <c r="V1137" i="2"/>
  <c r="R1137" i="2"/>
  <c r="N1137" i="2"/>
  <c r="O1137" i="2"/>
  <c r="V1136" i="2"/>
  <c r="R1136" i="2"/>
  <c r="N1136" i="2"/>
  <c r="O1136" i="2"/>
  <c r="V1135" i="2"/>
  <c r="R1135" i="2"/>
  <c r="N1135" i="2"/>
  <c r="O1135" i="2"/>
  <c r="V1134" i="2"/>
  <c r="R1134" i="2"/>
  <c r="N1134" i="2"/>
  <c r="O1134" i="2"/>
  <c r="V1133" i="2"/>
  <c r="R1133" i="2"/>
  <c r="N1133" i="2"/>
  <c r="O1133" i="2"/>
  <c r="V1132" i="2"/>
  <c r="R1132" i="2"/>
  <c r="N1132" i="2"/>
  <c r="O1132" i="2"/>
  <c r="V1131" i="2"/>
  <c r="R1131" i="2"/>
  <c r="N1131" i="2"/>
  <c r="O1131" i="2"/>
  <c r="V1130" i="2"/>
  <c r="R1130" i="2"/>
  <c r="N1130" i="2"/>
  <c r="O1130" i="2"/>
  <c r="V1129" i="2"/>
  <c r="R1129" i="2"/>
  <c r="N1129" i="2"/>
  <c r="O1129" i="2"/>
  <c r="V1128" i="2"/>
  <c r="R1128" i="2"/>
  <c r="N1128" i="2"/>
  <c r="O1128" i="2"/>
  <c r="V1127" i="2"/>
  <c r="R1127" i="2"/>
  <c r="N1127" i="2"/>
  <c r="O1127" i="2"/>
  <c r="V1126" i="2"/>
  <c r="R1126" i="2"/>
  <c r="N1126" i="2"/>
  <c r="O1126" i="2"/>
  <c r="V1125" i="2"/>
  <c r="R1125" i="2"/>
  <c r="N1125" i="2"/>
  <c r="O1125" i="2"/>
  <c r="V1124" i="2"/>
  <c r="R1124" i="2"/>
  <c r="N1124" i="2"/>
  <c r="O1124" i="2"/>
  <c r="V1123" i="2"/>
  <c r="S1123" i="2"/>
  <c r="R1123" i="2"/>
  <c r="O1123" i="2"/>
  <c r="N1123" i="2"/>
  <c r="V1122" i="2"/>
  <c r="R1122" i="2"/>
  <c r="N1122" i="2"/>
  <c r="O1122" i="2"/>
  <c r="V1121" i="2"/>
  <c r="R1121" i="2"/>
  <c r="N1121" i="2"/>
  <c r="O1121" i="2"/>
  <c r="V1120" i="2"/>
  <c r="R1120" i="2"/>
  <c r="N1120" i="2"/>
  <c r="O1120" i="2"/>
  <c r="V1119" i="2"/>
  <c r="R1119" i="2"/>
  <c r="N1119" i="2"/>
  <c r="O1119" i="2"/>
  <c r="V1118" i="2"/>
  <c r="R1118" i="2"/>
  <c r="N1118" i="2"/>
  <c r="O1118" i="2"/>
  <c r="V1117" i="2"/>
  <c r="R1117" i="2"/>
  <c r="N1117" i="2"/>
  <c r="O1117" i="2"/>
  <c r="V1116" i="2"/>
  <c r="R1116" i="2"/>
  <c r="N1116" i="2"/>
  <c r="O1116" i="2"/>
  <c r="V1115" i="2"/>
  <c r="R1115" i="2"/>
  <c r="N1115" i="2"/>
  <c r="O1115" i="2"/>
  <c r="V1114" i="2"/>
  <c r="R1114" i="2"/>
  <c r="N1114" i="2"/>
  <c r="O1114" i="2"/>
  <c r="V1113" i="2"/>
  <c r="R1113" i="2"/>
  <c r="N1113" i="2"/>
  <c r="O1113" i="2"/>
  <c r="V1112" i="2"/>
  <c r="R1112" i="2"/>
  <c r="N1112" i="2"/>
  <c r="O1112" i="2"/>
  <c r="V1111" i="2"/>
  <c r="R1111" i="2"/>
  <c r="N1111" i="2"/>
  <c r="O1111" i="2"/>
  <c r="V1110" i="2"/>
  <c r="R1110" i="2"/>
  <c r="N1110" i="2"/>
  <c r="O1110" i="2"/>
  <c r="V1109" i="2"/>
  <c r="R1109" i="2"/>
  <c r="N1109" i="2"/>
  <c r="O1109" i="2"/>
  <c r="V1108" i="2"/>
  <c r="R1108" i="2"/>
  <c r="N1108" i="2"/>
  <c r="O1108" i="2"/>
  <c r="V1107" i="2"/>
  <c r="R1107" i="2"/>
  <c r="N1107" i="2"/>
  <c r="O1107" i="2"/>
  <c r="V1106" i="2"/>
  <c r="R1106" i="2"/>
  <c r="N1106" i="2"/>
  <c r="O1106" i="2"/>
  <c r="V1105" i="2"/>
  <c r="R1105" i="2"/>
  <c r="N1105" i="2"/>
  <c r="O1105" i="2"/>
  <c r="V1104" i="2"/>
  <c r="R1104" i="2"/>
  <c r="N1104" i="2"/>
  <c r="O1104" i="2"/>
  <c r="V1103" i="2"/>
  <c r="R1103" i="2"/>
  <c r="N1103" i="2"/>
  <c r="O1103" i="2"/>
  <c r="V1102" i="2"/>
  <c r="R1102" i="2"/>
  <c r="N1102" i="2"/>
  <c r="O1102" i="2"/>
  <c r="V1101" i="2"/>
  <c r="R1101" i="2"/>
  <c r="N1101" i="2"/>
  <c r="O1101" i="2"/>
  <c r="V1100" i="2"/>
  <c r="R1100" i="2"/>
  <c r="N1100" i="2"/>
  <c r="O1100" i="2"/>
  <c r="V1099" i="2"/>
  <c r="R1099" i="2"/>
  <c r="N1099" i="2"/>
  <c r="O1099" i="2"/>
  <c r="V1098" i="2"/>
  <c r="R1098" i="2"/>
  <c r="N1098" i="2"/>
  <c r="O1098" i="2"/>
  <c r="V1097" i="2"/>
  <c r="S1097" i="2"/>
  <c r="R1097" i="2"/>
  <c r="O1097" i="2"/>
  <c r="N1097" i="2"/>
  <c r="V1096" i="2"/>
  <c r="R1096" i="2"/>
  <c r="N1096" i="2"/>
  <c r="O1096" i="2"/>
  <c r="V1095" i="2"/>
  <c r="R1095" i="2"/>
  <c r="N1095" i="2"/>
  <c r="O1095" i="2"/>
  <c r="V1094" i="2"/>
  <c r="R1094" i="2"/>
  <c r="N1094" i="2"/>
  <c r="O1094" i="2"/>
  <c r="V1093" i="2"/>
  <c r="R1093" i="2"/>
  <c r="N1093" i="2"/>
  <c r="O1093" i="2"/>
  <c r="V1092" i="2"/>
  <c r="R1092" i="2"/>
  <c r="N1092" i="2"/>
  <c r="O1092" i="2"/>
  <c r="V1091" i="2"/>
  <c r="S1091" i="2"/>
  <c r="R1091" i="2"/>
  <c r="O1091" i="2"/>
  <c r="N1091" i="2"/>
  <c r="V1090" i="2"/>
  <c r="R1090" i="2"/>
  <c r="N1090" i="2"/>
  <c r="O1090" i="2"/>
  <c r="V1089" i="2"/>
  <c r="R1089" i="2"/>
  <c r="N1089" i="2"/>
  <c r="O1089" i="2"/>
  <c r="V1088" i="2"/>
  <c r="R1088" i="2"/>
  <c r="N1088" i="2"/>
  <c r="O1088" i="2"/>
  <c r="V1087" i="2"/>
  <c r="S1087" i="2"/>
  <c r="R1087" i="2"/>
  <c r="O1087" i="2"/>
  <c r="N1087" i="2"/>
  <c r="V1086" i="2"/>
  <c r="S1086" i="2"/>
  <c r="R1086" i="2"/>
  <c r="O1086" i="2"/>
  <c r="N1086" i="2"/>
  <c r="V1085" i="2"/>
  <c r="S1085" i="2"/>
  <c r="R1085" i="2"/>
  <c r="O1085" i="2"/>
  <c r="N1085" i="2"/>
  <c r="V1084" i="2"/>
  <c r="S1084" i="2"/>
  <c r="R1084" i="2"/>
  <c r="O1084" i="2"/>
  <c r="N1084" i="2"/>
  <c r="V1083" i="2"/>
  <c r="R1083" i="2"/>
  <c r="N1083" i="2"/>
  <c r="O1083" i="2"/>
  <c r="V1082" i="2"/>
  <c r="R1082" i="2"/>
  <c r="N1082" i="2"/>
  <c r="O1082" i="2"/>
  <c r="V1081" i="2"/>
  <c r="S1081" i="2"/>
  <c r="R1081" i="2"/>
  <c r="O1081" i="2"/>
  <c r="N1081" i="2"/>
  <c r="V1080" i="2"/>
  <c r="S1080" i="2"/>
  <c r="R1080" i="2"/>
  <c r="O1080" i="2"/>
  <c r="N1080" i="2"/>
  <c r="V1079" i="2"/>
  <c r="S1079" i="2"/>
  <c r="R1079" i="2"/>
  <c r="O1079" i="2"/>
  <c r="N1079" i="2"/>
  <c r="V1078" i="2"/>
  <c r="S1078" i="2"/>
  <c r="R1078" i="2"/>
  <c r="O1078" i="2"/>
  <c r="N1078" i="2"/>
  <c r="V1077" i="2"/>
  <c r="S1077" i="2"/>
  <c r="R1077" i="2"/>
  <c r="O1077" i="2"/>
  <c r="N1077" i="2"/>
  <c r="V1076" i="2"/>
  <c r="R1076" i="2"/>
  <c r="N1076" i="2"/>
  <c r="O1076" i="2"/>
  <c r="V1075" i="2"/>
  <c r="R1075" i="2"/>
  <c r="N1075" i="2"/>
  <c r="O1075" i="2"/>
  <c r="V1074" i="2"/>
  <c r="R1074" i="2"/>
  <c r="N1074" i="2"/>
  <c r="O1074" i="2"/>
  <c r="V1073" i="2"/>
  <c r="R1073" i="2"/>
  <c r="N1073" i="2"/>
  <c r="O1073" i="2"/>
  <c r="V1072" i="2"/>
  <c r="R1072" i="2"/>
  <c r="N1072" i="2"/>
  <c r="O1072" i="2"/>
  <c r="V1071" i="2"/>
  <c r="R1071" i="2"/>
  <c r="N1071" i="2"/>
  <c r="O1071" i="2"/>
  <c r="V1070" i="2"/>
  <c r="R1070" i="2"/>
  <c r="N1070" i="2"/>
  <c r="O1070" i="2"/>
  <c r="V1069" i="2"/>
  <c r="R1069" i="2"/>
  <c r="N1069" i="2"/>
  <c r="O1069" i="2"/>
  <c r="V1068" i="2"/>
  <c r="R1068" i="2"/>
  <c r="N1068" i="2"/>
  <c r="O1068" i="2"/>
  <c r="V1067" i="2"/>
  <c r="R1067" i="2"/>
  <c r="N1067" i="2"/>
  <c r="O1067" i="2"/>
  <c r="V1066" i="2"/>
  <c r="R1066" i="2"/>
  <c r="N1066" i="2"/>
  <c r="O1066" i="2"/>
  <c r="V1065" i="2"/>
  <c r="R1065" i="2"/>
  <c r="N1065" i="2"/>
  <c r="O1065" i="2"/>
  <c r="V1064" i="2"/>
  <c r="S1064" i="2"/>
  <c r="R1064" i="2"/>
  <c r="O1064" i="2"/>
  <c r="N1064" i="2"/>
  <c r="V1063" i="2"/>
  <c r="S1063" i="2"/>
  <c r="R1063" i="2"/>
  <c r="O1063" i="2"/>
  <c r="N1063" i="2"/>
  <c r="V1062" i="2"/>
  <c r="S1062" i="2"/>
  <c r="R1062" i="2"/>
  <c r="O1062" i="2"/>
  <c r="N1062" i="2"/>
  <c r="V1061" i="2"/>
  <c r="R1061" i="2"/>
  <c r="N1061" i="2"/>
  <c r="O1061" i="2"/>
  <c r="V1060" i="2"/>
  <c r="R1060" i="2"/>
  <c r="N1060" i="2"/>
  <c r="O1060" i="2"/>
  <c r="V1059" i="2"/>
  <c r="R1059" i="2"/>
  <c r="N1059" i="2"/>
  <c r="O1059" i="2"/>
  <c r="V1058" i="2"/>
  <c r="R1058" i="2"/>
  <c r="N1058" i="2"/>
  <c r="O1058" i="2"/>
  <c r="V1057" i="2"/>
  <c r="R1057" i="2"/>
  <c r="N1057" i="2"/>
  <c r="O1057" i="2"/>
  <c r="V1056" i="2"/>
  <c r="S1056" i="2"/>
  <c r="R1056" i="2"/>
  <c r="O1056" i="2"/>
  <c r="N1056" i="2"/>
  <c r="V1055" i="2"/>
  <c r="R1055" i="2"/>
  <c r="N1055" i="2"/>
  <c r="O1055" i="2"/>
  <c r="V1054" i="2"/>
  <c r="S1054" i="2"/>
  <c r="R1054" i="2"/>
  <c r="O1054" i="2"/>
  <c r="N1054" i="2"/>
  <c r="V1053" i="2"/>
  <c r="R1053" i="2"/>
  <c r="N1053" i="2"/>
  <c r="O1053" i="2"/>
  <c r="V1052" i="2"/>
  <c r="R1052" i="2"/>
  <c r="N1052" i="2"/>
  <c r="O1052" i="2"/>
  <c r="V1051" i="2"/>
  <c r="R1051" i="2"/>
  <c r="N1051" i="2"/>
  <c r="O1051" i="2"/>
  <c r="V1050" i="2"/>
  <c r="R1050" i="2"/>
  <c r="N1050" i="2"/>
  <c r="O1050" i="2"/>
  <c r="V1049" i="2"/>
  <c r="R1049" i="2"/>
  <c r="N1049" i="2"/>
  <c r="O1049" i="2"/>
  <c r="V1048" i="2"/>
  <c r="R1048" i="2"/>
  <c r="N1048" i="2"/>
  <c r="O1048" i="2"/>
  <c r="V1047" i="2"/>
  <c r="R1047" i="2"/>
  <c r="N1047" i="2"/>
  <c r="O1047" i="2"/>
  <c r="V1046" i="2"/>
  <c r="R1046" i="2"/>
  <c r="N1046" i="2"/>
  <c r="O1046" i="2"/>
  <c r="V1045" i="2"/>
  <c r="R1045" i="2"/>
  <c r="N1045" i="2"/>
  <c r="O1045" i="2"/>
  <c r="V1044" i="2"/>
  <c r="R1044" i="2"/>
  <c r="N1044" i="2"/>
  <c r="O1044" i="2"/>
  <c r="V1043" i="2"/>
  <c r="R1043" i="2"/>
  <c r="N1043" i="2"/>
  <c r="O1043" i="2"/>
  <c r="V1042" i="2"/>
  <c r="R1042" i="2"/>
  <c r="N1042" i="2"/>
  <c r="O1042" i="2"/>
  <c r="V1041" i="2"/>
  <c r="R1041" i="2"/>
  <c r="N1041" i="2"/>
  <c r="O1041" i="2"/>
  <c r="V1040" i="2"/>
  <c r="S1040" i="2"/>
  <c r="R1040" i="2"/>
  <c r="O1040" i="2"/>
  <c r="N1040" i="2"/>
  <c r="V1039" i="2"/>
  <c r="R1039" i="2"/>
  <c r="N1039" i="2"/>
  <c r="O1039" i="2"/>
  <c r="V1038" i="2"/>
  <c r="R1038" i="2"/>
  <c r="N1038" i="2"/>
  <c r="O1038" i="2"/>
  <c r="V1037" i="2"/>
  <c r="R1037" i="2"/>
  <c r="N1037" i="2"/>
  <c r="O1037" i="2"/>
  <c r="V1036" i="2"/>
  <c r="R1036" i="2"/>
  <c r="N1036" i="2"/>
  <c r="O1036" i="2"/>
  <c r="V1035" i="2"/>
  <c r="R1035" i="2"/>
  <c r="N1035" i="2"/>
  <c r="O1035" i="2"/>
  <c r="V1034" i="2"/>
  <c r="R1034" i="2"/>
  <c r="N1034" i="2"/>
  <c r="O1034" i="2"/>
  <c r="V1033" i="2"/>
  <c r="R1033" i="2"/>
  <c r="N1033" i="2"/>
  <c r="O1033" i="2"/>
  <c r="V1032" i="2"/>
  <c r="R1032" i="2"/>
  <c r="N1032" i="2"/>
  <c r="O1032" i="2"/>
  <c r="V1031" i="2"/>
  <c r="R1031" i="2"/>
  <c r="N1031" i="2"/>
  <c r="O1031" i="2"/>
  <c r="V1030" i="2"/>
  <c r="R1030" i="2"/>
  <c r="N1030" i="2"/>
  <c r="O1030" i="2"/>
  <c r="V1029" i="2"/>
  <c r="R1029" i="2"/>
  <c r="N1029" i="2"/>
  <c r="O1029" i="2"/>
  <c r="V1028" i="2"/>
  <c r="R1028" i="2"/>
  <c r="N1028" i="2"/>
  <c r="O1028" i="2"/>
  <c r="V1027" i="2"/>
  <c r="R1027" i="2"/>
  <c r="N1027" i="2"/>
  <c r="O1027" i="2"/>
  <c r="V1026" i="2"/>
  <c r="R1026" i="2"/>
  <c r="N1026" i="2"/>
  <c r="O1026" i="2"/>
  <c r="V1025" i="2"/>
  <c r="R1025" i="2"/>
  <c r="N1025" i="2"/>
  <c r="O1025" i="2"/>
  <c r="V1024" i="2"/>
  <c r="R1024" i="2"/>
  <c r="N1024" i="2"/>
  <c r="O1024" i="2"/>
  <c r="V1023" i="2"/>
  <c r="R1023" i="2"/>
  <c r="N1023" i="2"/>
  <c r="O1023" i="2"/>
  <c r="V1022" i="2"/>
  <c r="R1022" i="2"/>
  <c r="N1022" i="2"/>
  <c r="O1022" i="2"/>
  <c r="V1021" i="2"/>
  <c r="S1021" i="2"/>
  <c r="R1021" i="2"/>
  <c r="O1021" i="2"/>
  <c r="N1021" i="2"/>
  <c r="V1020" i="2"/>
  <c r="S1020" i="2"/>
  <c r="R1020" i="2"/>
  <c r="O1020" i="2"/>
  <c r="N1020" i="2"/>
  <c r="V1019" i="2"/>
  <c r="R1019" i="2"/>
  <c r="N1019" i="2"/>
  <c r="O1019" i="2"/>
  <c r="V1018" i="2"/>
  <c r="R1018" i="2"/>
  <c r="N1018" i="2"/>
  <c r="O1018" i="2"/>
  <c r="V1017" i="2"/>
  <c r="R1017" i="2"/>
  <c r="N1017" i="2"/>
  <c r="O1017" i="2"/>
  <c r="V1016" i="2"/>
  <c r="R1016" i="2"/>
  <c r="N1016" i="2"/>
  <c r="O1016" i="2"/>
  <c r="V1015" i="2"/>
  <c r="R1015" i="2"/>
  <c r="N1015" i="2"/>
  <c r="O1015" i="2"/>
  <c r="V1014" i="2"/>
  <c r="R1014" i="2"/>
  <c r="N1014" i="2"/>
  <c r="O1014" i="2"/>
  <c r="V1013" i="2"/>
  <c r="R1013" i="2"/>
  <c r="N1013" i="2"/>
  <c r="O1013" i="2"/>
  <c r="V1012" i="2"/>
  <c r="R1012" i="2"/>
  <c r="N1012" i="2"/>
  <c r="O1012" i="2"/>
  <c r="V1011" i="2"/>
  <c r="R1011" i="2"/>
  <c r="N1011" i="2"/>
  <c r="O1011" i="2"/>
  <c r="V1010" i="2"/>
  <c r="R1010" i="2"/>
  <c r="N1010" i="2"/>
  <c r="O1010" i="2"/>
  <c r="V1009" i="2"/>
  <c r="R1009" i="2"/>
  <c r="N1009" i="2"/>
  <c r="O1009" i="2"/>
  <c r="V1008" i="2"/>
  <c r="R1008" i="2"/>
  <c r="N1008" i="2"/>
  <c r="O1008" i="2"/>
  <c r="V1007" i="2"/>
  <c r="R1007" i="2"/>
  <c r="N1007" i="2"/>
  <c r="O1007" i="2"/>
  <c r="V1006" i="2"/>
  <c r="R1006" i="2"/>
  <c r="N1006" i="2"/>
  <c r="O1006" i="2"/>
  <c r="V1005" i="2"/>
  <c r="R1005" i="2"/>
  <c r="N1005" i="2"/>
  <c r="O1005" i="2"/>
  <c r="V1004" i="2"/>
  <c r="R1004" i="2"/>
  <c r="N1004" i="2"/>
  <c r="O1004" i="2"/>
  <c r="V1003" i="2"/>
  <c r="R1003" i="2"/>
  <c r="N1003" i="2"/>
  <c r="O1003" i="2"/>
  <c r="V1002" i="2"/>
  <c r="R1002" i="2"/>
  <c r="N1002" i="2"/>
  <c r="O1002" i="2"/>
  <c r="V1001" i="2"/>
  <c r="R1001" i="2"/>
  <c r="N1001" i="2"/>
  <c r="O1001" i="2"/>
  <c r="V1000" i="2"/>
  <c r="S1000" i="2"/>
  <c r="R1000" i="2"/>
  <c r="O1000" i="2"/>
  <c r="N1000" i="2"/>
  <c r="V999" i="2"/>
  <c r="R999" i="2"/>
  <c r="N999" i="2"/>
  <c r="O999" i="2"/>
  <c r="V998" i="2"/>
  <c r="R998" i="2"/>
  <c r="N998" i="2"/>
  <c r="O998" i="2"/>
  <c r="V997" i="2"/>
  <c r="R997" i="2"/>
  <c r="N997" i="2"/>
  <c r="O997" i="2"/>
  <c r="V996" i="2"/>
  <c r="S996" i="2"/>
  <c r="R996" i="2"/>
  <c r="O996" i="2"/>
  <c r="N996" i="2"/>
  <c r="V995" i="2"/>
  <c r="S995" i="2"/>
  <c r="R995" i="2"/>
  <c r="O995" i="2"/>
  <c r="N995" i="2"/>
  <c r="V994" i="2"/>
  <c r="S994" i="2"/>
  <c r="R994" i="2"/>
  <c r="O994" i="2"/>
  <c r="N994" i="2"/>
  <c r="V993" i="2"/>
  <c r="R993" i="2"/>
  <c r="N993" i="2"/>
  <c r="O993" i="2"/>
  <c r="V992" i="2"/>
  <c r="R992" i="2"/>
  <c r="N992" i="2"/>
  <c r="O992" i="2"/>
  <c r="V991" i="2"/>
  <c r="R991" i="2"/>
  <c r="N991" i="2"/>
  <c r="O991" i="2"/>
  <c r="V990" i="2"/>
  <c r="R990" i="2"/>
  <c r="N990" i="2"/>
  <c r="O990" i="2"/>
  <c r="V989" i="2"/>
  <c r="R989" i="2"/>
  <c r="N989" i="2"/>
  <c r="O989" i="2"/>
  <c r="V988" i="2"/>
  <c r="R988" i="2"/>
  <c r="N988" i="2"/>
  <c r="O988" i="2"/>
  <c r="V987" i="2"/>
  <c r="S987" i="2"/>
  <c r="R987" i="2"/>
  <c r="O987" i="2"/>
  <c r="N987" i="2"/>
  <c r="V986" i="2"/>
  <c r="R986" i="2"/>
  <c r="N986" i="2"/>
  <c r="O986" i="2"/>
  <c r="V985" i="2"/>
  <c r="R985" i="2"/>
  <c r="N985" i="2"/>
  <c r="O985" i="2"/>
  <c r="V984" i="2"/>
  <c r="R984" i="2"/>
  <c r="N984" i="2"/>
  <c r="O984" i="2"/>
  <c r="V983" i="2"/>
  <c r="S983" i="2"/>
  <c r="R983" i="2"/>
  <c r="O983" i="2"/>
  <c r="N983" i="2"/>
  <c r="V982" i="2"/>
  <c r="S982" i="2"/>
  <c r="R982" i="2"/>
  <c r="O982" i="2"/>
  <c r="N982" i="2"/>
  <c r="V981" i="2"/>
  <c r="R981" i="2"/>
  <c r="N981" i="2"/>
  <c r="O981" i="2"/>
  <c r="V980" i="2"/>
  <c r="S980" i="2"/>
  <c r="R980" i="2"/>
  <c r="O980" i="2"/>
  <c r="N980" i="2"/>
  <c r="V979" i="2"/>
  <c r="R979" i="2"/>
  <c r="N979" i="2"/>
  <c r="O979" i="2"/>
  <c r="V978" i="2"/>
  <c r="R978" i="2"/>
  <c r="N978" i="2"/>
  <c r="O978" i="2"/>
  <c r="V977" i="2"/>
  <c r="S977" i="2"/>
  <c r="R977" i="2"/>
  <c r="O977" i="2"/>
  <c r="N977" i="2"/>
  <c r="V976" i="2"/>
  <c r="S976" i="2"/>
  <c r="R976" i="2"/>
  <c r="O976" i="2"/>
  <c r="N976" i="2"/>
  <c r="V975" i="2"/>
  <c r="S975" i="2"/>
  <c r="R975" i="2"/>
  <c r="O975" i="2"/>
  <c r="N975" i="2"/>
  <c r="V974" i="2"/>
  <c r="S974" i="2"/>
  <c r="R974" i="2"/>
  <c r="O974" i="2"/>
  <c r="N974" i="2"/>
  <c r="V973" i="2"/>
  <c r="S973" i="2"/>
  <c r="R973" i="2"/>
  <c r="O973" i="2"/>
  <c r="N973" i="2"/>
  <c r="V972" i="2"/>
  <c r="S972" i="2"/>
  <c r="R972" i="2"/>
  <c r="O972" i="2"/>
  <c r="N972" i="2"/>
  <c r="V971" i="2"/>
  <c r="S971" i="2"/>
  <c r="R971" i="2"/>
  <c r="O971" i="2"/>
  <c r="N971" i="2"/>
  <c r="V970" i="2"/>
  <c r="S970" i="2"/>
  <c r="R970" i="2"/>
  <c r="O970" i="2"/>
  <c r="N970" i="2"/>
  <c r="V969" i="2"/>
  <c r="S969" i="2"/>
  <c r="R969" i="2"/>
  <c r="O969" i="2"/>
  <c r="N969" i="2"/>
  <c r="V968" i="2"/>
  <c r="S968" i="2"/>
  <c r="R968" i="2"/>
  <c r="O968" i="2"/>
  <c r="N968" i="2"/>
  <c r="V967" i="2"/>
  <c r="S967" i="2"/>
  <c r="R967" i="2"/>
  <c r="O967" i="2"/>
  <c r="N967" i="2"/>
  <c r="V966" i="2"/>
  <c r="S966" i="2"/>
  <c r="R966" i="2"/>
  <c r="O966" i="2"/>
  <c r="N966" i="2"/>
  <c r="V965" i="2"/>
  <c r="S965" i="2"/>
  <c r="R965" i="2"/>
  <c r="O965" i="2"/>
  <c r="N965" i="2"/>
  <c r="V964" i="2"/>
  <c r="S964" i="2"/>
  <c r="R964" i="2"/>
  <c r="O964" i="2"/>
  <c r="N964" i="2"/>
  <c r="V963" i="2"/>
  <c r="S963" i="2"/>
  <c r="R963" i="2"/>
  <c r="O963" i="2"/>
  <c r="N963" i="2"/>
  <c r="V962" i="2"/>
  <c r="S962" i="2"/>
  <c r="R962" i="2"/>
  <c r="O962" i="2"/>
  <c r="N962" i="2"/>
  <c r="V961" i="2"/>
  <c r="S961" i="2"/>
  <c r="R961" i="2"/>
  <c r="O961" i="2"/>
  <c r="N961" i="2"/>
  <c r="V960" i="2"/>
  <c r="S960" i="2"/>
  <c r="R960" i="2"/>
  <c r="O960" i="2"/>
  <c r="N960" i="2"/>
  <c r="V959" i="2"/>
  <c r="S959" i="2"/>
  <c r="R959" i="2"/>
  <c r="O959" i="2"/>
  <c r="N959" i="2"/>
  <c r="V958" i="2"/>
  <c r="S958" i="2"/>
  <c r="R958" i="2"/>
  <c r="O958" i="2"/>
  <c r="N958" i="2"/>
  <c r="V957" i="2"/>
  <c r="S957" i="2"/>
  <c r="R957" i="2"/>
  <c r="O957" i="2"/>
  <c r="N957" i="2"/>
  <c r="V956" i="2"/>
  <c r="S956" i="2"/>
  <c r="R956" i="2"/>
  <c r="O956" i="2"/>
  <c r="N956" i="2"/>
  <c r="V955" i="2"/>
  <c r="S955" i="2"/>
  <c r="R955" i="2"/>
  <c r="O955" i="2"/>
  <c r="N955" i="2"/>
  <c r="V954" i="2"/>
  <c r="S954" i="2"/>
  <c r="R954" i="2"/>
  <c r="O954" i="2"/>
  <c r="N954" i="2"/>
  <c r="V953" i="2"/>
  <c r="S953" i="2"/>
  <c r="R953" i="2"/>
  <c r="O953" i="2"/>
  <c r="N953" i="2"/>
  <c r="V952" i="2"/>
  <c r="S952" i="2"/>
  <c r="R952" i="2"/>
  <c r="O952" i="2"/>
  <c r="N952" i="2"/>
  <c r="V951" i="2"/>
  <c r="S951" i="2"/>
  <c r="R951" i="2"/>
  <c r="O951" i="2"/>
  <c r="N951" i="2"/>
  <c r="V950" i="2"/>
  <c r="S950" i="2"/>
  <c r="R950" i="2"/>
  <c r="O950" i="2"/>
  <c r="N950" i="2"/>
  <c r="V949" i="2"/>
  <c r="S949" i="2"/>
  <c r="R949" i="2"/>
  <c r="O949" i="2"/>
  <c r="N949" i="2"/>
  <c r="V948" i="2"/>
  <c r="S948" i="2"/>
  <c r="R948" i="2"/>
  <c r="O948" i="2"/>
  <c r="N948" i="2"/>
  <c r="V947" i="2"/>
  <c r="S947" i="2"/>
  <c r="R947" i="2"/>
  <c r="O947" i="2"/>
  <c r="N947" i="2"/>
  <c r="V946" i="2"/>
  <c r="S946" i="2"/>
  <c r="R946" i="2"/>
  <c r="O946" i="2"/>
  <c r="N946" i="2"/>
  <c r="V945" i="2"/>
  <c r="S945" i="2"/>
  <c r="R945" i="2"/>
  <c r="O945" i="2"/>
  <c r="N945" i="2"/>
  <c r="V944" i="2"/>
  <c r="S944" i="2"/>
  <c r="R944" i="2"/>
  <c r="O944" i="2"/>
  <c r="N944" i="2"/>
  <c r="V943" i="2"/>
  <c r="S943" i="2"/>
  <c r="R943" i="2"/>
  <c r="O943" i="2"/>
  <c r="N943" i="2"/>
  <c r="V942" i="2"/>
  <c r="S942" i="2"/>
  <c r="R942" i="2"/>
  <c r="O942" i="2"/>
  <c r="N942" i="2"/>
  <c r="V941" i="2"/>
  <c r="S941" i="2"/>
  <c r="R941" i="2"/>
  <c r="O941" i="2"/>
  <c r="N941" i="2"/>
  <c r="V940" i="2"/>
  <c r="S940" i="2"/>
  <c r="R940" i="2"/>
  <c r="O940" i="2"/>
  <c r="N940" i="2"/>
  <c r="V939" i="2"/>
  <c r="S939" i="2"/>
  <c r="R939" i="2"/>
  <c r="O939" i="2"/>
  <c r="N939" i="2"/>
  <c r="V938" i="2"/>
  <c r="S938" i="2"/>
  <c r="R938" i="2"/>
  <c r="O938" i="2"/>
  <c r="N938" i="2"/>
  <c r="V937" i="2"/>
  <c r="S937" i="2"/>
  <c r="R937" i="2"/>
  <c r="O937" i="2"/>
  <c r="N937" i="2"/>
  <c r="V936" i="2"/>
  <c r="S936" i="2"/>
  <c r="R936" i="2"/>
  <c r="O936" i="2"/>
  <c r="N936" i="2"/>
  <c r="V935" i="2"/>
  <c r="S935" i="2"/>
  <c r="R935" i="2"/>
  <c r="O935" i="2"/>
  <c r="N935" i="2"/>
  <c r="V934" i="2"/>
  <c r="S934" i="2"/>
  <c r="R934" i="2"/>
  <c r="O934" i="2"/>
  <c r="N934" i="2"/>
  <c r="V933" i="2"/>
  <c r="S933" i="2"/>
  <c r="R933" i="2"/>
  <c r="O933" i="2"/>
  <c r="N933" i="2"/>
  <c r="V932" i="2"/>
  <c r="S932" i="2"/>
  <c r="R932" i="2"/>
  <c r="O932" i="2"/>
  <c r="N932" i="2"/>
  <c r="V931" i="2"/>
  <c r="S931" i="2"/>
  <c r="R931" i="2"/>
  <c r="O931" i="2"/>
  <c r="N931" i="2"/>
  <c r="V930" i="2"/>
  <c r="S930" i="2"/>
  <c r="R930" i="2"/>
  <c r="O930" i="2"/>
  <c r="N930" i="2"/>
  <c r="V929" i="2"/>
  <c r="S929" i="2"/>
  <c r="R929" i="2"/>
  <c r="O929" i="2"/>
  <c r="N929" i="2"/>
  <c r="V928" i="2"/>
  <c r="S928" i="2"/>
  <c r="R928" i="2"/>
  <c r="O928" i="2"/>
  <c r="N928" i="2"/>
  <c r="V927" i="2"/>
  <c r="S927" i="2"/>
  <c r="R927" i="2"/>
  <c r="O927" i="2"/>
  <c r="N927" i="2"/>
  <c r="V926" i="2"/>
  <c r="S926" i="2"/>
  <c r="R926" i="2"/>
  <c r="O926" i="2"/>
  <c r="N926" i="2"/>
  <c r="V925" i="2"/>
  <c r="S925" i="2"/>
  <c r="R925" i="2"/>
  <c r="O925" i="2"/>
  <c r="N925" i="2"/>
  <c r="V924" i="2"/>
  <c r="S924" i="2"/>
  <c r="R924" i="2"/>
  <c r="O924" i="2"/>
  <c r="N924" i="2"/>
  <c r="V923" i="2"/>
  <c r="S923" i="2"/>
  <c r="R923" i="2"/>
  <c r="O923" i="2"/>
  <c r="N923" i="2"/>
  <c r="V922" i="2"/>
  <c r="S922" i="2"/>
  <c r="R922" i="2"/>
  <c r="O922" i="2"/>
  <c r="N922" i="2"/>
  <c r="V921" i="2"/>
  <c r="S921" i="2"/>
  <c r="R921" i="2"/>
  <c r="O921" i="2"/>
  <c r="N921" i="2"/>
  <c r="V920" i="2"/>
  <c r="S920" i="2"/>
  <c r="R920" i="2"/>
  <c r="O920" i="2"/>
  <c r="N920" i="2"/>
  <c r="V919" i="2"/>
  <c r="S919" i="2"/>
  <c r="R919" i="2"/>
  <c r="O919" i="2"/>
  <c r="N919" i="2"/>
  <c r="V918" i="2"/>
  <c r="S918" i="2"/>
  <c r="R918" i="2"/>
  <c r="O918" i="2"/>
  <c r="N918" i="2"/>
  <c r="V917" i="2"/>
  <c r="S917" i="2"/>
  <c r="R917" i="2"/>
  <c r="O917" i="2"/>
  <c r="N917" i="2"/>
  <c r="V916" i="2"/>
  <c r="S916" i="2"/>
  <c r="R916" i="2"/>
  <c r="O916" i="2"/>
  <c r="N916" i="2"/>
  <c r="V915" i="2"/>
  <c r="S915" i="2"/>
  <c r="R915" i="2"/>
  <c r="O915" i="2"/>
  <c r="N915" i="2"/>
  <c r="V914" i="2"/>
  <c r="S914" i="2"/>
  <c r="R914" i="2"/>
  <c r="O914" i="2"/>
  <c r="N914" i="2"/>
  <c r="V913" i="2"/>
  <c r="S913" i="2"/>
  <c r="R913" i="2"/>
  <c r="O913" i="2"/>
  <c r="N913" i="2"/>
  <c r="V912" i="2"/>
  <c r="S912" i="2"/>
  <c r="R912" i="2"/>
  <c r="O912" i="2"/>
  <c r="N912" i="2"/>
  <c r="V911" i="2"/>
  <c r="S911" i="2"/>
  <c r="R911" i="2"/>
  <c r="O911" i="2"/>
  <c r="N911" i="2"/>
  <c r="V910" i="2"/>
  <c r="S910" i="2"/>
  <c r="R910" i="2"/>
  <c r="O910" i="2"/>
  <c r="N910" i="2"/>
  <c r="V909" i="2"/>
  <c r="S909" i="2"/>
  <c r="R909" i="2"/>
  <c r="O909" i="2"/>
  <c r="N909" i="2"/>
  <c r="V908" i="2"/>
  <c r="S908" i="2"/>
  <c r="R908" i="2"/>
  <c r="O908" i="2"/>
  <c r="N908" i="2"/>
  <c r="V907" i="2"/>
  <c r="S907" i="2"/>
  <c r="R907" i="2"/>
  <c r="O907" i="2"/>
  <c r="N907" i="2"/>
  <c r="V906" i="2"/>
  <c r="S906" i="2"/>
  <c r="R906" i="2"/>
  <c r="O906" i="2"/>
  <c r="N906" i="2"/>
  <c r="V905" i="2"/>
  <c r="S905" i="2"/>
  <c r="R905" i="2"/>
  <c r="O905" i="2"/>
  <c r="N905" i="2"/>
  <c r="V904" i="2"/>
  <c r="S904" i="2"/>
  <c r="R904" i="2"/>
  <c r="O904" i="2"/>
  <c r="N904" i="2"/>
  <c r="V903" i="2"/>
  <c r="S903" i="2"/>
  <c r="R903" i="2"/>
  <c r="O903" i="2"/>
  <c r="N903" i="2"/>
  <c r="V902" i="2"/>
  <c r="S902" i="2"/>
  <c r="R902" i="2"/>
  <c r="O902" i="2"/>
  <c r="N902" i="2"/>
  <c r="V901" i="2"/>
  <c r="S901" i="2"/>
  <c r="R901" i="2"/>
  <c r="O901" i="2"/>
  <c r="N901" i="2"/>
  <c r="V900" i="2"/>
  <c r="S900" i="2"/>
  <c r="R900" i="2"/>
  <c r="O900" i="2"/>
  <c r="N900" i="2"/>
  <c r="V899" i="2"/>
  <c r="S899" i="2"/>
  <c r="R899" i="2"/>
  <c r="O899" i="2"/>
  <c r="N899" i="2"/>
  <c r="V898" i="2"/>
  <c r="R898" i="2"/>
  <c r="N898" i="2"/>
  <c r="O898" i="2"/>
  <c r="V897" i="2"/>
  <c r="R897" i="2"/>
  <c r="N897" i="2"/>
  <c r="O897" i="2"/>
  <c r="V896" i="2"/>
  <c r="R896" i="2"/>
  <c r="N896" i="2"/>
  <c r="O896" i="2"/>
  <c r="V895" i="2"/>
  <c r="R895" i="2"/>
  <c r="N895" i="2"/>
  <c r="O895" i="2"/>
  <c r="V894" i="2"/>
  <c r="R894" i="2"/>
  <c r="N894" i="2"/>
  <c r="O894" i="2"/>
  <c r="V893" i="2"/>
  <c r="R893" i="2"/>
  <c r="N893" i="2"/>
  <c r="O893" i="2"/>
  <c r="V892" i="2"/>
  <c r="R892" i="2"/>
  <c r="N892" i="2"/>
  <c r="O892" i="2"/>
  <c r="V891" i="2"/>
  <c r="R891" i="2"/>
  <c r="N891" i="2"/>
  <c r="O891" i="2"/>
  <c r="V890" i="2"/>
  <c r="R890" i="2"/>
  <c r="N890" i="2"/>
  <c r="O890" i="2"/>
  <c r="V889" i="2"/>
  <c r="R889" i="2"/>
  <c r="N889" i="2"/>
  <c r="O889" i="2"/>
  <c r="V888" i="2"/>
  <c r="R888" i="2"/>
  <c r="N888" i="2"/>
  <c r="O888" i="2"/>
  <c r="V887" i="2"/>
  <c r="R887" i="2"/>
  <c r="N887" i="2"/>
  <c r="O887" i="2"/>
  <c r="V886" i="2"/>
  <c r="R886" i="2"/>
  <c r="N886" i="2"/>
  <c r="O886" i="2"/>
  <c r="V885" i="2"/>
  <c r="R885" i="2"/>
  <c r="N885" i="2"/>
  <c r="O885" i="2"/>
  <c r="V884" i="2"/>
  <c r="R884" i="2"/>
  <c r="N884" i="2"/>
  <c r="O884" i="2"/>
  <c r="V883" i="2"/>
  <c r="R883" i="2"/>
  <c r="N883" i="2"/>
  <c r="O883" i="2"/>
  <c r="V882" i="2"/>
  <c r="R882" i="2"/>
  <c r="N882" i="2"/>
  <c r="O882" i="2"/>
  <c r="V881" i="2"/>
  <c r="R881" i="2"/>
  <c r="N881" i="2"/>
  <c r="O881" i="2"/>
  <c r="V880" i="2"/>
  <c r="R880" i="2"/>
  <c r="N880" i="2"/>
  <c r="O880" i="2"/>
  <c r="V879" i="2"/>
  <c r="R879" i="2"/>
  <c r="N879" i="2"/>
  <c r="O879" i="2"/>
  <c r="V878" i="2"/>
  <c r="R878" i="2"/>
  <c r="N878" i="2"/>
  <c r="O878" i="2"/>
  <c r="V877" i="2"/>
  <c r="R877" i="2"/>
  <c r="N877" i="2"/>
  <c r="O877" i="2"/>
  <c r="V876" i="2"/>
  <c r="R876" i="2"/>
  <c r="N876" i="2"/>
  <c r="O876" i="2"/>
  <c r="V875" i="2"/>
  <c r="R875" i="2"/>
  <c r="N875" i="2"/>
  <c r="O875" i="2"/>
  <c r="V874" i="2"/>
  <c r="R874" i="2"/>
  <c r="N874" i="2"/>
  <c r="O874" i="2"/>
  <c r="V873" i="2"/>
  <c r="R873" i="2"/>
  <c r="N873" i="2"/>
  <c r="O873" i="2"/>
  <c r="V872" i="2"/>
  <c r="R872" i="2"/>
  <c r="N872" i="2"/>
  <c r="O872" i="2"/>
  <c r="V871" i="2"/>
  <c r="R871" i="2"/>
  <c r="N871" i="2"/>
  <c r="O871" i="2"/>
  <c r="V870" i="2"/>
  <c r="R870" i="2"/>
  <c r="N870" i="2"/>
  <c r="O870" i="2"/>
  <c r="V869" i="2"/>
  <c r="R869" i="2"/>
  <c r="N869" i="2"/>
  <c r="O869" i="2"/>
  <c r="V868" i="2"/>
  <c r="R868" i="2"/>
  <c r="N868" i="2"/>
  <c r="O868" i="2"/>
  <c r="V867" i="2"/>
  <c r="R867" i="2"/>
  <c r="N867" i="2"/>
  <c r="O867" i="2"/>
  <c r="V866" i="2"/>
  <c r="R866" i="2"/>
  <c r="N866" i="2"/>
  <c r="O866" i="2"/>
  <c r="V865" i="2"/>
  <c r="R865" i="2"/>
  <c r="N865" i="2"/>
  <c r="O865" i="2"/>
  <c r="V864" i="2"/>
  <c r="R864" i="2"/>
  <c r="N864" i="2"/>
  <c r="O864" i="2"/>
  <c r="V863" i="2"/>
  <c r="R863" i="2"/>
  <c r="N863" i="2"/>
  <c r="O863" i="2"/>
  <c r="V862" i="2"/>
  <c r="R862" i="2"/>
  <c r="N862" i="2"/>
  <c r="O862" i="2"/>
  <c r="V861" i="2"/>
  <c r="R861" i="2"/>
  <c r="N861" i="2"/>
  <c r="O861" i="2"/>
  <c r="V860" i="2"/>
  <c r="R860" i="2"/>
  <c r="N860" i="2"/>
  <c r="O860" i="2"/>
  <c r="V859" i="2"/>
  <c r="R859" i="2"/>
  <c r="N859" i="2"/>
  <c r="O859" i="2"/>
  <c r="V858" i="2"/>
  <c r="R858" i="2"/>
  <c r="N858" i="2"/>
  <c r="O858" i="2"/>
  <c r="V857" i="2"/>
  <c r="R857" i="2"/>
  <c r="N857" i="2"/>
  <c r="O857" i="2"/>
  <c r="V856" i="2"/>
  <c r="R856" i="2"/>
  <c r="N856" i="2"/>
  <c r="O856" i="2"/>
  <c r="V855" i="2"/>
  <c r="R855" i="2"/>
  <c r="N855" i="2"/>
  <c r="O855" i="2"/>
  <c r="V854" i="2"/>
  <c r="R854" i="2"/>
  <c r="N854" i="2"/>
  <c r="O854" i="2"/>
  <c r="V853" i="2"/>
  <c r="R853" i="2"/>
  <c r="N853" i="2"/>
  <c r="O853" i="2"/>
  <c r="V852" i="2"/>
  <c r="R852" i="2"/>
  <c r="N852" i="2"/>
  <c r="O852" i="2"/>
  <c r="V851" i="2"/>
  <c r="R851" i="2"/>
  <c r="N851" i="2"/>
  <c r="O851" i="2"/>
  <c r="V850" i="2"/>
  <c r="R850" i="2"/>
  <c r="N850" i="2"/>
  <c r="O850" i="2"/>
  <c r="V849" i="2"/>
  <c r="R849" i="2"/>
  <c r="N849" i="2"/>
  <c r="O849" i="2"/>
  <c r="V848" i="2"/>
  <c r="R848" i="2"/>
  <c r="N848" i="2"/>
  <c r="O848" i="2"/>
  <c r="V847" i="2"/>
  <c r="R847" i="2"/>
  <c r="N847" i="2"/>
  <c r="O847" i="2"/>
  <c r="V846" i="2"/>
  <c r="R846" i="2"/>
  <c r="N846" i="2"/>
  <c r="O846" i="2"/>
  <c r="V845" i="2"/>
  <c r="R845" i="2"/>
  <c r="N845" i="2"/>
  <c r="O845" i="2"/>
  <c r="V844" i="2"/>
  <c r="R844" i="2"/>
  <c r="N844" i="2"/>
  <c r="O844" i="2"/>
  <c r="V843" i="2"/>
  <c r="R843" i="2"/>
  <c r="N843" i="2"/>
  <c r="O843" i="2"/>
  <c r="V842" i="2"/>
  <c r="R842" i="2"/>
  <c r="N842" i="2"/>
  <c r="O842" i="2"/>
  <c r="V841" i="2"/>
  <c r="R841" i="2"/>
  <c r="N841" i="2"/>
  <c r="O841" i="2"/>
  <c r="V840" i="2"/>
  <c r="R840" i="2"/>
  <c r="N840" i="2"/>
  <c r="O840" i="2"/>
  <c r="V839" i="2"/>
  <c r="R839" i="2"/>
  <c r="N839" i="2"/>
  <c r="O839" i="2"/>
  <c r="V838" i="2"/>
  <c r="R838" i="2"/>
  <c r="N838" i="2"/>
  <c r="O838" i="2"/>
  <c r="V837" i="2"/>
  <c r="R837" i="2"/>
  <c r="N837" i="2"/>
  <c r="O837" i="2"/>
  <c r="V836" i="2"/>
  <c r="R836" i="2"/>
  <c r="N836" i="2"/>
  <c r="O836" i="2"/>
  <c r="V835" i="2"/>
  <c r="R835" i="2"/>
  <c r="N835" i="2"/>
  <c r="O835" i="2"/>
  <c r="V834" i="2"/>
  <c r="R834" i="2"/>
  <c r="N834" i="2"/>
  <c r="O834" i="2"/>
  <c r="V833" i="2"/>
  <c r="R833" i="2"/>
  <c r="N833" i="2"/>
  <c r="O833" i="2"/>
  <c r="V832" i="2"/>
  <c r="R832" i="2"/>
  <c r="N832" i="2"/>
  <c r="O832" i="2"/>
  <c r="V831" i="2"/>
  <c r="R831" i="2"/>
  <c r="N831" i="2"/>
  <c r="O831" i="2"/>
  <c r="V830" i="2"/>
  <c r="R830" i="2"/>
  <c r="N830" i="2"/>
  <c r="O830" i="2"/>
  <c r="V829" i="2"/>
  <c r="R829" i="2"/>
  <c r="N829" i="2"/>
  <c r="O829" i="2"/>
  <c r="V828" i="2"/>
  <c r="R828" i="2"/>
  <c r="N828" i="2"/>
  <c r="O828" i="2"/>
  <c r="V827" i="2"/>
  <c r="R827" i="2"/>
  <c r="N827" i="2"/>
  <c r="O827" i="2"/>
  <c r="V826" i="2"/>
  <c r="R826" i="2"/>
  <c r="N826" i="2"/>
  <c r="O826" i="2"/>
  <c r="V825" i="2"/>
  <c r="R825" i="2"/>
  <c r="N825" i="2"/>
  <c r="O825" i="2"/>
  <c r="V824" i="2"/>
  <c r="R824" i="2"/>
  <c r="N824" i="2"/>
  <c r="O824" i="2"/>
  <c r="V823" i="2"/>
  <c r="R823" i="2"/>
  <c r="N823" i="2"/>
  <c r="O823" i="2"/>
  <c r="V822" i="2"/>
  <c r="R822" i="2"/>
  <c r="N822" i="2"/>
  <c r="O822" i="2"/>
  <c r="V821" i="2"/>
  <c r="R821" i="2"/>
  <c r="N821" i="2"/>
  <c r="O821" i="2"/>
  <c r="V820" i="2"/>
  <c r="R820" i="2"/>
  <c r="N820" i="2"/>
  <c r="O820" i="2"/>
  <c r="V819" i="2"/>
  <c r="R819" i="2"/>
  <c r="N819" i="2"/>
  <c r="O819" i="2"/>
  <c r="V818" i="2"/>
  <c r="R818" i="2"/>
  <c r="N818" i="2"/>
  <c r="O818" i="2"/>
  <c r="V817" i="2"/>
  <c r="R817" i="2"/>
  <c r="N817" i="2"/>
  <c r="O817" i="2"/>
  <c r="V816" i="2"/>
  <c r="R816" i="2"/>
  <c r="N816" i="2"/>
  <c r="O816" i="2"/>
  <c r="V815" i="2"/>
  <c r="R815" i="2"/>
  <c r="N815" i="2"/>
  <c r="O815" i="2"/>
  <c r="V814" i="2"/>
  <c r="R814" i="2"/>
  <c r="N814" i="2"/>
  <c r="O814" i="2"/>
  <c r="V813" i="2"/>
  <c r="R813" i="2"/>
  <c r="N813" i="2"/>
  <c r="O813" i="2"/>
  <c r="V812" i="2"/>
  <c r="R812" i="2"/>
  <c r="N812" i="2"/>
  <c r="O812" i="2"/>
  <c r="V811" i="2"/>
  <c r="R811" i="2"/>
  <c r="N811" i="2"/>
  <c r="O811" i="2"/>
  <c r="V810" i="2"/>
  <c r="R810" i="2"/>
  <c r="N810" i="2"/>
  <c r="O810" i="2"/>
  <c r="V809" i="2"/>
  <c r="R809" i="2"/>
  <c r="N809" i="2"/>
  <c r="O809" i="2"/>
  <c r="V808" i="2"/>
  <c r="R808" i="2"/>
  <c r="N808" i="2"/>
  <c r="O808" i="2"/>
  <c r="V807" i="2"/>
  <c r="R807" i="2"/>
  <c r="N807" i="2"/>
  <c r="O807" i="2"/>
  <c r="V806" i="2"/>
  <c r="R806" i="2"/>
  <c r="N806" i="2"/>
  <c r="O806" i="2"/>
  <c r="V805" i="2"/>
  <c r="R805" i="2"/>
  <c r="N805" i="2"/>
  <c r="O805" i="2"/>
  <c r="V804" i="2"/>
  <c r="N804" i="2"/>
  <c r="V803" i="2"/>
  <c r="N803" i="2"/>
  <c r="V802" i="2"/>
  <c r="N802" i="2"/>
  <c r="V801" i="2"/>
  <c r="N801" i="2"/>
  <c r="V800" i="2"/>
  <c r="N800" i="2"/>
  <c r="V799" i="2"/>
  <c r="N799" i="2"/>
  <c r="V798" i="2"/>
  <c r="R798" i="2"/>
  <c r="N798" i="2"/>
  <c r="O798" i="2"/>
  <c r="V797" i="2"/>
  <c r="R797" i="2"/>
  <c r="N797" i="2"/>
  <c r="O797" i="2"/>
  <c r="V796" i="2"/>
  <c r="R796" i="2"/>
  <c r="N796" i="2"/>
  <c r="O796" i="2"/>
  <c r="V795" i="2"/>
  <c r="R795" i="2"/>
  <c r="N795" i="2"/>
  <c r="O795" i="2"/>
  <c r="V794" i="2"/>
  <c r="R794" i="2"/>
  <c r="N794" i="2"/>
  <c r="O794" i="2"/>
  <c r="V793" i="2"/>
  <c r="R793" i="2"/>
  <c r="N793" i="2"/>
  <c r="O793" i="2"/>
  <c r="V792" i="2"/>
  <c r="R792" i="2"/>
  <c r="N792" i="2"/>
  <c r="O792" i="2"/>
  <c r="V791" i="2"/>
  <c r="R791" i="2"/>
  <c r="N791" i="2"/>
  <c r="O791" i="2"/>
  <c r="V790" i="2"/>
  <c r="R790" i="2"/>
  <c r="N790" i="2"/>
  <c r="O790" i="2"/>
  <c r="V789" i="2"/>
  <c r="R789" i="2"/>
  <c r="N789" i="2"/>
  <c r="O789" i="2"/>
  <c r="V788" i="2"/>
  <c r="R788" i="2"/>
  <c r="N788" i="2"/>
  <c r="O788" i="2"/>
  <c r="V787" i="2"/>
  <c r="R787" i="2"/>
  <c r="N787" i="2"/>
  <c r="O787" i="2"/>
  <c r="V786" i="2"/>
  <c r="R786" i="2"/>
  <c r="N786" i="2"/>
  <c r="O786" i="2"/>
  <c r="V785" i="2"/>
  <c r="R785" i="2"/>
  <c r="N785" i="2"/>
  <c r="O785" i="2"/>
  <c r="V784" i="2"/>
  <c r="R784" i="2"/>
  <c r="N784" i="2"/>
  <c r="O784" i="2"/>
  <c r="V783" i="2"/>
  <c r="R783" i="2"/>
  <c r="N783" i="2"/>
  <c r="O783" i="2"/>
  <c r="V782" i="2"/>
  <c r="R782" i="2"/>
  <c r="N782" i="2"/>
  <c r="O782" i="2"/>
  <c r="V781" i="2"/>
  <c r="R781" i="2"/>
  <c r="N781" i="2"/>
  <c r="O781" i="2"/>
  <c r="V780" i="2"/>
  <c r="R780" i="2"/>
  <c r="N780" i="2"/>
  <c r="O780" i="2"/>
  <c r="V779" i="2"/>
  <c r="R779" i="2"/>
  <c r="N779" i="2"/>
  <c r="O779" i="2"/>
  <c r="V778" i="2"/>
  <c r="R778" i="2"/>
  <c r="N778" i="2"/>
  <c r="O778" i="2"/>
  <c r="V777" i="2"/>
  <c r="R777" i="2"/>
  <c r="N777" i="2"/>
  <c r="O777" i="2"/>
  <c r="V776" i="2"/>
  <c r="R776" i="2"/>
  <c r="N776" i="2"/>
  <c r="O776" i="2"/>
  <c r="V775" i="2"/>
  <c r="R775" i="2"/>
  <c r="N775" i="2"/>
  <c r="O775" i="2"/>
  <c r="V774" i="2"/>
  <c r="R774" i="2"/>
  <c r="N774" i="2"/>
  <c r="O774" i="2"/>
  <c r="V773" i="2"/>
  <c r="R773" i="2"/>
  <c r="N773" i="2"/>
  <c r="O773" i="2"/>
  <c r="V772" i="2"/>
  <c r="R772" i="2"/>
  <c r="N772" i="2"/>
  <c r="O772" i="2"/>
  <c r="V771" i="2"/>
  <c r="R771" i="2"/>
  <c r="N771" i="2"/>
  <c r="O771" i="2"/>
  <c r="V770" i="2"/>
  <c r="R770" i="2"/>
  <c r="N770" i="2"/>
  <c r="O770" i="2"/>
  <c r="V769" i="2"/>
  <c r="R769" i="2"/>
  <c r="N769" i="2"/>
  <c r="O769" i="2"/>
  <c r="V768" i="2"/>
  <c r="R768" i="2"/>
  <c r="N768" i="2"/>
  <c r="O768" i="2"/>
  <c r="V767" i="2"/>
  <c r="R767" i="2"/>
  <c r="N767" i="2"/>
  <c r="O767" i="2"/>
  <c r="V766" i="2"/>
  <c r="R766" i="2"/>
  <c r="N766" i="2"/>
  <c r="O766" i="2"/>
  <c r="V765" i="2"/>
  <c r="R765" i="2"/>
  <c r="N765" i="2"/>
  <c r="O765" i="2"/>
  <c r="V764" i="2"/>
  <c r="R764" i="2"/>
  <c r="N764" i="2"/>
  <c r="O764" i="2"/>
  <c r="V763" i="2"/>
  <c r="R763" i="2"/>
  <c r="N763" i="2"/>
  <c r="O763" i="2"/>
  <c r="V762" i="2"/>
  <c r="R762" i="2"/>
  <c r="N762" i="2"/>
  <c r="O762" i="2"/>
  <c r="V761" i="2"/>
  <c r="R761" i="2"/>
  <c r="N761" i="2"/>
  <c r="O761" i="2"/>
  <c r="V760" i="2"/>
  <c r="R760" i="2"/>
  <c r="N760" i="2"/>
  <c r="O760" i="2"/>
  <c r="V759" i="2"/>
  <c r="R759" i="2"/>
  <c r="N759" i="2"/>
  <c r="O759" i="2"/>
  <c r="V758" i="2"/>
  <c r="R758" i="2"/>
  <c r="N758" i="2"/>
  <c r="O758" i="2"/>
  <c r="V757" i="2"/>
  <c r="R757" i="2"/>
  <c r="N757" i="2"/>
  <c r="O757" i="2"/>
  <c r="V756" i="2"/>
  <c r="R756" i="2"/>
  <c r="N756" i="2"/>
  <c r="O756" i="2"/>
  <c r="V755" i="2"/>
  <c r="R755" i="2"/>
  <c r="N755" i="2"/>
  <c r="O755" i="2"/>
  <c r="V754" i="2"/>
  <c r="R754" i="2"/>
  <c r="N754" i="2"/>
  <c r="O754" i="2"/>
  <c r="V753" i="2"/>
  <c r="R753" i="2"/>
  <c r="N753" i="2"/>
  <c r="O753" i="2"/>
  <c r="V752" i="2"/>
  <c r="R752" i="2"/>
  <c r="N752" i="2"/>
  <c r="O752" i="2"/>
  <c r="V751" i="2"/>
  <c r="R751" i="2"/>
  <c r="N751" i="2"/>
  <c r="O751" i="2"/>
  <c r="V750" i="2"/>
  <c r="R750" i="2"/>
  <c r="N750" i="2"/>
  <c r="O750" i="2"/>
  <c r="V749" i="2"/>
  <c r="R749" i="2"/>
  <c r="N749" i="2"/>
  <c r="O749" i="2"/>
  <c r="V748" i="2"/>
  <c r="R748" i="2"/>
  <c r="N748" i="2"/>
  <c r="O748" i="2"/>
  <c r="V747" i="2"/>
  <c r="R747" i="2"/>
  <c r="N747" i="2"/>
  <c r="O747" i="2"/>
  <c r="V746" i="2"/>
  <c r="R746" i="2"/>
  <c r="N746" i="2"/>
  <c r="O746" i="2"/>
  <c r="V745" i="2"/>
  <c r="R745" i="2"/>
  <c r="N745" i="2"/>
  <c r="O745" i="2"/>
  <c r="V744" i="2"/>
  <c r="R744" i="2"/>
  <c r="N744" i="2"/>
  <c r="O744" i="2"/>
  <c r="V743" i="2"/>
  <c r="R743" i="2"/>
  <c r="N743" i="2"/>
  <c r="O743" i="2"/>
  <c r="V742" i="2"/>
  <c r="R742" i="2"/>
  <c r="N742" i="2"/>
  <c r="O742" i="2"/>
  <c r="V741" i="2"/>
  <c r="R741" i="2"/>
  <c r="N741" i="2"/>
  <c r="O741" i="2"/>
  <c r="V740" i="2"/>
  <c r="R740" i="2"/>
  <c r="N740" i="2"/>
  <c r="O740" i="2"/>
  <c r="V739" i="2"/>
  <c r="R739" i="2"/>
  <c r="N739" i="2"/>
  <c r="O739" i="2"/>
  <c r="V738" i="2"/>
  <c r="R738" i="2"/>
  <c r="N738" i="2"/>
  <c r="O738" i="2"/>
  <c r="V737" i="2"/>
  <c r="R737" i="2"/>
  <c r="N737" i="2"/>
  <c r="O737" i="2"/>
  <c r="V736" i="2"/>
  <c r="R736" i="2"/>
  <c r="N736" i="2"/>
  <c r="O736" i="2"/>
  <c r="V735" i="2"/>
  <c r="R735" i="2"/>
  <c r="N735" i="2"/>
  <c r="O735" i="2"/>
  <c r="V734" i="2"/>
  <c r="R734" i="2"/>
  <c r="N734" i="2"/>
  <c r="O734" i="2"/>
  <c r="V733" i="2"/>
  <c r="R733" i="2"/>
  <c r="N733" i="2"/>
  <c r="O733" i="2"/>
  <c r="V732" i="2"/>
  <c r="R732" i="2"/>
  <c r="N732" i="2"/>
  <c r="O732" i="2"/>
  <c r="V731" i="2"/>
  <c r="R731" i="2"/>
  <c r="N731" i="2"/>
  <c r="O731" i="2"/>
  <c r="V730" i="2"/>
  <c r="R730" i="2"/>
  <c r="N730" i="2"/>
  <c r="O730" i="2"/>
  <c r="V729" i="2"/>
  <c r="R729" i="2"/>
  <c r="N729" i="2"/>
  <c r="O729" i="2"/>
  <c r="V728" i="2"/>
  <c r="R728" i="2"/>
  <c r="N728" i="2"/>
  <c r="O728" i="2"/>
  <c r="V727" i="2"/>
  <c r="R727" i="2"/>
  <c r="N727" i="2"/>
  <c r="O727" i="2"/>
  <c r="V726" i="2"/>
  <c r="R726" i="2"/>
  <c r="N726" i="2"/>
  <c r="O726" i="2"/>
  <c r="V725" i="2"/>
  <c r="R725" i="2"/>
  <c r="N725" i="2"/>
  <c r="O725" i="2"/>
  <c r="V724" i="2"/>
  <c r="R724" i="2"/>
  <c r="N724" i="2"/>
  <c r="O724" i="2"/>
  <c r="V723" i="2"/>
  <c r="R723" i="2"/>
  <c r="N723" i="2"/>
  <c r="O723" i="2"/>
  <c r="V722" i="2"/>
  <c r="R722" i="2"/>
  <c r="N722" i="2"/>
  <c r="O722" i="2"/>
  <c r="V721" i="2"/>
  <c r="R721" i="2"/>
  <c r="N721" i="2"/>
  <c r="O721" i="2"/>
  <c r="V720" i="2"/>
  <c r="N720" i="2"/>
  <c r="V719" i="2"/>
  <c r="N719" i="2"/>
  <c r="V718" i="2"/>
  <c r="N718" i="2"/>
  <c r="V717" i="2"/>
  <c r="N717" i="2"/>
  <c r="V716" i="2"/>
  <c r="N716" i="2"/>
  <c r="V715" i="2"/>
  <c r="N715" i="2"/>
  <c r="V714" i="2"/>
  <c r="N714" i="2"/>
  <c r="V713" i="2"/>
  <c r="N713" i="2"/>
  <c r="V712" i="2"/>
  <c r="N712" i="2"/>
  <c r="V711" i="2"/>
  <c r="N711" i="2"/>
  <c r="V710" i="2"/>
  <c r="N710" i="2"/>
  <c r="V709" i="2"/>
  <c r="N709" i="2"/>
  <c r="V708" i="2"/>
  <c r="N708" i="2"/>
  <c r="V707" i="2"/>
  <c r="N707" i="2"/>
  <c r="V706" i="2"/>
  <c r="N706" i="2"/>
  <c r="V705" i="2"/>
  <c r="N705" i="2"/>
  <c r="V704" i="2"/>
  <c r="N704" i="2"/>
  <c r="V703" i="2"/>
  <c r="N703" i="2"/>
  <c r="V702" i="2"/>
  <c r="N702" i="2"/>
  <c r="V701" i="2"/>
  <c r="N701" i="2"/>
  <c r="V700" i="2"/>
  <c r="N700" i="2"/>
  <c r="V699" i="2"/>
  <c r="N699" i="2"/>
  <c r="V698" i="2"/>
  <c r="N698" i="2"/>
  <c r="V697" i="2"/>
  <c r="N697" i="2"/>
  <c r="V696" i="2"/>
  <c r="N696" i="2"/>
  <c r="V695" i="2"/>
  <c r="N695" i="2"/>
  <c r="V694" i="2"/>
  <c r="N694" i="2"/>
  <c r="V693" i="2"/>
  <c r="N693" i="2"/>
  <c r="V692" i="2"/>
  <c r="N692" i="2"/>
  <c r="V691" i="2"/>
  <c r="R691" i="2"/>
  <c r="N691" i="2"/>
  <c r="O691" i="2"/>
  <c r="V690" i="2"/>
  <c r="R690" i="2"/>
  <c r="N690" i="2"/>
  <c r="O690" i="2"/>
  <c r="V689" i="2"/>
  <c r="R689" i="2"/>
  <c r="N689" i="2"/>
  <c r="O689" i="2"/>
  <c r="V688" i="2"/>
  <c r="R688" i="2"/>
  <c r="N688" i="2"/>
  <c r="O688" i="2"/>
  <c r="V687" i="2"/>
  <c r="R687" i="2"/>
  <c r="N687" i="2"/>
  <c r="O687" i="2"/>
  <c r="V686" i="2"/>
  <c r="R686" i="2"/>
  <c r="N686" i="2"/>
  <c r="O686" i="2"/>
  <c r="V685" i="2"/>
  <c r="R685" i="2"/>
  <c r="N685" i="2"/>
  <c r="O685" i="2"/>
  <c r="V684" i="2"/>
  <c r="R684" i="2"/>
  <c r="N684" i="2"/>
  <c r="O684" i="2"/>
  <c r="V683" i="2"/>
  <c r="R683" i="2"/>
  <c r="N683" i="2"/>
  <c r="O683" i="2"/>
  <c r="V682" i="2"/>
  <c r="R682" i="2"/>
  <c r="N682" i="2"/>
  <c r="O682" i="2"/>
  <c r="V681" i="2"/>
  <c r="R681" i="2"/>
  <c r="N681" i="2"/>
  <c r="O681" i="2"/>
  <c r="V680" i="2"/>
  <c r="R680" i="2"/>
  <c r="N680" i="2"/>
  <c r="O680" i="2"/>
  <c r="V679" i="2"/>
  <c r="R679" i="2"/>
  <c r="N679" i="2"/>
  <c r="O679" i="2"/>
  <c r="V678" i="2"/>
  <c r="R678" i="2"/>
  <c r="N678" i="2"/>
  <c r="O678" i="2"/>
  <c r="V677" i="2"/>
  <c r="R677" i="2"/>
  <c r="N677" i="2"/>
  <c r="O677" i="2"/>
  <c r="V676" i="2"/>
  <c r="R676" i="2"/>
  <c r="N676" i="2"/>
  <c r="O676" i="2"/>
  <c r="V675" i="2"/>
  <c r="R675" i="2"/>
  <c r="N675" i="2"/>
  <c r="O675" i="2"/>
  <c r="V674" i="2"/>
  <c r="R674" i="2"/>
  <c r="N674" i="2"/>
  <c r="O674" i="2"/>
  <c r="V673" i="2"/>
  <c r="R673" i="2"/>
  <c r="N673" i="2"/>
  <c r="O673" i="2"/>
  <c r="V672" i="2"/>
  <c r="R672" i="2"/>
  <c r="N672" i="2"/>
  <c r="O672" i="2"/>
  <c r="V671" i="2"/>
  <c r="R671" i="2"/>
  <c r="N671" i="2"/>
  <c r="O671" i="2"/>
  <c r="V670" i="2"/>
  <c r="R670" i="2"/>
  <c r="N670" i="2"/>
  <c r="O670" i="2"/>
  <c r="V669" i="2"/>
  <c r="R669" i="2"/>
  <c r="N669" i="2"/>
  <c r="O669" i="2"/>
  <c r="V668" i="2"/>
  <c r="R668" i="2"/>
  <c r="N668" i="2"/>
  <c r="O668" i="2"/>
  <c r="V667" i="2"/>
  <c r="R667" i="2"/>
  <c r="N667" i="2"/>
  <c r="O667" i="2"/>
  <c r="V666" i="2"/>
  <c r="R666" i="2"/>
  <c r="N666" i="2"/>
  <c r="O666" i="2"/>
  <c r="V665" i="2"/>
  <c r="R665" i="2"/>
  <c r="N665" i="2"/>
  <c r="O665" i="2"/>
  <c r="V664" i="2"/>
  <c r="R664" i="2"/>
  <c r="N664" i="2"/>
  <c r="O664" i="2"/>
  <c r="V663" i="2"/>
  <c r="R663" i="2"/>
  <c r="N663" i="2"/>
  <c r="O663" i="2"/>
  <c r="V662" i="2"/>
  <c r="R662" i="2"/>
  <c r="N662" i="2"/>
  <c r="O662" i="2"/>
  <c r="V661" i="2"/>
  <c r="R661" i="2"/>
  <c r="N661" i="2"/>
  <c r="O661" i="2"/>
  <c r="V660" i="2"/>
  <c r="R660" i="2"/>
  <c r="N660" i="2"/>
  <c r="O660" i="2"/>
  <c r="V659" i="2"/>
  <c r="R659" i="2"/>
  <c r="N659" i="2"/>
  <c r="O659" i="2"/>
  <c r="V658" i="2"/>
  <c r="R658" i="2"/>
  <c r="N658" i="2"/>
  <c r="O658" i="2"/>
  <c r="V657" i="2"/>
  <c r="R657" i="2"/>
  <c r="N657" i="2"/>
  <c r="O657" i="2"/>
  <c r="V656" i="2"/>
  <c r="R656" i="2"/>
  <c r="N656" i="2"/>
  <c r="O656" i="2"/>
  <c r="V655" i="2"/>
  <c r="R655" i="2"/>
  <c r="N655" i="2"/>
  <c r="O655" i="2"/>
  <c r="V654" i="2"/>
  <c r="R654" i="2"/>
  <c r="N654" i="2"/>
  <c r="O654" i="2"/>
  <c r="V653" i="2"/>
  <c r="R653" i="2"/>
  <c r="N653" i="2"/>
  <c r="O653" i="2"/>
  <c r="V652" i="2"/>
  <c r="R652" i="2"/>
  <c r="N652" i="2"/>
  <c r="O652" i="2"/>
  <c r="V651" i="2"/>
  <c r="R651" i="2"/>
  <c r="N651" i="2"/>
  <c r="O651" i="2"/>
  <c r="V650" i="2"/>
  <c r="R650" i="2"/>
  <c r="N650" i="2"/>
  <c r="O650" i="2"/>
  <c r="V649" i="2"/>
  <c r="R649" i="2"/>
  <c r="N649" i="2"/>
  <c r="O649" i="2"/>
  <c r="V648" i="2"/>
  <c r="R648" i="2"/>
  <c r="N648" i="2"/>
  <c r="O648" i="2"/>
  <c r="V647" i="2"/>
  <c r="R647" i="2"/>
  <c r="N647" i="2"/>
  <c r="O647" i="2"/>
  <c r="V646" i="2"/>
  <c r="R646" i="2"/>
  <c r="N646" i="2"/>
  <c r="O646" i="2"/>
  <c r="V645" i="2"/>
  <c r="R645" i="2"/>
  <c r="N645" i="2"/>
  <c r="O645" i="2"/>
  <c r="V644" i="2"/>
  <c r="R644" i="2"/>
  <c r="N644" i="2"/>
  <c r="O644" i="2"/>
  <c r="V643" i="2"/>
  <c r="R643" i="2"/>
  <c r="N643" i="2"/>
  <c r="O643" i="2"/>
  <c r="V642" i="2"/>
  <c r="R642" i="2"/>
  <c r="N642" i="2"/>
  <c r="O642" i="2"/>
  <c r="V641" i="2"/>
  <c r="R641" i="2"/>
  <c r="N641" i="2"/>
  <c r="O641" i="2"/>
  <c r="V640" i="2"/>
  <c r="R640" i="2"/>
  <c r="N640" i="2"/>
  <c r="O640" i="2"/>
  <c r="V639" i="2"/>
  <c r="R639" i="2"/>
  <c r="N639" i="2"/>
  <c r="O639" i="2"/>
  <c r="V638" i="2"/>
  <c r="R638" i="2"/>
  <c r="N638" i="2"/>
  <c r="O638" i="2"/>
  <c r="V637" i="2"/>
  <c r="R637" i="2"/>
  <c r="N637" i="2"/>
  <c r="O637" i="2"/>
  <c r="V636" i="2"/>
  <c r="R636" i="2"/>
  <c r="N636" i="2"/>
  <c r="O636" i="2"/>
  <c r="V635" i="2"/>
  <c r="R635" i="2"/>
  <c r="N635" i="2"/>
  <c r="O635" i="2"/>
  <c r="V634" i="2"/>
  <c r="R634" i="2"/>
  <c r="N634" i="2"/>
  <c r="O634" i="2"/>
  <c r="V633" i="2"/>
  <c r="R633" i="2"/>
  <c r="N633" i="2"/>
  <c r="O633" i="2"/>
  <c r="V632" i="2"/>
  <c r="R632" i="2"/>
  <c r="N632" i="2"/>
  <c r="O632" i="2"/>
  <c r="V631" i="2"/>
  <c r="R631" i="2"/>
  <c r="N631" i="2"/>
  <c r="O631" i="2"/>
  <c r="V630" i="2"/>
  <c r="R630" i="2"/>
  <c r="N630" i="2"/>
  <c r="O630" i="2"/>
  <c r="V629" i="2"/>
  <c r="R629" i="2"/>
  <c r="N629" i="2"/>
  <c r="O629" i="2"/>
  <c r="V628" i="2"/>
  <c r="R628" i="2"/>
  <c r="N628" i="2"/>
  <c r="O628" i="2"/>
  <c r="V627" i="2"/>
  <c r="R627" i="2"/>
  <c r="N627" i="2"/>
  <c r="O627" i="2"/>
  <c r="V626" i="2"/>
  <c r="R626" i="2"/>
  <c r="N626" i="2"/>
  <c r="O626" i="2"/>
  <c r="V625" i="2"/>
  <c r="R625" i="2"/>
  <c r="N625" i="2"/>
  <c r="O625" i="2"/>
  <c r="V624" i="2"/>
  <c r="R624" i="2"/>
  <c r="N624" i="2"/>
  <c r="O624" i="2"/>
  <c r="V623" i="2"/>
  <c r="R623" i="2"/>
  <c r="N623" i="2"/>
  <c r="O623" i="2"/>
  <c r="V622" i="2"/>
  <c r="R622" i="2"/>
  <c r="N622" i="2"/>
  <c r="O622" i="2"/>
  <c r="V621" i="2"/>
  <c r="R621" i="2"/>
  <c r="N621" i="2"/>
  <c r="O621" i="2"/>
  <c r="V620" i="2"/>
  <c r="R620" i="2"/>
  <c r="N620" i="2"/>
  <c r="O620" i="2"/>
  <c r="V619" i="2"/>
  <c r="R619" i="2"/>
  <c r="N619" i="2"/>
  <c r="O619" i="2"/>
  <c r="V618" i="2"/>
  <c r="R618" i="2"/>
  <c r="N618" i="2"/>
  <c r="O618" i="2"/>
  <c r="V617" i="2"/>
  <c r="R617" i="2"/>
  <c r="N617" i="2"/>
  <c r="O617" i="2"/>
  <c r="V616" i="2"/>
  <c r="R616" i="2"/>
  <c r="N616" i="2"/>
  <c r="O616" i="2"/>
  <c r="V615" i="2"/>
  <c r="R615" i="2"/>
  <c r="N615" i="2"/>
  <c r="O615" i="2"/>
  <c r="V614" i="2"/>
  <c r="R614" i="2"/>
  <c r="N614" i="2"/>
  <c r="O614" i="2"/>
  <c r="V613" i="2"/>
  <c r="R613" i="2"/>
  <c r="N613" i="2"/>
  <c r="O613" i="2"/>
  <c r="V612" i="2"/>
  <c r="R612" i="2"/>
  <c r="N612" i="2"/>
  <c r="O612" i="2"/>
  <c r="V611" i="2"/>
  <c r="R611" i="2"/>
  <c r="N611" i="2"/>
  <c r="O611" i="2"/>
  <c r="V610" i="2"/>
  <c r="R610" i="2"/>
  <c r="N610" i="2"/>
  <c r="O610" i="2"/>
  <c r="V609" i="2"/>
  <c r="R609" i="2"/>
  <c r="N609" i="2"/>
  <c r="O609" i="2"/>
  <c r="V608" i="2"/>
  <c r="R608" i="2"/>
  <c r="N608" i="2"/>
  <c r="O608" i="2"/>
  <c r="V607" i="2"/>
  <c r="R607" i="2"/>
  <c r="N607" i="2"/>
  <c r="O607" i="2"/>
  <c r="V606" i="2"/>
  <c r="R606" i="2"/>
  <c r="N606" i="2"/>
  <c r="O606" i="2"/>
  <c r="V605" i="2"/>
  <c r="R605" i="2"/>
  <c r="N605" i="2"/>
  <c r="O605" i="2"/>
  <c r="V604" i="2"/>
  <c r="S604" i="2"/>
  <c r="R604" i="2"/>
  <c r="O604" i="2"/>
  <c r="N604" i="2"/>
  <c r="V603" i="2"/>
  <c r="S603" i="2"/>
  <c r="R603" i="2"/>
  <c r="O603" i="2"/>
  <c r="N603" i="2"/>
  <c r="V602" i="2"/>
  <c r="S602" i="2"/>
  <c r="R602" i="2"/>
  <c r="O602" i="2"/>
  <c r="N602" i="2"/>
  <c r="V601" i="2"/>
  <c r="S601" i="2"/>
  <c r="R601" i="2"/>
  <c r="O601" i="2"/>
  <c r="N601" i="2"/>
  <c r="V600" i="2"/>
  <c r="S600" i="2"/>
  <c r="R600" i="2"/>
  <c r="O600" i="2"/>
  <c r="N600" i="2"/>
  <c r="V599" i="2"/>
  <c r="S599" i="2"/>
  <c r="R599" i="2"/>
  <c r="O599" i="2"/>
  <c r="N599" i="2"/>
  <c r="V598" i="2"/>
  <c r="S598" i="2"/>
  <c r="R598" i="2"/>
  <c r="O598" i="2"/>
  <c r="N598" i="2"/>
  <c r="V597" i="2"/>
  <c r="S597" i="2"/>
  <c r="R597" i="2"/>
  <c r="O597" i="2"/>
  <c r="N597" i="2"/>
  <c r="V596" i="2"/>
  <c r="S596" i="2"/>
  <c r="R596" i="2"/>
  <c r="O596" i="2"/>
  <c r="N596" i="2"/>
  <c r="V595" i="2"/>
  <c r="S595" i="2"/>
  <c r="R595" i="2"/>
  <c r="O595" i="2"/>
  <c r="N595" i="2"/>
  <c r="V594" i="2"/>
  <c r="S594" i="2"/>
  <c r="R594" i="2"/>
  <c r="O594" i="2"/>
  <c r="N594" i="2"/>
  <c r="V593" i="2"/>
  <c r="S593" i="2"/>
  <c r="R593" i="2"/>
  <c r="O593" i="2"/>
  <c r="N593" i="2"/>
  <c r="V592" i="2"/>
  <c r="S592" i="2"/>
  <c r="R592" i="2"/>
  <c r="O592" i="2"/>
  <c r="N592" i="2"/>
  <c r="V591" i="2"/>
  <c r="S591" i="2"/>
  <c r="R591" i="2"/>
  <c r="O591" i="2"/>
  <c r="N591" i="2"/>
  <c r="V590" i="2"/>
  <c r="S590" i="2"/>
  <c r="R590" i="2"/>
  <c r="O590" i="2"/>
  <c r="N590" i="2"/>
  <c r="V589" i="2"/>
  <c r="S589" i="2"/>
  <c r="R589" i="2"/>
  <c r="O589" i="2"/>
  <c r="N589" i="2"/>
  <c r="V588" i="2"/>
  <c r="S588" i="2"/>
  <c r="R588" i="2"/>
  <c r="O588" i="2"/>
  <c r="N588" i="2"/>
  <c r="V587" i="2"/>
  <c r="S587" i="2"/>
  <c r="R587" i="2"/>
  <c r="O587" i="2"/>
  <c r="N587" i="2"/>
  <c r="V586" i="2"/>
  <c r="S586" i="2"/>
  <c r="R586" i="2"/>
  <c r="O586" i="2"/>
  <c r="N586" i="2"/>
  <c r="V585" i="2"/>
  <c r="S585" i="2"/>
  <c r="R585" i="2"/>
  <c r="O585" i="2"/>
  <c r="N585" i="2"/>
  <c r="V584" i="2"/>
  <c r="S584" i="2"/>
  <c r="R584" i="2"/>
  <c r="O584" i="2"/>
  <c r="N584" i="2"/>
  <c r="V583" i="2"/>
  <c r="S583" i="2"/>
  <c r="R583" i="2"/>
  <c r="O583" i="2"/>
  <c r="N583" i="2"/>
  <c r="V582" i="2"/>
  <c r="S582" i="2"/>
  <c r="R582" i="2"/>
  <c r="O582" i="2"/>
  <c r="N582" i="2"/>
  <c r="V581" i="2"/>
  <c r="S581" i="2"/>
  <c r="R581" i="2"/>
  <c r="O581" i="2"/>
  <c r="N581" i="2"/>
  <c r="V580" i="2"/>
  <c r="S580" i="2"/>
  <c r="R580" i="2"/>
  <c r="O580" i="2"/>
  <c r="N580" i="2"/>
  <c r="V579" i="2"/>
  <c r="S579" i="2"/>
  <c r="R579" i="2"/>
  <c r="O579" i="2"/>
  <c r="N579" i="2"/>
  <c r="V578" i="2"/>
  <c r="S578" i="2"/>
  <c r="R578" i="2"/>
  <c r="O578" i="2"/>
  <c r="N578" i="2"/>
  <c r="V577" i="2"/>
  <c r="S577" i="2"/>
  <c r="R577" i="2"/>
  <c r="O577" i="2"/>
  <c r="N577" i="2"/>
  <c r="V576" i="2"/>
  <c r="S576" i="2"/>
  <c r="R576" i="2"/>
  <c r="O576" i="2"/>
  <c r="N576" i="2"/>
  <c r="V575" i="2"/>
  <c r="S575" i="2"/>
  <c r="R575" i="2"/>
  <c r="O575" i="2"/>
  <c r="N575" i="2"/>
  <c r="V574" i="2"/>
  <c r="S574" i="2"/>
  <c r="R574" i="2"/>
  <c r="O574" i="2"/>
  <c r="N574" i="2"/>
  <c r="V573" i="2"/>
  <c r="S573" i="2"/>
  <c r="R573" i="2"/>
  <c r="O573" i="2"/>
  <c r="N573" i="2"/>
  <c r="V572" i="2"/>
  <c r="S572" i="2"/>
  <c r="R572" i="2"/>
  <c r="O572" i="2"/>
  <c r="N572" i="2"/>
  <c r="V571" i="2"/>
  <c r="S571" i="2"/>
  <c r="R571" i="2"/>
  <c r="O571" i="2"/>
  <c r="N571" i="2"/>
  <c r="V570" i="2"/>
  <c r="S570" i="2"/>
  <c r="R570" i="2"/>
  <c r="O570" i="2"/>
  <c r="N570" i="2"/>
  <c r="V569" i="2"/>
  <c r="S569" i="2"/>
  <c r="R569" i="2"/>
  <c r="O569" i="2"/>
  <c r="N569" i="2"/>
  <c r="V568" i="2"/>
  <c r="S568" i="2"/>
  <c r="R568" i="2"/>
  <c r="O568" i="2"/>
  <c r="N568" i="2"/>
  <c r="V567" i="2"/>
  <c r="S567" i="2"/>
  <c r="R567" i="2"/>
  <c r="O567" i="2"/>
  <c r="N567" i="2"/>
  <c r="V566" i="2"/>
  <c r="S566" i="2"/>
  <c r="R566" i="2"/>
  <c r="O566" i="2"/>
  <c r="N566" i="2"/>
  <c r="V565" i="2"/>
  <c r="S565" i="2"/>
  <c r="R565" i="2"/>
  <c r="O565" i="2"/>
  <c r="N565" i="2"/>
  <c r="V564" i="2"/>
  <c r="S564" i="2"/>
  <c r="R564" i="2"/>
  <c r="O564" i="2"/>
  <c r="N564" i="2"/>
  <c r="V563" i="2"/>
  <c r="S563" i="2"/>
  <c r="R563" i="2"/>
  <c r="O563" i="2"/>
  <c r="N563" i="2"/>
  <c r="V562" i="2"/>
  <c r="S562" i="2"/>
  <c r="R562" i="2"/>
  <c r="O562" i="2"/>
  <c r="N562" i="2"/>
  <c r="V561" i="2"/>
  <c r="S561" i="2"/>
  <c r="R561" i="2"/>
  <c r="O561" i="2"/>
  <c r="N561" i="2"/>
  <c r="V560" i="2"/>
  <c r="S560" i="2"/>
  <c r="R560" i="2"/>
  <c r="O560" i="2"/>
  <c r="N560" i="2"/>
  <c r="V559" i="2"/>
  <c r="S559" i="2"/>
  <c r="R559" i="2"/>
  <c r="O559" i="2"/>
  <c r="N559" i="2"/>
  <c r="V558" i="2"/>
  <c r="S558" i="2"/>
  <c r="R558" i="2"/>
  <c r="O558" i="2"/>
  <c r="N558" i="2"/>
  <c r="V557" i="2"/>
  <c r="S557" i="2"/>
  <c r="R557" i="2"/>
  <c r="O557" i="2"/>
  <c r="N557" i="2"/>
  <c r="V556" i="2"/>
  <c r="S556" i="2"/>
  <c r="R556" i="2"/>
  <c r="O556" i="2"/>
  <c r="N556" i="2"/>
  <c r="V555" i="2"/>
  <c r="S555" i="2"/>
  <c r="R555" i="2"/>
  <c r="O555" i="2"/>
  <c r="N555" i="2"/>
  <c r="V554" i="2"/>
  <c r="S554" i="2"/>
  <c r="R554" i="2"/>
  <c r="O554" i="2"/>
  <c r="N554" i="2"/>
  <c r="V553" i="2"/>
  <c r="S553" i="2"/>
  <c r="R553" i="2"/>
  <c r="O553" i="2"/>
  <c r="N553" i="2"/>
  <c r="V552" i="2"/>
  <c r="S552" i="2"/>
  <c r="R552" i="2"/>
  <c r="O552" i="2"/>
  <c r="N552" i="2"/>
  <c r="V551" i="2"/>
  <c r="S551" i="2"/>
  <c r="R551" i="2"/>
  <c r="O551" i="2"/>
  <c r="N551" i="2"/>
  <c r="V550" i="2"/>
  <c r="S550" i="2"/>
  <c r="R550" i="2"/>
  <c r="O550" i="2"/>
  <c r="N550" i="2"/>
  <c r="V549" i="2"/>
  <c r="S549" i="2"/>
  <c r="R549" i="2"/>
  <c r="O549" i="2"/>
  <c r="N549" i="2"/>
  <c r="V548" i="2"/>
  <c r="S548" i="2"/>
  <c r="R548" i="2"/>
  <c r="O548" i="2"/>
  <c r="N548" i="2"/>
  <c r="V547" i="2"/>
  <c r="S547" i="2"/>
  <c r="R547" i="2"/>
  <c r="O547" i="2"/>
  <c r="N547" i="2"/>
  <c r="V546" i="2"/>
  <c r="S546" i="2"/>
  <c r="R546" i="2"/>
  <c r="O546" i="2"/>
  <c r="N546" i="2"/>
  <c r="V545" i="2"/>
  <c r="S545" i="2"/>
  <c r="R545" i="2"/>
  <c r="O545" i="2"/>
  <c r="N545" i="2"/>
  <c r="V544" i="2"/>
  <c r="S544" i="2"/>
  <c r="R544" i="2"/>
  <c r="O544" i="2"/>
  <c r="N544" i="2"/>
  <c r="V543" i="2"/>
  <c r="S543" i="2"/>
  <c r="R543" i="2"/>
  <c r="O543" i="2"/>
  <c r="N543" i="2"/>
  <c r="V542" i="2"/>
  <c r="S542" i="2"/>
  <c r="R542" i="2"/>
  <c r="O542" i="2"/>
  <c r="N542" i="2"/>
  <c r="V541" i="2"/>
  <c r="S541" i="2"/>
  <c r="R541" i="2"/>
  <c r="O541" i="2"/>
  <c r="N541" i="2"/>
  <c r="V540" i="2"/>
  <c r="S540" i="2"/>
  <c r="R540" i="2"/>
  <c r="O540" i="2"/>
  <c r="N540" i="2"/>
  <c r="V539" i="2"/>
  <c r="S539" i="2"/>
  <c r="R539" i="2"/>
  <c r="O539" i="2"/>
  <c r="N539" i="2"/>
  <c r="V538" i="2"/>
  <c r="S538" i="2"/>
  <c r="R538" i="2"/>
  <c r="O538" i="2"/>
  <c r="N538" i="2"/>
  <c r="V537" i="2"/>
  <c r="S537" i="2"/>
  <c r="R537" i="2"/>
  <c r="O537" i="2"/>
  <c r="N537" i="2"/>
  <c r="V536" i="2"/>
  <c r="S536" i="2"/>
  <c r="R536" i="2"/>
  <c r="O536" i="2"/>
  <c r="N536" i="2"/>
  <c r="V535" i="2"/>
  <c r="S535" i="2"/>
  <c r="R535" i="2"/>
  <c r="O535" i="2"/>
  <c r="N535" i="2"/>
  <c r="V534" i="2"/>
  <c r="S534" i="2"/>
  <c r="R534" i="2"/>
  <c r="O534" i="2"/>
  <c r="N534" i="2"/>
  <c r="V533" i="2"/>
  <c r="S533" i="2"/>
  <c r="R533" i="2"/>
  <c r="O533" i="2"/>
  <c r="N533" i="2"/>
  <c r="V532" i="2"/>
  <c r="S532" i="2"/>
  <c r="R532" i="2"/>
  <c r="O532" i="2"/>
  <c r="N532" i="2"/>
  <c r="V531" i="2"/>
  <c r="S531" i="2"/>
  <c r="R531" i="2"/>
  <c r="O531" i="2"/>
  <c r="N531" i="2"/>
  <c r="V530" i="2"/>
  <c r="S530" i="2"/>
  <c r="R530" i="2"/>
  <c r="O530" i="2"/>
  <c r="N530" i="2"/>
  <c r="V529" i="2"/>
  <c r="S529" i="2"/>
  <c r="R529" i="2"/>
  <c r="O529" i="2"/>
  <c r="N529" i="2"/>
  <c r="V528" i="2"/>
  <c r="S528" i="2"/>
  <c r="R528" i="2"/>
  <c r="O528" i="2"/>
  <c r="N528" i="2"/>
  <c r="V527" i="2"/>
  <c r="S527" i="2"/>
  <c r="R527" i="2"/>
  <c r="O527" i="2"/>
  <c r="N527" i="2"/>
  <c r="V526" i="2"/>
  <c r="S526" i="2"/>
  <c r="R526" i="2"/>
  <c r="O526" i="2"/>
  <c r="N526" i="2"/>
  <c r="V525" i="2"/>
  <c r="S525" i="2"/>
  <c r="R525" i="2"/>
  <c r="O525" i="2"/>
  <c r="N525" i="2"/>
  <c r="V524" i="2"/>
  <c r="S524" i="2"/>
  <c r="R524" i="2"/>
  <c r="O524" i="2"/>
  <c r="N524" i="2"/>
  <c r="V523" i="2"/>
  <c r="S523" i="2"/>
  <c r="R523" i="2"/>
  <c r="O523" i="2"/>
  <c r="N523" i="2"/>
  <c r="V522" i="2"/>
  <c r="S522" i="2"/>
  <c r="R522" i="2"/>
  <c r="O522" i="2"/>
  <c r="N522" i="2"/>
  <c r="V521" i="2"/>
  <c r="S521" i="2"/>
  <c r="R521" i="2"/>
  <c r="O521" i="2"/>
  <c r="N521" i="2"/>
  <c r="V520" i="2"/>
  <c r="S520" i="2"/>
  <c r="R520" i="2"/>
  <c r="O520" i="2"/>
  <c r="N520" i="2"/>
  <c r="V519" i="2"/>
  <c r="S519" i="2"/>
  <c r="R519" i="2"/>
  <c r="O519" i="2"/>
  <c r="N519" i="2"/>
  <c r="V518" i="2"/>
  <c r="S518" i="2"/>
  <c r="R518" i="2"/>
  <c r="O518" i="2"/>
  <c r="N518" i="2"/>
  <c r="V517" i="2"/>
  <c r="S517" i="2"/>
  <c r="R517" i="2"/>
  <c r="O517" i="2"/>
  <c r="N517" i="2"/>
  <c r="V516" i="2"/>
  <c r="S516" i="2"/>
  <c r="R516" i="2"/>
  <c r="O516" i="2"/>
  <c r="N516" i="2"/>
  <c r="V515" i="2"/>
  <c r="S515" i="2"/>
  <c r="R515" i="2"/>
  <c r="O515" i="2"/>
  <c r="N515" i="2"/>
  <c r="V514" i="2"/>
  <c r="S514" i="2"/>
  <c r="R514" i="2"/>
  <c r="O514" i="2"/>
  <c r="N514" i="2"/>
  <c r="V513" i="2"/>
  <c r="S513" i="2"/>
  <c r="R513" i="2"/>
  <c r="O513" i="2"/>
  <c r="N513" i="2"/>
  <c r="V512" i="2"/>
  <c r="S512" i="2"/>
  <c r="R512" i="2"/>
  <c r="O512" i="2"/>
  <c r="N512" i="2"/>
  <c r="V511" i="2"/>
  <c r="S511" i="2"/>
  <c r="R511" i="2"/>
  <c r="O511" i="2"/>
  <c r="N511" i="2"/>
  <c r="V510" i="2"/>
  <c r="S510" i="2"/>
  <c r="R510" i="2"/>
  <c r="O510" i="2"/>
  <c r="N510" i="2"/>
  <c r="V509" i="2"/>
  <c r="S509" i="2"/>
  <c r="R509" i="2"/>
  <c r="O509" i="2"/>
  <c r="N509" i="2"/>
  <c r="V508" i="2"/>
  <c r="S508" i="2"/>
  <c r="R508" i="2"/>
  <c r="O508" i="2"/>
  <c r="N508" i="2"/>
  <c r="V507" i="2"/>
  <c r="S507" i="2"/>
  <c r="R507" i="2"/>
  <c r="O507" i="2"/>
  <c r="N507" i="2"/>
  <c r="V506" i="2"/>
  <c r="S506" i="2"/>
  <c r="R506" i="2"/>
  <c r="O506" i="2"/>
  <c r="N506" i="2"/>
  <c r="V505" i="2"/>
  <c r="R505" i="2"/>
  <c r="N505" i="2"/>
  <c r="O505" i="2"/>
  <c r="V504" i="2"/>
  <c r="R504" i="2"/>
  <c r="N504" i="2"/>
  <c r="O504" i="2"/>
  <c r="V503" i="2"/>
  <c r="R503" i="2"/>
  <c r="N503" i="2"/>
  <c r="O503" i="2"/>
  <c r="V502" i="2"/>
  <c r="R502" i="2"/>
  <c r="N502" i="2"/>
  <c r="O502" i="2"/>
  <c r="V501" i="2"/>
  <c r="R501" i="2"/>
  <c r="N501" i="2"/>
  <c r="O501" i="2"/>
  <c r="V500" i="2"/>
  <c r="R500" i="2"/>
  <c r="N500" i="2"/>
  <c r="O500" i="2"/>
  <c r="V499" i="2"/>
  <c r="R499" i="2"/>
  <c r="N499" i="2"/>
  <c r="O499" i="2"/>
  <c r="V498" i="2"/>
  <c r="R498" i="2"/>
  <c r="N498" i="2"/>
  <c r="O498" i="2"/>
  <c r="V497" i="2"/>
  <c r="R497" i="2"/>
  <c r="N497" i="2"/>
  <c r="O497" i="2"/>
  <c r="V496" i="2"/>
  <c r="R496" i="2"/>
  <c r="N496" i="2"/>
  <c r="O496" i="2"/>
  <c r="V495" i="2"/>
  <c r="R495" i="2"/>
  <c r="N495" i="2"/>
  <c r="O495" i="2"/>
  <c r="V494" i="2"/>
  <c r="R494" i="2"/>
  <c r="N494" i="2"/>
  <c r="O494" i="2"/>
  <c r="V493" i="2"/>
  <c r="R493" i="2"/>
  <c r="N493" i="2"/>
  <c r="O493" i="2"/>
  <c r="V492" i="2"/>
  <c r="R492" i="2"/>
  <c r="N492" i="2"/>
  <c r="O492" i="2"/>
  <c r="V491" i="2"/>
  <c r="R491" i="2"/>
  <c r="N491" i="2"/>
  <c r="O491" i="2"/>
  <c r="V490" i="2"/>
  <c r="R490" i="2"/>
  <c r="N490" i="2"/>
  <c r="O490" i="2"/>
  <c r="V489" i="2"/>
  <c r="R489" i="2"/>
  <c r="N489" i="2"/>
  <c r="O489" i="2"/>
  <c r="V488" i="2"/>
  <c r="R488" i="2"/>
  <c r="N488" i="2"/>
  <c r="O488" i="2"/>
  <c r="V487" i="2"/>
  <c r="R487" i="2"/>
  <c r="N487" i="2"/>
  <c r="O487" i="2"/>
  <c r="V486" i="2"/>
  <c r="R486" i="2"/>
  <c r="N486" i="2"/>
  <c r="O486" i="2"/>
  <c r="V485" i="2"/>
  <c r="R485" i="2"/>
  <c r="N485" i="2"/>
  <c r="O485" i="2"/>
  <c r="V484" i="2"/>
  <c r="R484" i="2"/>
  <c r="N484" i="2"/>
  <c r="O484" i="2"/>
  <c r="V483" i="2"/>
  <c r="R483" i="2"/>
  <c r="N483" i="2"/>
  <c r="O483" i="2"/>
  <c r="V482" i="2"/>
  <c r="R482" i="2"/>
  <c r="N482" i="2"/>
  <c r="O482" i="2"/>
  <c r="V481" i="2"/>
  <c r="R481" i="2"/>
  <c r="N481" i="2"/>
  <c r="O481" i="2"/>
  <c r="V480" i="2"/>
  <c r="R480" i="2"/>
  <c r="N480" i="2"/>
  <c r="O480" i="2"/>
  <c r="V479" i="2"/>
  <c r="R479" i="2"/>
  <c r="N479" i="2"/>
  <c r="O479" i="2"/>
  <c r="V478" i="2"/>
  <c r="R478" i="2"/>
  <c r="N478" i="2"/>
  <c r="O478" i="2"/>
  <c r="V477" i="2"/>
  <c r="R477" i="2"/>
  <c r="N477" i="2"/>
  <c r="O477" i="2"/>
  <c r="V476" i="2"/>
  <c r="R476" i="2"/>
  <c r="N476" i="2"/>
  <c r="O476" i="2"/>
  <c r="V475" i="2"/>
  <c r="R475" i="2"/>
  <c r="N475" i="2"/>
  <c r="O475" i="2"/>
  <c r="V474" i="2"/>
  <c r="R474" i="2"/>
  <c r="N474" i="2"/>
  <c r="O474" i="2"/>
  <c r="V473" i="2"/>
  <c r="R473" i="2"/>
  <c r="N473" i="2"/>
  <c r="O473" i="2"/>
  <c r="V472" i="2"/>
  <c r="R472" i="2"/>
  <c r="N472" i="2"/>
  <c r="O472" i="2"/>
  <c r="V471" i="2"/>
  <c r="R471" i="2"/>
  <c r="N471" i="2"/>
  <c r="O471" i="2"/>
  <c r="V470" i="2"/>
  <c r="R470" i="2"/>
  <c r="N470" i="2"/>
  <c r="O470" i="2"/>
  <c r="V469" i="2"/>
  <c r="R469" i="2"/>
  <c r="N469" i="2"/>
  <c r="O469" i="2"/>
  <c r="V468" i="2"/>
  <c r="R468" i="2"/>
  <c r="N468" i="2"/>
  <c r="O468" i="2"/>
  <c r="V467" i="2"/>
  <c r="R467" i="2"/>
  <c r="N467" i="2"/>
  <c r="O467" i="2"/>
  <c r="V466" i="2"/>
  <c r="R466" i="2"/>
  <c r="N466" i="2"/>
  <c r="O466" i="2"/>
  <c r="V465" i="2"/>
  <c r="R465" i="2"/>
  <c r="N465" i="2"/>
  <c r="O465" i="2"/>
  <c r="V464" i="2"/>
  <c r="R464" i="2"/>
  <c r="N464" i="2"/>
  <c r="O464" i="2"/>
  <c r="V463" i="2"/>
  <c r="R463" i="2"/>
  <c r="N463" i="2"/>
  <c r="O463" i="2"/>
  <c r="V462" i="2"/>
  <c r="R462" i="2"/>
  <c r="N462" i="2"/>
  <c r="O462" i="2"/>
  <c r="V461" i="2"/>
  <c r="R461" i="2"/>
  <c r="N461" i="2"/>
  <c r="O461" i="2"/>
  <c r="V460" i="2"/>
  <c r="R460" i="2"/>
  <c r="N460" i="2"/>
  <c r="O460" i="2"/>
  <c r="V459" i="2"/>
  <c r="R459" i="2"/>
  <c r="N459" i="2"/>
  <c r="O459" i="2"/>
  <c r="V458" i="2"/>
  <c r="R458" i="2"/>
  <c r="N458" i="2"/>
  <c r="O458" i="2"/>
  <c r="V457" i="2"/>
  <c r="R457" i="2"/>
  <c r="N457" i="2"/>
  <c r="O457" i="2"/>
  <c r="V456" i="2"/>
  <c r="R456" i="2"/>
  <c r="N456" i="2"/>
  <c r="O456" i="2"/>
  <c r="V455" i="2"/>
  <c r="R455" i="2"/>
  <c r="N455" i="2"/>
  <c r="O455" i="2"/>
  <c r="V454" i="2"/>
  <c r="R454" i="2"/>
  <c r="N454" i="2"/>
  <c r="O454" i="2"/>
  <c r="V453" i="2"/>
  <c r="R453" i="2"/>
  <c r="N453" i="2"/>
  <c r="O453" i="2"/>
  <c r="V452" i="2"/>
  <c r="R452" i="2"/>
  <c r="N452" i="2"/>
  <c r="O452" i="2"/>
  <c r="V451" i="2"/>
  <c r="R451" i="2"/>
  <c r="N451" i="2"/>
  <c r="O451" i="2"/>
  <c r="V450" i="2"/>
  <c r="R450" i="2"/>
  <c r="N450" i="2"/>
  <c r="O450" i="2"/>
  <c r="V449" i="2"/>
  <c r="R449" i="2"/>
  <c r="N449" i="2"/>
  <c r="O449" i="2"/>
  <c r="V448" i="2"/>
  <c r="R448" i="2"/>
  <c r="N448" i="2"/>
  <c r="O448" i="2"/>
  <c r="V447" i="2"/>
  <c r="R447" i="2"/>
  <c r="N447" i="2"/>
  <c r="O447" i="2"/>
  <c r="V446" i="2"/>
  <c r="R446" i="2"/>
  <c r="N446" i="2"/>
  <c r="O446" i="2"/>
  <c r="V445" i="2"/>
  <c r="R445" i="2"/>
  <c r="N445" i="2"/>
  <c r="O445" i="2"/>
  <c r="V444" i="2"/>
  <c r="R444" i="2"/>
  <c r="N444" i="2"/>
  <c r="O444" i="2"/>
  <c r="V443" i="2"/>
  <c r="R443" i="2"/>
  <c r="N443" i="2"/>
  <c r="O443" i="2"/>
  <c r="V442" i="2"/>
  <c r="R442" i="2"/>
  <c r="N442" i="2"/>
  <c r="O442" i="2"/>
  <c r="V441" i="2"/>
  <c r="R441" i="2"/>
  <c r="N441" i="2"/>
  <c r="O441" i="2"/>
  <c r="V440" i="2"/>
  <c r="R440" i="2"/>
  <c r="N440" i="2"/>
  <c r="O440" i="2"/>
  <c r="V439" i="2"/>
  <c r="R439" i="2"/>
  <c r="N439" i="2"/>
  <c r="O439" i="2"/>
  <c r="V438" i="2"/>
  <c r="R438" i="2"/>
  <c r="N438" i="2"/>
  <c r="O438" i="2"/>
  <c r="V437" i="2"/>
  <c r="R437" i="2"/>
  <c r="N437" i="2"/>
  <c r="O437" i="2"/>
  <c r="V436" i="2"/>
  <c r="R436" i="2"/>
  <c r="N436" i="2"/>
  <c r="O436" i="2"/>
  <c r="V435" i="2"/>
  <c r="R435" i="2"/>
  <c r="N435" i="2"/>
  <c r="O435" i="2"/>
  <c r="V434" i="2"/>
  <c r="R434" i="2"/>
  <c r="N434" i="2"/>
  <c r="O434" i="2"/>
  <c r="V433" i="2"/>
  <c r="R433" i="2"/>
  <c r="N433" i="2"/>
  <c r="O433" i="2"/>
  <c r="V432" i="2"/>
  <c r="R432" i="2"/>
  <c r="N432" i="2"/>
  <c r="O432" i="2"/>
  <c r="V431" i="2"/>
  <c r="R431" i="2"/>
  <c r="N431" i="2"/>
  <c r="O431" i="2"/>
  <c r="V430" i="2"/>
  <c r="R430" i="2"/>
  <c r="N430" i="2"/>
  <c r="O430" i="2"/>
  <c r="V429" i="2"/>
  <c r="R429" i="2"/>
  <c r="N429" i="2"/>
  <c r="O429" i="2"/>
  <c r="V428" i="2"/>
  <c r="R428" i="2"/>
  <c r="N428" i="2"/>
  <c r="O428" i="2"/>
  <c r="V427" i="2"/>
  <c r="R427" i="2"/>
  <c r="N427" i="2"/>
  <c r="O427" i="2"/>
  <c r="V426" i="2"/>
  <c r="R426" i="2"/>
  <c r="N426" i="2"/>
  <c r="O426" i="2"/>
  <c r="V425" i="2"/>
  <c r="R425" i="2"/>
  <c r="N425" i="2"/>
  <c r="O425" i="2"/>
  <c r="V424" i="2"/>
  <c r="R424" i="2"/>
  <c r="N424" i="2"/>
  <c r="O424" i="2"/>
  <c r="V423" i="2"/>
  <c r="R423" i="2"/>
  <c r="N423" i="2"/>
  <c r="O423" i="2"/>
  <c r="V422" i="2"/>
  <c r="R422" i="2"/>
  <c r="N422" i="2"/>
  <c r="O422" i="2"/>
  <c r="V421" i="2"/>
  <c r="R421" i="2"/>
  <c r="N421" i="2"/>
  <c r="O421"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C15" i="17"/>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6" i="18"/>
  <c r="M36" i="18"/>
  <c r="L36" i="18"/>
  <c r="K36" i="18"/>
  <c r="J36" i="18"/>
  <c r="I36" i="18"/>
  <c r="N32" i="38"/>
  <c r="M32" i="38"/>
  <c r="L32" i="38"/>
  <c r="K32" i="38"/>
  <c r="J32" i="38"/>
  <c r="I32" i="38"/>
  <c r="N14" i="2"/>
  <c r="R14" i="2"/>
  <c r="N13"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9" i="2"/>
  <c r="J33" i="38"/>
  <c r="I33" i="38"/>
  <c r="M33" i="38"/>
  <c r="L33" i="38"/>
  <c r="I45" i="18"/>
  <c r="N45" i="18"/>
  <c r="M45" i="18"/>
  <c r="K26" i="28"/>
  <c r="S501" i="2"/>
  <c r="K11" i="28"/>
  <c r="K12" i="28"/>
  <c r="K13" i="28"/>
  <c r="K14" i="28"/>
  <c r="K15" i="28"/>
  <c r="K16" i="28"/>
  <c r="K17" i="28"/>
  <c r="K18" i="28"/>
  <c r="K19" i="28"/>
  <c r="K20" i="28"/>
  <c r="K21" i="28"/>
  <c r="K22" i="28"/>
  <c r="K23" i="28"/>
  <c r="K24" i="28"/>
  <c r="K25" i="28"/>
  <c r="K10" i="28"/>
  <c r="N24" i="38"/>
  <c r="M24" i="38"/>
  <c r="L24" i="38"/>
  <c r="K24" i="38"/>
  <c r="J24" i="38"/>
  <c r="I24" i="38"/>
  <c r="B7" i="38"/>
  <c r="A7" i="38"/>
  <c r="B6" i="38"/>
  <c r="A6" i="38"/>
  <c r="B5" i="38"/>
  <c r="A5" i="38"/>
  <c r="B4" i="38"/>
  <c r="A4" i="38"/>
  <c r="R7" i="2"/>
  <c r="C6" i="2"/>
  <c r="C5" i="2"/>
  <c r="B5" i="2"/>
  <c r="B6" i="2"/>
  <c r="V420" i="2"/>
  <c r="R420" i="2"/>
  <c r="V419" i="2"/>
  <c r="R419" i="2"/>
  <c r="V418" i="2"/>
  <c r="R418" i="2"/>
  <c r="V417" i="2"/>
  <c r="R417" i="2"/>
  <c r="V416" i="2"/>
  <c r="R416" i="2"/>
  <c r="V415" i="2"/>
  <c r="R415" i="2"/>
  <c r="V414" i="2"/>
  <c r="R414" i="2"/>
  <c r="V413" i="2"/>
  <c r="R413" i="2"/>
  <c r="V412" i="2"/>
  <c r="R412" i="2"/>
  <c r="V411" i="2"/>
  <c r="R411" i="2"/>
  <c r="V410" i="2"/>
  <c r="R410" i="2"/>
  <c r="V409" i="2"/>
  <c r="R409" i="2"/>
  <c r="V408" i="2"/>
  <c r="R408" i="2"/>
  <c r="V407" i="2"/>
  <c r="R407" i="2"/>
  <c r="V406" i="2"/>
  <c r="R406" i="2"/>
  <c r="V405" i="2"/>
  <c r="R405" i="2"/>
  <c r="V404" i="2"/>
  <c r="R404" i="2"/>
  <c r="V403" i="2"/>
  <c r="R403" i="2"/>
  <c r="V402" i="2"/>
  <c r="R402" i="2"/>
  <c r="V401" i="2"/>
  <c r="R401" i="2"/>
  <c r="V400" i="2"/>
  <c r="R400" i="2"/>
  <c r="V399" i="2"/>
  <c r="R399" i="2"/>
  <c r="V398" i="2"/>
  <c r="R398" i="2"/>
  <c r="V397" i="2"/>
  <c r="R397" i="2"/>
  <c r="V396" i="2"/>
  <c r="R396" i="2"/>
  <c r="V395" i="2"/>
  <c r="R395" i="2"/>
  <c r="V394" i="2"/>
  <c r="R394" i="2"/>
  <c r="V393" i="2"/>
  <c r="R393" i="2"/>
  <c r="V392" i="2"/>
  <c r="R392" i="2"/>
  <c r="V391" i="2"/>
  <c r="R391" i="2"/>
  <c r="V390" i="2"/>
  <c r="R390" i="2"/>
  <c r="V389" i="2"/>
  <c r="R389" i="2"/>
  <c r="V388" i="2"/>
  <c r="R388" i="2"/>
  <c r="V387" i="2"/>
  <c r="R387" i="2"/>
  <c r="V386" i="2"/>
  <c r="R386" i="2"/>
  <c r="V385" i="2"/>
  <c r="R385" i="2"/>
  <c r="V384" i="2"/>
  <c r="R384" i="2"/>
  <c r="V383" i="2"/>
  <c r="R383" i="2"/>
  <c r="V382" i="2"/>
  <c r="R382" i="2"/>
  <c r="V381" i="2"/>
  <c r="R381" i="2"/>
  <c r="V380" i="2"/>
  <c r="R380" i="2"/>
  <c r="V379" i="2"/>
  <c r="R379" i="2"/>
  <c r="V378" i="2"/>
  <c r="R378" i="2"/>
  <c r="V377" i="2"/>
  <c r="R377" i="2"/>
  <c r="V376" i="2"/>
  <c r="R376" i="2"/>
  <c r="V375" i="2"/>
  <c r="R375" i="2"/>
  <c r="V374" i="2"/>
  <c r="R374" i="2"/>
  <c r="V373" i="2"/>
  <c r="R373" i="2"/>
  <c r="V372" i="2"/>
  <c r="R372" i="2"/>
  <c r="V371" i="2"/>
  <c r="R371" i="2"/>
  <c r="V370" i="2"/>
  <c r="R370" i="2"/>
  <c r="V369" i="2"/>
  <c r="R369" i="2"/>
  <c r="V368" i="2"/>
  <c r="R368" i="2"/>
  <c r="V367" i="2"/>
  <c r="R367" i="2"/>
  <c r="V366" i="2"/>
  <c r="R366" i="2"/>
  <c r="V365" i="2"/>
  <c r="R365" i="2"/>
  <c r="V364" i="2"/>
  <c r="R364" i="2"/>
  <c r="V363" i="2"/>
  <c r="R363" i="2"/>
  <c r="V362" i="2"/>
  <c r="R362" i="2"/>
  <c r="V361" i="2"/>
  <c r="R361" i="2"/>
  <c r="V360" i="2"/>
  <c r="R360" i="2"/>
  <c r="V359" i="2"/>
  <c r="R359" i="2"/>
  <c r="V358" i="2"/>
  <c r="R358" i="2"/>
  <c r="V357" i="2"/>
  <c r="R357" i="2"/>
  <c r="V356" i="2"/>
  <c r="R356" i="2"/>
  <c r="V355" i="2"/>
  <c r="R355" i="2"/>
  <c r="V354" i="2"/>
  <c r="R354" i="2"/>
  <c r="V353" i="2"/>
  <c r="R353" i="2"/>
  <c r="V352" i="2"/>
  <c r="R352" i="2"/>
  <c r="V351" i="2"/>
  <c r="R351" i="2"/>
  <c r="V350" i="2"/>
  <c r="R350" i="2"/>
  <c r="V349" i="2"/>
  <c r="R349" i="2"/>
  <c r="V348" i="2"/>
  <c r="R348" i="2"/>
  <c r="V347" i="2"/>
  <c r="R347" i="2"/>
  <c r="V346" i="2"/>
  <c r="R346" i="2"/>
  <c r="V345" i="2"/>
  <c r="R345" i="2"/>
  <c r="V344" i="2"/>
  <c r="R344" i="2"/>
  <c r="V343" i="2"/>
  <c r="R343" i="2"/>
  <c r="V342" i="2"/>
  <c r="R342" i="2"/>
  <c r="V341" i="2"/>
  <c r="R341" i="2"/>
  <c r="V340" i="2"/>
  <c r="R340" i="2"/>
  <c r="V339" i="2"/>
  <c r="R339" i="2"/>
  <c r="V338" i="2"/>
  <c r="R338" i="2"/>
  <c r="V337" i="2"/>
  <c r="R337" i="2"/>
  <c r="V336" i="2"/>
  <c r="R336" i="2"/>
  <c r="V335" i="2"/>
  <c r="R335" i="2"/>
  <c r="V334" i="2"/>
  <c r="R334" i="2"/>
  <c r="V333" i="2"/>
  <c r="R333" i="2"/>
  <c r="V332" i="2"/>
  <c r="R332" i="2"/>
  <c r="V331" i="2"/>
  <c r="R331" i="2"/>
  <c r="V330" i="2"/>
  <c r="R330" i="2"/>
  <c r="V329" i="2"/>
  <c r="R329" i="2"/>
  <c r="V328" i="2"/>
  <c r="R328" i="2"/>
  <c r="V327" i="2"/>
  <c r="R327" i="2"/>
  <c r="V326" i="2"/>
  <c r="R326" i="2"/>
  <c r="V325" i="2"/>
  <c r="V324" i="2"/>
  <c r="V323" i="2"/>
  <c r="R323" i="2"/>
  <c r="V322" i="2"/>
  <c r="R322" i="2"/>
  <c r="V321" i="2"/>
  <c r="R321" i="2"/>
  <c r="V320" i="2"/>
  <c r="R320" i="2"/>
  <c r="V319" i="2"/>
  <c r="R319" i="2"/>
  <c r="V318" i="2"/>
  <c r="R318" i="2"/>
  <c r="V317" i="2"/>
  <c r="R317" i="2"/>
  <c r="V316" i="2"/>
  <c r="R316" i="2"/>
  <c r="V315" i="2"/>
  <c r="R315" i="2"/>
  <c r="V314" i="2"/>
  <c r="R314" i="2"/>
  <c r="V313" i="2"/>
  <c r="R313" i="2"/>
  <c r="V312" i="2"/>
  <c r="R312" i="2"/>
  <c r="V311" i="2"/>
  <c r="R311" i="2"/>
  <c r="V310" i="2"/>
  <c r="R310" i="2"/>
  <c r="V309" i="2"/>
  <c r="R309" i="2"/>
  <c r="V308" i="2"/>
  <c r="R308" i="2"/>
  <c r="V307" i="2"/>
  <c r="R307" i="2"/>
  <c r="V306" i="2"/>
  <c r="R306" i="2"/>
  <c r="V305" i="2"/>
  <c r="R305" i="2"/>
  <c r="V304" i="2"/>
  <c r="R304" i="2"/>
  <c r="V303" i="2"/>
  <c r="R303" i="2"/>
  <c r="V302" i="2"/>
  <c r="R302" i="2"/>
  <c r="V301" i="2"/>
  <c r="R301" i="2"/>
  <c r="V300" i="2"/>
  <c r="R300" i="2"/>
  <c r="V299" i="2"/>
  <c r="R299" i="2"/>
  <c r="V298" i="2"/>
  <c r="R298" i="2"/>
  <c r="V297" i="2"/>
  <c r="R297" i="2"/>
  <c r="V296" i="2"/>
  <c r="R296" i="2"/>
  <c r="V295" i="2"/>
  <c r="R295" i="2"/>
  <c r="V294" i="2"/>
  <c r="R294" i="2"/>
  <c r="V293" i="2"/>
  <c r="R293" i="2"/>
  <c r="V292" i="2"/>
  <c r="R292" i="2"/>
  <c r="V291" i="2"/>
  <c r="R291" i="2"/>
  <c r="V290" i="2"/>
  <c r="R290" i="2"/>
  <c r="V289" i="2"/>
  <c r="R289" i="2"/>
  <c r="V288" i="2"/>
  <c r="R288" i="2"/>
  <c r="V287" i="2"/>
  <c r="R287" i="2"/>
  <c r="V286" i="2"/>
  <c r="R286" i="2"/>
  <c r="V285" i="2"/>
  <c r="R285" i="2"/>
  <c r="V284" i="2"/>
  <c r="R284" i="2"/>
  <c r="V283" i="2"/>
  <c r="R283" i="2"/>
  <c r="V282" i="2"/>
  <c r="R282" i="2"/>
  <c r="V281" i="2"/>
  <c r="R281" i="2"/>
  <c r="V280" i="2"/>
  <c r="R280" i="2"/>
  <c r="V279" i="2"/>
  <c r="R279" i="2"/>
  <c r="V278" i="2"/>
  <c r="R278" i="2"/>
  <c r="V277" i="2"/>
  <c r="R277" i="2"/>
  <c r="V276" i="2"/>
  <c r="R276" i="2"/>
  <c r="V275" i="2"/>
  <c r="R275" i="2"/>
  <c r="V274" i="2"/>
  <c r="R274" i="2"/>
  <c r="V273" i="2"/>
  <c r="R273" i="2"/>
  <c r="V272" i="2"/>
  <c r="R272" i="2"/>
  <c r="V271" i="2"/>
  <c r="R271" i="2"/>
  <c r="V270" i="2"/>
  <c r="R270" i="2"/>
  <c r="V269" i="2"/>
  <c r="R269" i="2"/>
  <c r="V268" i="2"/>
  <c r="R268" i="2"/>
  <c r="V267" i="2"/>
  <c r="R267" i="2"/>
  <c r="V266" i="2"/>
  <c r="R266" i="2"/>
  <c r="V265" i="2"/>
  <c r="R265" i="2"/>
  <c r="V264" i="2"/>
  <c r="R264" i="2"/>
  <c r="V263" i="2"/>
  <c r="R263" i="2"/>
  <c r="V262" i="2"/>
  <c r="R262" i="2"/>
  <c r="V261" i="2"/>
  <c r="R261" i="2"/>
  <c r="V260" i="2"/>
  <c r="R260" i="2"/>
  <c r="V259" i="2"/>
  <c r="R259" i="2"/>
  <c r="V258" i="2"/>
  <c r="R258" i="2"/>
  <c r="V257" i="2"/>
  <c r="R257" i="2"/>
  <c r="V256" i="2"/>
  <c r="R256" i="2"/>
  <c r="V255" i="2"/>
  <c r="R255" i="2"/>
  <c r="V254" i="2"/>
  <c r="R254" i="2"/>
  <c r="V253" i="2"/>
  <c r="R253" i="2"/>
  <c r="V252" i="2"/>
  <c r="R252" i="2"/>
  <c r="V251" i="2"/>
  <c r="R251" i="2"/>
  <c r="V250" i="2"/>
  <c r="R250" i="2"/>
  <c r="V249" i="2"/>
  <c r="R249" i="2"/>
  <c r="V248" i="2"/>
  <c r="R248" i="2"/>
  <c r="V247" i="2"/>
  <c r="R247" i="2"/>
  <c r="V246" i="2"/>
  <c r="R246" i="2"/>
  <c r="V245" i="2"/>
  <c r="R245" i="2"/>
  <c r="V244" i="2"/>
  <c r="R244" i="2"/>
  <c r="V243" i="2"/>
  <c r="R243" i="2"/>
  <c r="V242" i="2"/>
  <c r="R242" i="2"/>
  <c r="V241" i="2"/>
  <c r="R241" i="2"/>
  <c r="V240" i="2"/>
  <c r="R240" i="2"/>
  <c r="V239" i="2"/>
  <c r="R239" i="2"/>
  <c r="V238" i="2"/>
  <c r="R238" i="2"/>
  <c r="V237" i="2"/>
  <c r="R237" i="2"/>
  <c r="V236" i="2"/>
  <c r="R236" i="2"/>
  <c r="V235" i="2"/>
  <c r="R235" i="2"/>
  <c r="V234" i="2"/>
  <c r="R234" i="2"/>
  <c r="V233" i="2"/>
  <c r="R233" i="2"/>
  <c r="V232" i="2"/>
  <c r="R232" i="2"/>
  <c r="V231" i="2"/>
  <c r="R231" i="2"/>
  <c r="V230" i="2"/>
  <c r="R230" i="2"/>
  <c r="V229" i="2"/>
  <c r="R229" i="2"/>
  <c r="V228" i="2"/>
  <c r="R228" i="2"/>
  <c r="V227" i="2"/>
  <c r="R227" i="2"/>
  <c r="V226" i="2"/>
  <c r="R226" i="2"/>
  <c r="V225" i="2"/>
  <c r="R225" i="2"/>
  <c r="V224" i="2"/>
  <c r="R224" i="2"/>
  <c r="V223" i="2"/>
  <c r="R223" i="2"/>
  <c r="V222" i="2"/>
  <c r="R222" i="2"/>
  <c r="V221" i="2"/>
  <c r="R221" i="2"/>
  <c r="V220" i="2"/>
  <c r="R220" i="2"/>
  <c r="V219" i="2"/>
  <c r="R219" i="2"/>
  <c r="V218" i="2"/>
  <c r="R218" i="2"/>
  <c r="V217" i="2"/>
  <c r="R217" i="2"/>
  <c r="V216" i="2"/>
  <c r="R216" i="2"/>
  <c r="V215" i="2"/>
  <c r="R215" i="2"/>
  <c r="V214" i="2"/>
  <c r="R214" i="2"/>
  <c r="V213" i="2"/>
  <c r="R213" i="2"/>
  <c r="V212" i="2"/>
  <c r="R212" i="2"/>
  <c r="V211" i="2"/>
  <c r="R211" i="2"/>
  <c r="V210" i="2"/>
  <c r="R210" i="2"/>
  <c r="V209" i="2"/>
  <c r="R209" i="2"/>
  <c r="V208" i="2"/>
  <c r="R208" i="2"/>
  <c r="V207" i="2"/>
  <c r="R207" i="2"/>
  <c r="V206" i="2"/>
  <c r="R206" i="2"/>
  <c r="V205" i="2"/>
  <c r="R205" i="2"/>
  <c r="V204" i="2"/>
  <c r="V203" i="2"/>
  <c r="V202" i="2"/>
  <c r="V201" i="2"/>
  <c r="V200" i="2"/>
  <c r="V199" i="2"/>
  <c r="V198" i="2"/>
  <c r="V197" i="2"/>
  <c r="V196" i="2"/>
  <c r="V195" i="2"/>
  <c r="V194" i="2"/>
  <c r="V193" i="2"/>
  <c r="V192" i="2"/>
  <c r="V191" i="2"/>
  <c r="V190" i="2"/>
  <c r="V189" i="2"/>
  <c r="V188" i="2"/>
  <c r="V187" i="2"/>
  <c r="V186" i="2"/>
  <c r="V185" i="2"/>
  <c r="V184" i="2"/>
  <c r="V183" i="2"/>
  <c r="V182" i="2"/>
  <c r="V181" i="2"/>
  <c r="V180" i="2"/>
  <c r="V179" i="2"/>
  <c r="V178" i="2"/>
  <c r="V177" i="2"/>
  <c r="V176" i="2"/>
  <c r="V175" i="2"/>
  <c r="V174" i="2"/>
  <c r="V173" i="2"/>
  <c r="V172" i="2"/>
  <c r="V171" i="2"/>
  <c r="V170" i="2"/>
  <c r="V169" i="2"/>
  <c r="V168" i="2"/>
  <c r="V167" i="2"/>
  <c r="V166" i="2"/>
  <c r="V165" i="2"/>
  <c r="V164" i="2"/>
  <c r="V163" i="2"/>
  <c r="V162" i="2"/>
  <c r="V161" i="2"/>
  <c r="V160" i="2"/>
  <c r="V159" i="2"/>
  <c r="V158" i="2"/>
  <c r="V157" i="2"/>
  <c r="V156" i="2"/>
  <c r="V155" i="2"/>
  <c r="V154" i="2"/>
  <c r="V153" i="2"/>
  <c r="V152" i="2"/>
  <c r="V151" i="2"/>
  <c r="V150" i="2"/>
  <c r="V149" i="2"/>
  <c r="V148" i="2"/>
  <c r="V147" i="2"/>
  <c r="V146" i="2"/>
  <c r="V145" i="2"/>
  <c r="V144" i="2"/>
  <c r="V143" i="2"/>
  <c r="V142" i="2"/>
  <c r="V141" i="2"/>
  <c r="V140" i="2"/>
  <c r="V139" i="2"/>
  <c r="R139" i="2"/>
  <c r="V138" i="2"/>
  <c r="R138" i="2"/>
  <c r="V137" i="2"/>
  <c r="R137" i="2"/>
  <c r="V136" i="2"/>
  <c r="R136" i="2"/>
  <c r="V135" i="2"/>
  <c r="R135" i="2"/>
  <c r="V134" i="2"/>
  <c r="R134" i="2"/>
  <c r="V133" i="2"/>
  <c r="R133" i="2"/>
  <c r="V132" i="2"/>
  <c r="R132" i="2"/>
  <c r="V131" i="2"/>
  <c r="R131" i="2"/>
  <c r="V130" i="2"/>
  <c r="R130" i="2"/>
  <c r="V129" i="2"/>
  <c r="R129" i="2"/>
  <c r="V128" i="2"/>
  <c r="R128" i="2"/>
  <c r="V127" i="2"/>
  <c r="R127" i="2"/>
  <c r="V126" i="2"/>
  <c r="R126" i="2"/>
  <c r="V125" i="2"/>
  <c r="R125" i="2"/>
  <c r="V124" i="2"/>
  <c r="R124" i="2"/>
  <c r="V123" i="2"/>
  <c r="R123" i="2"/>
  <c r="V122" i="2"/>
  <c r="R122" i="2"/>
  <c r="V121" i="2"/>
  <c r="R121" i="2"/>
  <c r="V120" i="2"/>
  <c r="R120" i="2"/>
  <c r="V119" i="2"/>
  <c r="R119" i="2"/>
  <c r="V118" i="2"/>
  <c r="R118" i="2"/>
  <c r="V117" i="2"/>
  <c r="R117" i="2"/>
  <c r="V116" i="2"/>
  <c r="R116" i="2"/>
  <c r="V115" i="2"/>
  <c r="R115" i="2"/>
  <c r="V114" i="2"/>
  <c r="R114" i="2"/>
  <c r="V113" i="2"/>
  <c r="R113" i="2"/>
  <c r="V112" i="2"/>
  <c r="R112" i="2"/>
  <c r="V111" i="2"/>
  <c r="R111" i="2"/>
  <c r="V110" i="2"/>
  <c r="R110" i="2"/>
  <c r="V109" i="2"/>
  <c r="R109" i="2"/>
  <c r="V108" i="2"/>
  <c r="R108" i="2"/>
  <c r="V107" i="2"/>
  <c r="R107" i="2"/>
  <c r="V106" i="2"/>
  <c r="R106" i="2"/>
  <c r="V105" i="2"/>
  <c r="R105" i="2"/>
  <c r="V104" i="2"/>
  <c r="R104" i="2"/>
  <c r="V103" i="2"/>
  <c r="R103" i="2"/>
  <c r="V102" i="2"/>
  <c r="R102" i="2"/>
  <c r="V101" i="2"/>
  <c r="R101" i="2"/>
  <c r="V100" i="2"/>
  <c r="R100" i="2"/>
  <c r="V99" i="2"/>
  <c r="R99" i="2"/>
  <c r="V98" i="2"/>
  <c r="R98" i="2"/>
  <c r="V97" i="2"/>
  <c r="R97" i="2"/>
  <c r="V96" i="2"/>
  <c r="R96" i="2"/>
  <c r="V95" i="2"/>
  <c r="R95" i="2"/>
  <c r="V94" i="2"/>
  <c r="R94" i="2"/>
  <c r="V93" i="2"/>
  <c r="R93" i="2"/>
  <c r="V92" i="2"/>
  <c r="R92" i="2"/>
  <c r="V91" i="2"/>
  <c r="R91" i="2"/>
  <c r="V90" i="2"/>
  <c r="R90" i="2"/>
  <c r="V89" i="2"/>
  <c r="R89" i="2"/>
  <c r="V88" i="2"/>
  <c r="R88" i="2"/>
  <c r="V87" i="2"/>
  <c r="R87" i="2"/>
  <c r="V86" i="2"/>
  <c r="R86" i="2"/>
  <c r="V85" i="2"/>
  <c r="R85" i="2"/>
  <c r="V84" i="2"/>
  <c r="R84" i="2"/>
  <c r="V83" i="2"/>
  <c r="R83" i="2"/>
  <c r="V82" i="2"/>
  <c r="R82" i="2"/>
  <c r="V81" i="2"/>
  <c r="R81" i="2"/>
  <c r="V80" i="2"/>
  <c r="R80" i="2"/>
  <c r="V79" i="2"/>
  <c r="R79" i="2"/>
  <c r="V78" i="2"/>
  <c r="R78" i="2"/>
  <c r="V77" i="2"/>
  <c r="R77" i="2"/>
  <c r="V76" i="2"/>
  <c r="R76" i="2"/>
  <c r="V75" i="2"/>
  <c r="R75" i="2"/>
  <c r="V74" i="2"/>
  <c r="R74" i="2"/>
  <c r="V73" i="2"/>
  <c r="R73" i="2"/>
  <c r="V72" i="2"/>
  <c r="R72" i="2"/>
  <c r="V71" i="2"/>
  <c r="R71" i="2"/>
  <c r="V70" i="2"/>
  <c r="R70" i="2"/>
  <c r="V69" i="2"/>
  <c r="R69" i="2"/>
  <c r="V68" i="2"/>
  <c r="R68" i="2"/>
  <c r="V67" i="2"/>
  <c r="R67" i="2"/>
  <c r="V66" i="2"/>
  <c r="R66" i="2"/>
  <c r="V65" i="2"/>
  <c r="R65" i="2"/>
  <c r="V64" i="2"/>
  <c r="R64" i="2"/>
  <c r="V63" i="2"/>
  <c r="R63" i="2"/>
  <c r="V62" i="2"/>
  <c r="R62" i="2"/>
  <c r="V61" i="2"/>
  <c r="R61" i="2"/>
  <c r="V60" i="2"/>
  <c r="R60" i="2"/>
  <c r="V59" i="2"/>
  <c r="R59" i="2"/>
  <c r="V58" i="2"/>
  <c r="R58" i="2"/>
  <c r="V57" i="2"/>
  <c r="R57" i="2"/>
  <c r="V56" i="2"/>
  <c r="R56" i="2"/>
  <c r="V55" i="2"/>
  <c r="R55" i="2"/>
  <c r="V54" i="2"/>
  <c r="R54" i="2"/>
  <c r="V53" i="2"/>
  <c r="R53" i="2"/>
  <c r="V52" i="2"/>
  <c r="R52" i="2"/>
  <c r="V51" i="2"/>
  <c r="R51" i="2"/>
  <c r="V50" i="2"/>
  <c r="R50" i="2"/>
  <c r="V49" i="2"/>
  <c r="R49" i="2"/>
  <c r="V48" i="2"/>
  <c r="R48" i="2"/>
  <c r="V47" i="2"/>
  <c r="R47" i="2"/>
  <c r="V46" i="2"/>
  <c r="R46" i="2"/>
  <c r="V45" i="2"/>
  <c r="R45" i="2"/>
  <c r="V44" i="2"/>
  <c r="R44" i="2"/>
  <c r="V43" i="2"/>
  <c r="R43" i="2"/>
  <c r="V42" i="2"/>
  <c r="R42" i="2"/>
  <c r="V41" i="2"/>
  <c r="R41" i="2"/>
  <c r="V40" i="2"/>
  <c r="R40" i="2"/>
  <c r="V39" i="2"/>
  <c r="R39" i="2"/>
  <c r="V38" i="2"/>
  <c r="R38" i="2"/>
  <c r="V37" i="2"/>
  <c r="R37" i="2"/>
  <c r="V36" i="2"/>
  <c r="R36" i="2"/>
  <c r="V35" i="2"/>
  <c r="R35" i="2"/>
  <c r="V34" i="2"/>
  <c r="R34" i="2"/>
  <c r="V33" i="2"/>
  <c r="R33" i="2"/>
  <c r="V32" i="2"/>
  <c r="R32" i="2"/>
  <c r="V31" i="2"/>
  <c r="R31" i="2"/>
  <c r="V30" i="2"/>
  <c r="R30" i="2"/>
  <c r="V29" i="2"/>
  <c r="R29" i="2"/>
  <c r="V28" i="2"/>
  <c r="R28" i="2"/>
  <c r="V27" i="2"/>
  <c r="R27" i="2"/>
  <c r="V26" i="2"/>
  <c r="R26" i="2"/>
  <c r="V25" i="2"/>
  <c r="R25" i="2"/>
  <c r="V24" i="2"/>
  <c r="R24" i="2"/>
  <c r="V23" i="2"/>
  <c r="R23" i="2"/>
  <c r="V22" i="2"/>
  <c r="R22" i="2"/>
  <c r="V21" i="2"/>
  <c r="R21" i="2"/>
  <c r="V20" i="2"/>
  <c r="R20" i="2"/>
  <c r="V19" i="2"/>
  <c r="R19" i="2"/>
  <c r="V18" i="2"/>
  <c r="R18" i="2"/>
  <c r="V17" i="2"/>
  <c r="R17" i="2"/>
  <c r="V16" i="2"/>
  <c r="R16" i="2"/>
  <c r="V15" i="2"/>
  <c r="R15" i="2"/>
  <c r="V14" i="2"/>
  <c r="V10" i="2"/>
  <c r="V11" i="2"/>
  <c r="V12" i="2"/>
  <c r="V13" i="2"/>
  <c r="V9" i="2"/>
  <c r="B5" i="28"/>
  <c r="A6" i="34"/>
  <c r="A5" i="34"/>
  <c r="A4" i="34"/>
  <c r="A3" i="34"/>
  <c r="A7" i="31"/>
  <c r="A6" i="31"/>
  <c r="A5" i="31"/>
  <c r="A4" i="31"/>
  <c r="A7" i="18"/>
  <c r="A6" i="18"/>
  <c r="A5" i="18"/>
  <c r="A4" i="18"/>
  <c r="A7" i="17"/>
  <c r="A6" i="17"/>
  <c r="A5" i="17"/>
  <c r="A4" i="17"/>
  <c r="B7" i="37"/>
  <c r="B6" i="37"/>
  <c r="B5" i="37"/>
  <c r="A7" i="37"/>
  <c r="A6" i="37"/>
  <c r="A5" i="37"/>
  <c r="B7" i="5"/>
  <c r="B6" i="5"/>
  <c r="B5" i="5"/>
  <c r="B4" i="5"/>
  <c r="A7" i="5"/>
  <c r="A6" i="5"/>
  <c r="A5" i="5"/>
  <c r="A4" i="5"/>
  <c r="B4" i="31"/>
  <c r="A28" i="32"/>
  <c r="B7" i="31"/>
  <c r="B6" i="31"/>
  <c r="B5" i="31"/>
  <c r="L20" i="34"/>
  <c r="K20" i="34"/>
  <c r="J20" i="34"/>
  <c r="F20" i="34"/>
  <c r="I20" i="34"/>
  <c r="L19" i="34"/>
  <c r="K19" i="34"/>
  <c r="J19" i="34"/>
  <c r="F19" i="34"/>
  <c r="I19" i="34"/>
  <c r="L18" i="34"/>
  <c r="K18" i="34"/>
  <c r="J18" i="34"/>
  <c r="F18" i="34"/>
  <c r="I18" i="34"/>
  <c r="L17" i="34"/>
  <c r="K17" i="34"/>
  <c r="J17" i="34"/>
  <c r="F17" i="34"/>
  <c r="I17" i="34"/>
  <c r="L16" i="34"/>
  <c r="K16" i="34"/>
  <c r="J16" i="34"/>
  <c r="F16" i="34"/>
  <c r="I16" i="34"/>
  <c r="B6" i="34"/>
  <c r="B5" i="34"/>
  <c r="B7" i="41"/>
  <c r="B4" i="34"/>
  <c r="B3" i="34"/>
  <c r="A30" i="32"/>
  <c r="P22" i="34"/>
  <c r="L15" i="34"/>
  <c r="K15" i="34"/>
  <c r="J15" i="34"/>
  <c r="F15" i="34"/>
  <c r="I15" i="34"/>
  <c r="L14" i="34"/>
  <c r="K14" i="34"/>
  <c r="J14" i="34"/>
  <c r="F14" i="34"/>
  <c r="I14" i="34"/>
  <c r="L13" i="34"/>
  <c r="K13" i="34"/>
  <c r="J13" i="34"/>
  <c r="F13" i="34"/>
  <c r="I13" i="34"/>
  <c r="L12" i="34"/>
  <c r="K12" i="34"/>
  <c r="J12" i="34"/>
  <c r="F12" i="34"/>
  <c r="I12" i="34"/>
  <c r="L11" i="34"/>
  <c r="K11" i="34"/>
  <c r="J11" i="34"/>
  <c r="F11" i="34"/>
  <c r="I11" i="34"/>
  <c r="N11" i="34"/>
  <c r="Q11" i="34"/>
  <c r="B7" i="17"/>
  <c r="B6" i="17"/>
  <c r="B5" i="17"/>
  <c r="B4" i="17"/>
  <c r="B6" i="18"/>
  <c r="B5" i="18"/>
  <c r="B4" i="18"/>
  <c r="N32" i="18"/>
  <c r="M32" i="18"/>
  <c r="L32" i="18"/>
  <c r="K32" i="18"/>
  <c r="J32" i="18"/>
  <c r="I32" i="18"/>
  <c r="B7" i="18"/>
  <c r="E14" i="32"/>
  <c r="F13" i="31"/>
  <c r="H13" i="31"/>
  <c r="F10" i="31"/>
  <c r="H10" i="31"/>
  <c r="F11" i="31"/>
  <c r="H11" i="31"/>
  <c r="F12" i="31"/>
  <c r="H12" i="31"/>
  <c r="B4" i="28"/>
  <c r="N10" i="2"/>
  <c r="N12" i="2"/>
  <c r="R13" i="2"/>
  <c r="C4" i="2"/>
  <c r="B41" i="17"/>
  <c r="B47" i="17"/>
  <c r="B51" i="17"/>
  <c r="B52" i="17"/>
  <c r="F18" i="31"/>
  <c r="S1323" i="2"/>
  <c r="S1072" i="2"/>
  <c r="S689" i="2"/>
  <c r="S657" i="2"/>
  <c r="S625" i="2"/>
  <c r="S110" i="2"/>
  <c r="S78" i="2"/>
  <c r="S46" i="2"/>
  <c r="S14" i="2"/>
  <c r="S9" i="2"/>
  <c r="S71" i="2"/>
  <c r="S128" i="2"/>
  <c r="S62" i="2"/>
  <c r="S23" i="2"/>
  <c r="S1322" i="2"/>
  <c r="S998" i="2"/>
  <c r="S688" i="2"/>
  <c r="S656" i="2"/>
  <c r="S624" i="2"/>
  <c r="S109" i="2"/>
  <c r="S77" i="2"/>
  <c r="S45" i="2"/>
  <c r="S13" i="2"/>
  <c r="S44" i="2"/>
  <c r="S10" i="2"/>
  <c r="S105" i="2"/>
  <c r="S65" i="2"/>
  <c r="S126" i="2"/>
  <c r="S27" i="2"/>
  <c r="S48" i="2"/>
  <c r="S1321" i="2"/>
  <c r="S1032" i="2"/>
  <c r="S997" i="2"/>
  <c r="S687" i="2"/>
  <c r="S655" i="2"/>
  <c r="S623" i="2"/>
  <c r="S108" i="2"/>
  <c r="S76" i="2"/>
  <c r="S12" i="2"/>
  <c r="S137" i="2"/>
  <c r="S135" i="2"/>
  <c r="S96" i="2"/>
  <c r="S24" i="2"/>
  <c r="S16" i="2"/>
  <c r="S1320" i="2"/>
  <c r="S1069" i="2"/>
  <c r="S1031" i="2"/>
  <c r="S993" i="2"/>
  <c r="S686" i="2"/>
  <c r="S654" i="2"/>
  <c r="S622" i="2"/>
  <c r="S139" i="2"/>
  <c r="S107" i="2"/>
  <c r="S75" i="2"/>
  <c r="S43" i="2"/>
  <c r="S11" i="2"/>
  <c r="S73" i="2"/>
  <c r="S39" i="2"/>
  <c r="S31" i="2"/>
  <c r="S115" i="2"/>
  <c r="S50" i="2"/>
  <c r="S47" i="2"/>
  <c r="S1319" i="2"/>
  <c r="S1179" i="2"/>
  <c r="S992" i="2"/>
  <c r="S685" i="2"/>
  <c r="S653" i="2"/>
  <c r="S621" i="2"/>
  <c r="S138" i="2"/>
  <c r="S106" i="2"/>
  <c r="S74" i="2"/>
  <c r="S42" i="2"/>
  <c r="S41" i="2"/>
  <c r="S103" i="2"/>
  <c r="S97" i="2"/>
  <c r="S64" i="2"/>
  <c r="S61" i="2"/>
  <c r="S52" i="2"/>
  <c r="S1318" i="2"/>
  <c r="S1143" i="2"/>
  <c r="S1067" i="2"/>
  <c r="S991" i="2"/>
  <c r="S684" i="2"/>
  <c r="S652" i="2"/>
  <c r="S620" i="2"/>
  <c r="S1317" i="2"/>
  <c r="S1109" i="2"/>
  <c r="S1028" i="2"/>
  <c r="S990" i="2"/>
  <c r="S683" i="2"/>
  <c r="S651" i="2"/>
  <c r="S619" i="2"/>
  <c r="S136" i="2"/>
  <c r="S104" i="2"/>
  <c r="S72" i="2"/>
  <c r="S40" i="2"/>
  <c r="S33" i="2"/>
  <c r="S32" i="2"/>
  <c r="S119" i="2"/>
  <c r="S54" i="2"/>
  <c r="S79" i="2"/>
  <c r="S1316" i="2"/>
  <c r="S989" i="2"/>
  <c r="S682" i="2"/>
  <c r="S650" i="2"/>
  <c r="S618" i="2"/>
  <c r="S95" i="2"/>
  <c r="S25" i="2"/>
  <c r="S114" i="2"/>
  <c r="S1315" i="2"/>
  <c r="S1140" i="2"/>
  <c r="S1026" i="2"/>
  <c r="S681" i="2"/>
  <c r="S649" i="2"/>
  <c r="S617" i="2"/>
  <c r="S134" i="2"/>
  <c r="S102" i="2"/>
  <c r="S70" i="2"/>
  <c r="S38" i="2"/>
  <c r="S98" i="2"/>
  <c r="S612" i="2"/>
  <c r="S125" i="2"/>
  <c r="S88" i="2"/>
  <c r="S55" i="2"/>
  <c r="S86" i="2"/>
  <c r="S80" i="2"/>
  <c r="S1314" i="2"/>
  <c r="S1174" i="2"/>
  <c r="S986" i="2"/>
  <c r="S680" i="2"/>
  <c r="S648" i="2"/>
  <c r="S616" i="2"/>
  <c r="S133" i="2"/>
  <c r="S101" i="2"/>
  <c r="S69" i="2"/>
  <c r="S37" i="2"/>
  <c r="S66" i="2"/>
  <c r="S676" i="2"/>
  <c r="S129" i="2"/>
  <c r="S94" i="2"/>
  <c r="S124" i="2"/>
  <c r="S91" i="2"/>
  <c r="S122" i="2"/>
  <c r="S117" i="2"/>
  <c r="S84" i="2"/>
  <c r="S1313" i="2"/>
  <c r="S679" i="2"/>
  <c r="S647" i="2"/>
  <c r="S615" i="2"/>
  <c r="S132" i="2"/>
  <c r="S100" i="2"/>
  <c r="S68" i="2"/>
  <c r="S36" i="2"/>
  <c r="S67" i="2"/>
  <c r="S130" i="2"/>
  <c r="S63" i="2"/>
  <c r="S93" i="2"/>
  <c r="S60" i="2"/>
  <c r="S19" i="2"/>
  <c r="S1312" i="2"/>
  <c r="S984" i="2"/>
  <c r="S678" i="2"/>
  <c r="S646" i="2"/>
  <c r="S614" i="2"/>
  <c r="S131" i="2"/>
  <c r="S99" i="2"/>
  <c r="S35" i="2"/>
  <c r="S34" i="2"/>
  <c r="S29" i="2"/>
  <c r="S51" i="2"/>
  <c r="S1311" i="2"/>
  <c r="S1022" i="2"/>
  <c r="S677" i="2"/>
  <c r="S645" i="2"/>
  <c r="S613" i="2"/>
  <c r="S644" i="2"/>
  <c r="S30" i="2"/>
  <c r="S92" i="2"/>
  <c r="S123" i="2"/>
  <c r="S26" i="2"/>
  <c r="S118" i="2"/>
  <c r="S53" i="2"/>
  <c r="S1310" i="2"/>
  <c r="S1170" i="2"/>
  <c r="S1019" i="2"/>
  <c r="S58" i="2"/>
  <c r="S18" i="2"/>
  <c r="S15" i="2"/>
  <c r="S1018" i="2"/>
  <c r="S675" i="2"/>
  <c r="S643" i="2"/>
  <c r="S611" i="2"/>
  <c r="S121" i="2"/>
  <c r="S120" i="2"/>
  <c r="S112" i="2"/>
  <c r="S1168" i="2"/>
  <c r="S1017" i="2"/>
  <c r="S674" i="2"/>
  <c r="S642" i="2"/>
  <c r="S610" i="2"/>
  <c r="S127" i="2"/>
  <c r="S57" i="2"/>
  <c r="S87" i="2"/>
  <c r="S22" i="2"/>
  <c r="S21" i="2"/>
  <c r="S20" i="2"/>
  <c r="S1167" i="2"/>
  <c r="S1016" i="2"/>
  <c r="S673" i="2"/>
  <c r="S641" i="2"/>
  <c r="S609" i="2"/>
  <c r="S89" i="2"/>
  <c r="S113" i="2"/>
  <c r="S1015" i="2"/>
  <c r="S672" i="2"/>
  <c r="S640" i="2"/>
  <c r="S608" i="2"/>
  <c r="S28" i="2"/>
  <c r="S59" i="2"/>
  <c r="S56" i="2"/>
  <c r="S82" i="2"/>
  <c r="S671" i="2"/>
  <c r="S639" i="2"/>
  <c r="S607" i="2"/>
  <c r="S1048" i="2"/>
  <c r="S670" i="2"/>
  <c r="S638" i="2"/>
  <c r="S606" i="2"/>
  <c r="S1047" i="2"/>
  <c r="S669" i="2"/>
  <c r="S637" i="2"/>
  <c r="S605" i="2"/>
  <c r="S90" i="2"/>
  <c r="S83" i="2"/>
  <c r="S668" i="2"/>
  <c r="S636" i="2"/>
  <c r="S85" i="2"/>
  <c r="S17" i="2"/>
  <c r="S1126" i="2"/>
  <c r="S1010" i="2"/>
  <c r="S667" i="2"/>
  <c r="S635" i="2"/>
  <c r="S1125" i="2"/>
  <c r="S1009" i="2"/>
  <c r="S666" i="2"/>
  <c r="S634" i="2"/>
  <c r="S81" i="2"/>
  <c r="S1158" i="2"/>
  <c r="S1124" i="2"/>
  <c r="S1008" i="2"/>
  <c r="S665" i="2"/>
  <c r="S633" i="2"/>
  <c r="S49" i="2"/>
  <c r="S1330" i="2"/>
  <c r="S1157" i="2"/>
  <c r="S1042" i="2"/>
  <c r="S1007" i="2"/>
  <c r="S664" i="2"/>
  <c r="S632" i="2"/>
  <c r="S1329" i="2"/>
  <c r="S1156" i="2"/>
  <c r="S1083" i="2"/>
  <c r="S1041" i="2"/>
  <c r="S1006" i="2"/>
  <c r="S663" i="2"/>
  <c r="S631" i="2"/>
  <c r="S116" i="2"/>
  <c r="S1328" i="2"/>
  <c r="S1155" i="2"/>
  <c r="S1082" i="2"/>
  <c r="S662" i="2"/>
  <c r="S630" i="2"/>
  <c r="S1327" i="2"/>
  <c r="S1154" i="2"/>
  <c r="S661" i="2"/>
  <c r="S629" i="2"/>
  <c r="S111" i="2"/>
  <c r="S1326" i="2"/>
  <c r="S1075" i="2"/>
  <c r="S1003" i="2"/>
  <c r="S660" i="2"/>
  <c r="S628" i="2"/>
  <c r="S1325" i="2"/>
  <c r="S1074" i="2"/>
  <c r="S1002" i="2"/>
  <c r="S691" i="2"/>
  <c r="S659" i="2"/>
  <c r="S627" i="2"/>
  <c r="S1324" i="2"/>
  <c r="S1073" i="2"/>
  <c r="S690" i="2"/>
  <c r="S658" i="2"/>
  <c r="S626" i="2"/>
  <c r="S1451" i="2"/>
  <c r="S1185" i="2"/>
  <c r="S1149" i="2"/>
  <c r="S881" i="2"/>
  <c r="S494" i="2"/>
  <c r="S1450" i="2"/>
  <c r="S1184" i="2"/>
  <c r="S1148" i="2"/>
  <c r="S880" i="2"/>
  <c r="S493" i="2"/>
  <c r="S473" i="2"/>
  <c r="S1449" i="2"/>
  <c r="S1183" i="2"/>
  <c r="S1147" i="2"/>
  <c r="S879" i="2"/>
  <c r="S492" i="2"/>
  <c r="S1448" i="2"/>
  <c r="S1182" i="2"/>
  <c r="S1145" i="2"/>
  <c r="S878" i="2"/>
  <c r="S491" i="2"/>
  <c r="S1447" i="2"/>
  <c r="S877" i="2"/>
  <c r="S490" i="2"/>
  <c r="S1446" i="2"/>
  <c r="S1178" i="2"/>
  <c r="S876" i="2"/>
  <c r="S489" i="2"/>
  <c r="S1445" i="2"/>
  <c r="S1066" i="2"/>
  <c r="S875" i="2"/>
  <c r="S488" i="2"/>
  <c r="S487" i="2"/>
  <c r="S1444" i="2"/>
  <c r="S1176" i="2"/>
  <c r="S1065" i="2"/>
  <c r="S874" i="2"/>
  <c r="S1443" i="2"/>
  <c r="S1175" i="2"/>
  <c r="S1061" i="2"/>
  <c r="S873" i="2"/>
  <c r="S486" i="2"/>
  <c r="S1442" i="2"/>
  <c r="S1060" i="2"/>
  <c r="S872" i="2"/>
  <c r="S485" i="2"/>
  <c r="S1441" i="2"/>
  <c r="S1059" i="2"/>
  <c r="S484" i="2"/>
  <c r="S1440" i="2"/>
  <c r="S1058" i="2"/>
  <c r="S483" i="2"/>
  <c r="S481" i="2"/>
  <c r="S1439" i="2"/>
  <c r="S1057" i="2"/>
  <c r="S482" i="2"/>
  <c r="S1438" i="2"/>
  <c r="S1055" i="2"/>
  <c r="S1437" i="2"/>
  <c r="S978" i="2"/>
  <c r="S480" i="2"/>
  <c r="S1436" i="2"/>
  <c r="S1052" i="2"/>
  <c r="S479" i="2"/>
  <c r="S1435" i="2"/>
  <c r="S897" i="2"/>
  <c r="S478" i="2"/>
  <c r="S1434" i="2"/>
  <c r="S896" i="2"/>
  <c r="S477" i="2"/>
  <c r="S1433" i="2"/>
  <c r="S1096" i="2"/>
  <c r="S895" i="2"/>
  <c r="S476" i="2"/>
  <c r="S1432" i="2"/>
  <c r="S894" i="2"/>
  <c r="S475" i="2"/>
  <c r="S1431" i="2"/>
  <c r="S893" i="2"/>
  <c r="S474" i="2"/>
  <c r="S1430" i="2"/>
  <c r="S892" i="2"/>
  <c r="S1429" i="2"/>
  <c r="S891" i="2"/>
  <c r="S472" i="2"/>
  <c r="S890" i="2"/>
  <c r="S471" i="2"/>
  <c r="S889" i="2"/>
  <c r="S888" i="2"/>
  <c r="S1121" i="2"/>
  <c r="S887" i="2"/>
  <c r="S500" i="2"/>
  <c r="S886" i="2"/>
  <c r="S499" i="2"/>
  <c r="S1191" i="2"/>
  <c r="S885" i="2"/>
  <c r="S498" i="2"/>
  <c r="S1189" i="2"/>
  <c r="S884" i="2"/>
  <c r="S497" i="2"/>
  <c r="S1188" i="2"/>
  <c r="S1152" i="2"/>
  <c r="S883" i="2"/>
  <c r="S496" i="2"/>
  <c r="S1186" i="2"/>
  <c r="S1151" i="2"/>
  <c r="S882" i="2"/>
  <c r="S495" i="2"/>
  <c r="S1089" i="2"/>
  <c r="S470" i="2"/>
  <c r="S469" i="2"/>
  <c r="S1419" i="2"/>
  <c r="S999" i="2"/>
  <c r="S462" i="2"/>
  <c r="S1418" i="2"/>
  <c r="S461" i="2"/>
  <c r="S449" i="2"/>
  <c r="S460" i="2"/>
  <c r="S459" i="2"/>
  <c r="S1068" i="2"/>
  <c r="S458" i="2"/>
  <c r="S457" i="2"/>
  <c r="S1142" i="2"/>
  <c r="S456" i="2"/>
  <c r="S455" i="2"/>
  <c r="S436" i="2"/>
  <c r="S1141" i="2"/>
  <c r="S1108" i="2"/>
  <c r="S454" i="2"/>
  <c r="S468" i="2"/>
  <c r="S453" i="2"/>
  <c r="S439" i="2"/>
  <c r="S1105" i="2"/>
  <c r="S871" i="2"/>
  <c r="S452" i="2"/>
  <c r="S870" i="2"/>
  <c r="S451" i="2"/>
  <c r="S441" i="2"/>
  <c r="S450" i="2"/>
  <c r="S1169" i="2"/>
  <c r="S448" i="2"/>
  <c r="S447" i="2"/>
  <c r="S446" i="2"/>
  <c r="S445" i="2"/>
  <c r="S444" i="2"/>
  <c r="S1095" i="2"/>
  <c r="S443" i="2"/>
  <c r="S442" i="2"/>
  <c r="S440" i="2"/>
  <c r="S1428" i="2"/>
  <c r="S1427" i="2"/>
  <c r="S438" i="2"/>
  <c r="S1426" i="2"/>
  <c r="S437" i="2"/>
  <c r="S1425" i="2"/>
  <c r="S1424" i="2"/>
  <c r="S467" i="2"/>
  <c r="S435" i="2"/>
  <c r="S1423" i="2"/>
  <c r="S466" i="2"/>
  <c r="S1422" i="2"/>
  <c r="S465" i="2"/>
  <c r="S1421" i="2"/>
  <c r="S464" i="2"/>
  <c r="S1420" i="2"/>
  <c r="S463" i="2"/>
  <c r="S1417" i="2"/>
  <c r="S1416" i="2"/>
  <c r="S1415" i="2"/>
  <c r="S1144" i="2"/>
  <c r="S1414" i="2"/>
  <c r="S1413" i="2"/>
  <c r="S1412" i="2"/>
  <c r="S1411" i="2"/>
  <c r="S869" i="2"/>
  <c r="S434" i="2"/>
  <c r="S433" i="2"/>
  <c r="S1387" i="2"/>
  <c r="S1115" i="2"/>
  <c r="S1034" i="2"/>
  <c r="S849" i="2"/>
  <c r="S817" i="2"/>
  <c r="S430" i="2"/>
  <c r="S398" i="2"/>
  <c r="S366" i="2"/>
  <c r="S334" i="2"/>
  <c r="S417" i="2"/>
  <c r="S377" i="2"/>
  <c r="S1386" i="2"/>
  <c r="S1114" i="2"/>
  <c r="S1033" i="2"/>
  <c r="S848" i="2"/>
  <c r="S816" i="2"/>
  <c r="S429" i="2"/>
  <c r="S397" i="2"/>
  <c r="S365" i="2"/>
  <c r="S333" i="2"/>
  <c r="S1385" i="2"/>
  <c r="S1113" i="2"/>
  <c r="S847" i="2"/>
  <c r="S815" i="2"/>
  <c r="S428" i="2"/>
  <c r="S396" i="2"/>
  <c r="S364" i="2"/>
  <c r="S359" i="2"/>
  <c r="S1384" i="2"/>
  <c r="S1112" i="2"/>
  <c r="S846" i="2"/>
  <c r="S814" i="2"/>
  <c r="S427" i="2"/>
  <c r="S395" i="2"/>
  <c r="S363" i="2"/>
  <c r="S346" i="2"/>
  <c r="S1383" i="2"/>
  <c r="S1111" i="2"/>
  <c r="S1030" i="2"/>
  <c r="S845" i="2"/>
  <c r="S813" i="2"/>
  <c r="S426" i="2"/>
  <c r="S394" i="2"/>
  <c r="S362" i="2"/>
  <c r="S353" i="2"/>
  <c r="S407" i="2"/>
  <c r="S341" i="2"/>
  <c r="S1382" i="2"/>
  <c r="S1110" i="2"/>
  <c r="S1029" i="2"/>
  <c r="S844" i="2"/>
  <c r="S812" i="2"/>
  <c r="S425" i="2"/>
  <c r="S393" i="2"/>
  <c r="S361" i="2"/>
  <c r="S1381" i="2"/>
  <c r="S1177" i="2"/>
  <c r="S843" i="2"/>
  <c r="S811" i="2"/>
  <c r="S424" i="2"/>
  <c r="S392" i="2"/>
  <c r="S360" i="2"/>
  <c r="S391" i="2"/>
  <c r="S385" i="2"/>
  <c r="S380" i="2"/>
  <c r="S1380" i="2"/>
  <c r="S1027" i="2"/>
  <c r="S842" i="2"/>
  <c r="S810" i="2"/>
  <c r="S423" i="2"/>
  <c r="S1379" i="2"/>
  <c r="S1107" i="2"/>
  <c r="S841" i="2"/>
  <c r="S809" i="2"/>
  <c r="S422" i="2"/>
  <c r="S390" i="2"/>
  <c r="S358" i="2"/>
  <c r="S379" i="2"/>
  <c r="S1410" i="2"/>
  <c r="S1139" i="2"/>
  <c r="S1106" i="2"/>
  <c r="S1025" i="2"/>
  <c r="S840" i="2"/>
  <c r="S808" i="2"/>
  <c r="S421" i="2"/>
  <c r="S389" i="2"/>
  <c r="S357" i="2"/>
  <c r="S1409" i="2"/>
  <c r="S1173" i="2"/>
  <c r="S1138" i="2"/>
  <c r="S1024" i="2"/>
  <c r="S985" i="2"/>
  <c r="S839" i="2"/>
  <c r="S420" i="2"/>
  <c r="S388" i="2"/>
  <c r="S356" i="2"/>
  <c r="S1408" i="2"/>
  <c r="S1172" i="2"/>
  <c r="S1137" i="2"/>
  <c r="S1104" i="2"/>
  <c r="S1023" i="2"/>
  <c r="S838" i="2"/>
  <c r="S419" i="2"/>
  <c r="S387" i="2"/>
  <c r="S355" i="2"/>
  <c r="S347" i="2"/>
  <c r="S375" i="2"/>
  <c r="S1407" i="2"/>
  <c r="S1171" i="2"/>
  <c r="S1136" i="2"/>
  <c r="S1103" i="2"/>
  <c r="S981" i="2"/>
  <c r="S837" i="2"/>
  <c r="S418" i="2"/>
  <c r="S386" i="2"/>
  <c r="S354" i="2"/>
  <c r="S343" i="2"/>
  <c r="S1406" i="2"/>
  <c r="S1135" i="2"/>
  <c r="S1102" i="2"/>
  <c r="S979" i="2"/>
  <c r="S868" i="2"/>
  <c r="S836" i="2"/>
  <c r="S345" i="2"/>
  <c r="S340" i="2"/>
  <c r="S1405" i="2"/>
  <c r="S1134" i="2"/>
  <c r="S1101" i="2"/>
  <c r="S1053" i="2"/>
  <c r="S867" i="2"/>
  <c r="S835" i="2"/>
  <c r="S416" i="2"/>
  <c r="S384" i="2"/>
  <c r="S352" i="2"/>
  <c r="S348" i="2"/>
  <c r="S342" i="2"/>
  <c r="S1404" i="2"/>
  <c r="S1133" i="2"/>
  <c r="S1100" i="2"/>
  <c r="S866" i="2"/>
  <c r="S834" i="2"/>
  <c r="S415" i="2"/>
  <c r="S383" i="2"/>
  <c r="S351" i="2"/>
  <c r="S378" i="2"/>
  <c r="S1403" i="2"/>
  <c r="S1132" i="2"/>
  <c r="S1099" i="2"/>
  <c r="S1051" i="2"/>
  <c r="S865" i="2"/>
  <c r="S833" i="2"/>
  <c r="S414" i="2"/>
  <c r="S382" i="2"/>
  <c r="S350" i="2"/>
  <c r="S411" i="2"/>
  <c r="S1402" i="2"/>
  <c r="S1166" i="2"/>
  <c r="S1131" i="2"/>
  <c r="S1098" i="2"/>
  <c r="S1050" i="2"/>
  <c r="S864" i="2"/>
  <c r="S832" i="2"/>
  <c r="S413" i="2"/>
  <c r="S381" i="2"/>
  <c r="S349" i="2"/>
  <c r="S374" i="2"/>
  <c r="S1401" i="2"/>
  <c r="S1165" i="2"/>
  <c r="S1130" i="2"/>
  <c r="S1049" i="2"/>
  <c r="S1014" i="2"/>
  <c r="S863" i="2"/>
  <c r="S831" i="2"/>
  <c r="S412" i="2"/>
  <c r="S372" i="2"/>
  <c r="S1400" i="2"/>
  <c r="S1164" i="2"/>
  <c r="S1129" i="2"/>
  <c r="S1013" i="2"/>
  <c r="S862" i="2"/>
  <c r="S830" i="2"/>
  <c r="S1399" i="2"/>
  <c r="S1163" i="2"/>
  <c r="S1128" i="2"/>
  <c r="S1094" i="2"/>
  <c r="S1012" i="2"/>
  <c r="S861" i="2"/>
  <c r="S829" i="2"/>
  <c r="S410" i="2"/>
  <c r="S1398" i="2"/>
  <c r="S1162" i="2"/>
  <c r="S1127" i="2"/>
  <c r="S1093" i="2"/>
  <c r="S1046" i="2"/>
  <c r="S1011" i="2"/>
  <c r="S860" i="2"/>
  <c r="S828" i="2"/>
  <c r="S409" i="2"/>
  <c r="S1397" i="2"/>
  <c r="S1161" i="2"/>
  <c r="S1092" i="2"/>
  <c r="S1045" i="2"/>
  <c r="S859" i="2"/>
  <c r="S827" i="2"/>
  <c r="S408" i="2"/>
  <c r="S376" i="2"/>
  <c r="S344" i="2"/>
  <c r="S1396" i="2"/>
  <c r="S1160" i="2"/>
  <c r="S1090" i="2"/>
  <c r="S1044" i="2"/>
  <c r="S858" i="2"/>
  <c r="S826" i="2"/>
  <c r="S1395" i="2"/>
  <c r="S1043" i="2"/>
  <c r="S857" i="2"/>
  <c r="S825" i="2"/>
  <c r="S406" i="2"/>
  <c r="S404" i="2"/>
  <c r="S1394" i="2"/>
  <c r="S1122" i="2"/>
  <c r="S1088" i="2"/>
  <c r="S856" i="2"/>
  <c r="S824" i="2"/>
  <c r="S405" i="2"/>
  <c r="S373" i="2"/>
  <c r="S1393" i="2"/>
  <c r="S855" i="2"/>
  <c r="S823" i="2"/>
  <c r="S1392" i="2"/>
  <c r="S1120" i="2"/>
  <c r="S1039" i="2"/>
  <c r="S1005" i="2"/>
  <c r="S854" i="2"/>
  <c r="S822" i="2"/>
  <c r="S403" i="2"/>
  <c r="S371" i="2"/>
  <c r="S339" i="2"/>
  <c r="S1391" i="2"/>
  <c r="S1119" i="2"/>
  <c r="S1038" i="2"/>
  <c r="S1004" i="2"/>
  <c r="S853" i="2"/>
  <c r="S821" i="2"/>
  <c r="S402" i="2"/>
  <c r="S370" i="2"/>
  <c r="S338" i="2"/>
  <c r="S1390" i="2"/>
  <c r="S1153" i="2"/>
  <c r="S1118" i="2"/>
  <c r="S1037" i="2"/>
  <c r="S852" i="2"/>
  <c r="S820" i="2"/>
  <c r="S401" i="2"/>
  <c r="S369" i="2"/>
  <c r="S337" i="2"/>
  <c r="S1389" i="2"/>
  <c r="S1117" i="2"/>
  <c r="S1036" i="2"/>
  <c r="S851" i="2"/>
  <c r="S819" i="2"/>
  <c r="S432" i="2"/>
  <c r="S400" i="2"/>
  <c r="S368" i="2"/>
  <c r="S336" i="2"/>
  <c r="S1388" i="2"/>
  <c r="S1116" i="2"/>
  <c r="S1035" i="2"/>
  <c r="S1001" i="2"/>
  <c r="S850" i="2"/>
  <c r="S818" i="2"/>
  <c r="S431" i="2"/>
  <c r="S399" i="2"/>
  <c r="S367" i="2"/>
  <c r="S335" i="2"/>
  <c r="S1378" i="2"/>
  <c r="S807" i="2"/>
  <c r="S332" i="2"/>
  <c r="S331" i="2"/>
  <c r="S330" i="2"/>
  <c r="S329" i="2"/>
  <c r="S328" i="2"/>
  <c r="S327" i="2"/>
  <c r="S326" i="2"/>
  <c r="S1377" i="2"/>
  <c r="S1376" i="2"/>
  <c r="S806" i="2"/>
  <c r="S1375" i="2"/>
  <c r="S805" i="2"/>
  <c r="S1374" i="2"/>
  <c r="S1071" i="2"/>
  <c r="S1070" i="2"/>
  <c r="S325" i="2"/>
  <c r="S324" i="2"/>
  <c r="S804" i="2"/>
  <c r="S1373" i="2"/>
  <c r="S321" i="2"/>
  <c r="S323" i="2"/>
  <c r="S322" i="2"/>
  <c r="S803" i="2"/>
  <c r="S1372" i="2"/>
  <c r="S802" i="2"/>
  <c r="S801" i="2"/>
  <c r="S800" i="2"/>
  <c r="S799" i="2"/>
  <c r="S798" i="2"/>
  <c r="S797" i="2"/>
  <c r="S1076" i="2"/>
  <c r="S988" i="2"/>
  <c r="S314" i="2"/>
  <c r="S320" i="2"/>
  <c r="S319" i="2"/>
  <c r="S316" i="2"/>
  <c r="S318" i="2"/>
  <c r="S317" i="2"/>
  <c r="S315" i="2"/>
  <c r="S796" i="2"/>
  <c r="S785" i="2"/>
  <c r="S302" i="2"/>
  <c r="S270" i="2"/>
  <c r="S277" i="2"/>
  <c r="S274" i="2"/>
  <c r="S784" i="2"/>
  <c r="S301" i="2"/>
  <c r="S295" i="2"/>
  <c r="S311" i="2"/>
  <c r="S783" i="2"/>
  <c r="S300" i="2"/>
  <c r="S284" i="2"/>
  <c r="S782" i="2"/>
  <c r="S299" i="2"/>
  <c r="S781" i="2"/>
  <c r="S298" i="2"/>
  <c r="S297" i="2"/>
  <c r="S283" i="2"/>
  <c r="S780" i="2"/>
  <c r="S779" i="2"/>
  <c r="S296" i="2"/>
  <c r="S282" i="2"/>
  <c r="S778" i="2"/>
  <c r="S279" i="2"/>
  <c r="S294" i="2"/>
  <c r="S293" i="2"/>
  <c r="S281" i="2"/>
  <c r="S1242" i="2"/>
  <c r="S292" i="2"/>
  <c r="S273" i="2"/>
  <c r="S291" i="2"/>
  <c r="S309" i="2"/>
  <c r="S290" i="2"/>
  <c r="S313" i="2"/>
  <c r="S289" i="2"/>
  <c r="S288" i="2"/>
  <c r="S276" i="2"/>
  <c r="S287" i="2"/>
  <c r="S1371" i="2"/>
  <c r="S286" i="2"/>
  <c r="S278" i="2"/>
  <c r="S1370" i="2"/>
  <c r="S285" i="2"/>
  <c r="S1369" i="2"/>
  <c r="S1368" i="2"/>
  <c r="S308" i="2"/>
  <c r="S1367" i="2"/>
  <c r="S310" i="2"/>
  <c r="S1366" i="2"/>
  <c r="S1365" i="2"/>
  <c r="S1230" i="2"/>
  <c r="S795" i="2"/>
  <c r="S312" i="2"/>
  <c r="S280" i="2"/>
  <c r="S1364" i="2"/>
  <c r="S1229" i="2"/>
  <c r="S794" i="2"/>
  <c r="S1363" i="2"/>
  <c r="S1228" i="2"/>
  <c r="S793" i="2"/>
  <c r="S1362" i="2"/>
  <c r="S1227" i="2"/>
  <c r="S792" i="2"/>
  <c r="S1361" i="2"/>
  <c r="S1226" i="2"/>
  <c r="S791" i="2"/>
  <c r="S1225" i="2"/>
  <c r="S790" i="2"/>
  <c r="S307" i="2"/>
  <c r="S275" i="2"/>
  <c r="S789" i="2"/>
  <c r="S306" i="2"/>
  <c r="S788" i="2"/>
  <c r="S305" i="2"/>
  <c r="S1222" i="2"/>
  <c r="S787" i="2"/>
  <c r="S304" i="2"/>
  <c r="S272" i="2"/>
  <c r="S1221" i="2"/>
  <c r="S786" i="2"/>
  <c r="S303" i="2"/>
  <c r="S271" i="2"/>
  <c r="S1241" i="2"/>
  <c r="S1240" i="2"/>
  <c r="S1239" i="2"/>
  <c r="S1238" i="2"/>
  <c r="S1237" i="2"/>
  <c r="S1236" i="2"/>
  <c r="S1235" i="2"/>
  <c r="S1234" i="2"/>
  <c r="S1233" i="2"/>
  <c r="S1232" i="2"/>
  <c r="S1231" i="2"/>
  <c r="S1224" i="2"/>
  <c r="S1223" i="2"/>
  <c r="S269" i="2"/>
  <c r="S268" i="2"/>
  <c r="S267" i="2"/>
  <c r="S266" i="2"/>
  <c r="S777" i="2"/>
  <c r="S776" i="2"/>
  <c r="S1193" i="2"/>
  <c r="S1360" i="2"/>
  <c r="S1192" i="2"/>
  <c r="S1355" i="2"/>
  <c r="S1290" i="2"/>
  <c r="S753" i="2"/>
  <c r="S721" i="2"/>
  <c r="S238" i="2"/>
  <c r="S206" i="2"/>
  <c r="S263" i="2"/>
  <c r="S252" i="2"/>
  <c r="S250" i="2"/>
  <c r="S1354" i="2"/>
  <c r="S1289" i="2"/>
  <c r="S752" i="2"/>
  <c r="S237" i="2"/>
  <c r="S205" i="2"/>
  <c r="S233" i="2"/>
  <c r="S245" i="2"/>
  <c r="S211" i="2"/>
  <c r="S1353" i="2"/>
  <c r="S1288" i="2"/>
  <c r="S751" i="2"/>
  <c r="S236" i="2"/>
  <c r="S249" i="2"/>
  <c r="S215" i="2"/>
  <c r="S243" i="2"/>
  <c r="S1352" i="2"/>
  <c r="S1287" i="2"/>
  <c r="S750" i="2"/>
  <c r="S235" i="2"/>
  <c r="S265" i="2"/>
  <c r="S257" i="2"/>
  <c r="S220" i="2"/>
  <c r="S213" i="2"/>
  <c r="S1351" i="2"/>
  <c r="S1286" i="2"/>
  <c r="S749" i="2"/>
  <c r="S234" i="2"/>
  <c r="S231" i="2"/>
  <c r="S210" i="2"/>
  <c r="S1350" i="2"/>
  <c r="S1285" i="2"/>
  <c r="S748" i="2"/>
  <c r="S1349" i="2"/>
  <c r="S1284" i="2"/>
  <c r="S747" i="2"/>
  <c r="S264" i="2"/>
  <c r="S232" i="2"/>
  <c r="S216" i="2"/>
  <c r="S1348" i="2"/>
  <c r="S1283" i="2"/>
  <c r="S746" i="2"/>
  <c r="S219" i="2"/>
  <c r="S1347" i="2"/>
  <c r="S1282" i="2"/>
  <c r="S745" i="2"/>
  <c r="S262" i="2"/>
  <c r="S230" i="2"/>
  <c r="S225" i="2"/>
  <c r="S1346" i="2"/>
  <c r="S1281" i="2"/>
  <c r="S744" i="2"/>
  <c r="S261" i="2"/>
  <c r="S229" i="2"/>
  <c r="S1345" i="2"/>
  <c r="S775" i="2"/>
  <c r="S743" i="2"/>
  <c r="S260" i="2"/>
  <c r="S228" i="2"/>
  <c r="S227" i="2"/>
  <c r="S246" i="2"/>
  <c r="S1344" i="2"/>
  <c r="S774" i="2"/>
  <c r="S742" i="2"/>
  <c r="S259" i="2"/>
  <c r="S209" i="2"/>
  <c r="S773" i="2"/>
  <c r="S741" i="2"/>
  <c r="S258" i="2"/>
  <c r="S226" i="2"/>
  <c r="S772" i="2"/>
  <c r="S740" i="2"/>
  <c r="S251" i="2"/>
  <c r="S247" i="2"/>
  <c r="S1309" i="2"/>
  <c r="S771" i="2"/>
  <c r="S739" i="2"/>
  <c r="S256" i="2"/>
  <c r="S224" i="2"/>
  <c r="S218" i="2"/>
  <c r="S1308" i="2"/>
  <c r="S770" i="2"/>
  <c r="S738" i="2"/>
  <c r="S255" i="2"/>
  <c r="S223" i="2"/>
  <c r="S242" i="2"/>
  <c r="S1307" i="2"/>
  <c r="S769" i="2"/>
  <c r="S737" i="2"/>
  <c r="S254" i="2"/>
  <c r="S222" i="2"/>
  <c r="S244" i="2"/>
  <c r="S1306" i="2"/>
  <c r="S768" i="2"/>
  <c r="S736" i="2"/>
  <c r="S253" i="2"/>
  <c r="S221" i="2"/>
  <c r="S217" i="2"/>
  <c r="S212" i="2"/>
  <c r="S1305" i="2"/>
  <c r="S767" i="2"/>
  <c r="S735" i="2"/>
  <c r="S214" i="2"/>
  <c r="S241" i="2"/>
  <c r="S1304" i="2"/>
  <c r="S766" i="2"/>
  <c r="S734" i="2"/>
  <c r="S1303" i="2"/>
  <c r="S765" i="2"/>
  <c r="S733" i="2"/>
  <c r="S1302" i="2"/>
  <c r="S764" i="2"/>
  <c r="S732" i="2"/>
  <c r="S1301" i="2"/>
  <c r="S763" i="2"/>
  <c r="S731" i="2"/>
  <c r="S248" i="2"/>
  <c r="S1300" i="2"/>
  <c r="S762" i="2"/>
  <c r="S730" i="2"/>
  <c r="S1299" i="2"/>
  <c r="S761" i="2"/>
  <c r="S729" i="2"/>
  <c r="S1298" i="2"/>
  <c r="S760" i="2"/>
  <c r="S728" i="2"/>
  <c r="S1297" i="2"/>
  <c r="S759" i="2"/>
  <c r="S727" i="2"/>
  <c r="S1295" i="2"/>
  <c r="S758" i="2"/>
  <c r="S726" i="2"/>
  <c r="S1359" i="2"/>
  <c r="S1294" i="2"/>
  <c r="S757" i="2"/>
  <c r="S725" i="2"/>
  <c r="S1358" i="2"/>
  <c r="S1293" i="2"/>
  <c r="S756" i="2"/>
  <c r="S724" i="2"/>
  <c r="S1357" i="2"/>
  <c r="S1292" i="2"/>
  <c r="S755" i="2"/>
  <c r="S723" i="2"/>
  <c r="S240" i="2"/>
  <c r="S208" i="2"/>
  <c r="S1356" i="2"/>
  <c r="S1291" i="2"/>
  <c r="S754" i="2"/>
  <c r="S722" i="2"/>
  <c r="S239" i="2"/>
  <c r="S207" i="2"/>
  <c r="S1220" i="2"/>
  <c r="S174" i="2"/>
  <c r="S142" i="2"/>
  <c r="S169" i="2"/>
  <c r="S167" i="2"/>
  <c r="S161" i="2"/>
  <c r="S155" i="2"/>
  <c r="S1219" i="2"/>
  <c r="S720" i="2"/>
  <c r="S173" i="2"/>
  <c r="S141" i="2"/>
  <c r="S156" i="2"/>
  <c r="S1218" i="2"/>
  <c r="S719" i="2"/>
  <c r="S204" i="2"/>
  <c r="S172" i="2"/>
  <c r="S140" i="2"/>
  <c r="S201" i="2"/>
  <c r="S154" i="2"/>
  <c r="S181" i="2"/>
  <c r="S1217" i="2"/>
  <c r="S718" i="2"/>
  <c r="S203" i="2"/>
  <c r="S171" i="2"/>
  <c r="S184" i="2"/>
  <c r="S151" i="2"/>
  <c r="S1216" i="2"/>
  <c r="S717" i="2"/>
  <c r="S202" i="2"/>
  <c r="S170" i="2"/>
  <c r="S185" i="2"/>
  <c r="S1215" i="2"/>
  <c r="S716" i="2"/>
  <c r="S1214" i="2"/>
  <c r="S715" i="2"/>
  <c r="S200" i="2"/>
  <c r="S168" i="2"/>
  <c r="S1213" i="2"/>
  <c r="S714" i="2"/>
  <c r="S199" i="2"/>
  <c r="S1212" i="2"/>
  <c r="S713" i="2"/>
  <c r="S198" i="2"/>
  <c r="S166" i="2"/>
  <c r="S153" i="2"/>
  <c r="S1211" i="2"/>
  <c r="S712" i="2"/>
  <c r="S197" i="2"/>
  <c r="S165" i="2"/>
  <c r="S146" i="2"/>
  <c r="S1210" i="2"/>
  <c r="S711" i="2"/>
  <c r="S196" i="2"/>
  <c r="S164" i="2"/>
  <c r="S163" i="2"/>
  <c r="S708" i="2"/>
  <c r="S187" i="2"/>
  <c r="S180" i="2"/>
  <c r="S1209" i="2"/>
  <c r="S710" i="2"/>
  <c r="S195" i="2"/>
  <c r="S194" i="2"/>
  <c r="S160" i="2"/>
  <c r="S1343" i="2"/>
  <c r="S1208" i="2"/>
  <c r="S709" i="2"/>
  <c r="S162" i="2"/>
  <c r="S193" i="2"/>
  <c r="S148" i="2"/>
  <c r="S177" i="2"/>
  <c r="S1342" i="2"/>
  <c r="S1207" i="2"/>
  <c r="S150" i="2"/>
  <c r="S1341" i="2"/>
  <c r="S1206" i="2"/>
  <c r="S707" i="2"/>
  <c r="S192" i="2"/>
  <c r="S1340" i="2"/>
  <c r="S1205" i="2"/>
  <c r="S706" i="2"/>
  <c r="S191" i="2"/>
  <c r="S159" i="2"/>
  <c r="S152" i="2"/>
  <c r="S1339" i="2"/>
  <c r="S1204" i="2"/>
  <c r="S705" i="2"/>
  <c r="S190" i="2"/>
  <c r="S158" i="2"/>
  <c r="S1338" i="2"/>
  <c r="S1203" i="2"/>
  <c r="S704" i="2"/>
  <c r="S189" i="2"/>
  <c r="S157" i="2"/>
  <c r="S186" i="2"/>
  <c r="S175" i="2"/>
  <c r="S1337" i="2"/>
  <c r="S1202" i="2"/>
  <c r="S703" i="2"/>
  <c r="S188" i="2"/>
  <c r="S1336" i="2"/>
  <c r="S1201" i="2"/>
  <c r="S702" i="2"/>
  <c r="S182" i="2"/>
  <c r="S143" i="2"/>
  <c r="S1335" i="2"/>
  <c r="S1200" i="2"/>
  <c r="S701" i="2"/>
  <c r="S144" i="2"/>
  <c r="S1334" i="2"/>
  <c r="S1199" i="2"/>
  <c r="S700" i="2"/>
  <c r="S179" i="2"/>
  <c r="S1333" i="2"/>
  <c r="S1198" i="2"/>
  <c r="S699" i="2"/>
  <c r="S178" i="2"/>
  <c r="S1332" i="2"/>
  <c r="S1197" i="2"/>
  <c r="S698" i="2"/>
  <c r="S183" i="2"/>
  <c r="S147" i="2"/>
  <c r="S1331" i="2"/>
  <c r="S1196" i="2"/>
  <c r="S697" i="2"/>
  <c r="S1195" i="2"/>
  <c r="S696" i="2"/>
  <c r="S149" i="2"/>
  <c r="S145" i="2"/>
  <c r="S695" i="2"/>
  <c r="S694" i="2"/>
  <c r="S693" i="2"/>
  <c r="S692" i="2"/>
  <c r="S176" i="2"/>
  <c r="B13" i="37"/>
  <c r="B12" i="37"/>
  <c r="B11" i="37"/>
  <c r="B10" i="37"/>
  <c r="C12" i="37"/>
  <c r="C11" i="37"/>
  <c r="C13" i="37"/>
  <c r="R181" i="2"/>
  <c r="O181" i="2"/>
  <c r="I13" i="37"/>
  <c r="I12" i="37"/>
  <c r="I10" i="37"/>
  <c r="H18" i="31"/>
  <c r="H28" i="32"/>
  <c r="N12" i="34"/>
  <c r="Q12" i="34"/>
  <c r="N18" i="34"/>
  <c r="Q18" i="34"/>
  <c r="K32" i="28"/>
  <c r="R160" i="2"/>
  <c r="O160" i="2"/>
  <c r="R161" i="2"/>
  <c r="O161" i="2"/>
  <c r="R192" i="2"/>
  <c r="O192" i="2"/>
  <c r="R162" i="2"/>
  <c r="O162" i="2"/>
  <c r="R193" i="2"/>
  <c r="O193" i="2"/>
  <c r="R142" i="2"/>
  <c r="O142" i="2"/>
  <c r="R141" i="2"/>
  <c r="O141" i="2"/>
  <c r="R145" i="2"/>
  <c r="O145" i="2"/>
  <c r="R173" i="2"/>
  <c r="O173" i="2"/>
  <c r="R146" i="2"/>
  <c r="O146" i="2"/>
  <c r="R144" i="2"/>
  <c r="O144" i="2"/>
  <c r="R175" i="2"/>
  <c r="O175" i="2"/>
  <c r="R154" i="2"/>
  <c r="O154" i="2"/>
  <c r="R155" i="2"/>
  <c r="O155" i="2"/>
  <c r="R177" i="2"/>
  <c r="O177" i="2"/>
  <c r="R156" i="2"/>
  <c r="O156" i="2"/>
  <c r="R178" i="2"/>
  <c r="O178" i="2"/>
  <c r="R157" i="2"/>
  <c r="O157" i="2"/>
  <c r="R179" i="2"/>
  <c r="O179" i="2"/>
  <c r="R158" i="2"/>
  <c r="O158" i="2"/>
  <c r="R180" i="2"/>
  <c r="O180" i="2"/>
  <c r="R174" i="2"/>
  <c r="O174" i="2"/>
  <c r="R194" i="2"/>
  <c r="O194" i="2"/>
  <c r="R189" i="2"/>
  <c r="O189" i="2"/>
  <c r="R143" i="2"/>
  <c r="O143" i="2"/>
  <c r="R190" i="2"/>
  <c r="O190" i="2"/>
  <c r="R176" i="2"/>
  <c r="O176" i="2"/>
  <c r="R324" i="2"/>
  <c r="O324" i="2"/>
  <c r="R196" i="2"/>
  <c r="O196" i="2"/>
  <c r="R199" i="2"/>
  <c r="O199" i="2"/>
  <c r="R202" i="2"/>
  <c r="O202" i="2"/>
  <c r="R147" i="2"/>
  <c r="O147" i="2"/>
  <c r="R148" i="2"/>
  <c r="O148" i="2"/>
  <c r="R164" i="2"/>
  <c r="O164" i="2"/>
  <c r="R183" i="2"/>
  <c r="O183" i="2"/>
  <c r="R184" i="2"/>
  <c r="O184" i="2"/>
  <c r="R720" i="2"/>
  <c r="O720" i="2"/>
  <c r="R1342" i="2"/>
  <c r="O1342" i="2"/>
  <c r="R1208" i="2"/>
  <c r="O1208" i="2"/>
  <c r="R694" i="2"/>
  <c r="O694" i="2"/>
  <c r="R1340" i="2"/>
  <c r="O1340" i="2"/>
  <c r="R1204" i="2"/>
  <c r="O1204" i="2"/>
  <c r="R717" i="2"/>
  <c r="O717" i="2"/>
  <c r="R1336" i="2"/>
  <c r="O1336" i="2"/>
  <c r="R1209" i="2"/>
  <c r="O1209" i="2"/>
  <c r="R708" i="2"/>
  <c r="O708" i="2"/>
  <c r="R1331" i="2"/>
  <c r="O1331" i="2"/>
  <c r="R1200" i="2"/>
  <c r="O1200" i="2"/>
  <c r="R804" i="2"/>
  <c r="O804" i="2"/>
  <c r="R1337" i="2"/>
  <c r="O1337" i="2"/>
  <c r="R1214" i="2"/>
  <c r="O1214" i="2"/>
  <c r="R713" i="2"/>
  <c r="O713" i="2"/>
  <c r="R1332" i="2"/>
  <c r="O1332" i="2"/>
  <c r="R1205" i="2"/>
  <c r="O1205" i="2"/>
  <c r="R704" i="2"/>
  <c r="O704" i="2"/>
  <c r="R719" i="2"/>
  <c r="O719" i="2"/>
  <c r="R1196" i="2"/>
  <c r="O1196" i="2"/>
  <c r="R800" i="2"/>
  <c r="O800" i="2"/>
  <c r="R1333" i="2"/>
  <c r="O1333" i="2"/>
  <c r="R1219" i="2"/>
  <c r="O1219" i="2"/>
  <c r="R709" i="2"/>
  <c r="O709" i="2"/>
  <c r="R1338" i="2"/>
  <c r="O1338" i="2"/>
  <c r="R701" i="2"/>
  <c r="O701" i="2"/>
  <c r="R801" i="2"/>
  <c r="O801" i="2"/>
  <c r="R1343" i="2"/>
  <c r="O1343" i="2"/>
  <c r="R1195" i="2"/>
  <c r="O1195" i="2"/>
  <c r="R1334" i="2"/>
  <c r="O1334" i="2"/>
  <c r="R702" i="2"/>
  <c r="O702" i="2"/>
  <c r="R1339" i="2"/>
  <c r="O1339" i="2"/>
  <c r="R697" i="2"/>
  <c r="O697" i="2"/>
  <c r="R1335" i="2"/>
  <c r="O1335" i="2"/>
  <c r="R799" i="2"/>
  <c r="O799" i="2"/>
  <c r="R718" i="2"/>
  <c r="O718" i="2"/>
  <c r="R692" i="2"/>
  <c r="O692" i="2"/>
  <c r="R1341" i="2"/>
  <c r="O1341" i="2"/>
  <c r="R695" i="2"/>
  <c r="O695" i="2"/>
  <c r="R1199" i="2"/>
  <c r="O1199" i="2"/>
  <c r="R700" i="2"/>
  <c r="O700" i="2"/>
  <c r="R1207" i="2"/>
  <c r="O1207" i="2"/>
  <c r="R802" i="2"/>
  <c r="O802" i="2"/>
  <c r="R1210" i="2"/>
  <c r="O1210" i="2"/>
  <c r="R698" i="2"/>
  <c r="O698" i="2"/>
  <c r="R1216" i="2"/>
  <c r="O1216" i="2"/>
  <c r="R703" i="2"/>
  <c r="O703" i="2"/>
  <c r="R1211" i="2"/>
  <c r="O1211" i="2"/>
  <c r="R699" i="2"/>
  <c r="O699" i="2"/>
  <c r="R1220" i="2"/>
  <c r="O1220" i="2"/>
  <c r="R714" i="2"/>
  <c r="O714" i="2"/>
  <c r="R1215" i="2"/>
  <c r="O1215" i="2"/>
  <c r="R705" i="2"/>
  <c r="O705" i="2"/>
  <c r="R1217" i="2"/>
  <c r="O1217" i="2"/>
  <c r="R696" i="2"/>
  <c r="O696" i="2"/>
  <c r="R1218" i="2"/>
  <c r="O1218" i="2"/>
  <c r="R710" i="2"/>
  <c r="O710" i="2"/>
  <c r="R1201" i="2"/>
  <c r="O1201" i="2"/>
  <c r="R715" i="2"/>
  <c r="O715" i="2"/>
  <c r="R1213" i="2"/>
  <c r="O1213" i="2"/>
  <c r="R706" i="2"/>
  <c r="O706" i="2"/>
  <c r="R1206" i="2"/>
  <c r="O1206" i="2"/>
  <c r="R711" i="2"/>
  <c r="O711" i="2"/>
  <c r="R1197" i="2"/>
  <c r="O1197" i="2"/>
  <c r="R693" i="2"/>
  <c r="O693" i="2"/>
  <c r="R1202" i="2"/>
  <c r="O1202" i="2"/>
  <c r="R716" i="2"/>
  <c r="O716" i="2"/>
  <c r="R1198" i="2"/>
  <c r="O1198" i="2"/>
  <c r="R707" i="2"/>
  <c r="O707" i="2"/>
  <c r="R1212" i="2"/>
  <c r="O1212" i="2"/>
  <c r="R803" i="2"/>
  <c r="O803" i="2"/>
  <c r="R1203" i="2"/>
  <c r="O1203" i="2"/>
  <c r="R712" i="2"/>
  <c r="O712" i="2"/>
  <c r="R182" i="2"/>
  <c r="O182" i="2"/>
  <c r="R168" i="2"/>
  <c r="O168" i="2"/>
  <c r="R185" i="2"/>
  <c r="O185" i="2"/>
  <c r="R150" i="2"/>
  <c r="O150" i="2"/>
  <c r="R186" i="2"/>
  <c r="O186" i="2"/>
  <c r="R170" i="2"/>
  <c r="O170" i="2"/>
  <c r="R187" i="2"/>
  <c r="O187" i="2"/>
  <c r="R152" i="2"/>
  <c r="O152" i="2"/>
  <c r="R165" i="2"/>
  <c r="O165" i="2"/>
  <c r="R149" i="2"/>
  <c r="O149" i="2"/>
  <c r="R188" i="2"/>
  <c r="O188" i="2"/>
  <c r="R204" i="2"/>
  <c r="O204" i="2"/>
  <c r="R151" i="2"/>
  <c r="O151" i="2"/>
  <c r="R172" i="2"/>
  <c r="O172" i="2"/>
  <c r="R195" i="2"/>
  <c r="O195" i="2"/>
  <c r="R163" i="2"/>
  <c r="O163" i="2"/>
  <c r="R169" i="2"/>
  <c r="O169" i="2"/>
  <c r="R191" i="2"/>
  <c r="O191" i="2"/>
  <c r="R159" i="2"/>
  <c r="O159" i="2"/>
  <c r="R200" i="2"/>
  <c r="O200" i="2"/>
  <c r="R167" i="2"/>
  <c r="O167" i="2"/>
  <c r="R201" i="2"/>
  <c r="O201" i="2"/>
  <c r="R325" i="2"/>
  <c r="O325" i="2"/>
  <c r="R197" i="2"/>
  <c r="O197" i="2"/>
  <c r="R198" i="2"/>
  <c r="O198" i="2"/>
  <c r="R166" i="2"/>
  <c r="O166" i="2"/>
  <c r="R171" i="2"/>
  <c r="O171" i="2"/>
  <c r="R203" i="2"/>
  <c r="O203" i="2"/>
  <c r="R153" i="2"/>
  <c r="O153" i="2"/>
  <c r="N20" i="34"/>
  <c r="Q20" i="34"/>
  <c r="N16" i="34"/>
  <c r="Q16" i="34"/>
  <c r="N17" i="34"/>
  <c r="Q17" i="34"/>
  <c r="N13" i="34"/>
  <c r="Q13" i="34"/>
  <c r="O32" i="18"/>
  <c r="N14" i="34"/>
  <c r="Q14" i="34"/>
  <c r="N19" i="34"/>
  <c r="Q19" i="34"/>
  <c r="N15" i="34"/>
  <c r="Q15" i="34"/>
  <c r="B49" i="17"/>
  <c r="B50" i="17"/>
  <c r="O24" i="38"/>
  <c r="K33" i="38"/>
  <c r="J45" i="18"/>
  <c r="N33" i="38"/>
  <c r="L45" i="18"/>
  <c r="K45" i="18"/>
  <c r="R9" i="2"/>
  <c r="O9" i="2"/>
  <c r="N11" i="2"/>
  <c r="C10" i="37"/>
  <c r="R12" i="2"/>
  <c r="O12" i="2"/>
  <c r="R10" i="2"/>
  <c r="O10" i="2"/>
  <c r="Q22" i="34"/>
  <c r="D13" i="37"/>
  <c r="E13" i="37"/>
  <c r="F13" i="37"/>
  <c r="D11" i="37"/>
  <c r="E11" i="37"/>
  <c r="F11" i="37"/>
  <c r="D12" i="37"/>
  <c r="E12" i="37"/>
  <c r="F12" i="37"/>
  <c r="B14" i="37"/>
  <c r="J10" i="37"/>
  <c r="I11" i="37"/>
  <c r="E11" i="18"/>
  <c r="E15" i="18"/>
  <c r="E18" i="18"/>
  <c r="C14" i="37"/>
  <c r="H30" i="32"/>
  <c r="H36" i="32"/>
  <c r="H37" i="32"/>
  <c r="H38" i="32"/>
  <c r="B53" i="17"/>
  <c r="E11" i="38"/>
  <c r="E15" i="38"/>
  <c r="E17" i="38"/>
  <c r="R11" i="2"/>
  <c r="O11" i="2"/>
  <c r="D10" i="37"/>
  <c r="I14" i="37"/>
  <c r="D14" i="37"/>
  <c r="J13" i="37"/>
  <c r="J12" i="37"/>
  <c r="J11" i="37"/>
  <c r="E10" i="37"/>
  <c r="F10" i="37"/>
  <c r="E18" i="38"/>
  <c r="E19" i="38"/>
  <c r="E17" i="18"/>
  <c r="E19" i="18"/>
  <c r="J14" i="37"/>
  <c r="E14" i="37"/>
  <c r="F13" i="32"/>
  <c r="G6" i="28"/>
  <c r="C20" i="17"/>
  <c r="C24" i="17"/>
  <c r="E22" i="38"/>
  <c r="E23" i="38"/>
  <c r="F14" i="37"/>
  <c r="F16" i="32"/>
  <c r="E25" i="38"/>
  <c r="E26" i="38"/>
  <c r="E22" i="18"/>
  <c r="E23" i="18"/>
  <c r="E25" i="18"/>
  <c r="E26" i="18"/>
  <c r="E32" i="38"/>
  <c r="E43" i="38"/>
  <c r="E32" i="18"/>
  <c r="E47" i="38"/>
  <c r="F36" i="38"/>
  <c r="F35" i="38"/>
  <c r="F39" i="38"/>
  <c r="F37" i="38"/>
  <c r="F41" i="38"/>
  <c r="F38" i="38"/>
  <c r="F40" i="38"/>
  <c r="E49" i="38"/>
  <c r="F34" i="38"/>
  <c r="E53" i="38"/>
  <c r="F19" i="38"/>
  <c r="F45" i="38"/>
  <c r="F26" i="38"/>
  <c r="E51" i="38"/>
  <c r="G16" i="32"/>
  <c r="F23" i="38"/>
  <c r="F32" i="38"/>
  <c r="F43" i="38"/>
  <c r="E43" i="18"/>
  <c r="H16" i="32"/>
  <c r="H13" i="37"/>
  <c r="H12" i="37"/>
  <c r="H11" i="37"/>
  <c r="H10" i="37"/>
  <c r="E55" i="38"/>
  <c r="F47" i="38"/>
  <c r="E47" i="18"/>
  <c r="H14" i="37"/>
  <c r="E49" i="18"/>
  <c r="F42" i="18"/>
  <c r="F40" i="18"/>
  <c r="F35" i="18"/>
  <c r="F41" i="18"/>
  <c r="F36" i="18"/>
  <c r="F39" i="18"/>
  <c r="F34" i="18"/>
  <c r="F37" i="18"/>
  <c r="F38" i="18"/>
  <c r="E51" i="18"/>
  <c r="F45" i="18"/>
  <c r="F19" i="18"/>
  <c r="G13" i="32"/>
  <c r="F23" i="18"/>
  <c r="F26" i="18"/>
  <c r="E53" i="18"/>
  <c r="F32" i="18"/>
  <c r="F43" i="18"/>
  <c r="H13" i="32"/>
  <c r="G19" i="32"/>
  <c r="G12" i="37"/>
  <c r="M12" i="37"/>
  <c r="G11" i="37"/>
  <c r="M11" i="37"/>
  <c r="G13" i="37"/>
  <c r="M13" i="37"/>
  <c r="G10" i="37"/>
  <c r="M10" i="37"/>
  <c r="F47" i="18"/>
  <c r="E55" i="18"/>
  <c r="M14" i="37"/>
  <c r="G14" i="37"/>
  <c r="H22" i="32"/>
  <c r="H23" i="32"/>
  <c r="H24" i="32"/>
  <c r="H42" i="32"/>
  <c r="H43" i="32"/>
  <c r="H44" i="32"/>
</calcChain>
</file>

<file path=xl/sharedStrings.xml><?xml version="1.0" encoding="utf-8"?>
<sst xmlns="http://schemas.openxmlformats.org/spreadsheetml/2006/main" count="9687" uniqueCount="2076">
  <si>
    <t>Info Blad</t>
  </si>
  <si>
    <t>Instructies voor het invullen van het calculatie model</t>
  </si>
  <si>
    <t>Op de tabbladen zijn invoervelden opgenomen, deze zijn gekleurd zoals hiernaast afgebeeld</t>
  </si>
  <si>
    <t>invoerveld</t>
  </si>
  <si>
    <t xml:space="preserve">Het is de bedoeling dat de inschrijver alleen deze velden voorziet van informatie. De overige velden mogen niet worden overschreven omdat hier informatie over het project in staat dan wel voorzien zijn van formules. </t>
  </si>
  <si>
    <t>Invoervelden</t>
  </si>
  <si>
    <t>Naam opdrachtgever</t>
  </si>
  <si>
    <t>Horizon College</t>
  </si>
  <si>
    <t>Calculatie onderdeel</t>
  </si>
  <si>
    <t>Gebouw/plaats</t>
  </si>
  <si>
    <t>Diverse locaties</t>
  </si>
  <si>
    <t>Referentie nummer</t>
  </si>
  <si>
    <t>HCRC-EA-NvB-2020</t>
  </si>
  <si>
    <t>Naam dienstverlener</t>
  </si>
  <si>
    <t>Prijspeil</t>
  </si>
  <si>
    <t>Jaarprijs regulier schoonmaakonderhoud</t>
  </si>
  <si>
    <t>Categorie/medewerker</t>
  </si>
  <si>
    <t>Percentage</t>
  </si>
  <si>
    <t>Aantal uren per jaar</t>
  </si>
  <si>
    <t>Gemiddeld tarief</t>
  </si>
  <si>
    <t>Prijs per jaar</t>
  </si>
  <si>
    <t>Medewerker schoonmaak</t>
  </si>
  <si>
    <t>maandag t/m vrijdag</t>
  </si>
  <si>
    <t>06:00 - 21:30 uur</t>
  </si>
  <si>
    <t>Totaal</t>
  </si>
  <si>
    <t>Medewerker leiding</t>
  </si>
  <si>
    <t>% t.o.v. productie</t>
  </si>
  <si>
    <t>Gemiddeld tarief inclusief toezicht</t>
  </si>
  <si>
    <t>TOTAAL KOSTEN PER JAAR EXCLUSIEF BTW (REGULIER ONDERHOUD)</t>
  </si>
  <si>
    <t>B.T.W.</t>
  </si>
  <si>
    <t>Totale kosten per jaar inclusief B.T.W.</t>
  </si>
  <si>
    <t xml:space="preserve"> </t>
  </si>
  <si>
    <t>Jaarprijs aanvullende werzaamheden / extra kosten</t>
  </si>
  <si>
    <t>11-Glasbewassing</t>
  </si>
  <si>
    <t>12-Stelpost werkzaamheden vakantieperioden</t>
  </si>
  <si>
    <t>TOTAAL KOSTEN PER JAAR EXCLUSIEF BTW (AANVULLENDE WERKZAAMHEDEN / EXTRA KOSTEN)</t>
  </si>
  <si>
    <r>
      <t xml:space="preserve">SUPPLETIEKOSTEN OVERNAME PERSONEEL </t>
    </r>
    <r>
      <rPr>
        <b/>
        <sz val="10"/>
        <color rgb="FFFF0000"/>
        <rFont val="Century Gothic"/>
        <family val="2"/>
      </rPr>
      <t>(maximum bedrag dat door de dienstverlener in rekening wordt gebracht)</t>
    </r>
  </si>
  <si>
    <t>EINDTOTAAL KOSTEN PER JAAR  EXCLUSIEF BTW</t>
  </si>
  <si>
    <t>BEOORDELINGSBEDRAG</t>
  </si>
  <si>
    <t>MAXIMALE BOVENGRENS PLAFONDBEDRAG</t>
  </si>
  <si>
    <t>MAXIMALE ONDERGRENS INSCHRIJVINGSBEDRAG *</t>
  </si>
  <si>
    <t>* De inschrijver draagt er zorg voor dat de totstandkoming van het inschrijvingsbedrag overeenkomt met de onderliggende tabbladen. Indien dit niet het geval is wordt de inschrijving ongeldig verklaard.</t>
  </si>
  <si>
    <t>* Het door de inschrijver ingediende inschrijfbedrag is der maximale vergoeding voor het gevraagde in de aanbestedingsdocumenten.</t>
  </si>
  <si>
    <t>Locatie</t>
  </si>
  <si>
    <t>Totaal m2</t>
  </si>
  <si>
    <t>Productie uren per jaar ma t/m vr</t>
  </si>
  <si>
    <t>Productie uren per jaar ma t/m vr naloop</t>
  </si>
  <si>
    <t>Totaal productie uren per jaar ma t/m vr</t>
  </si>
  <si>
    <t>Toezicht uren per jaar ma t/m vr</t>
  </si>
  <si>
    <t>Kosten productie per jaar ma t/m vr</t>
  </si>
  <si>
    <t>Kosten toezicht per jaar ma t/m vr</t>
  </si>
  <si>
    <t>Additionele kosten</t>
  </si>
  <si>
    <t>Machinekosten</t>
  </si>
  <si>
    <t>Kosten glasbewassing</t>
  </si>
  <si>
    <t>Totaal kosten per jaar</t>
  </si>
  <si>
    <t>Alkmaar</t>
  </si>
  <si>
    <t>Heerhugowaard</t>
  </si>
  <si>
    <t>Hoorn</t>
  </si>
  <si>
    <t xml:space="preserve">Purmerend </t>
  </si>
  <si>
    <t>Naam leverancier</t>
  </si>
  <si>
    <t>Gewogen prestatie</t>
  </si>
  <si>
    <t>m2/uur</t>
  </si>
  <si>
    <t>Frequentie van uitvoering (per jaar):</t>
  </si>
  <si>
    <t>Ruimtecategorie</t>
  </si>
  <si>
    <t>Prestatienorm in aantal m2 per uur</t>
  </si>
  <si>
    <t>ERKMS Code</t>
  </si>
  <si>
    <t>M2 Totaal</t>
  </si>
  <si>
    <t>Naloop opslag</t>
  </si>
  <si>
    <t>Administratieve ruimten</t>
  </si>
  <si>
    <t>B</t>
  </si>
  <si>
    <t>Sanitaire ruimten</t>
  </si>
  <si>
    <t>S</t>
  </si>
  <si>
    <t>Gangen en hallen</t>
  </si>
  <si>
    <t>V</t>
  </si>
  <si>
    <t>Freq</t>
  </si>
  <si>
    <t>Kolom</t>
  </si>
  <si>
    <t>Frequentie verklaring</t>
  </si>
  <si>
    <t>Liften</t>
  </si>
  <si>
    <t>1 x per jaar</t>
  </si>
  <si>
    <t>Noodtrappen</t>
  </si>
  <si>
    <t>1 x per maand</t>
  </si>
  <si>
    <t>Trappenhuizen</t>
  </si>
  <si>
    <t>1 x per week (40 weken)</t>
  </si>
  <si>
    <t>Pantry/koffiecorner</t>
  </si>
  <si>
    <t>R</t>
  </si>
  <si>
    <t>2 x per week (40 weken)</t>
  </si>
  <si>
    <t>Restaurant/Aula</t>
  </si>
  <si>
    <t>3 x per week (40 weken)</t>
  </si>
  <si>
    <t>Entree</t>
  </si>
  <si>
    <t>5 x per week (40 weken)</t>
  </si>
  <si>
    <t>Kleedruimten</t>
  </si>
  <si>
    <t>5 x per week (40 weken) + naloop</t>
  </si>
  <si>
    <t>Leslokaal kapsalon</t>
  </si>
  <si>
    <t>P</t>
  </si>
  <si>
    <t>5 x per week (40 weken) + naloop + 2x per week naloop</t>
  </si>
  <si>
    <t>Instructie ruimte theorie</t>
  </si>
  <si>
    <t>L</t>
  </si>
  <si>
    <t>5 x per week (40 weken) + 2x naloop</t>
  </si>
  <si>
    <t>Opslagruimten</t>
  </si>
  <si>
    <t>Vergader-/spreekruimten</t>
  </si>
  <si>
    <t>Fietsenstalling</t>
  </si>
  <si>
    <t>Instructie ruimte praktijk</t>
  </si>
  <si>
    <t>Sportzaal</t>
  </si>
  <si>
    <t>Bakkerij</t>
  </si>
  <si>
    <t>Parkeergarage</t>
  </si>
  <si>
    <t>Praktijklokaal A</t>
  </si>
  <si>
    <t>Praktijklokaal B</t>
  </si>
  <si>
    <t>Nio</t>
  </si>
  <si>
    <t>Kolom voor matrix</t>
  </si>
  <si>
    <t>% van reguliere norm</t>
  </si>
  <si>
    <t>Adres</t>
  </si>
  <si>
    <t>Verdieping</t>
  </si>
  <si>
    <t>Ruimte nummer</t>
  </si>
  <si>
    <t>Ruimteomschrijving opdrachtgever</t>
  </si>
  <si>
    <t>Ruimte categorie</t>
  </si>
  <si>
    <t>Vloer soort</t>
  </si>
  <si>
    <t xml:space="preserve">M2 vloer </t>
  </si>
  <si>
    <t>Correctie factor ma t/m vr</t>
  </si>
  <si>
    <t>Correctie factor naloop</t>
  </si>
  <si>
    <t>Freq. ma-vr</t>
  </si>
  <si>
    <t>Freq. ma-vr naloop</t>
  </si>
  <si>
    <t>Uren p/j ma t/m vrij</t>
  </si>
  <si>
    <t>Uren p/j ma t/m vrij naloop</t>
  </si>
  <si>
    <t>Norm ma t/m vr</t>
  </si>
  <si>
    <t>Norm ma t/m vr naloop</t>
  </si>
  <si>
    <t>ERKMS code</t>
  </si>
  <si>
    <t>Bijzonderheden / opmerkingen</t>
  </si>
  <si>
    <t>M2 per jaar</t>
  </si>
  <si>
    <t>Deel A Begane grond</t>
  </si>
  <si>
    <t>A001</t>
  </si>
  <si>
    <t>Concierge</t>
  </si>
  <si>
    <t>Naaldvilt</t>
  </si>
  <si>
    <t>A002</t>
  </si>
  <si>
    <t>STIP</t>
  </si>
  <si>
    <t>Rubber</t>
  </si>
  <si>
    <t>A003</t>
  </si>
  <si>
    <t>Werk/spreekkamer STIP</t>
  </si>
  <si>
    <t>A004</t>
  </si>
  <si>
    <t>A005</t>
  </si>
  <si>
    <t>Locatiemedewerker</t>
  </si>
  <si>
    <t>A006</t>
  </si>
  <si>
    <t>A021</t>
  </si>
  <si>
    <t>Beveiligingsloge</t>
  </si>
  <si>
    <t>A023</t>
  </si>
  <si>
    <t>STAD</t>
  </si>
  <si>
    <t>A023a</t>
  </si>
  <si>
    <t>Kopieerruimte STAD</t>
  </si>
  <si>
    <t>Deel A 1e verd.</t>
  </si>
  <si>
    <t>A101</t>
  </si>
  <si>
    <t>Werk/spreekkamer SMW</t>
  </si>
  <si>
    <t>A102</t>
  </si>
  <si>
    <t>Werkkamer Secr. ECO</t>
  </si>
  <si>
    <t>A103</t>
  </si>
  <si>
    <t>Werkruimte/spreekkamer STIP</t>
  </si>
  <si>
    <t>A104</t>
  </si>
  <si>
    <t>Directeur Economie</t>
  </si>
  <si>
    <t>A105</t>
  </si>
  <si>
    <t>Werkkamer Opleidingsmanagers ECO</t>
  </si>
  <si>
    <t>A106</t>
  </si>
  <si>
    <t>Docenten werkkamer Kansklas</t>
  </si>
  <si>
    <t>A109</t>
  </si>
  <si>
    <t>Werkkamer STIP</t>
  </si>
  <si>
    <t>A120</t>
  </si>
  <si>
    <t>Werkruimte SMW</t>
  </si>
  <si>
    <t>A122</t>
  </si>
  <si>
    <t>Werkkamer locatiemanager</t>
  </si>
  <si>
    <t>A124</t>
  </si>
  <si>
    <t>Hoofd FA</t>
  </si>
  <si>
    <t>A126</t>
  </si>
  <si>
    <t>Werkkamer FA crediteuren</t>
  </si>
  <si>
    <t>A128</t>
  </si>
  <si>
    <t>Werkkamer FA debiteuren</t>
  </si>
  <si>
    <t>Deel A 2e verd.</t>
  </si>
  <si>
    <t>A201</t>
  </si>
  <si>
    <t>ICT</t>
  </si>
  <si>
    <t>A203</t>
  </si>
  <si>
    <t>Werkkamer Cursussen &amp; Trainingen</t>
  </si>
  <si>
    <t>A220</t>
  </si>
  <si>
    <t>Secretariaat W&amp;E</t>
  </si>
  <si>
    <t>A222</t>
  </si>
  <si>
    <t>Directie W&amp;E + GEZ</t>
  </si>
  <si>
    <t>A224</t>
  </si>
  <si>
    <t>Roostering</t>
  </si>
  <si>
    <t>A226</t>
  </si>
  <si>
    <t>Staf W&amp;E</t>
  </si>
  <si>
    <t>Deel B Begane grond</t>
  </si>
  <si>
    <t>B003</t>
  </si>
  <si>
    <t>BPV bureau</t>
  </si>
  <si>
    <t>Deel B 1e verd.</t>
  </si>
  <si>
    <t>B101/03</t>
  </si>
  <si>
    <t>Decanaat Economie</t>
  </si>
  <si>
    <t>B102</t>
  </si>
  <si>
    <t>Docentenkamer</t>
  </si>
  <si>
    <t>B104</t>
  </si>
  <si>
    <t>OSB Economie</t>
  </si>
  <si>
    <t>B105</t>
  </si>
  <si>
    <t>Secretariaat Economie</t>
  </si>
  <si>
    <t>B106</t>
  </si>
  <si>
    <t>Staf Economie</t>
  </si>
  <si>
    <t>B109</t>
  </si>
  <si>
    <t>Opleidingsmanagement</t>
  </si>
  <si>
    <t>B114</t>
  </si>
  <si>
    <t>Coördinatoren</t>
  </si>
  <si>
    <t>Deel B 2e verd.</t>
  </si>
  <si>
    <t>B201</t>
  </si>
  <si>
    <t>Kantoorruimte</t>
  </si>
  <si>
    <t>B202</t>
  </si>
  <si>
    <t>Coördinatoren VAVO</t>
  </si>
  <si>
    <t>B203</t>
  </si>
  <si>
    <t>Opleidingsmanager Vavo</t>
  </si>
  <si>
    <t>B205</t>
  </si>
  <si>
    <t>OSB Vavo</t>
  </si>
  <si>
    <t>B207</t>
  </si>
  <si>
    <t>Deel C Begane grond</t>
  </si>
  <si>
    <t>C021</t>
  </si>
  <si>
    <t>C023</t>
  </si>
  <si>
    <t>Docenten werkruimte</t>
  </si>
  <si>
    <t>C026</t>
  </si>
  <si>
    <t>Docentenwerkkamer</t>
  </si>
  <si>
    <t>Deel C 1e verd.</t>
  </si>
  <si>
    <t>C101</t>
  </si>
  <si>
    <t>C103</t>
  </si>
  <si>
    <t>C112</t>
  </si>
  <si>
    <t>Instructieruimte theorie</t>
  </si>
  <si>
    <t>C123</t>
  </si>
  <si>
    <t>Ambulante begeleiding STIP</t>
  </si>
  <si>
    <t>C126</t>
  </si>
  <si>
    <t>Docentenwerkruimte</t>
  </si>
  <si>
    <t>C128</t>
  </si>
  <si>
    <t>C130</t>
  </si>
  <si>
    <t>Werkruimte verzuimcoördinatoren STIP</t>
  </si>
  <si>
    <t>C132</t>
  </si>
  <si>
    <t>Secretariaat opleidingsmanager</t>
  </si>
  <si>
    <t>Deel C 2e verd.</t>
  </si>
  <si>
    <t>C202</t>
  </si>
  <si>
    <t>Docentenruimte</t>
  </si>
  <si>
    <t>C203</t>
  </si>
  <si>
    <t>C225</t>
  </si>
  <si>
    <t>BPV bureau Welzijn</t>
  </si>
  <si>
    <t>C228</t>
  </si>
  <si>
    <t>OSB Welzijn</t>
  </si>
  <si>
    <t>CD101</t>
  </si>
  <si>
    <t>Werkkamer VSV</t>
  </si>
  <si>
    <t>CD102</t>
  </si>
  <si>
    <t>Opleidingsmanager</t>
  </si>
  <si>
    <t>Deel D 1e verd.</t>
  </si>
  <si>
    <t>D121</t>
  </si>
  <si>
    <t>OSB Gezondheidszorg</t>
  </si>
  <si>
    <t>D123</t>
  </si>
  <si>
    <t>Deel D 2e verd.</t>
  </si>
  <si>
    <t>D201</t>
  </si>
  <si>
    <t>D202a</t>
  </si>
  <si>
    <t>D204</t>
  </si>
  <si>
    <t>D205</t>
  </si>
  <si>
    <t>Kantoorruimte OR</t>
  </si>
  <si>
    <t>D220</t>
  </si>
  <si>
    <t>Bedrijfsbureau gezondheidszorg</t>
  </si>
  <si>
    <t>D221</t>
  </si>
  <si>
    <t>Bedrijfsbureau Welzijn</t>
  </si>
  <si>
    <t>D222</t>
  </si>
  <si>
    <t>D223</t>
  </si>
  <si>
    <t>D224</t>
  </si>
  <si>
    <t>Deel E Begane grond</t>
  </si>
  <si>
    <t>E012</t>
  </si>
  <si>
    <t>E025A</t>
  </si>
  <si>
    <t>Deel E 1e verd.</t>
  </si>
  <si>
    <t>E104</t>
  </si>
  <si>
    <t>Flexwerkplekken docenten GHZ</t>
  </si>
  <si>
    <t>E121</t>
  </si>
  <si>
    <t>E122</t>
  </si>
  <si>
    <t>Directiesecretaresse</t>
  </si>
  <si>
    <t>E123</t>
  </si>
  <si>
    <t>E124</t>
  </si>
  <si>
    <t>Directeur</t>
  </si>
  <si>
    <t>E125</t>
  </si>
  <si>
    <t>Coördinator BPV en Decaan</t>
  </si>
  <si>
    <t>E126</t>
  </si>
  <si>
    <t>FMA/PMA</t>
  </si>
  <si>
    <t>E128</t>
  </si>
  <si>
    <t>Deel E 2e verd.</t>
  </si>
  <si>
    <t>E201</t>
  </si>
  <si>
    <t>E202</t>
  </si>
  <si>
    <t>E219a</t>
  </si>
  <si>
    <t>Werkkamer CE</t>
  </si>
  <si>
    <t>Tapijt</t>
  </si>
  <si>
    <t>E221</t>
  </si>
  <si>
    <t>E224</t>
  </si>
  <si>
    <t>EF001</t>
  </si>
  <si>
    <t>Tegelvloer</t>
  </si>
  <si>
    <t>EF002</t>
  </si>
  <si>
    <t>EF201</t>
  </si>
  <si>
    <t>Werkkamer STAD</t>
  </si>
  <si>
    <t>Deel F Begane grond</t>
  </si>
  <si>
    <t>F023</t>
  </si>
  <si>
    <t>Balie</t>
  </si>
  <si>
    <t>F024</t>
  </si>
  <si>
    <t>Deel F 1e verd.</t>
  </si>
  <si>
    <t>F102</t>
  </si>
  <si>
    <t>F105</t>
  </si>
  <si>
    <t>Spreekruimte</t>
  </si>
  <si>
    <t>F123</t>
  </si>
  <si>
    <t>Deel F 2e verd.</t>
  </si>
  <si>
    <t>F202</t>
  </si>
  <si>
    <t>F208</t>
  </si>
  <si>
    <t>Werkkamer hoofd Entree</t>
  </si>
  <si>
    <t>F223</t>
  </si>
  <si>
    <t>Hoofd STAD</t>
  </si>
  <si>
    <t>F225</t>
  </si>
  <si>
    <t>Secretaresse STAD</t>
  </si>
  <si>
    <t>F226</t>
  </si>
  <si>
    <t>F227A</t>
  </si>
  <si>
    <t>Deel G 3e verd.</t>
  </si>
  <si>
    <t>G302</t>
  </si>
  <si>
    <t>Hoofd P&amp;O</t>
  </si>
  <si>
    <t>G303</t>
  </si>
  <si>
    <t>Secretariaat P&amp;O</t>
  </si>
  <si>
    <t>G304</t>
  </si>
  <si>
    <t>Personeels en salarisadministratie</t>
  </si>
  <si>
    <t>G305</t>
  </si>
  <si>
    <t>Personeels/salarisadministratie &amp; Applicatiebeheer</t>
  </si>
  <si>
    <t>G306</t>
  </si>
  <si>
    <t>G307</t>
  </si>
  <si>
    <t>Beleidsmedewerker P&amp;O</t>
  </si>
  <si>
    <t>G310</t>
  </si>
  <si>
    <t>Spreekkamer/Bedrijfsarts</t>
  </si>
  <si>
    <t>G311</t>
  </si>
  <si>
    <t>Cursusruimte KRD</t>
  </si>
  <si>
    <t>G315</t>
  </si>
  <si>
    <t>Flexplek ICT</t>
  </si>
  <si>
    <t>G317</t>
  </si>
  <si>
    <t>Hoofd ICT</t>
  </si>
  <si>
    <t>G318</t>
  </si>
  <si>
    <t>Directie ICT</t>
  </si>
  <si>
    <t>G319</t>
  </si>
  <si>
    <t>Kantoorruimte ICT</t>
  </si>
  <si>
    <t>G320</t>
  </si>
  <si>
    <t>Directiesecretariaat ICT</t>
  </si>
  <si>
    <t>G321</t>
  </si>
  <si>
    <t>Kantoor ELO</t>
  </si>
  <si>
    <t>Tapijttegels</t>
  </si>
  <si>
    <t>Deel G 4e verd.</t>
  </si>
  <si>
    <t>G404</t>
  </si>
  <si>
    <t>Secretariaat Directeur BMO</t>
  </si>
  <si>
    <t>G405</t>
  </si>
  <si>
    <t>Bestuurssecretaris &amp; Directeur BMO</t>
  </si>
  <si>
    <t>G406</t>
  </si>
  <si>
    <t>Werkkamer beleidsmedewerkers FEZ</t>
  </si>
  <si>
    <t>G407</t>
  </si>
  <si>
    <t>Werkkamer hoofd FEZ</t>
  </si>
  <si>
    <t>G408</t>
  </si>
  <si>
    <t>Secretariaat FEZ/STIP/O&amp;K</t>
  </si>
  <si>
    <t>G409</t>
  </si>
  <si>
    <t>STIP/VSV</t>
  </si>
  <si>
    <t>G411</t>
  </si>
  <si>
    <t>O&amp;K</t>
  </si>
  <si>
    <t>G412</t>
  </si>
  <si>
    <t>Hoofd STIP en O&amp;K</t>
  </si>
  <si>
    <t>G413</t>
  </si>
  <si>
    <t>STIP/O&amp;K</t>
  </si>
  <si>
    <t>G414</t>
  </si>
  <si>
    <t>G415</t>
  </si>
  <si>
    <t>Werkkamer C&amp;M</t>
  </si>
  <si>
    <t>G416</t>
  </si>
  <si>
    <t>G417</t>
  </si>
  <si>
    <t>G419</t>
  </si>
  <si>
    <t>Secretariaat C&amp;M</t>
  </si>
  <si>
    <t>G420</t>
  </si>
  <si>
    <t>Werkkamer hoofd C&amp;M</t>
  </si>
  <si>
    <t>G422</t>
  </si>
  <si>
    <t>Berging/Printerruimte</t>
  </si>
  <si>
    <t>G401</t>
  </si>
  <si>
    <t>Vergaderruimte</t>
  </si>
  <si>
    <t>G402</t>
  </si>
  <si>
    <t>Secretariaat CvB</t>
  </si>
  <si>
    <t>G403</t>
  </si>
  <si>
    <t>Werkkamer voorzitter CvB</t>
  </si>
  <si>
    <t>TgB101</t>
  </si>
  <si>
    <t>Toilet dames</t>
  </si>
  <si>
    <t>TgB102</t>
  </si>
  <si>
    <t>Toilet heren</t>
  </si>
  <si>
    <t>TgB103</t>
  </si>
  <si>
    <t>TgB104</t>
  </si>
  <si>
    <t>Toilet mindervalide</t>
  </si>
  <si>
    <t>TgB105</t>
  </si>
  <si>
    <t>TgB201</t>
  </si>
  <si>
    <t>TgB202</t>
  </si>
  <si>
    <t>TgB203</t>
  </si>
  <si>
    <t>TgB204</t>
  </si>
  <si>
    <t>TgB205</t>
  </si>
  <si>
    <t>TgC101</t>
  </si>
  <si>
    <t>TgC102</t>
  </si>
  <si>
    <t>TgC201</t>
  </si>
  <si>
    <t>TgC202</t>
  </si>
  <si>
    <t>TgC203</t>
  </si>
  <si>
    <t>TgC204</t>
  </si>
  <si>
    <t>TgC205</t>
  </si>
  <si>
    <t>TgE101</t>
  </si>
  <si>
    <t>TgE102</t>
  </si>
  <si>
    <t>MIVA</t>
  </si>
  <si>
    <t>TgE103</t>
  </si>
  <si>
    <t>TgE201</t>
  </si>
  <si>
    <t>TgE202</t>
  </si>
  <si>
    <t>TgE203</t>
  </si>
  <si>
    <t>TgA001</t>
  </si>
  <si>
    <t>TgA002</t>
  </si>
  <si>
    <t>TgA101</t>
  </si>
  <si>
    <t>TgA102</t>
  </si>
  <si>
    <t>TgA201</t>
  </si>
  <si>
    <t>TgA202</t>
  </si>
  <si>
    <t>TgB001</t>
  </si>
  <si>
    <t>TgB002</t>
  </si>
  <si>
    <t>TgB003</t>
  </si>
  <si>
    <t>TgB004</t>
  </si>
  <si>
    <t>TgB005</t>
  </si>
  <si>
    <t>TgC001</t>
  </si>
  <si>
    <t>TgC002</t>
  </si>
  <si>
    <t>TgC003</t>
  </si>
  <si>
    <t>TgC004</t>
  </si>
  <si>
    <t>TgC005</t>
  </si>
  <si>
    <t>Deel D Begane grond</t>
  </si>
  <si>
    <t>TgD001</t>
  </si>
  <si>
    <t>TgD002</t>
  </si>
  <si>
    <t>TgE001</t>
  </si>
  <si>
    <t>TgE002</t>
  </si>
  <si>
    <t>TgE003</t>
  </si>
  <si>
    <t>TgE004</t>
  </si>
  <si>
    <t>TgE005</t>
  </si>
  <si>
    <t>TgF001</t>
  </si>
  <si>
    <t>Toilet dames/heren</t>
  </si>
  <si>
    <t>TgF002</t>
  </si>
  <si>
    <t>MIVA toilet</t>
  </si>
  <si>
    <t>TgF003</t>
  </si>
  <si>
    <t>TgF004</t>
  </si>
  <si>
    <t>TgF101</t>
  </si>
  <si>
    <t>TgF102</t>
  </si>
  <si>
    <t>Kleed/douche ruimte</t>
  </si>
  <si>
    <t>TgF103</t>
  </si>
  <si>
    <t>TgF104</t>
  </si>
  <si>
    <t>TgF201</t>
  </si>
  <si>
    <t>TgF202</t>
  </si>
  <si>
    <t>TgF203</t>
  </si>
  <si>
    <t>TgG301</t>
  </si>
  <si>
    <t>TgG302</t>
  </si>
  <si>
    <t>TgG401</t>
  </si>
  <si>
    <t>TgG402</t>
  </si>
  <si>
    <t>TgG403</t>
  </si>
  <si>
    <t>TgG404</t>
  </si>
  <si>
    <t>Toilet MIVA</t>
  </si>
  <si>
    <t>TgG405</t>
  </si>
  <si>
    <t>TgG406</t>
  </si>
  <si>
    <t>VA1</t>
  </si>
  <si>
    <t>Gang</t>
  </si>
  <si>
    <t>VA2</t>
  </si>
  <si>
    <t>VAB1</t>
  </si>
  <si>
    <t>Rubber traptreden met aluminium trapneus</t>
  </si>
  <si>
    <t>VAB2</t>
  </si>
  <si>
    <t>VB1</t>
  </si>
  <si>
    <t>VB2</t>
  </si>
  <si>
    <t>VBC1</t>
  </si>
  <si>
    <t>VBC2</t>
  </si>
  <si>
    <t>VC1</t>
  </si>
  <si>
    <t>VC2</t>
  </si>
  <si>
    <t>VCD1</t>
  </si>
  <si>
    <t>VCD2</t>
  </si>
  <si>
    <t>VD1</t>
  </si>
  <si>
    <t>VD2</t>
  </si>
  <si>
    <t>VDE1</t>
  </si>
  <si>
    <t>VDE2</t>
  </si>
  <si>
    <t>VE1</t>
  </si>
  <si>
    <t>Traptreden, rubber met trapneus</t>
  </si>
  <si>
    <t>VE2</t>
  </si>
  <si>
    <t>VEF1</t>
  </si>
  <si>
    <t>VEF2</t>
  </si>
  <si>
    <t>VF101</t>
  </si>
  <si>
    <t>VF102</t>
  </si>
  <si>
    <t>VF103</t>
  </si>
  <si>
    <t>VF104</t>
  </si>
  <si>
    <t>VF201</t>
  </si>
  <si>
    <t>VF202</t>
  </si>
  <si>
    <t>VF203</t>
  </si>
  <si>
    <t>VG301</t>
  </si>
  <si>
    <t>Ganggebied</t>
  </si>
  <si>
    <t>VG302</t>
  </si>
  <si>
    <t>VG401</t>
  </si>
  <si>
    <t>VG402</t>
  </si>
  <si>
    <t>A024</t>
  </si>
  <si>
    <t>Postkamer</t>
  </si>
  <si>
    <t>VA0</t>
  </si>
  <si>
    <t>VAB0</t>
  </si>
  <si>
    <t>Deel A Kelder</t>
  </si>
  <si>
    <t>VAB-1</t>
  </si>
  <si>
    <t>Cement-dekvloer</t>
  </si>
  <si>
    <t>VB0</t>
  </si>
  <si>
    <t>VBC0</t>
  </si>
  <si>
    <t>VC0</t>
  </si>
  <si>
    <t>VCD0</t>
  </si>
  <si>
    <t>VD0</t>
  </si>
  <si>
    <t>VDE0</t>
  </si>
  <si>
    <t>VE0</t>
  </si>
  <si>
    <t>VEF0</t>
  </si>
  <si>
    <t>VF001</t>
  </si>
  <si>
    <t>VF002</t>
  </si>
  <si>
    <t>VF003</t>
  </si>
  <si>
    <t>VF004</t>
  </si>
  <si>
    <t>VF005</t>
  </si>
  <si>
    <t>VF006</t>
  </si>
  <si>
    <t>LAB0</t>
  </si>
  <si>
    <t>Lift AB</t>
  </si>
  <si>
    <t>LDE0</t>
  </si>
  <si>
    <t>Lift DE</t>
  </si>
  <si>
    <t>LF001</t>
  </si>
  <si>
    <t>Lift</t>
  </si>
  <si>
    <t>LF002</t>
  </si>
  <si>
    <t>ThAB0</t>
  </si>
  <si>
    <t>Trappenhuis</t>
  </si>
  <si>
    <t>Verzinktstalen traptreden met bordes</t>
  </si>
  <si>
    <t>Borstel en viltmat</t>
  </si>
  <si>
    <t>ThAB1</t>
  </si>
  <si>
    <t>Verzinktstalen traptreden met bordessen</t>
  </si>
  <si>
    <t>ThAB-1</t>
  </si>
  <si>
    <t>ThAB2</t>
  </si>
  <si>
    <t>Deel A 3e verd.</t>
  </si>
  <si>
    <t>ThAB3</t>
  </si>
  <si>
    <t>Verzinktstalen bordessen</t>
  </si>
  <si>
    <t>ThBC0</t>
  </si>
  <si>
    <t>Schoonloopmat</t>
  </si>
  <si>
    <t>ThBC1</t>
  </si>
  <si>
    <t>ThBC2</t>
  </si>
  <si>
    <t>Deel B 3e verd.</t>
  </si>
  <si>
    <t>ThBC3</t>
  </si>
  <si>
    <t>ThCD0</t>
  </si>
  <si>
    <t>ThCD1</t>
  </si>
  <si>
    <t>ThCD2</t>
  </si>
  <si>
    <t>Deel C 3e verd.</t>
  </si>
  <si>
    <t>ThCD3</t>
  </si>
  <si>
    <t>ThDE0</t>
  </si>
  <si>
    <t>ThDE1</t>
  </si>
  <si>
    <t>ThDE2</t>
  </si>
  <si>
    <t>Deel D 3e verd.</t>
  </si>
  <si>
    <t>ThDE3</t>
  </si>
  <si>
    <t>Verzinktstalen bordesssen</t>
  </si>
  <si>
    <t>ThEF0</t>
  </si>
  <si>
    <t>Vuilvangmat</t>
  </si>
  <si>
    <t>ThEF1</t>
  </si>
  <si>
    <t>ThEF2</t>
  </si>
  <si>
    <t>Deel E 3e verd.</t>
  </si>
  <si>
    <t>ThEF3</t>
  </si>
  <si>
    <t>ThF0</t>
  </si>
  <si>
    <t>ThF1</t>
  </si>
  <si>
    <t>ThF2</t>
  </si>
  <si>
    <t>Deel F 3e verd.</t>
  </si>
  <si>
    <t>ThFT3</t>
  </si>
  <si>
    <t>Traptreden rubber met bordessen</t>
  </si>
  <si>
    <t>ThG301</t>
  </si>
  <si>
    <t>Verzinktstalen traptreden</t>
  </si>
  <si>
    <t>ThG302</t>
  </si>
  <si>
    <t>ThG303</t>
  </si>
  <si>
    <t>ThG401</t>
  </si>
  <si>
    <t>ThG402</t>
  </si>
  <si>
    <t>ThG403</t>
  </si>
  <si>
    <t>A223</t>
  </si>
  <si>
    <t>Pantry</t>
  </si>
  <si>
    <t>F106</t>
  </si>
  <si>
    <t>F210</t>
  </si>
  <si>
    <t>G313</t>
  </si>
  <si>
    <t>Testruimte ICT</t>
  </si>
  <si>
    <t>G322</t>
  </si>
  <si>
    <t>G410</t>
  </si>
  <si>
    <t>G421</t>
  </si>
  <si>
    <t>D002</t>
  </si>
  <si>
    <t>Restaurant</t>
  </si>
  <si>
    <t>D003</t>
  </si>
  <si>
    <t>Grand cafe</t>
  </si>
  <si>
    <t>D020</t>
  </si>
  <si>
    <t>Restaurant buitenrand</t>
  </si>
  <si>
    <t>A022</t>
  </si>
  <si>
    <t>Receptie</t>
  </si>
  <si>
    <t>A022a</t>
  </si>
  <si>
    <t>Balie STAD</t>
  </si>
  <si>
    <t>C005</t>
  </si>
  <si>
    <t>Kleed/doucheruimte heren</t>
  </si>
  <si>
    <t>C007</t>
  </si>
  <si>
    <t>Kleed/doucheruimte dames</t>
  </si>
  <si>
    <t>D021</t>
  </si>
  <si>
    <t>D022</t>
  </si>
  <si>
    <t>E102A</t>
  </si>
  <si>
    <t>Doucheruimte</t>
  </si>
  <si>
    <t>TgE001A</t>
  </si>
  <si>
    <t>Doucheruimte personeel heren</t>
  </si>
  <si>
    <t>TgE002A</t>
  </si>
  <si>
    <t>Doucheruimte personeel dames</t>
  </si>
  <si>
    <t>A202</t>
  </si>
  <si>
    <t>Instructieruimte</t>
  </si>
  <si>
    <t>A204</t>
  </si>
  <si>
    <t>A228</t>
  </si>
  <si>
    <t>B004</t>
  </si>
  <si>
    <t>Lab Cysco / netwerken</t>
  </si>
  <si>
    <t>B006</t>
  </si>
  <si>
    <t>Instructieruimte BYOD</t>
  </si>
  <si>
    <t>B008</t>
  </si>
  <si>
    <t>B010</t>
  </si>
  <si>
    <t>B012</t>
  </si>
  <si>
    <t>Praktijkruimte Commercieel Technicus</t>
  </si>
  <si>
    <t>B020</t>
  </si>
  <si>
    <t>Bedrijfsruimte Administratief Medewerker N2</t>
  </si>
  <si>
    <t>B020b</t>
  </si>
  <si>
    <t>B020c</t>
  </si>
  <si>
    <t>Instructieruimte computer</t>
  </si>
  <si>
    <t>B021</t>
  </si>
  <si>
    <t>ICT-bedrijf</t>
  </si>
  <si>
    <t>B021b</t>
  </si>
  <si>
    <t>B108</t>
  </si>
  <si>
    <t>B110</t>
  </si>
  <si>
    <t>B112</t>
  </si>
  <si>
    <t>B120</t>
  </si>
  <si>
    <t>Bedrijfsruimte Commercieel</t>
  </si>
  <si>
    <t>B120b</t>
  </si>
  <si>
    <t>B121</t>
  </si>
  <si>
    <t>Bedrijfsruimte Bedrijfsadministratie</t>
  </si>
  <si>
    <t>B204</t>
  </si>
  <si>
    <t>B206</t>
  </si>
  <si>
    <t>B208</t>
  </si>
  <si>
    <t>B210</t>
  </si>
  <si>
    <t>B212</t>
  </si>
  <si>
    <t>B220</t>
  </si>
  <si>
    <t>Bedrijfsruimte Secr. / Bank Verzekering Wezen</t>
  </si>
  <si>
    <t>B220b</t>
  </si>
  <si>
    <t>B221</t>
  </si>
  <si>
    <t>Bedrijfsruimte Juridische Dienst</t>
  </si>
  <si>
    <t>C001</t>
  </si>
  <si>
    <t>C002</t>
  </si>
  <si>
    <t>C020</t>
  </si>
  <si>
    <t>C022</t>
  </si>
  <si>
    <t>C024</t>
  </si>
  <si>
    <t>C102</t>
  </si>
  <si>
    <t>C104</t>
  </si>
  <si>
    <t>C106</t>
  </si>
  <si>
    <t>C108</t>
  </si>
  <si>
    <t>C110</t>
  </si>
  <si>
    <t>C121</t>
  </si>
  <si>
    <t>C124</t>
  </si>
  <si>
    <t>C201</t>
  </si>
  <si>
    <t>C204</t>
  </si>
  <si>
    <t>C206</t>
  </si>
  <si>
    <t>C208</t>
  </si>
  <si>
    <t>C210</t>
  </si>
  <si>
    <t>C212</t>
  </si>
  <si>
    <t>Computerlokaal</t>
  </si>
  <si>
    <t>C220</t>
  </si>
  <si>
    <t>C221/23</t>
  </si>
  <si>
    <t>C222</t>
  </si>
  <si>
    <t>C224</t>
  </si>
  <si>
    <t>D102</t>
  </si>
  <si>
    <t>Open Leer Centrum</t>
  </si>
  <si>
    <t>Multiplex vloerdelen / traptreden rubber</t>
  </si>
  <si>
    <t>D102a</t>
  </si>
  <si>
    <t>Open Leer Centrum balie</t>
  </si>
  <si>
    <t>D102b</t>
  </si>
  <si>
    <t>Toetsruimte</t>
  </si>
  <si>
    <t>D102c</t>
  </si>
  <si>
    <t>Tv hoek</t>
  </si>
  <si>
    <t>D104</t>
  </si>
  <si>
    <t>D105</t>
  </si>
  <si>
    <t>Cova.pr.v&amp;v</t>
  </si>
  <si>
    <t>D106</t>
  </si>
  <si>
    <t>D107</t>
  </si>
  <si>
    <t>Rubbervloer</t>
  </si>
  <si>
    <t>D124</t>
  </si>
  <si>
    <t>D125</t>
  </si>
  <si>
    <t>D126</t>
  </si>
  <si>
    <t>D202</t>
  </si>
  <si>
    <t>D206</t>
  </si>
  <si>
    <t>E003</t>
  </si>
  <si>
    <t>E006</t>
  </si>
  <si>
    <t>E008</t>
  </si>
  <si>
    <t>E010</t>
  </si>
  <si>
    <t>E020</t>
  </si>
  <si>
    <t>E021</t>
  </si>
  <si>
    <t>Methodisch werkbegeleiding</t>
  </si>
  <si>
    <t>E025</t>
  </si>
  <si>
    <t>Practicum analoog/digitaal</t>
  </si>
  <si>
    <t>E026</t>
  </si>
  <si>
    <t>E103</t>
  </si>
  <si>
    <t>E120</t>
  </si>
  <si>
    <t>E130</t>
  </si>
  <si>
    <t>E132</t>
  </si>
  <si>
    <t>E203</t>
  </si>
  <si>
    <t>E218</t>
  </si>
  <si>
    <t>E219</t>
  </si>
  <si>
    <t>E220</t>
  </si>
  <si>
    <t>E223</t>
  </si>
  <si>
    <t>E225</t>
  </si>
  <si>
    <t>F006</t>
  </si>
  <si>
    <t>F101</t>
  </si>
  <si>
    <t>F103</t>
  </si>
  <si>
    <t>F110</t>
  </si>
  <si>
    <t>F112</t>
  </si>
  <si>
    <t>F114</t>
  </si>
  <si>
    <t>F116</t>
  </si>
  <si>
    <t>F120</t>
  </si>
  <si>
    <t>F121</t>
  </si>
  <si>
    <t>F122</t>
  </si>
  <si>
    <t>F204</t>
  </si>
  <si>
    <t>F214</t>
  </si>
  <si>
    <t>F216</t>
  </si>
  <si>
    <t>F218</t>
  </si>
  <si>
    <t>F221</t>
  </si>
  <si>
    <t>F222</t>
  </si>
  <si>
    <t>Instructieruimte Entree</t>
  </si>
  <si>
    <t>G301</t>
  </si>
  <si>
    <t>Archief salarisadministratie</t>
  </si>
  <si>
    <t>G309</t>
  </si>
  <si>
    <t>Personeelsdossier archief</t>
  </si>
  <si>
    <t>A002a</t>
  </si>
  <si>
    <t>Spreekkamer STIP</t>
  </si>
  <si>
    <t>A002b</t>
  </si>
  <si>
    <t>A110</t>
  </si>
  <si>
    <t>Scrum vergaderen</t>
  </si>
  <si>
    <t>B001</t>
  </si>
  <si>
    <t>B005</t>
  </si>
  <si>
    <t>Spreekkamer N@Tschool</t>
  </si>
  <si>
    <t>B007</t>
  </si>
  <si>
    <t>B020a</t>
  </si>
  <si>
    <t>B107</t>
  </si>
  <si>
    <t>Spreekkamer</t>
  </si>
  <si>
    <t>B111</t>
  </si>
  <si>
    <t>B120a</t>
  </si>
  <si>
    <t>Werkbesprekingsruimte</t>
  </si>
  <si>
    <t>B121a</t>
  </si>
  <si>
    <t>B220a</t>
  </si>
  <si>
    <t>B221a</t>
  </si>
  <si>
    <t>C004</t>
  </si>
  <si>
    <t>Vergader ruimte</t>
  </si>
  <si>
    <t>C105</t>
  </si>
  <si>
    <t>D122</t>
  </si>
  <si>
    <t>Vertrouwenspersonen</t>
  </si>
  <si>
    <t>D225</t>
  </si>
  <si>
    <t>Flexwerkruimte docenten GHZ</t>
  </si>
  <si>
    <t>E001</t>
  </si>
  <si>
    <t>E005</t>
  </si>
  <si>
    <t>E007</t>
  </si>
  <si>
    <t>E205</t>
  </si>
  <si>
    <t>E207</t>
  </si>
  <si>
    <t>E226</t>
  </si>
  <si>
    <t>F003</t>
  </si>
  <si>
    <t>vergaderruimte 12 personen</t>
  </si>
  <si>
    <t>F005</t>
  </si>
  <si>
    <t>F104</t>
  </si>
  <si>
    <t>F206</t>
  </si>
  <si>
    <t>Spreekamer</t>
  </si>
  <si>
    <t>F224</t>
  </si>
  <si>
    <t>tapijttegels</t>
  </si>
  <si>
    <t>F227</t>
  </si>
  <si>
    <t>G308</t>
  </si>
  <si>
    <t>Spreekkamer P&amp;O</t>
  </si>
  <si>
    <t>G314</t>
  </si>
  <si>
    <t>D001</t>
  </si>
  <si>
    <t>Inspiratiecafé</t>
  </si>
  <si>
    <t>Laminaat</t>
  </si>
  <si>
    <t>F001</t>
  </si>
  <si>
    <t>Ontvangstruimte</t>
  </si>
  <si>
    <t>F004</t>
  </si>
  <si>
    <t>Conferentieruimte</t>
  </si>
  <si>
    <t>A-101</t>
  </si>
  <si>
    <t>Fietsenstalling deelnemers</t>
  </si>
  <si>
    <t>A-102</t>
  </si>
  <si>
    <t>Fietsenstalling personeel</t>
  </si>
  <si>
    <t>A107</t>
  </si>
  <si>
    <t>Instructieruimte/vaklokaal Kansklas</t>
  </si>
  <si>
    <t>A108</t>
  </si>
  <si>
    <t>B021a</t>
  </si>
  <si>
    <t>Sleutellokaal</t>
  </si>
  <si>
    <t>C120</t>
  </si>
  <si>
    <t>Binas lokaal</t>
  </si>
  <si>
    <t>C122</t>
  </si>
  <si>
    <t>TOA</t>
  </si>
  <si>
    <t>D120</t>
  </si>
  <si>
    <t>Praktijklokaal PEC</t>
  </si>
  <si>
    <t>D203</t>
  </si>
  <si>
    <t>Apotheek</t>
  </si>
  <si>
    <t>D203b</t>
  </si>
  <si>
    <t>Lawaairuimte</t>
  </si>
  <si>
    <t>E004</t>
  </si>
  <si>
    <t>Instructieruimte/praktijkleer</t>
  </si>
  <si>
    <t>E204</t>
  </si>
  <si>
    <t>Praktijkruimte</t>
  </si>
  <si>
    <t>E206</t>
  </si>
  <si>
    <t>Loket</t>
  </si>
  <si>
    <t>E208</t>
  </si>
  <si>
    <t>E210</t>
  </si>
  <si>
    <t>E212</t>
  </si>
  <si>
    <t>E214</t>
  </si>
  <si>
    <t>E214A</t>
  </si>
  <si>
    <t>Telefooncabine</t>
  </si>
  <si>
    <t>E214B</t>
  </si>
  <si>
    <t>E216</t>
  </si>
  <si>
    <t>E222</t>
  </si>
  <si>
    <t>E222A</t>
  </si>
  <si>
    <t>E222B</t>
  </si>
  <si>
    <t>Röntgenruimte</t>
  </si>
  <si>
    <t>E222C</t>
  </si>
  <si>
    <t>Technische ruimte tandartsassistent</t>
  </si>
  <si>
    <t>F021</t>
  </si>
  <si>
    <t>Creatief landschap</t>
  </si>
  <si>
    <t>F022</t>
  </si>
  <si>
    <t>Praktijkruimte muziek/drama</t>
  </si>
  <si>
    <t>F201</t>
  </si>
  <si>
    <t>Instructieruimte praktijk</t>
  </si>
  <si>
    <t>Underlayment</t>
  </si>
  <si>
    <t>F203</t>
  </si>
  <si>
    <t>Rubber oranje</t>
  </si>
  <si>
    <t>Hout</t>
  </si>
  <si>
    <t>C006</t>
  </si>
  <si>
    <t>Sportruimte</t>
  </si>
  <si>
    <t>Deel B Kelder</t>
  </si>
  <si>
    <t>B-101</t>
  </si>
  <si>
    <t>Parkeerlaag</t>
  </si>
  <si>
    <t>Deel C Kelder</t>
  </si>
  <si>
    <t>CD-101</t>
  </si>
  <si>
    <t>Op-afrit</t>
  </si>
  <si>
    <t>E102</t>
  </si>
  <si>
    <t>E022</t>
  </si>
  <si>
    <t>Practicum huishoudkunde</t>
  </si>
  <si>
    <t>A020</t>
  </si>
  <si>
    <t>Uitgifteleermiddelen</t>
  </si>
  <si>
    <t>A023b</t>
  </si>
  <si>
    <t>Archief STAD</t>
  </si>
  <si>
    <t>A121</t>
  </si>
  <si>
    <t>Centraal archief</t>
  </si>
  <si>
    <t>A123</t>
  </si>
  <si>
    <t>Archief</t>
  </si>
  <si>
    <t>A221</t>
  </si>
  <si>
    <t>Archief W&amp;E/STAD</t>
  </si>
  <si>
    <t>AB101</t>
  </si>
  <si>
    <t>Spreekkamer EHBO</t>
  </si>
  <si>
    <t>AB102</t>
  </si>
  <si>
    <t>Stiltecentrum</t>
  </si>
  <si>
    <t>B002</t>
  </si>
  <si>
    <t>Opslag ICT</t>
  </si>
  <si>
    <t>B014</t>
  </si>
  <si>
    <t>Opslag Comm. Technicus</t>
  </si>
  <si>
    <t>B-102</t>
  </si>
  <si>
    <t>Magazijn dagelijkse voorraad</t>
  </si>
  <si>
    <t>B-103</t>
  </si>
  <si>
    <t>Werkplaats+opslag</t>
  </si>
  <si>
    <t>B-104</t>
  </si>
  <si>
    <t>Berging</t>
  </si>
  <si>
    <t>B-108</t>
  </si>
  <si>
    <t>Nood trappenhuis</t>
  </si>
  <si>
    <t>Prefab steektrap schoonwerk</t>
  </si>
  <si>
    <t>C003</t>
  </si>
  <si>
    <t>C023a</t>
  </si>
  <si>
    <t>C-102</t>
  </si>
  <si>
    <t>D002a</t>
  </si>
  <si>
    <t>Garderobe</t>
  </si>
  <si>
    <t>D002b</t>
  </si>
  <si>
    <t>Stoelenberging</t>
  </si>
  <si>
    <t>D004</t>
  </si>
  <si>
    <t>Catering ruimte</t>
  </si>
  <si>
    <t>D004a</t>
  </si>
  <si>
    <t>Spoelkeuken</t>
  </si>
  <si>
    <t>D004b</t>
  </si>
  <si>
    <t>Opslag voor afval met airco</t>
  </si>
  <si>
    <t>D004c</t>
  </si>
  <si>
    <t>Opslag</t>
  </si>
  <si>
    <t>D004d</t>
  </si>
  <si>
    <t>Vriescel</t>
  </si>
  <si>
    <t>D004e</t>
  </si>
  <si>
    <t>Koelcel</t>
  </si>
  <si>
    <t>D004f</t>
  </si>
  <si>
    <t>D004g</t>
  </si>
  <si>
    <t>Koffiecorner</t>
  </si>
  <si>
    <t>D101</t>
  </si>
  <si>
    <t>MER</t>
  </si>
  <si>
    <t>D202b</t>
  </si>
  <si>
    <t>D203a</t>
  </si>
  <si>
    <t>Steriele ruimte</t>
  </si>
  <si>
    <t>E002</t>
  </si>
  <si>
    <t>E024</t>
  </si>
  <si>
    <t>Voorraad huishoudkunde</t>
  </si>
  <si>
    <t>E101</t>
  </si>
  <si>
    <t>Voorraadruimte</t>
  </si>
  <si>
    <t>E134</t>
  </si>
  <si>
    <t>E204A</t>
  </si>
  <si>
    <t>F002</t>
  </si>
  <si>
    <t>Opslagruimte</t>
  </si>
  <si>
    <t>F020</t>
  </si>
  <si>
    <t>F021A</t>
  </si>
  <si>
    <t>F022A</t>
  </si>
  <si>
    <t>F108</t>
  </si>
  <si>
    <t>F205</t>
  </si>
  <si>
    <t>F212</t>
  </si>
  <si>
    <t>F220</t>
  </si>
  <si>
    <t>Werkkast</t>
  </si>
  <si>
    <t>G312</t>
  </si>
  <si>
    <t>TrA001</t>
  </si>
  <si>
    <t>Hoogspanningsruimte</t>
  </si>
  <si>
    <t>TrA002</t>
  </si>
  <si>
    <t>TrA004</t>
  </si>
  <si>
    <t>Laagspanningsruimte</t>
  </si>
  <si>
    <t>TrA007</t>
  </si>
  <si>
    <t>Elektrakast</t>
  </si>
  <si>
    <t>TrA-101</t>
  </si>
  <si>
    <t>Leidingswerk spanningruimte</t>
  </si>
  <si>
    <t>TrA102</t>
  </si>
  <si>
    <t>SER</t>
  </si>
  <si>
    <t>TrA103</t>
  </si>
  <si>
    <t>TrA202</t>
  </si>
  <si>
    <t>TrB005</t>
  </si>
  <si>
    <t>TrB006</t>
  </si>
  <si>
    <t>TrB008</t>
  </si>
  <si>
    <t>TrB103</t>
  </si>
  <si>
    <t>TrB107</t>
  </si>
  <si>
    <t>TrB203</t>
  </si>
  <si>
    <t>TrB206</t>
  </si>
  <si>
    <t>TrB208</t>
  </si>
  <si>
    <t>TrC003</t>
  </si>
  <si>
    <t>TrC007</t>
  </si>
  <si>
    <t>TrC-101</t>
  </si>
  <si>
    <t>Overdrukruimte</t>
  </si>
  <si>
    <t>TrC-102</t>
  </si>
  <si>
    <t>Onderdrukruimte</t>
  </si>
  <si>
    <t>TrC-103</t>
  </si>
  <si>
    <t>Watermeter</t>
  </si>
  <si>
    <t>TrC104</t>
  </si>
  <si>
    <t>TrC106</t>
  </si>
  <si>
    <t>TrC107</t>
  </si>
  <si>
    <t>TrC110</t>
  </si>
  <si>
    <t>TrC204</t>
  </si>
  <si>
    <t>TrC208</t>
  </si>
  <si>
    <t>TrE004</t>
  </si>
  <si>
    <t>TrE007</t>
  </si>
  <si>
    <t>TrE104</t>
  </si>
  <si>
    <t>TrE106</t>
  </si>
  <si>
    <t>TrE108</t>
  </si>
  <si>
    <t>TrE203</t>
  </si>
  <si>
    <t>TrE206</t>
  </si>
  <si>
    <t>TrF001</t>
  </si>
  <si>
    <t>TrF006</t>
  </si>
  <si>
    <t>TrF009</t>
  </si>
  <si>
    <t>TrF011</t>
  </si>
  <si>
    <t>TrF101</t>
  </si>
  <si>
    <t>TrF106</t>
  </si>
  <si>
    <t>TrF107</t>
  </si>
  <si>
    <t>TrF109</t>
  </si>
  <si>
    <t>Cement dekvloer</t>
  </si>
  <si>
    <t>TrF201</t>
  </si>
  <si>
    <t>TrF206</t>
  </si>
  <si>
    <t>TrF207</t>
  </si>
  <si>
    <t>SER ruimte</t>
  </si>
  <si>
    <t>Beton vloer</t>
  </si>
  <si>
    <t>TrF208</t>
  </si>
  <si>
    <t>Schacht</t>
  </si>
  <si>
    <t>TrF209</t>
  </si>
  <si>
    <t>TrF212</t>
  </si>
  <si>
    <t>TrG303</t>
  </si>
  <si>
    <t>TrG403</t>
  </si>
  <si>
    <t>TrG404</t>
  </si>
  <si>
    <t>TrG406</t>
  </si>
  <si>
    <t>VA-11</t>
  </si>
  <si>
    <t>Helling fietsenstalling</t>
  </si>
  <si>
    <t>VB-1</t>
  </si>
  <si>
    <t>EHBO ruimte</t>
  </si>
  <si>
    <t>A008</t>
  </si>
  <si>
    <t>Werkplekken B&amp;B</t>
  </si>
  <si>
    <t>Werkplekken FB</t>
  </si>
  <si>
    <t>Werkplekken Horeca</t>
  </si>
  <si>
    <t>A109a</t>
  </si>
  <si>
    <t>A111</t>
  </si>
  <si>
    <t>Opleidingsmanagers H&amp;D</t>
  </si>
  <si>
    <t>A112</t>
  </si>
  <si>
    <t>Berging Horeca</t>
  </si>
  <si>
    <t>A113</t>
  </si>
  <si>
    <t>Kantoor manager Horeca</t>
  </si>
  <si>
    <t>A114</t>
  </si>
  <si>
    <t>Rekenondersteuning</t>
  </si>
  <si>
    <t>A116</t>
  </si>
  <si>
    <t>Werkplekken HM</t>
  </si>
  <si>
    <t>Spreekkamer algemeen</t>
  </si>
  <si>
    <t>A205</t>
  </si>
  <si>
    <t>Facilitair Bedrijf en Roosterbureau</t>
  </si>
  <si>
    <t>A206</t>
  </si>
  <si>
    <t>A207</t>
  </si>
  <si>
    <t>A208</t>
  </si>
  <si>
    <t>A210</t>
  </si>
  <si>
    <t>Locatiemanager &amp; PMA FB</t>
  </si>
  <si>
    <t>A211</t>
  </si>
  <si>
    <t>Kantoor directeur H&amp;D</t>
  </si>
  <si>
    <t>A212</t>
  </si>
  <si>
    <t>Vergaderen &amp; Flexwerken</t>
  </si>
  <si>
    <t>A213a</t>
  </si>
  <si>
    <t>A213d</t>
  </si>
  <si>
    <t>Werkplekken FD</t>
  </si>
  <si>
    <t>A214</t>
  </si>
  <si>
    <t>Kantoorruimte H&amp;D</t>
  </si>
  <si>
    <t>A216</t>
  </si>
  <si>
    <t>Docenten FD</t>
  </si>
  <si>
    <t>A218</t>
  </si>
  <si>
    <t>Werkplekken H&amp;D</t>
  </si>
  <si>
    <t>B0023</t>
  </si>
  <si>
    <t>Spreekkamer VTT</t>
  </si>
  <si>
    <t>B0024</t>
  </si>
  <si>
    <t>B009</t>
  </si>
  <si>
    <t>Werkplekken Sign</t>
  </si>
  <si>
    <t>B113</t>
  </si>
  <si>
    <t>Werkplekken VTT</t>
  </si>
  <si>
    <t>B115</t>
  </si>
  <si>
    <t>B211</t>
  </si>
  <si>
    <t>Kantoor manager CTT&amp;S</t>
  </si>
  <si>
    <t>B213</t>
  </si>
  <si>
    <t>C1101</t>
  </si>
  <si>
    <t>Werkplekken OLC</t>
  </si>
  <si>
    <t>C210a</t>
  </si>
  <si>
    <t>Werkplekken ICT support</t>
  </si>
  <si>
    <t>Conciergerie</t>
  </si>
  <si>
    <t>D008</t>
  </si>
  <si>
    <t>D0101</t>
  </si>
  <si>
    <t>Printerruimte STAD</t>
  </si>
  <si>
    <t>D0102</t>
  </si>
  <si>
    <t>Werkplekken STAD</t>
  </si>
  <si>
    <t>D0103</t>
  </si>
  <si>
    <t>D0121</t>
  </si>
  <si>
    <t>OSB H&amp;D</t>
  </si>
  <si>
    <t>D0122</t>
  </si>
  <si>
    <t>D013</t>
  </si>
  <si>
    <t>D0131</t>
  </si>
  <si>
    <t>Werkplekken STIP</t>
  </si>
  <si>
    <t>D0132</t>
  </si>
  <si>
    <t>D014</t>
  </si>
  <si>
    <t>D015</t>
  </si>
  <si>
    <t>D0151</t>
  </si>
  <si>
    <t>D016</t>
  </si>
  <si>
    <t>D0161</t>
  </si>
  <si>
    <t>D017</t>
  </si>
  <si>
    <t>D0171</t>
  </si>
  <si>
    <t>D019</t>
  </si>
  <si>
    <t>Servicedesk 6400</t>
  </si>
  <si>
    <t>D0211</t>
  </si>
  <si>
    <t>D022c</t>
  </si>
  <si>
    <t>Spreekkamer DH</t>
  </si>
  <si>
    <t>Spreekkamer HD</t>
  </si>
  <si>
    <t>Werkplekken DH</t>
  </si>
  <si>
    <t>D106b</t>
  </si>
  <si>
    <t>D108</t>
  </si>
  <si>
    <t>Kantoor manager DH</t>
  </si>
  <si>
    <t>D110</t>
  </si>
  <si>
    <t>D112</t>
  </si>
  <si>
    <t>D207</t>
  </si>
  <si>
    <t>Taalondersteuning</t>
  </si>
  <si>
    <t>D208</t>
  </si>
  <si>
    <t>Werkplekken H&amp;T</t>
  </si>
  <si>
    <t>D209</t>
  </si>
  <si>
    <t>D210</t>
  </si>
  <si>
    <t>D212</t>
  </si>
  <si>
    <t>E0031</t>
  </si>
  <si>
    <t>Bergruimte</t>
  </si>
  <si>
    <t>Cement-dekvloer + verf</t>
  </si>
  <si>
    <t>E0052</t>
  </si>
  <si>
    <t>Werkplekken BITMS</t>
  </si>
  <si>
    <t>Ondernemersbureau H&amp;D</t>
  </si>
  <si>
    <t>E108</t>
  </si>
  <si>
    <t>OSB Techniek</t>
  </si>
  <si>
    <t>E110</t>
  </si>
  <si>
    <t>Werkplekken AVO Techniek</t>
  </si>
  <si>
    <t>E112</t>
  </si>
  <si>
    <t>Kantoor manager BITMS</t>
  </si>
  <si>
    <t>E114</t>
  </si>
  <si>
    <t>Werkplekken AVO</t>
  </si>
  <si>
    <t>Spreekkamer BITMS</t>
  </si>
  <si>
    <t>Vergaderruimte Techniek</t>
  </si>
  <si>
    <t>Werkplekken Techniek</t>
  </si>
  <si>
    <t>Kantoor manager WEI + TL OSB</t>
  </si>
  <si>
    <t>Werkplekken WEI</t>
  </si>
  <si>
    <t>TgA103</t>
  </si>
  <si>
    <t>TgA203</t>
  </si>
  <si>
    <t>TgD003</t>
  </si>
  <si>
    <t>Toilet dames/mindervalide</t>
  </si>
  <si>
    <t>TgD004</t>
  </si>
  <si>
    <t>TgD101</t>
  </si>
  <si>
    <t>TgD102</t>
  </si>
  <si>
    <t>TgD201</t>
  </si>
  <si>
    <t>TgD202</t>
  </si>
  <si>
    <t>TgA003</t>
  </si>
  <si>
    <t>VA101</t>
  </si>
  <si>
    <t>VA102</t>
  </si>
  <si>
    <t>VA103</t>
  </si>
  <si>
    <t>Thuishonk/gang</t>
  </si>
  <si>
    <t>VA104</t>
  </si>
  <si>
    <t>VA105</t>
  </si>
  <si>
    <t>VA201</t>
  </si>
  <si>
    <t>VA202</t>
  </si>
  <si>
    <t>VA203</t>
  </si>
  <si>
    <t>VAB101</t>
  </si>
  <si>
    <t>Brug</t>
  </si>
  <si>
    <t>VAB201</t>
  </si>
  <si>
    <t>VAB202</t>
  </si>
  <si>
    <t>VB101</t>
  </si>
  <si>
    <t>Binnenstraat</t>
  </si>
  <si>
    <t>VB102</t>
  </si>
  <si>
    <t>VB103</t>
  </si>
  <si>
    <t>Thuishonk/MCT</t>
  </si>
  <si>
    <t>VB104</t>
  </si>
  <si>
    <t>VB201</t>
  </si>
  <si>
    <t>VB202</t>
  </si>
  <si>
    <t>VB203</t>
  </si>
  <si>
    <t>VBE201</t>
  </si>
  <si>
    <t>VC101</t>
  </si>
  <si>
    <t>VC102</t>
  </si>
  <si>
    <t>Restaurant balkon</t>
  </si>
  <si>
    <t>Rubber traptreden en bordessen</t>
  </si>
  <si>
    <t>VC103</t>
  </si>
  <si>
    <t>VC201</t>
  </si>
  <si>
    <t>VD102</t>
  </si>
  <si>
    <t>VD103</t>
  </si>
  <si>
    <t>VD104</t>
  </si>
  <si>
    <t>VD202</t>
  </si>
  <si>
    <t>VD203</t>
  </si>
  <si>
    <t>VD204</t>
  </si>
  <si>
    <t>VD205</t>
  </si>
  <si>
    <t>VDE101</t>
  </si>
  <si>
    <t>VDE201</t>
  </si>
  <si>
    <t>VDE202</t>
  </si>
  <si>
    <t>VE101</t>
  </si>
  <si>
    <t>VE102</t>
  </si>
  <si>
    <t>VE103</t>
  </si>
  <si>
    <t>Thuishonk B&amp;I</t>
  </si>
  <si>
    <t>VE104</t>
  </si>
  <si>
    <t>VE201</t>
  </si>
  <si>
    <t>VE202</t>
  </si>
  <si>
    <t>VE203</t>
  </si>
  <si>
    <t>Drukkerij</t>
  </si>
  <si>
    <t>VA001</t>
  </si>
  <si>
    <t>VA002</t>
  </si>
  <si>
    <t>VAB001</t>
  </si>
  <si>
    <t>VB001</t>
  </si>
  <si>
    <t>VB002</t>
  </si>
  <si>
    <t>VD001</t>
  </si>
  <si>
    <t>VD002</t>
  </si>
  <si>
    <t>VD003</t>
  </si>
  <si>
    <t>VD004</t>
  </si>
  <si>
    <t>VDE001</t>
  </si>
  <si>
    <t>VE001</t>
  </si>
  <si>
    <t>VE002</t>
  </si>
  <si>
    <t>LB001</t>
  </si>
  <si>
    <t>Lift 1</t>
  </si>
  <si>
    <t>Linoleum</t>
  </si>
  <si>
    <t>LD001</t>
  </si>
  <si>
    <t>Lift 2</t>
  </si>
  <si>
    <t>ThA001</t>
  </si>
  <si>
    <t>ThA002</t>
  </si>
  <si>
    <t>ThA101</t>
  </si>
  <si>
    <t>ThA102</t>
  </si>
  <si>
    <t>ThA201</t>
  </si>
  <si>
    <t>ThA202</t>
  </si>
  <si>
    <t>ThB001</t>
  </si>
  <si>
    <t>ThB101</t>
  </si>
  <si>
    <t>ThB201</t>
  </si>
  <si>
    <t>ThD001</t>
  </si>
  <si>
    <t>ThD002</t>
  </si>
  <si>
    <t>ThD101</t>
  </si>
  <si>
    <t>ThD102</t>
  </si>
  <si>
    <t>ThD201</t>
  </si>
  <si>
    <t>ThD202</t>
  </si>
  <si>
    <t>ThE001</t>
  </si>
  <si>
    <t>ThE101</t>
  </si>
  <si>
    <t>ThE201</t>
  </si>
  <si>
    <t>VD201</t>
  </si>
  <si>
    <t>D009</t>
  </si>
  <si>
    <t>De Horizon Lounge</t>
  </si>
  <si>
    <t>A009</t>
  </si>
  <si>
    <t>A011</t>
  </si>
  <si>
    <t>Salon Haarmode</t>
  </si>
  <si>
    <t>A101a</t>
  </si>
  <si>
    <t>A101b</t>
  </si>
  <si>
    <t>A118</t>
  </si>
  <si>
    <t>A209</t>
  </si>
  <si>
    <t>Instructieruimte combi T/C</t>
  </si>
  <si>
    <t>A213</t>
  </si>
  <si>
    <t>A213b</t>
  </si>
  <si>
    <t>A213c</t>
  </si>
  <si>
    <t>A215</t>
  </si>
  <si>
    <t>Instructieruimte demo Horeca</t>
  </si>
  <si>
    <t>B1021</t>
  </si>
  <si>
    <t>Instructieruimte Bouw/Infra</t>
  </si>
  <si>
    <t>B1022</t>
  </si>
  <si>
    <t>B103</t>
  </si>
  <si>
    <t>Instructieruimte T/C</t>
  </si>
  <si>
    <t>B209</t>
  </si>
  <si>
    <t>OLC</t>
  </si>
  <si>
    <t>C210b</t>
  </si>
  <si>
    <t>ICT Support</t>
  </si>
  <si>
    <t>C210c</t>
  </si>
  <si>
    <t>C210d</t>
  </si>
  <si>
    <t>D109</t>
  </si>
  <si>
    <t>D111</t>
  </si>
  <si>
    <t>D113</t>
  </si>
  <si>
    <t>D204a</t>
  </si>
  <si>
    <t>D204b</t>
  </si>
  <si>
    <t>D206a</t>
  </si>
  <si>
    <t>instructieruimte</t>
  </si>
  <si>
    <t>D206b</t>
  </si>
  <si>
    <t>instructieruimte computer</t>
  </si>
  <si>
    <t>D211</t>
  </si>
  <si>
    <t>D213</t>
  </si>
  <si>
    <t>Instructieruimte Sign</t>
  </si>
  <si>
    <t>E105</t>
  </si>
  <si>
    <t>E106</t>
  </si>
  <si>
    <t>E107</t>
  </si>
  <si>
    <t>E109a</t>
  </si>
  <si>
    <t>E109b</t>
  </si>
  <si>
    <t>E116</t>
  </si>
  <si>
    <t>B1041</t>
  </si>
  <si>
    <t>Magazijn VTT</t>
  </si>
  <si>
    <t>De Conferentieruimte</t>
  </si>
  <si>
    <t>Spoelkeuken 1</t>
  </si>
  <si>
    <t>Keuken 1</t>
  </si>
  <si>
    <t>Linnenkamer</t>
  </si>
  <si>
    <t>A007</t>
  </si>
  <si>
    <t>Instructieruimte demo B&amp;B</t>
  </si>
  <si>
    <t>Praktijkruimte wijnlokaal</t>
  </si>
  <si>
    <t>Werkplaats autotechniek</t>
  </si>
  <si>
    <t>B0021</t>
  </si>
  <si>
    <t>Praktijk VTT</t>
  </si>
  <si>
    <t>B0025</t>
  </si>
  <si>
    <t>B0026</t>
  </si>
  <si>
    <t>B0027</t>
  </si>
  <si>
    <t>B0028</t>
  </si>
  <si>
    <t>Carrosserie autoschade</t>
  </si>
  <si>
    <t>Keuken 2</t>
  </si>
  <si>
    <t>Praktijkruimte Sign</t>
  </si>
  <si>
    <t>Gastenrestaurant 1</t>
  </si>
  <si>
    <t>PVC vloerdelen houtlook</t>
  </si>
  <si>
    <t>C020a</t>
  </si>
  <si>
    <t>Gastenrestaurant 2</t>
  </si>
  <si>
    <t>D215</t>
  </si>
  <si>
    <t>Praktijk WEI</t>
  </si>
  <si>
    <t>Hout en meubel</t>
  </si>
  <si>
    <t>E0053</t>
  </si>
  <si>
    <t>Machinale houtbewerking</t>
  </si>
  <si>
    <t>E016</t>
  </si>
  <si>
    <t>A013</t>
  </si>
  <si>
    <t>A0051</t>
  </si>
  <si>
    <t>Boilerruimte</t>
  </si>
  <si>
    <t>A006a</t>
  </si>
  <si>
    <t>A0071</t>
  </si>
  <si>
    <t>Berging FD</t>
  </si>
  <si>
    <t>A010</t>
  </si>
  <si>
    <t>Berging FB</t>
  </si>
  <si>
    <t>A015</t>
  </si>
  <si>
    <t>Magazijn Horeca</t>
  </si>
  <si>
    <t>Magazijn FB</t>
  </si>
  <si>
    <t>A107a</t>
  </si>
  <si>
    <t>B0022</t>
  </si>
  <si>
    <t>B011</t>
  </si>
  <si>
    <t>Sprinklerruimte</t>
  </si>
  <si>
    <t>B105a</t>
  </si>
  <si>
    <t>Berging VTT&amp;S</t>
  </si>
  <si>
    <t>C010</t>
  </si>
  <si>
    <t>Winkelruimte</t>
  </si>
  <si>
    <t>D011</t>
  </si>
  <si>
    <t>D018</t>
  </si>
  <si>
    <t>Berging ICT</t>
  </si>
  <si>
    <t>D022a</t>
  </si>
  <si>
    <t>D024</t>
  </si>
  <si>
    <t>Werkplaats FB</t>
  </si>
  <si>
    <t>D103</t>
  </si>
  <si>
    <t>Magazijn DH</t>
  </si>
  <si>
    <t>D106a</t>
  </si>
  <si>
    <t>D107a</t>
  </si>
  <si>
    <t>Etalage</t>
  </si>
  <si>
    <t>D109a</t>
  </si>
  <si>
    <t>D111a</t>
  </si>
  <si>
    <t>D113a</t>
  </si>
  <si>
    <t>Vaatwas ruimte</t>
  </si>
  <si>
    <t>E0032</t>
  </si>
  <si>
    <t>Spuit ruimte</t>
  </si>
  <si>
    <t>E0033</t>
  </si>
  <si>
    <t>Berging BITMS</t>
  </si>
  <si>
    <t>Magazijn catering</t>
  </si>
  <si>
    <t>E0051</t>
  </si>
  <si>
    <t>E0051a</t>
  </si>
  <si>
    <t>E0054</t>
  </si>
  <si>
    <t>Magazijn H&amp;M</t>
  </si>
  <si>
    <t>E0055</t>
  </si>
  <si>
    <t>Centrale ruimte afzuiging</t>
  </si>
  <si>
    <t>Keuken catering</t>
  </si>
  <si>
    <t>E008b</t>
  </si>
  <si>
    <t>Magazijn droge opslag</t>
  </si>
  <si>
    <t>E113</t>
  </si>
  <si>
    <t>Berging BITMS + OSB</t>
  </si>
  <si>
    <t>E2100</t>
  </si>
  <si>
    <t>Werkkast FB</t>
  </si>
  <si>
    <t>Werkkast Horeca</t>
  </si>
  <si>
    <t>TrA003</t>
  </si>
  <si>
    <t>TrA101</t>
  </si>
  <si>
    <t>TrA201</t>
  </si>
  <si>
    <t>TrB001</t>
  </si>
  <si>
    <t>TrB002</t>
  </si>
  <si>
    <t>Technische ruimte</t>
  </si>
  <si>
    <t>TrB003</t>
  </si>
  <si>
    <t>TrB102</t>
  </si>
  <si>
    <t>TrB104</t>
  </si>
  <si>
    <t>TrB202</t>
  </si>
  <si>
    <t>Stookruimte</t>
  </si>
  <si>
    <t>TrB204</t>
  </si>
  <si>
    <t>Technische ruimte C.B.</t>
  </si>
  <si>
    <t>TrB205</t>
  </si>
  <si>
    <t>TrB207</t>
  </si>
  <si>
    <t>TrD001</t>
  </si>
  <si>
    <t>Meterkast</t>
  </si>
  <si>
    <t>TrD002</t>
  </si>
  <si>
    <t>TrD003</t>
  </si>
  <si>
    <t>TrD004</t>
  </si>
  <si>
    <t>TrD005</t>
  </si>
  <si>
    <t>TrD006</t>
  </si>
  <si>
    <t>Trafo ruimte</t>
  </si>
  <si>
    <t>TrD101</t>
  </si>
  <si>
    <t>TrD102</t>
  </si>
  <si>
    <t>TrD104</t>
  </si>
  <si>
    <t>Berging DH</t>
  </si>
  <si>
    <t>TrD201</t>
  </si>
  <si>
    <t>TrD202</t>
  </si>
  <si>
    <t>TrE001</t>
  </si>
  <si>
    <t>TrE002</t>
  </si>
  <si>
    <t>TrE102</t>
  </si>
  <si>
    <t>TrE105</t>
  </si>
  <si>
    <t>Werkkast BITMS</t>
  </si>
  <si>
    <t>TrE201</t>
  </si>
  <si>
    <t>TrE202</t>
  </si>
  <si>
    <t>TrE202a</t>
  </si>
  <si>
    <t>TrE204</t>
  </si>
  <si>
    <t>A001A</t>
  </si>
  <si>
    <t>A001b</t>
  </si>
  <si>
    <t>A001C</t>
  </si>
  <si>
    <t>RWA-ruimte</t>
  </si>
  <si>
    <t>Laagspanningsverdeelruimte</t>
  </si>
  <si>
    <t>Kantoorruimte STAD</t>
  </si>
  <si>
    <t>Archiefruimte</t>
  </si>
  <si>
    <t>A011A</t>
  </si>
  <si>
    <t>A012</t>
  </si>
  <si>
    <t>A012A</t>
  </si>
  <si>
    <t>Werkkamer</t>
  </si>
  <si>
    <t>A012B</t>
  </si>
  <si>
    <t>A012C</t>
  </si>
  <si>
    <t>A012D</t>
  </si>
  <si>
    <t>A012E</t>
  </si>
  <si>
    <t>Datacenter</t>
  </si>
  <si>
    <t>A014</t>
  </si>
  <si>
    <t>A016</t>
  </si>
  <si>
    <t>A017</t>
  </si>
  <si>
    <t>A018</t>
  </si>
  <si>
    <t>A019</t>
  </si>
  <si>
    <t>Opleidingsmanager Techniek</t>
  </si>
  <si>
    <t>Directeur Techniek</t>
  </si>
  <si>
    <t>Secretaresse Techniek</t>
  </si>
  <si>
    <t>A111a</t>
  </si>
  <si>
    <t>Docenten werkkamer nivo 1</t>
  </si>
  <si>
    <t>A115</t>
  </si>
  <si>
    <t>Balie OSB</t>
  </si>
  <si>
    <t>A117</t>
  </si>
  <si>
    <t>A117a</t>
  </si>
  <si>
    <t>A119</t>
  </si>
  <si>
    <t>Rooster &amp; Planningsbureau</t>
  </si>
  <si>
    <t>Ontvangstruimte entree</t>
  </si>
  <si>
    <t>Computerruimte combi T/C</t>
  </si>
  <si>
    <t>Berging en kantoorruimte ICT support</t>
  </si>
  <si>
    <t>A206a</t>
  </si>
  <si>
    <t>Opleidingsmanager Entree</t>
  </si>
  <si>
    <t>Secretariaat/administratie Entree</t>
  </si>
  <si>
    <t>A217</t>
  </si>
  <si>
    <t>Computerruimte</t>
  </si>
  <si>
    <t>A219</t>
  </si>
  <si>
    <t>A301</t>
  </si>
  <si>
    <t>A302</t>
  </si>
  <si>
    <t>A303</t>
  </si>
  <si>
    <t>A303a</t>
  </si>
  <si>
    <t>A304</t>
  </si>
  <si>
    <t>Machines</t>
  </si>
  <si>
    <t>A305</t>
  </si>
  <si>
    <t>AVV ruimte</t>
  </si>
  <si>
    <t>A305a</t>
  </si>
  <si>
    <t>A306</t>
  </si>
  <si>
    <t>Drama</t>
  </si>
  <si>
    <t>A306a</t>
  </si>
  <si>
    <t>A307</t>
  </si>
  <si>
    <t>Muziek</t>
  </si>
  <si>
    <t>A307a</t>
  </si>
  <si>
    <t>Studio</t>
  </si>
  <si>
    <t>A307b</t>
  </si>
  <si>
    <t>A307c</t>
  </si>
  <si>
    <t>A308</t>
  </si>
  <si>
    <t>Handvaardigheid</t>
  </si>
  <si>
    <t>A308a</t>
  </si>
  <si>
    <t>A308b</t>
  </si>
  <si>
    <t>A308c</t>
  </si>
  <si>
    <t>Magazijn</t>
  </si>
  <si>
    <t>A308d</t>
  </si>
  <si>
    <t>A309</t>
  </si>
  <si>
    <t>A310</t>
  </si>
  <si>
    <t>A311</t>
  </si>
  <si>
    <t>Spreekruimte H&amp;D</t>
  </si>
  <si>
    <t>A312</t>
  </si>
  <si>
    <t>BPV bureau H&amp;D</t>
  </si>
  <si>
    <t>Entreehal</t>
  </si>
  <si>
    <t>Rubber traptreden</t>
  </si>
  <si>
    <t>B101</t>
  </si>
  <si>
    <t>Staf sector Techniek</t>
  </si>
  <si>
    <t>Secretariaat/OSB Techniek</t>
  </si>
  <si>
    <t>Conciërge / Beveiligingsloge</t>
  </si>
  <si>
    <t>Uitgifte restaurant</t>
  </si>
  <si>
    <t>C004A</t>
  </si>
  <si>
    <t>Kantoor catering</t>
  </si>
  <si>
    <t>C004B</t>
  </si>
  <si>
    <t>Droge opslag</t>
  </si>
  <si>
    <t>C004D</t>
  </si>
  <si>
    <t>C004E</t>
  </si>
  <si>
    <t>EHBO</t>
  </si>
  <si>
    <t>Internationalisering</t>
  </si>
  <si>
    <t>C008</t>
  </si>
  <si>
    <t>Berging ICT Support</t>
  </si>
  <si>
    <t>C009</t>
  </si>
  <si>
    <t>Centrale berging</t>
  </si>
  <si>
    <t>C-101</t>
  </si>
  <si>
    <t>Fietsenkelder</t>
  </si>
  <si>
    <t>C101a</t>
  </si>
  <si>
    <t>Team Open Leer Centrum</t>
  </si>
  <si>
    <t>C101b</t>
  </si>
  <si>
    <t>C101e</t>
  </si>
  <si>
    <t>Teamleider OLC</t>
  </si>
  <si>
    <t>C103a</t>
  </si>
  <si>
    <t>Techno-lab</t>
  </si>
  <si>
    <t>C108a</t>
  </si>
  <si>
    <t>C109</t>
  </si>
  <si>
    <t>Stamgroeplokaal</t>
  </si>
  <si>
    <t>AVO lokaal</t>
  </si>
  <si>
    <t>C111</t>
  </si>
  <si>
    <t>AVO theorielokaal</t>
  </si>
  <si>
    <t>C113</t>
  </si>
  <si>
    <t>C114</t>
  </si>
  <si>
    <t>C115</t>
  </si>
  <si>
    <t>Koffieruimte Economie</t>
  </si>
  <si>
    <t>C205</t>
  </si>
  <si>
    <t>Coordinatoren</t>
  </si>
  <si>
    <t>C207</t>
  </si>
  <si>
    <t>Bedrijfsruimte computer</t>
  </si>
  <si>
    <t>C207a</t>
  </si>
  <si>
    <t>Vergader/instructieruimte</t>
  </si>
  <si>
    <t>C207b</t>
  </si>
  <si>
    <t>Bedrijfsruimte ANTA</t>
  </si>
  <si>
    <t>C208a</t>
  </si>
  <si>
    <t>C208b</t>
  </si>
  <si>
    <t>C208c</t>
  </si>
  <si>
    <t>C208d</t>
  </si>
  <si>
    <t>C209</t>
  </si>
  <si>
    <t>Projectgroepruimte</t>
  </si>
  <si>
    <t>C211</t>
  </si>
  <si>
    <t>OSB/Decanaat Economie</t>
  </si>
  <si>
    <t>C213</t>
  </si>
  <si>
    <t>Secretariaat / OSB Economie</t>
  </si>
  <si>
    <t>C214</t>
  </si>
  <si>
    <t>Opleidingsmanager Economie</t>
  </si>
  <si>
    <t>C215</t>
  </si>
  <si>
    <t>C215a</t>
  </si>
  <si>
    <t>C215b</t>
  </si>
  <si>
    <t>C215c</t>
  </si>
  <si>
    <t>Projectruimte</t>
  </si>
  <si>
    <t>C216</t>
  </si>
  <si>
    <t>C217</t>
  </si>
  <si>
    <t>C217a</t>
  </si>
  <si>
    <t>C217b</t>
  </si>
  <si>
    <t>C218</t>
  </si>
  <si>
    <t>C218a</t>
  </si>
  <si>
    <t>C219</t>
  </si>
  <si>
    <t>BPV ruimte</t>
  </si>
  <si>
    <t>C221</t>
  </si>
  <si>
    <t>C301</t>
  </si>
  <si>
    <t>C302</t>
  </si>
  <si>
    <t>C303</t>
  </si>
  <si>
    <t>Onderwijsinstructie</t>
  </si>
  <si>
    <t>C304</t>
  </si>
  <si>
    <t>Berging praktijk</t>
  </si>
  <si>
    <t>C305</t>
  </si>
  <si>
    <t>Zorglokaal</t>
  </si>
  <si>
    <t>C305a</t>
  </si>
  <si>
    <t>C306</t>
  </si>
  <si>
    <t>Badkamer</t>
  </si>
  <si>
    <t>C307</t>
  </si>
  <si>
    <t>C308</t>
  </si>
  <si>
    <t>C309</t>
  </si>
  <si>
    <t>C310</t>
  </si>
  <si>
    <t>Huishoudkunde</t>
  </si>
  <si>
    <t>C311</t>
  </si>
  <si>
    <t>Multifunctioneel lokaal</t>
  </si>
  <si>
    <t>C312</t>
  </si>
  <si>
    <t>Directie W&amp;E / GZ</t>
  </si>
  <si>
    <t>C313</t>
  </si>
  <si>
    <t>Administratie</t>
  </si>
  <si>
    <t>C314</t>
  </si>
  <si>
    <t>C315</t>
  </si>
  <si>
    <t>C316</t>
  </si>
  <si>
    <t>C317</t>
  </si>
  <si>
    <t>C318</t>
  </si>
  <si>
    <t>WAP</t>
  </si>
  <si>
    <t>C318a</t>
  </si>
  <si>
    <t>C319</t>
  </si>
  <si>
    <t>C320</t>
  </si>
  <si>
    <t>C321</t>
  </si>
  <si>
    <t>C322</t>
  </si>
  <si>
    <t>com VA</t>
  </si>
  <si>
    <t>C323</t>
  </si>
  <si>
    <t>C325</t>
  </si>
  <si>
    <t>C326</t>
  </si>
  <si>
    <t>C327</t>
  </si>
  <si>
    <t>C328</t>
  </si>
  <si>
    <t>Decaan</t>
  </si>
  <si>
    <t>C329</t>
  </si>
  <si>
    <t>Workshop en training</t>
  </si>
  <si>
    <t>C330</t>
  </si>
  <si>
    <t>C331</t>
  </si>
  <si>
    <t>C332</t>
  </si>
  <si>
    <t>Opleidingsmanager Welzijn</t>
  </si>
  <si>
    <t>Werkplaats werktuigbouwkunde</t>
  </si>
  <si>
    <t>PVC</t>
  </si>
  <si>
    <t>D001A</t>
  </si>
  <si>
    <t>TOA ruimte werktuigbouwkunde</t>
  </si>
  <si>
    <t>D001B</t>
  </si>
  <si>
    <t>Instructieruimte werktuigbouwkunde</t>
  </si>
  <si>
    <t>Install-werk</t>
  </si>
  <si>
    <t>D002A</t>
  </si>
  <si>
    <t>TOA ruimte Install-werk</t>
  </si>
  <si>
    <t>D002B</t>
  </si>
  <si>
    <t>D002C</t>
  </si>
  <si>
    <t>Praktijklokaal vormgeving</t>
  </si>
  <si>
    <t>D003A</t>
  </si>
  <si>
    <t>TOA ruimte</t>
  </si>
  <si>
    <t>Stelruimte en banktimmeren</t>
  </si>
  <si>
    <t>D004A</t>
  </si>
  <si>
    <t>D004B</t>
  </si>
  <si>
    <t>Houtstek</t>
  </si>
  <si>
    <t>D004C</t>
  </si>
  <si>
    <t>Afzuiginstallatie</t>
  </si>
  <si>
    <t>D004D</t>
  </si>
  <si>
    <t>TOA ruimte bouwkunde</t>
  </si>
  <si>
    <t>D005</t>
  </si>
  <si>
    <t>Vormgeving</t>
  </si>
  <si>
    <t>D005A</t>
  </si>
  <si>
    <t>D005B</t>
  </si>
  <si>
    <t>LA01</t>
  </si>
  <si>
    <t>LC001</t>
  </si>
  <si>
    <t>LC-101</t>
  </si>
  <si>
    <t>Liftput</t>
  </si>
  <si>
    <t>Toilet Dames</t>
  </si>
  <si>
    <t>TgA301</t>
  </si>
  <si>
    <t>TgA302</t>
  </si>
  <si>
    <t>TgC301</t>
  </si>
  <si>
    <t>TgC302</t>
  </si>
  <si>
    <t>TgC303</t>
  </si>
  <si>
    <t>TgC304</t>
  </si>
  <si>
    <t>TgC305</t>
  </si>
  <si>
    <t>Trappenhuis vlucht</t>
  </si>
  <si>
    <t>THA11</t>
  </si>
  <si>
    <t>THA12</t>
  </si>
  <si>
    <t>ThA21</t>
  </si>
  <si>
    <t>ThA22</t>
  </si>
  <si>
    <t>ThA31</t>
  </si>
  <si>
    <t>ThA33</t>
  </si>
  <si>
    <t>ThC001</t>
  </si>
  <si>
    <t>ThC002</t>
  </si>
  <si>
    <t>ThC-101</t>
  </si>
  <si>
    <t>Neventrap midden</t>
  </si>
  <si>
    <t>ThC-102</t>
  </si>
  <si>
    <t>Trap fietsenkelder</t>
  </si>
  <si>
    <t>THC11</t>
  </si>
  <si>
    <t>Trap</t>
  </si>
  <si>
    <t>THC12</t>
  </si>
  <si>
    <t>THC13</t>
  </si>
  <si>
    <t>ThC21</t>
  </si>
  <si>
    <t>ThC22</t>
  </si>
  <si>
    <t>ThC23</t>
  </si>
  <si>
    <t>ThC31</t>
  </si>
  <si>
    <t>ThC32</t>
  </si>
  <si>
    <t>ThC33</t>
  </si>
  <si>
    <t>TrA002A</t>
  </si>
  <si>
    <t>E-kast</t>
  </si>
  <si>
    <t>Stalen roosters</t>
  </si>
  <si>
    <t>TrA005</t>
  </si>
  <si>
    <t>Traforuimte</t>
  </si>
  <si>
    <t>TrA102a</t>
  </si>
  <si>
    <t>Techniekruimte</t>
  </si>
  <si>
    <t>TrA204</t>
  </si>
  <si>
    <t>Leidingschacht</t>
  </si>
  <si>
    <t>TrA205</t>
  </si>
  <si>
    <t>TrA302</t>
  </si>
  <si>
    <t>TrA304</t>
  </si>
  <si>
    <t>TrC001</t>
  </si>
  <si>
    <t>TrC002</t>
  </si>
  <si>
    <t>TrC004</t>
  </si>
  <si>
    <t>TrC101</t>
  </si>
  <si>
    <t>TrC102</t>
  </si>
  <si>
    <t>Pompruimte sprinkler</t>
  </si>
  <si>
    <t>TrC103</t>
  </si>
  <si>
    <t>TrC-104</t>
  </si>
  <si>
    <t>Pompruimte WKO</t>
  </si>
  <si>
    <t>TrC105</t>
  </si>
  <si>
    <t>TrC201</t>
  </si>
  <si>
    <t>TrC202</t>
  </si>
  <si>
    <t>TrC203</t>
  </si>
  <si>
    <t>TrC206</t>
  </si>
  <si>
    <t>TrC207</t>
  </si>
  <si>
    <t>TrC301</t>
  </si>
  <si>
    <t>TrC302</t>
  </si>
  <si>
    <t>TrC303</t>
  </si>
  <si>
    <t>TrC304</t>
  </si>
  <si>
    <t>TrC305</t>
  </si>
  <si>
    <t>TrC306</t>
  </si>
  <si>
    <t>E-schacht</t>
  </si>
  <si>
    <t>Hal</t>
  </si>
  <si>
    <t>VA301</t>
  </si>
  <si>
    <t>VA302</t>
  </si>
  <si>
    <t>VA303</t>
  </si>
  <si>
    <t>VB301</t>
  </si>
  <si>
    <t>VC001</t>
  </si>
  <si>
    <t>VC002</t>
  </si>
  <si>
    <t>VC-101</t>
  </si>
  <si>
    <t>Inrit fietsenkelder (hellingbaan)</t>
  </si>
  <si>
    <t>VC202</t>
  </si>
  <si>
    <t>VC203</t>
  </si>
  <si>
    <t>Plein</t>
  </si>
  <si>
    <t>VC204</t>
  </si>
  <si>
    <t>VC301</t>
  </si>
  <si>
    <t>VC302</t>
  </si>
  <si>
    <t>VC303</t>
  </si>
  <si>
    <t>VC304</t>
  </si>
  <si>
    <t>Begane grond</t>
  </si>
  <si>
    <t>015</t>
  </si>
  <si>
    <t>EHBO/lactatieruimte</t>
  </si>
  <si>
    <t>001</t>
  </si>
  <si>
    <t>STIP/RC</t>
  </si>
  <si>
    <t>002</t>
  </si>
  <si>
    <t>STIP/RC Kantoorruimte</t>
  </si>
  <si>
    <t>003</t>
  </si>
  <si>
    <t>004</t>
  </si>
  <si>
    <t>Passenbureau</t>
  </si>
  <si>
    <t>005</t>
  </si>
  <si>
    <t>Servicebalie</t>
  </si>
  <si>
    <t>025</t>
  </si>
  <si>
    <t>1e verdieping</t>
  </si>
  <si>
    <t>102</t>
  </si>
  <si>
    <t>Kantoor locatiemanager</t>
  </si>
  <si>
    <t>104</t>
  </si>
  <si>
    <t>Teammanagers RC</t>
  </si>
  <si>
    <t>106</t>
  </si>
  <si>
    <t>109</t>
  </si>
  <si>
    <t>Werkruimte docenten</t>
  </si>
  <si>
    <t>110</t>
  </si>
  <si>
    <t>111</t>
  </si>
  <si>
    <t>142</t>
  </si>
  <si>
    <t>144</t>
  </si>
  <si>
    <t>OSB/BOO</t>
  </si>
  <si>
    <t>2e verdieping</t>
  </si>
  <si>
    <t>217</t>
  </si>
  <si>
    <t>236</t>
  </si>
  <si>
    <t>238</t>
  </si>
  <si>
    <t>Locatiedirecteur</t>
  </si>
  <si>
    <t>240</t>
  </si>
  <si>
    <t>Roosterbureau</t>
  </si>
  <si>
    <t>242</t>
  </si>
  <si>
    <t>Flexwerkplekken</t>
  </si>
  <si>
    <t>244</t>
  </si>
  <si>
    <t>Tg001</t>
  </si>
  <si>
    <t>Tg002</t>
  </si>
  <si>
    <t>Tg003</t>
  </si>
  <si>
    <t>Tg101</t>
  </si>
  <si>
    <t>Tg102</t>
  </si>
  <si>
    <t>Tg103</t>
  </si>
  <si>
    <t>Tg104</t>
  </si>
  <si>
    <t>Tg105</t>
  </si>
  <si>
    <t>Tg201</t>
  </si>
  <si>
    <t>Tg202</t>
  </si>
  <si>
    <t>Tg203</t>
  </si>
  <si>
    <t>Tg204</t>
  </si>
  <si>
    <t>Tg205</t>
  </si>
  <si>
    <t>146</t>
  </si>
  <si>
    <t>Exporuimte</t>
  </si>
  <si>
    <t>Marmoleum</t>
  </si>
  <si>
    <t>V101</t>
  </si>
  <si>
    <t>Loopbrug</t>
  </si>
  <si>
    <t>V102</t>
  </si>
  <si>
    <t>V103</t>
  </si>
  <si>
    <t>V104</t>
  </si>
  <si>
    <t>V201</t>
  </si>
  <si>
    <t>V202</t>
  </si>
  <si>
    <t>V203</t>
  </si>
  <si>
    <t>V204</t>
  </si>
  <si>
    <t>V205</t>
  </si>
  <si>
    <t>V206</t>
  </si>
  <si>
    <t>V207</t>
  </si>
  <si>
    <t>005a</t>
  </si>
  <si>
    <t>Postkamer Repro</t>
  </si>
  <si>
    <t>V002</t>
  </si>
  <si>
    <t>V003</t>
  </si>
  <si>
    <t>V004</t>
  </si>
  <si>
    <t>L0</t>
  </si>
  <si>
    <t>Vinyl</t>
  </si>
  <si>
    <t>Th001</t>
  </si>
  <si>
    <t>Noodtrappenhuis</t>
  </si>
  <si>
    <t>Betontrappen en bordessen</t>
  </si>
  <si>
    <t>Th002</t>
  </si>
  <si>
    <t>Trappenhuis midden</t>
  </si>
  <si>
    <t>Th003</t>
  </si>
  <si>
    <t>Th004</t>
  </si>
  <si>
    <t>Entree trappenhuis (trap)</t>
  </si>
  <si>
    <t>Betonnen traptreden en bordessen</t>
  </si>
  <si>
    <t>Th101</t>
  </si>
  <si>
    <t>Th102</t>
  </si>
  <si>
    <t>Th103</t>
  </si>
  <si>
    <t>Th104</t>
  </si>
  <si>
    <t>Trap naar 2e verdieping</t>
  </si>
  <si>
    <t>Th201</t>
  </si>
  <si>
    <t>Th202</t>
  </si>
  <si>
    <t>Th203</t>
  </si>
  <si>
    <t>030</t>
  </si>
  <si>
    <t>Atrium</t>
  </si>
  <si>
    <t>V001</t>
  </si>
  <si>
    <t>Entree hal</t>
  </si>
  <si>
    <t>007</t>
  </si>
  <si>
    <t>Kleed- en doucheruimte heren</t>
  </si>
  <si>
    <t>008</t>
  </si>
  <si>
    <t>Kleed- en doucheruimte dames</t>
  </si>
  <si>
    <t>017</t>
  </si>
  <si>
    <t>Douche</t>
  </si>
  <si>
    <t>018</t>
  </si>
  <si>
    <t>006</t>
  </si>
  <si>
    <t>101</t>
  </si>
  <si>
    <t>Studiecentrum gesloten</t>
  </si>
  <si>
    <t>107</t>
  </si>
  <si>
    <t>Opleidingsplein</t>
  </si>
  <si>
    <t>108</t>
  </si>
  <si>
    <t>Theorielokaal</t>
  </si>
  <si>
    <t>112</t>
  </si>
  <si>
    <t>113</t>
  </si>
  <si>
    <t>114</t>
  </si>
  <si>
    <t>116</t>
  </si>
  <si>
    <t>118</t>
  </si>
  <si>
    <t>120</t>
  </si>
  <si>
    <t>122</t>
  </si>
  <si>
    <t>124</t>
  </si>
  <si>
    <t>126</t>
  </si>
  <si>
    <t>128</t>
  </si>
  <si>
    <t>132</t>
  </si>
  <si>
    <t>134</t>
  </si>
  <si>
    <t>136</t>
  </si>
  <si>
    <t>138</t>
  </si>
  <si>
    <t>201</t>
  </si>
  <si>
    <t>202</t>
  </si>
  <si>
    <t>204</t>
  </si>
  <si>
    <t>206</t>
  </si>
  <si>
    <t>208</t>
  </si>
  <si>
    <t>210</t>
  </si>
  <si>
    <t>212</t>
  </si>
  <si>
    <t>214</t>
  </si>
  <si>
    <t>215</t>
  </si>
  <si>
    <t>216</t>
  </si>
  <si>
    <t>218</t>
  </si>
  <si>
    <t>220</t>
  </si>
  <si>
    <t>222</t>
  </si>
  <si>
    <t>224</t>
  </si>
  <si>
    <t>226</t>
  </si>
  <si>
    <t>006a</t>
  </si>
  <si>
    <t>010</t>
  </si>
  <si>
    <t>Opslag en magazijn Zorg</t>
  </si>
  <si>
    <t>016</t>
  </si>
  <si>
    <t>Opslag supplies (wasruimte)</t>
  </si>
  <si>
    <t>019</t>
  </si>
  <si>
    <t>Berging Sport en Bewegen/Veva</t>
  </si>
  <si>
    <t>020</t>
  </si>
  <si>
    <t>021</t>
  </si>
  <si>
    <t>Werkplaats/opslag Technische Dienst</t>
  </si>
  <si>
    <t>205b</t>
  </si>
  <si>
    <t>Vaklokaal ICT (magazijn)</t>
  </si>
  <si>
    <t>103</t>
  </si>
  <si>
    <t>Spreekkamer klein</t>
  </si>
  <si>
    <t>105</t>
  </si>
  <si>
    <t>115</t>
  </si>
  <si>
    <t>117</t>
  </si>
  <si>
    <t>209</t>
  </si>
  <si>
    <t>Spreekkamer middel</t>
  </si>
  <si>
    <t>211</t>
  </si>
  <si>
    <t>213</t>
  </si>
  <si>
    <t>230</t>
  </si>
  <si>
    <t>STIP/RC Spreekkamer</t>
  </si>
  <si>
    <t>232</t>
  </si>
  <si>
    <t>234</t>
  </si>
  <si>
    <t>Vertrouwenspersoon + Bedrijfsarts</t>
  </si>
  <si>
    <t>228</t>
  </si>
  <si>
    <t>009</t>
  </si>
  <si>
    <t>Vaklokaal Sport en Bewegen VEVA</t>
  </si>
  <si>
    <t>Rubber Fitnessvloer</t>
  </si>
  <si>
    <t>Rubber sportvloer</t>
  </si>
  <si>
    <t>011</t>
  </si>
  <si>
    <t>Vaklokaal Zorg</t>
  </si>
  <si>
    <t>012</t>
  </si>
  <si>
    <t>013</t>
  </si>
  <si>
    <t>Vaklokaal PW Welzijn</t>
  </si>
  <si>
    <t>013a</t>
  </si>
  <si>
    <t>014</t>
  </si>
  <si>
    <t>Vaklokaal keuken Welzijn</t>
  </si>
  <si>
    <t>024</t>
  </si>
  <si>
    <t>Instructieruimte keuken</t>
  </si>
  <si>
    <t>027</t>
  </si>
  <si>
    <t>Cateringkeuken</t>
  </si>
  <si>
    <t>028</t>
  </si>
  <si>
    <t>Vaklokaal Horeca leskeuken</t>
  </si>
  <si>
    <t>028b</t>
  </si>
  <si>
    <t>028c</t>
  </si>
  <si>
    <t>Berging (wasruimte)</t>
  </si>
  <si>
    <t>028d</t>
  </si>
  <si>
    <t>Vaklokaal Spoelkeuken</t>
  </si>
  <si>
    <t>028e</t>
  </si>
  <si>
    <t>Vaklokaal Horeca</t>
  </si>
  <si>
    <t>029</t>
  </si>
  <si>
    <t>Vaklokaal werkcafé</t>
  </si>
  <si>
    <t>029a</t>
  </si>
  <si>
    <t>Vaklokaal Restaurant</t>
  </si>
  <si>
    <t>119</t>
  </si>
  <si>
    <t>Vaklokaal Welzijn</t>
  </si>
  <si>
    <t>140</t>
  </si>
  <si>
    <t>Vaklokaal drama / spel / muziek</t>
  </si>
  <si>
    <t>203</t>
  </si>
  <si>
    <t>Vaklokaal ICT</t>
  </si>
  <si>
    <t>205</t>
  </si>
  <si>
    <t>205a</t>
  </si>
  <si>
    <t>Vaklokaal ICT (MER)</t>
  </si>
  <si>
    <t>207</t>
  </si>
  <si>
    <t>Vaklokaal Handel</t>
  </si>
  <si>
    <t>021a</t>
  </si>
  <si>
    <t>Hydrofoorruimte</t>
  </si>
  <si>
    <t>Afwerkvloer</t>
  </si>
  <si>
    <t>022</t>
  </si>
  <si>
    <t>Magazijn Catering</t>
  </si>
  <si>
    <t>023</t>
  </si>
  <si>
    <t>026</t>
  </si>
  <si>
    <t>028a</t>
  </si>
  <si>
    <t>Koelruimte Horeca</t>
  </si>
  <si>
    <t>119a</t>
  </si>
  <si>
    <t>Opslag Welzijn</t>
  </si>
  <si>
    <t>130</t>
  </si>
  <si>
    <t>228a</t>
  </si>
  <si>
    <t>Opslag Conferentieruimte</t>
  </si>
  <si>
    <t>Tr001</t>
  </si>
  <si>
    <t>Tr002</t>
  </si>
  <si>
    <t>Tr003</t>
  </si>
  <si>
    <t>Stadsverwarming</t>
  </si>
  <si>
    <t>Tr004</t>
  </si>
  <si>
    <t>Inkoopruimte Nuts voorzieningen</t>
  </si>
  <si>
    <t>Tr005</t>
  </si>
  <si>
    <t>Tr006</t>
  </si>
  <si>
    <t>Gaskast</t>
  </si>
  <si>
    <t>Tr007</t>
  </si>
  <si>
    <t>Watermeterkast</t>
  </si>
  <si>
    <t>Tr101</t>
  </si>
  <si>
    <t>Tr102</t>
  </si>
  <si>
    <t>Patchruimte SER</t>
  </si>
  <si>
    <t>Tr103</t>
  </si>
  <si>
    <t>Houtenvloer</t>
  </si>
  <si>
    <t>Tr104</t>
  </si>
  <si>
    <t>Tr105</t>
  </si>
  <si>
    <t>Tr106</t>
  </si>
  <si>
    <t>Tr107</t>
  </si>
  <si>
    <t>Patchruimte MER/SER</t>
  </si>
  <si>
    <t>Tr108</t>
  </si>
  <si>
    <t>Tr109</t>
  </si>
  <si>
    <t>Tr201</t>
  </si>
  <si>
    <t>Tr202</t>
  </si>
  <si>
    <t>Tr203</t>
  </si>
  <si>
    <t>Tr204</t>
  </si>
  <si>
    <t>Tr205</t>
  </si>
  <si>
    <t>Tr206</t>
  </si>
  <si>
    <t>Tr207</t>
  </si>
  <si>
    <t xml:space="preserve">Sociale verzekeringen </t>
  </si>
  <si>
    <t>Bedrijfsgemiddelde</t>
  </si>
  <si>
    <t>WIA Basispremie</t>
  </si>
  <si>
    <t>WGA</t>
  </si>
  <si>
    <t>ZW-flex</t>
  </si>
  <si>
    <t>WW premie- Algemeen Werkeloosheidsfonds (Awf)</t>
  </si>
  <si>
    <t>Transitievergoeding</t>
  </si>
  <si>
    <t>Zorgverzekeringswet (Zvw)</t>
  </si>
  <si>
    <t>OP/NP</t>
  </si>
  <si>
    <t>Pensioen overgangsregeling</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</si>
  <si>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</si>
  <si>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</si>
  <si>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</si>
  <si>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</si>
  <si>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</si>
  <si>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</si>
  <si>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</si>
  <si>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</si>
  <si>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</si>
  <si>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</si>
  <si>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</si>
  <si>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</si>
  <si>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</si>
  <si>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</si>
  <si>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</si>
  <si>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</si>
  <si>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</si>
  <si>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</si>
  <si>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</si>
  <si>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</si>
  <si>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</si>
  <si>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</si>
  <si>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</si>
  <si>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Tariefopbouw schoonmaak</t>
  </si>
  <si>
    <t>Gemiddeld tarief ma t/m vr</t>
  </si>
  <si>
    <t>Medewerker</t>
  </si>
  <si>
    <t>Uurlonen per 1 juni 2021</t>
  </si>
  <si>
    <t>Basisuurloon</t>
  </si>
  <si>
    <t>17 jaar en jonger</t>
  </si>
  <si>
    <t>Specialistentoeslag</t>
  </si>
  <si>
    <t>Projectgebonden!</t>
  </si>
  <si>
    <t>18 jaar</t>
  </si>
  <si>
    <t>Overgangsregeling</t>
  </si>
  <si>
    <t>19 jaar</t>
  </si>
  <si>
    <t>Gevarentoeslag  (indien van toepassing)</t>
  </si>
  <si>
    <t>20 jaar</t>
  </si>
  <si>
    <t>Bruto uurloon</t>
  </si>
  <si>
    <t>Vakvolwassen 0 dienstjaren</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</si>
  <si>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</si>
  <si>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</si>
  <si>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</si>
  <si>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</si>
  <si>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</si>
  <si>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</si>
  <si>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</si>
  <si>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</si>
  <si>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</si>
  <si>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</si>
  <si>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</si>
  <si>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</si>
  <si>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</si>
  <si>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</si>
  <si>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</si>
  <si>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Werkkleding en uitrusting</t>
  </si>
  <si>
    <t>p.o.</t>
  </si>
  <si>
    <t>Totaal directe kosten</t>
  </si>
  <si>
    <t>Totaal per loongroepen</t>
  </si>
  <si>
    <t>Indirect toezicht</t>
  </si>
  <si>
    <t>Opbouw gemiddeld tarief</t>
  </si>
  <si>
    <t>Managementkosten</t>
  </si>
  <si>
    <t>P.Z. kosten</t>
  </si>
  <si>
    <t>Opleiding</t>
  </si>
  <si>
    <t>Administratiekosten</t>
  </si>
  <si>
    <t>Huisvestingskosten</t>
  </si>
  <si>
    <t>Reiskosten/autokosten</t>
  </si>
  <si>
    <t>Kosten verzuimbegeleiding</t>
  </si>
  <si>
    <t>Totaal indirecte kosten</t>
  </si>
  <si>
    <t>Risico en winst</t>
  </si>
  <si>
    <t>Totaal eindtarief normale werktijden [06.00-21.30 uur]</t>
  </si>
  <si>
    <t>Totaal eindtarief  [incl. 30% toeslag]</t>
  </si>
  <si>
    <t>Totaal eindtarief weekenden [incl. 50% toeslag]</t>
  </si>
  <si>
    <t>Totaal eindtarief feestdagen [incl. 150% toeslag]</t>
  </si>
  <si>
    <t>Gemiddeld  voor za, zo en feestdagen</t>
  </si>
  <si>
    <t>Tariefopbouw toezicht</t>
  </si>
  <si>
    <t>Gemiddeld tarief  ma t/m vr</t>
  </si>
  <si>
    <t>Omschrijving werkzaamheden</t>
  </si>
  <si>
    <t>Aantal of m2</t>
  </si>
  <si>
    <t>frequentie per jaar</t>
  </si>
  <si>
    <t>uren per m2/ beurt</t>
  </si>
  <si>
    <t>uren per jaar</t>
  </si>
  <si>
    <t>uurtarief</t>
  </si>
  <si>
    <t>kosten per jaar</t>
  </si>
  <si>
    <t>Afvalcontainers ledigen</t>
  </si>
  <si>
    <t>Naamzuilen Horizon College reinigen</t>
  </si>
  <si>
    <t>Servicemedewerker</t>
  </si>
  <si>
    <t>Vloerenonderhoud  (inclusief uit-/inruimen van het meubilair)</t>
  </si>
  <si>
    <t>Prijs p/m²  excl. btw</t>
  </si>
  <si>
    <t>Activiteit</t>
  </si>
  <si>
    <t>Toelichting</t>
  </si>
  <si>
    <t>0-100m²</t>
  </si>
  <si>
    <t>101-500m²</t>
  </si>
  <si>
    <t>501-1000m²</t>
  </si>
  <si>
    <t>&gt; 1000m²</t>
  </si>
  <si>
    <t>Lino-/marmoleum conserveren</t>
  </si>
  <si>
    <t>2 lagen</t>
  </si>
  <si>
    <t>Lino-/marmoleum sprayen</t>
  </si>
  <si>
    <t>geheel</t>
  </si>
  <si>
    <t>Steen/PVC schrobben</t>
  </si>
  <si>
    <t>Tapijt sproeiextraheren</t>
  </si>
  <si>
    <t>Reinigen bureau-electronica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</si>
  <si>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</si>
  <si>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</si>
  <si>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</si>
  <si>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</si>
  <si>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</si>
  <si>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</si>
  <si>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</si>
  <si>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</si>
  <si>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</si>
  <si>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</si>
  <si>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</si>
  <si>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Prijs p/m² onder 100m² excl. btw</t>
  </si>
  <si>
    <t>Prijs p/m² boven 100m² excl. btw</t>
  </si>
  <si>
    <t>Vitrage</t>
  </si>
  <si>
    <t>Overgordijnen</t>
  </si>
  <si>
    <t>Verticale lamellen stof</t>
  </si>
  <si>
    <t>Verticale lamellen metaal/kunsstof</t>
  </si>
  <si>
    <t>Horizontale lammellen</t>
  </si>
  <si>
    <t>Regietarieven</t>
  </si>
  <si>
    <t>Prijs p/uur excl. btw</t>
  </si>
  <si>
    <t>Schoonmaakonderhoud</t>
  </si>
  <si>
    <t>Maandag - Vrijdag</t>
  </si>
  <si>
    <t>Zaterdag - zondag (incl. 50% toeslag conform cao)</t>
  </si>
  <si>
    <t>Feestdagen (incl. 150% toeslag conform cao)</t>
  </si>
  <si>
    <t>Glazenwasserswerkzaamheden</t>
  </si>
  <si>
    <t>Diversen</t>
  </si>
  <si>
    <t xml:space="preserve">Graffite verwijderen                                                                                    prijs per m2 excl BTW                                                                                                                                                                               </t>
  </si>
  <si>
    <t>Ondergrond</t>
  </si>
  <si>
    <t>0,2-0,5 m2</t>
  </si>
  <si>
    <t>0,5-1 m2</t>
  </si>
  <si>
    <t>1-3 m2</t>
  </si>
  <si>
    <t>&gt; 3m2</t>
  </si>
  <si>
    <t>Steen glad</t>
  </si>
  <si>
    <t>Steen ruw gecoat</t>
  </si>
  <si>
    <t>Steen ruw ongecoat</t>
  </si>
  <si>
    <t>Kunsstof oppervlakken</t>
  </si>
  <si>
    <t>Geschilderde oppervlakken</t>
  </si>
  <si>
    <t>Kauwgom verwijderen</t>
  </si>
  <si>
    <t>Kauwgom verwijderen van bestrating</t>
  </si>
  <si>
    <t>Methode omschrijven.</t>
  </si>
  <si>
    <t>Gladheid bestrijding</t>
  </si>
  <si>
    <t>Tijdstip van uitvoering</t>
  </si>
  <si>
    <t>tarief ma-vr (06.00-21.30 uur)</t>
  </si>
  <si>
    <t>tarief ma-vr nacht (21.30-06.00 uur)</t>
  </si>
  <si>
    <t>Opmerking:</t>
  </si>
  <si>
    <t>Alle prijzen inclusief materialen en middelen, voorrijkosten en overige bijkomende kosten.</t>
  </si>
  <si>
    <t>Mits anders aangegeven is de uitvoering op reguliere werktijden: maandag t/m vrijdag [06.00 en 21.30 uur]</t>
  </si>
  <si>
    <t>Machine</t>
  </si>
  <si>
    <t>Omschrijving</t>
  </si>
  <si>
    <t>Catalogus prijs</t>
  </si>
  <si>
    <t>Korting</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</si>
  <si>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</si>
  <si>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</si>
  <si>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</si>
  <si>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</si>
  <si>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</si>
  <si>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</si>
  <si>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</si>
  <si>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</si>
  <si>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</si>
  <si>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Glassoort</t>
  </si>
  <si>
    <t>M² prijs</t>
  </si>
  <si>
    <t>Gevelglas buitenzijde</t>
  </si>
  <si>
    <t>Gevelglas binnenzijde</t>
  </si>
  <si>
    <t>Separatieglas DZ</t>
  </si>
  <si>
    <t>Gevelplaten Buitenzijde</t>
  </si>
  <si>
    <t>Dakglas Buitenzijde</t>
  </si>
  <si>
    <t>1 juni 2021</t>
  </si>
  <si>
    <t>Dakglas Binnenzijde</t>
  </si>
  <si>
    <t>Reinigen lichtreclame</t>
  </si>
  <si>
    <t>Separatieglas Atrium zijde</t>
  </si>
  <si>
    <t>Zonnepanelen dak</t>
  </si>
  <si>
    <t>Beoordelingsbedrag</t>
  </si>
  <si>
    <t>Aanvullende omschrijving</t>
  </si>
  <si>
    <t>Aantal m2</t>
  </si>
  <si>
    <t>Kosten per beurt</t>
  </si>
  <si>
    <t>Frequentie</t>
  </si>
  <si>
    <r>
      <t>Kosten per m</t>
    </r>
    <r>
      <rPr>
        <b/>
        <vertAlign val="superscript"/>
        <sz val="10"/>
        <color theme="0"/>
        <rFont val="Century Gothic"/>
        <family val="2"/>
      </rPr>
      <t>2</t>
    </r>
  </si>
  <si>
    <t>Kosten bewassing per jaar</t>
  </si>
  <si>
    <t>Kosten klimmateriaal per jaar</t>
  </si>
  <si>
    <t>Totaalkosten per jaar</t>
  </si>
  <si>
    <t>Reinigen Lichtreclame</t>
  </si>
  <si>
    <t>Optioneel</t>
  </si>
  <si>
    <t>Totaalbedrag exclusief optionele werkzaamheden</t>
  </si>
  <si>
    <t>Uren per jaar</t>
  </si>
  <si>
    <t>schoonmaakwerkzaamheden vakantieperioden</t>
  </si>
  <si>
    <t>Kosten stelpost schoonmaak vakantie perioden</t>
  </si>
</sst>
</file>

<file path=xl/styles.xml><?xml version="1.0" encoding="utf-8"?>
<styleSheet xmlns="http://schemas.openxmlformats.org/spreadsheetml/2006/main" xmlns:mc="http://schemas.openxmlformats.org/markup-compatibility/2006" xmlns:x14ac="http://schemas.microsoft.com/office/spreadsheetml/2009/9/ac" mc:Ignorable="x14ac">
  <numFmts count="37">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_ [$€-2]\ * #,##0.00_ ;_ [$€-2]\ * \-#,##0.00_ ;_ [$€-2]\ * &quot;-&quot;??_ ;_ @_ "/>
    <numFmt numFmtId="190" formatCode="[$-413]d\-mmm\-yy;@"/>
    <numFmt numFmtId="191" formatCode="&quot;Fl.&quot;#,##0.00;[Red]\-&quot;Fl.&quot;#,##0.00"/>
    <numFmt numFmtId="192" formatCode="&quot;Fl.&quot;#,##0_);[Red]\(&quot;Fl.&quot;#,##0\)"/>
    <numFmt numFmtId="193" formatCode="_-\F* #,##0.00_-;\-\F* #,##0.00_-;_-\F* &quot;-&quot;??_-;_-@_-"/>
    <numFmt numFmtId="194" formatCode="&quot;fl&quot;\ #,##0_-;[Red]&quot;fl&quot;\ #,##0\-"/>
    <numFmt numFmtId="195" formatCode="_-\€\ * #,##0.00"/>
    <numFmt numFmtId="196" formatCode="0\ &quot;m2&quot;"/>
    <numFmt numFmtId="197" formatCode="_-&quot;F&quot;\ * #,##0.00_-;_-&quot;F&quot;\ * #,##0.00\-;_-&quot;F&quot;\ * &quot;-&quot;??_-;_-@_-"/>
    <numFmt numFmtId="198" formatCode="#,##0.00_ ;\-#,##0.00\ "/>
  </numFmts>
  <fonts count="113">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indexed="10"/>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sz val="12"/>
      <color rgb="FFFF0000"/>
      <name val="Century Gothic"/>
      <family val="2"/>
    </font>
    <font>
      <sz val="10"/>
      <color theme="0" tint="-0.499984740745262"/>
      <name val="Century Gothic"/>
      <family val="2"/>
    </font>
    <font>
      <b/>
      <vertAlign val="superscript"/>
      <sz val="10"/>
      <color theme="0"/>
      <name val="Century Gothic"/>
      <family val="2"/>
    </font>
    <font>
      <b/>
      <u/>
      <sz val="10"/>
      <color rgb="FFFF0000"/>
      <name val="Century Gothic"/>
      <family val="2"/>
    </font>
    <font>
      <b/>
      <sz val="10"/>
      <name val="Tahoma"/>
      <family val="2"/>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FFFF00"/>
        <bgColor indexed="64"/>
      </patternFill>
    </fill>
    <fill>
      <patternFill patternType="solid">
        <fgColor rgb="FF00B0F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s>
  <cellStyleXfs count="52888">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13" applyNumberFormat="0" applyFill="0" applyAlignment="0" applyProtection="0"/>
    <xf numFmtId="0" fontId="17" fillId="0" borderId="14" applyNumberFormat="0" applyFill="0" applyAlignment="0" applyProtection="0"/>
    <xf numFmtId="0" fontId="18" fillId="0" borderId="15"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6" applyNumberFormat="0" applyAlignment="0" applyProtection="0"/>
    <xf numFmtId="0" fontId="23" fillId="7" borderId="17" applyNumberFormat="0" applyAlignment="0" applyProtection="0"/>
    <xf numFmtId="0" fontId="24" fillId="7" borderId="16" applyNumberFormat="0" applyAlignment="0" applyProtection="0"/>
    <xf numFmtId="0" fontId="25" fillId="0" borderId="18" applyNumberFormat="0" applyFill="0" applyAlignment="0" applyProtection="0"/>
    <xf numFmtId="0" fontId="26" fillId="8" borderId="19"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21"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20"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3"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4" fontId="32" fillId="0" borderId="0" applyFont="0" applyFill="0" applyBorder="0" applyAlignment="0" applyProtection="0"/>
    <xf numFmtId="184" fontId="32" fillId="0" borderId="0" applyFont="0" applyFill="0" applyBorder="0" applyAlignment="0" applyProtection="0"/>
    <xf numFmtId="185" fontId="8" fillId="0" borderId="0" applyFont="0" applyFill="0" applyBorder="0" applyAlignment="0" applyProtection="0"/>
    <xf numFmtId="18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6"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7"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23" applyNumberFormat="0" applyAlignment="0" applyProtection="0"/>
    <xf numFmtId="0" fontId="8" fillId="0" borderId="0"/>
    <xf numFmtId="0" fontId="41" fillId="55" borderId="23" applyNumberFormat="0" applyAlignment="0" applyProtection="0"/>
    <xf numFmtId="0" fontId="42" fillId="56" borderId="24" applyNumberFormat="0" applyAlignment="0" applyProtection="0"/>
    <xf numFmtId="0" fontId="42" fillId="56" borderId="24" applyNumberFormat="0" applyAlignment="0" applyProtection="0"/>
    <xf numFmtId="0" fontId="43" fillId="0" borderId="0" applyNumberFormat="0" applyFill="0" applyBorder="0" applyAlignment="0" applyProtection="0"/>
    <xf numFmtId="0" fontId="44" fillId="0" borderId="25"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6" applyNumberFormat="0" applyFill="0" applyAlignment="0" applyProtection="0"/>
    <xf numFmtId="0" fontId="47" fillId="0" borderId="27" applyNumberFormat="0" applyFill="0" applyAlignment="0" applyProtection="0"/>
    <xf numFmtId="0" fontId="48" fillId="0" borderId="28" applyNumberFormat="0" applyFill="0" applyAlignment="0" applyProtection="0"/>
    <xf numFmtId="0" fontId="48" fillId="0" borderId="0" applyNumberFormat="0" applyFill="0" applyBorder="0" applyAlignment="0" applyProtection="0"/>
    <xf numFmtId="0" fontId="49" fillId="57" borderId="23" applyNumberFormat="0" applyAlignment="0" applyProtection="0"/>
    <xf numFmtId="0" fontId="36" fillId="58" borderId="1"/>
    <xf numFmtId="0" fontId="50" fillId="0" borderId="29" applyNumberFormat="0" applyFill="0" applyAlignment="0" applyProtection="0"/>
    <xf numFmtId="0" fontId="51" fillId="0" borderId="30" applyNumberFormat="0" applyFill="0" applyAlignment="0" applyProtection="0"/>
    <xf numFmtId="0" fontId="52" fillId="0" borderId="31"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32"/>
    <xf numFmtId="0" fontId="55" fillId="0" borderId="33" applyNumberFormat="0" applyFill="0" applyAlignment="0" applyProtection="0"/>
    <xf numFmtId="191"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4" applyNumberFormat="0" applyFont="0" applyAlignment="0" applyProtection="0"/>
    <xf numFmtId="0" fontId="35" fillId="59" borderId="34" applyNumberFormat="0" applyFont="0" applyAlignment="0" applyProtection="0"/>
    <xf numFmtId="0" fontId="57" fillId="37" borderId="0" applyNumberFormat="0" applyBorder="0" applyAlignment="0" applyProtection="0"/>
    <xf numFmtId="0" fontId="58" fillId="55" borderId="35" applyNumberFormat="0" applyAlignment="0" applyProtection="0"/>
    <xf numFmtId="0" fontId="54" fillId="60" borderId="36"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7" applyNumberFormat="0" applyFill="0" applyAlignment="0" applyProtection="0"/>
    <xf numFmtId="0" fontId="61" fillId="0" borderId="38" applyNumberFormat="0" applyFill="0" applyAlignment="0" applyProtection="0"/>
    <xf numFmtId="0" fontId="58" fillId="54" borderId="35" applyNumberFormat="0" applyAlignment="0" applyProtection="0"/>
    <xf numFmtId="192" fontId="4" fillId="0" borderId="0"/>
    <xf numFmtId="193"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4" fontId="6"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5" fontId="36" fillId="0" borderId="0"/>
    <xf numFmtId="195"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32"/>
    <xf numFmtId="196"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7" fontId="8" fillId="0" borderId="0" applyFont="0" applyFill="0" applyBorder="0" applyAlignment="0" applyProtection="0"/>
    <xf numFmtId="0" fontId="1" fillId="0" borderId="0"/>
  </cellStyleXfs>
  <cellXfs count="658">
    <xf numFmtId="0" fontId="0" fillId="0" borderId="0" xfId="0"/>
    <xf numFmtId="0" fontId="65" fillId="0" borderId="0" xfId="0" applyFont="1" applyFill="1"/>
    <xf numFmtId="0" fontId="67" fillId="0" borderId="0" xfId="14" applyFont="1" applyFill="1" applyProtection="1">
      <protection hidden="1"/>
    </xf>
    <xf numFmtId="0" fontId="67" fillId="0" borderId="0" xfId="14" applyFont="1" applyFill="1" applyBorder="1" applyProtection="1">
      <protection hidden="1"/>
    </xf>
    <xf numFmtId="0" fontId="67" fillId="0" borderId="0" xfId="0" applyFont="1"/>
    <xf numFmtId="2" fontId="67" fillId="0" borderId="0" xfId="12" applyNumberFormat="1" applyFont="1" applyFill="1" applyBorder="1" applyProtection="1">
      <protection hidden="1"/>
    </xf>
    <xf numFmtId="0" fontId="67" fillId="0" borderId="0" xfId="14" applyFont="1" applyFill="1" applyBorder="1" applyAlignment="1" applyProtection="1">
      <alignment vertical="center"/>
      <protection hidden="1"/>
    </xf>
    <xf numFmtId="0" fontId="68" fillId="0" borderId="0" xfId="14" applyFont="1" applyFill="1" applyBorder="1" applyAlignment="1" applyProtection="1">
      <alignment horizontal="center" vertical="center"/>
      <protection hidden="1"/>
    </xf>
    <xf numFmtId="0" fontId="68" fillId="0" borderId="0" xfId="14" applyFont="1" applyFill="1" applyBorder="1" applyAlignment="1" applyProtection="1">
      <alignment horizontal="right" vertical="center"/>
      <protection hidden="1"/>
    </xf>
    <xf numFmtId="0" fontId="67" fillId="0" borderId="0" xfId="0" applyFont="1" applyFill="1" applyBorder="1"/>
    <xf numFmtId="177" fontId="67" fillId="0" borderId="0" xfId="12" applyNumberFormat="1" applyFont="1" applyFill="1" applyBorder="1" applyAlignment="1" applyProtection="1">
      <alignment vertical="center"/>
      <protection hidden="1"/>
    </xf>
    <xf numFmtId="176" fontId="71" fillId="0" borderId="0" xfId="14" applyNumberFormat="1" applyFont="1" applyFill="1" applyBorder="1" applyAlignment="1" applyProtection="1">
      <alignment vertical="center"/>
      <protection hidden="1"/>
    </xf>
    <xf numFmtId="176" fontId="67"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locked="0"/>
    </xf>
    <xf numFmtId="177" fontId="67" fillId="0" borderId="0" xfId="12" applyNumberFormat="1" applyFont="1" applyFill="1" applyBorder="1" applyAlignment="1" applyProtection="1">
      <alignment horizontal="center" vertical="center"/>
      <protection hidden="1"/>
    </xf>
    <xf numFmtId="177" fontId="67" fillId="0" borderId="0" xfId="12" applyNumberFormat="1" applyFont="1" applyFill="1" applyBorder="1" applyAlignment="1" applyProtection="1">
      <alignment horizontal="right" vertical="center"/>
      <protection hidden="1"/>
    </xf>
    <xf numFmtId="9" fontId="72" fillId="0" borderId="0" xfId="12" applyNumberFormat="1" applyFont="1" applyFill="1" applyBorder="1" applyAlignment="1" applyProtection="1">
      <alignment horizontal="center" vertical="center"/>
      <protection hidden="1"/>
    </xf>
    <xf numFmtId="177" fontId="72" fillId="0" borderId="0" xfId="12" applyNumberFormat="1" applyFont="1" applyFill="1" applyBorder="1" applyAlignment="1" applyProtection="1">
      <alignment vertical="center"/>
      <protection hidden="1"/>
    </xf>
    <xf numFmtId="0" fontId="66" fillId="0" borderId="0" xfId="14" applyFont="1" applyFill="1" applyBorder="1" applyAlignment="1" applyProtection="1">
      <alignment horizontal="left" vertical="center"/>
      <protection hidden="1"/>
    </xf>
    <xf numFmtId="0" fontId="71" fillId="0" borderId="0" xfId="14" applyFont="1" applyFill="1" applyBorder="1" applyAlignment="1" applyProtection="1">
      <alignment vertical="center"/>
      <protection hidden="1"/>
    </xf>
    <xf numFmtId="0" fontId="71" fillId="0" borderId="0" xfId="14" applyFont="1" applyFill="1" applyBorder="1" applyAlignment="1" applyProtection="1">
      <alignment horizontal="left" vertical="center"/>
      <protection hidden="1"/>
    </xf>
    <xf numFmtId="2" fontId="71" fillId="0" borderId="0" xfId="14" applyNumberFormat="1" applyFont="1" applyFill="1" applyBorder="1" applyAlignment="1" applyProtection="1">
      <alignment horizontal="right" vertical="center"/>
      <protection hidden="1"/>
    </xf>
    <xf numFmtId="2" fontId="67" fillId="0" borderId="0" xfId="0" applyNumberFormat="1" applyFont="1" applyFill="1" applyBorder="1" applyAlignment="1">
      <alignment vertical="center"/>
    </xf>
    <xf numFmtId="176" fontId="71" fillId="0" borderId="0" xfId="14" applyNumberFormat="1" applyFont="1" applyFill="1" applyBorder="1" applyAlignment="1" applyProtection="1">
      <alignment vertical="center"/>
      <protection locked="0"/>
    </xf>
    <xf numFmtId="176" fontId="73" fillId="0" borderId="0" xfId="14" applyNumberFormat="1" applyFont="1" applyFill="1" applyBorder="1" applyAlignment="1" applyProtection="1">
      <alignment vertical="center"/>
      <protection hidden="1"/>
    </xf>
    <xf numFmtId="0" fontId="66" fillId="0" borderId="0" xfId="14" applyFont="1" applyFill="1" applyBorder="1" applyAlignment="1" applyProtection="1">
      <alignment vertical="center"/>
      <protection hidden="1"/>
    </xf>
    <xf numFmtId="2" fontId="66" fillId="0" borderId="0" xfId="14" applyNumberFormat="1" applyFont="1" applyFill="1" applyBorder="1" applyAlignment="1" applyProtection="1">
      <alignment vertical="center"/>
      <protection hidden="1"/>
    </xf>
    <xf numFmtId="0" fontId="67" fillId="0" borderId="0" xfId="0" applyFont="1" applyFill="1" applyBorder="1" applyAlignment="1">
      <alignment vertical="center"/>
    </xf>
    <xf numFmtId="0" fontId="74" fillId="0" borderId="0" xfId="14" applyFont="1" applyFill="1" applyBorder="1" applyAlignment="1" applyProtection="1">
      <alignment vertical="center"/>
      <protection hidden="1"/>
    </xf>
    <xf numFmtId="10" fontId="71" fillId="0" borderId="0" xfId="17" applyNumberFormat="1" applyFont="1" applyFill="1" applyBorder="1" applyAlignment="1" applyProtection="1">
      <alignment vertical="center"/>
      <protection hidden="1"/>
    </xf>
    <xf numFmtId="177" fontId="71" fillId="0" borderId="0" xfId="17" applyNumberFormat="1" applyFont="1" applyFill="1" applyBorder="1" applyAlignment="1" applyProtection="1">
      <alignment vertical="center"/>
      <protection hidden="1"/>
    </xf>
    <xf numFmtId="177" fontId="71"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hidden="1"/>
    </xf>
    <xf numFmtId="177" fontId="67" fillId="0" borderId="0" xfId="14" applyNumberFormat="1" applyFont="1" applyFill="1" applyBorder="1" applyAlignment="1" applyProtection="1">
      <alignment horizontal="right" vertical="center"/>
      <protection hidden="1"/>
    </xf>
    <xf numFmtId="10" fontId="66" fillId="0" borderId="0" xfId="17" applyNumberFormat="1" applyFont="1" applyFill="1" applyBorder="1" applyAlignment="1" applyProtection="1">
      <alignment vertical="center"/>
      <protection hidden="1"/>
    </xf>
    <xf numFmtId="177" fontId="66" fillId="0" borderId="0" xfId="0" applyNumberFormat="1" applyFont="1" applyFill="1" applyBorder="1"/>
    <xf numFmtId="0" fontId="67" fillId="0" borderId="0" xfId="14" applyFont="1" applyFill="1" applyBorder="1" applyAlignment="1" applyProtection="1">
      <alignment horizontal="right" vertical="center"/>
      <protection hidden="1"/>
    </xf>
    <xf numFmtId="0" fontId="72" fillId="0" borderId="0" xfId="14" applyFont="1" applyFill="1" applyBorder="1" applyAlignment="1" applyProtection="1">
      <alignment vertical="center"/>
      <protection hidden="1"/>
    </xf>
    <xf numFmtId="177" fontId="66" fillId="0" borderId="0" xfId="14" applyNumberFormat="1" applyFont="1" applyFill="1" applyBorder="1" applyAlignment="1" applyProtection="1">
      <alignment vertical="center"/>
      <protection hidden="1"/>
    </xf>
    <xf numFmtId="10" fontId="66" fillId="0" borderId="0" xfId="0" applyNumberFormat="1" applyFont="1" applyFill="1" applyBorder="1" applyAlignment="1"/>
    <xf numFmtId="0" fontId="75" fillId="0" borderId="0" xfId="14" applyFont="1" applyFill="1" applyBorder="1" applyAlignment="1" applyProtection="1">
      <protection hidden="1"/>
    </xf>
    <xf numFmtId="0" fontId="75" fillId="0" borderId="0" xfId="14" applyFont="1" applyFill="1" applyBorder="1" applyProtection="1">
      <protection hidden="1"/>
    </xf>
    <xf numFmtId="0" fontId="69" fillId="0" borderId="0" xfId="14" applyFont="1" applyFill="1" applyBorder="1" applyAlignment="1" applyProtection="1">
      <protection hidden="1"/>
    </xf>
    <xf numFmtId="0" fontId="67" fillId="0" borderId="0" xfId="14" applyFont="1" applyFill="1" applyBorder="1" applyAlignment="1" applyProtection="1">
      <protection hidden="1"/>
    </xf>
    <xf numFmtId="0" fontId="67" fillId="0" borderId="0" xfId="0" applyFont="1" applyAlignment="1"/>
    <xf numFmtId="0" fontId="67" fillId="0" borderId="0" xfId="0" applyFont="1" applyFill="1" applyAlignment="1"/>
    <xf numFmtId="0" fontId="67" fillId="0" borderId="0" xfId="14" applyFont="1" applyFill="1" applyAlignment="1" applyProtection="1">
      <protection hidden="1"/>
    </xf>
    <xf numFmtId="0" fontId="67" fillId="0" borderId="0" xfId="0" applyFont="1" applyFill="1"/>
    <xf numFmtId="2" fontId="76" fillId="0" borderId="0" xfId="0" applyNumberFormat="1" applyFont="1"/>
    <xf numFmtId="0" fontId="75" fillId="0" borderId="0" xfId="64" applyFont="1" applyFill="1" applyBorder="1" applyAlignment="1"/>
    <xf numFmtId="0" fontId="67" fillId="0" borderId="0" xfId="64" applyFont="1" applyFill="1" applyAlignment="1"/>
    <xf numFmtId="49" fontId="77" fillId="0" borderId="0" xfId="63" applyNumberFormat="1" applyFont="1" applyFill="1" applyBorder="1" applyAlignment="1" applyProtection="1">
      <alignment horizontal="left" vertical="top"/>
      <protection hidden="1"/>
    </xf>
    <xf numFmtId="2" fontId="79" fillId="0" borderId="0" xfId="64" applyNumberFormat="1" applyFont="1" applyFill="1" applyAlignment="1"/>
    <xf numFmtId="0" fontId="79" fillId="0" borderId="0" xfId="64" applyFont="1" applyFill="1" applyAlignment="1"/>
    <xf numFmtId="2" fontId="79" fillId="0" borderId="0" xfId="64" applyNumberFormat="1" applyFont="1" applyFill="1" applyAlignment="1">
      <alignment horizontal="left"/>
    </xf>
    <xf numFmtId="49" fontId="79" fillId="0" borderId="0" xfId="64" applyNumberFormat="1" applyFont="1" applyFill="1" applyBorder="1" applyAlignment="1"/>
    <xf numFmtId="0" fontId="79" fillId="0" borderId="0" xfId="64" applyFont="1" applyFill="1" applyAlignment="1">
      <alignment horizontal="left"/>
    </xf>
    <xf numFmtId="0" fontId="81" fillId="61" borderId="5" xfId="64" applyNumberFormat="1" applyFont="1" applyFill="1" applyBorder="1" applyAlignment="1"/>
    <xf numFmtId="0" fontId="78" fillId="61" borderId="6" xfId="64" applyNumberFormat="1" applyFont="1" applyFill="1" applyBorder="1" applyAlignment="1"/>
    <xf numFmtId="0" fontId="78" fillId="61" borderId="6" xfId="64" applyNumberFormat="1" applyFont="1" applyFill="1" applyBorder="1" applyAlignment="1">
      <alignment horizontal="left"/>
    </xf>
    <xf numFmtId="0" fontId="79" fillId="61" borderId="7" xfId="64" applyNumberFormat="1" applyFont="1" applyFill="1" applyBorder="1" applyAlignment="1">
      <alignment horizontal="left"/>
    </xf>
    <xf numFmtId="0" fontId="67" fillId="0" borderId="0" xfId="64" applyFont="1" applyFill="1" applyAlignment="1">
      <alignment horizontal="left"/>
    </xf>
    <xf numFmtId="165" fontId="67" fillId="2" borderId="0" xfId="3" applyFont="1" applyFill="1" applyAlignment="1"/>
    <xf numFmtId="180" fontId="67" fillId="2" borderId="1" xfId="66" applyNumberFormat="1" applyFont="1" applyFill="1" applyBorder="1" applyAlignment="1">
      <alignment horizontal="center"/>
    </xf>
    <xf numFmtId="178" fontId="67" fillId="0" borderId="0" xfId="7" applyNumberFormat="1" applyFont="1" applyFill="1" applyAlignment="1">
      <alignment horizontal="left"/>
    </xf>
    <xf numFmtId="9" fontId="72" fillId="2" borderId="1" xfId="66" applyFont="1" applyFill="1" applyBorder="1" applyAlignment="1">
      <alignment horizontal="center"/>
    </xf>
    <xf numFmtId="165" fontId="67" fillId="0" borderId="0" xfId="3" applyFont="1" applyFill="1" applyAlignment="1"/>
    <xf numFmtId="43" fontId="67" fillId="2" borderId="0" xfId="64" applyNumberFormat="1" applyFont="1" applyFill="1" applyAlignment="1"/>
    <xf numFmtId="0" fontId="67" fillId="0" borderId="6" xfId="64" applyFont="1" applyFill="1" applyBorder="1" applyAlignment="1"/>
    <xf numFmtId="166" fontId="67" fillId="0" borderId="1" xfId="19" applyFont="1" applyFill="1" applyBorder="1" applyAlignment="1" applyProtection="1">
      <alignment horizontal="center" vertical="center"/>
      <protection hidden="1"/>
    </xf>
    <xf numFmtId="0" fontId="72" fillId="0" borderId="0" xfId="63" applyNumberFormat="1" applyFont="1" applyFill="1" applyBorder="1" applyAlignment="1" applyProtection="1">
      <alignment horizontal="left"/>
      <protection hidden="1"/>
    </xf>
    <xf numFmtId="0" fontId="66" fillId="0" borderId="0" xfId="63" applyNumberFormat="1" applyFont="1" applyFill="1" applyBorder="1" applyAlignment="1" applyProtection="1">
      <alignment horizontal="left"/>
      <protection hidden="1"/>
    </xf>
    <xf numFmtId="49" fontId="67" fillId="0" borderId="0" xfId="64" applyNumberFormat="1" applyFont="1" applyFill="1" applyBorder="1" applyAlignment="1"/>
    <xf numFmtId="10" fontId="67" fillId="0" borderId="0" xfId="64" applyNumberFormat="1" applyFont="1" applyFill="1" applyAlignment="1">
      <alignment horizontal="left"/>
    </xf>
    <xf numFmtId="178" fontId="67" fillId="0" borderId="2" xfId="7" applyNumberFormat="1" applyFont="1" applyFill="1" applyBorder="1" applyAlignment="1">
      <alignment horizontal="left"/>
    </xf>
    <xf numFmtId="0" fontId="67" fillId="2" borderId="0" xfId="64" applyFont="1" applyFill="1" applyAlignment="1"/>
    <xf numFmtId="44" fontId="67" fillId="2" borderId="0" xfId="64" applyNumberFormat="1" applyFont="1" applyFill="1" applyAlignment="1"/>
    <xf numFmtId="44" fontId="67" fillId="2" borderId="0" xfId="67" applyFont="1" applyFill="1" applyAlignment="1"/>
    <xf numFmtId="44" fontId="67" fillId="0" borderId="0" xfId="64" applyNumberFormat="1" applyFont="1" applyFill="1" applyAlignment="1"/>
    <xf numFmtId="49" fontId="82" fillId="61" borderId="5" xfId="64" applyNumberFormat="1" applyFont="1" applyFill="1" applyBorder="1" applyAlignment="1"/>
    <xf numFmtId="0" fontId="82" fillId="61" borderId="6" xfId="64" applyFont="1" applyFill="1" applyBorder="1" applyAlignment="1"/>
    <xf numFmtId="9" fontId="82" fillId="61" borderId="6" xfId="17" applyFont="1" applyFill="1" applyBorder="1" applyAlignment="1">
      <alignment horizontal="center"/>
    </xf>
    <xf numFmtId="44" fontId="82" fillId="61" borderId="7" xfId="64" applyNumberFormat="1" applyFont="1" applyFill="1" applyBorder="1" applyAlignment="1"/>
    <xf numFmtId="49" fontId="83" fillId="0" borderId="0" xfId="64" applyNumberFormat="1" applyFont="1" applyFill="1" applyBorder="1" applyAlignment="1"/>
    <xf numFmtId="2" fontId="84" fillId="0" borderId="0" xfId="64" applyNumberFormat="1" applyFont="1" applyFill="1" applyBorder="1" applyAlignment="1"/>
    <xf numFmtId="2" fontId="84" fillId="0" borderId="0" xfId="64" applyNumberFormat="1" applyFont="1" applyFill="1" applyAlignment="1"/>
    <xf numFmtId="1" fontId="83" fillId="0" borderId="0" xfId="64" applyNumberFormat="1" applyFont="1" applyFill="1" applyBorder="1" applyAlignment="1">
      <alignment horizontal="left"/>
    </xf>
    <xf numFmtId="49" fontId="67" fillId="0" borderId="0" xfId="63" applyNumberFormat="1" applyFont="1" applyFill="1" applyBorder="1" applyAlignment="1" applyProtection="1">
      <alignment horizontal="left" vertical="top"/>
      <protection hidden="1"/>
    </xf>
    <xf numFmtId="0" fontId="67" fillId="0" borderId="0" xfId="63" applyFont="1" applyFill="1" applyBorder="1" applyAlignment="1" applyProtection="1">
      <alignment horizontal="center" vertical="justify"/>
      <protection hidden="1"/>
    </xf>
    <xf numFmtId="0" fontId="67" fillId="0" borderId="0" xfId="63" applyFont="1" applyFill="1" applyBorder="1" applyAlignment="1" applyProtection="1">
      <alignment horizontal="left" vertical="justify"/>
      <protection hidden="1"/>
    </xf>
    <xf numFmtId="0" fontId="84" fillId="0" borderId="0" xfId="64" applyFont="1" applyFill="1" applyAlignment="1"/>
    <xf numFmtId="49" fontId="67" fillId="0" borderId="0" xfId="63" applyNumberFormat="1" applyFont="1" applyFill="1" applyBorder="1" applyAlignment="1" applyProtection="1">
      <alignment horizontal="left"/>
      <protection hidden="1"/>
    </xf>
    <xf numFmtId="0" fontId="72" fillId="0" borderId="0" xfId="63" applyNumberFormat="1" applyFont="1" applyFill="1" applyBorder="1" applyAlignment="1" applyProtection="1">
      <alignment horizontal="left" vertical="top"/>
      <protection hidden="1"/>
    </xf>
    <xf numFmtId="49" fontId="72" fillId="0" borderId="5" xfId="63" applyNumberFormat="1" applyFont="1" applyFill="1" applyBorder="1" applyAlignment="1" applyProtection="1">
      <alignment horizontal="left"/>
      <protection hidden="1"/>
    </xf>
    <xf numFmtId="0" fontId="72" fillId="0" borderId="6" xfId="63" applyNumberFormat="1" applyFont="1" applyFill="1" applyBorder="1" applyAlignment="1" applyProtection="1">
      <alignment horizontal="left" vertical="top"/>
      <protection hidden="1"/>
    </xf>
    <xf numFmtId="175" fontId="72" fillId="0" borderId="0" xfId="66" applyNumberFormat="1" applyFont="1" applyFill="1" applyBorder="1" applyAlignment="1" applyProtection="1">
      <alignment horizontal="center"/>
      <protection hidden="1"/>
    </xf>
    <xf numFmtId="175" fontId="72" fillId="2" borderId="0" xfId="66" applyNumberFormat="1" applyFont="1" applyFill="1" applyBorder="1" applyAlignment="1" applyProtection="1">
      <alignment horizontal="center"/>
      <protection hidden="1"/>
    </xf>
    <xf numFmtId="49" fontId="67" fillId="0" borderId="6" xfId="63" applyNumberFormat="1" applyFont="1" applyFill="1" applyBorder="1" applyAlignment="1" applyProtection="1">
      <alignment horizontal="left"/>
      <protection hidden="1"/>
    </xf>
    <xf numFmtId="9" fontId="72" fillId="0" borderId="1" xfId="66" applyFont="1" applyFill="1" applyBorder="1" applyAlignment="1" applyProtection="1">
      <alignment horizontal="center" vertical="center"/>
      <protection hidden="1"/>
    </xf>
    <xf numFmtId="49" fontId="67" fillId="2" borderId="0" xfId="63" applyNumberFormat="1" applyFont="1" applyFill="1" applyBorder="1" applyAlignment="1" applyProtection="1">
      <alignment horizontal="left"/>
      <protection hidden="1"/>
    </xf>
    <xf numFmtId="49" fontId="72" fillId="0" borderId="0" xfId="63" applyNumberFormat="1" applyFont="1" applyFill="1" applyBorder="1" applyAlignment="1" applyProtection="1">
      <alignment horizontal="left"/>
      <protection hidden="1"/>
    </xf>
    <xf numFmtId="9" fontId="72" fillId="0" borderId="0" xfId="66" applyFont="1" applyFill="1" applyBorder="1" applyAlignment="1" applyProtection="1">
      <alignment horizontal="center" vertical="center"/>
      <protection hidden="1"/>
    </xf>
    <xf numFmtId="49" fontId="67" fillId="0" borderId="5" xfId="63" applyNumberFormat="1" applyFont="1" applyFill="1" applyBorder="1" applyAlignment="1" applyProtection="1">
      <alignment horizontal="left"/>
      <protection hidden="1"/>
    </xf>
    <xf numFmtId="49" fontId="67" fillId="2" borderId="7" xfId="63" applyNumberFormat="1" applyFont="1" applyFill="1" applyBorder="1" applyAlignment="1" applyProtection="1">
      <alignment horizontal="left"/>
      <protection hidden="1"/>
    </xf>
    <xf numFmtId="173" fontId="67" fillId="0" borderId="0" xfId="63" applyNumberFormat="1" applyFont="1" applyFill="1" applyBorder="1" applyAlignment="1" applyProtection="1">
      <alignment horizontal="left" vertical="top"/>
      <protection hidden="1"/>
    </xf>
    <xf numFmtId="165" fontId="72" fillId="2" borderId="0" xfId="3" applyFont="1" applyFill="1" applyBorder="1" applyAlignment="1" applyProtection="1">
      <alignment horizontal="left"/>
      <protection hidden="1"/>
    </xf>
    <xf numFmtId="178" fontId="72" fillId="0" borderId="0" xfId="63" applyNumberFormat="1" applyFont="1" applyFill="1" applyBorder="1" applyAlignment="1" applyProtection="1">
      <alignment horizontal="left"/>
      <protection hidden="1"/>
    </xf>
    <xf numFmtId="49" fontId="72" fillId="0" borderId="0" xfId="64" applyNumberFormat="1" applyFont="1" applyFill="1" applyBorder="1" applyAlignment="1"/>
    <xf numFmtId="179" fontId="72" fillId="0" borderId="0" xfId="63" applyNumberFormat="1" applyFont="1" applyFill="1" applyBorder="1" applyAlignment="1" applyProtection="1">
      <alignment horizontal="left"/>
      <protection hidden="1"/>
    </xf>
    <xf numFmtId="49" fontId="72" fillId="0" borderId="5" xfId="64" applyNumberFormat="1" applyFont="1" applyFill="1" applyBorder="1" applyAlignment="1"/>
    <xf numFmtId="49" fontId="72" fillId="0" borderId="6" xfId="64" applyNumberFormat="1" applyFont="1" applyFill="1" applyBorder="1" applyAlignment="1"/>
    <xf numFmtId="166" fontId="72" fillId="2" borderId="7" xfId="19" applyFont="1" applyFill="1" applyBorder="1" applyAlignment="1"/>
    <xf numFmtId="0" fontId="67" fillId="0" borderId="0" xfId="90" applyFont="1"/>
    <xf numFmtId="173" fontId="72" fillId="0" borderId="0" xfId="9" applyNumberFormat="1" applyFont="1" applyAlignment="1">
      <alignment horizontal="center"/>
    </xf>
    <xf numFmtId="2" fontId="78" fillId="0" borderId="0" xfId="13" applyNumberFormat="1" applyFont="1" applyFill="1" applyBorder="1" applyAlignment="1"/>
    <xf numFmtId="2" fontId="67" fillId="0" borderId="1" xfId="90" applyNumberFormat="1" applyFont="1" applyFill="1" applyBorder="1"/>
    <xf numFmtId="0" fontId="69" fillId="0" borderId="0" xfId="90" applyFont="1"/>
    <xf numFmtId="0" fontId="72" fillId="0" borderId="1" xfId="90" applyFont="1" applyBorder="1"/>
    <xf numFmtId="0" fontId="72" fillId="0" borderId="0" xfId="90" applyFont="1"/>
    <xf numFmtId="0" fontId="69" fillId="0" borderId="0" xfId="90" applyFont="1" applyAlignment="1"/>
    <xf numFmtId="167" fontId="67" fillId="0" borderId="0" xfId="9" applyFont="1"/>
    <xf numFmtId="2" fontId="83" fillId="0" borderId="0" xfId="13" applyNumberFormat="1" applyFont="1" applyFill="1" applyBorder="1" applyAlignment="1"/>
    <xf numFmtId="188" fontId="85" fillId="0" borderId="0" xfId="64" applyNumberFormat="1" applyFont="1" applyFill="1" applyBorder="1" applyAlignment="1">
      <alignment horizontal="left"/>
    </xf>
    <xf numFmtId="0" fontId="67" fillId="0" borderId="0" xfId="0" applyFont="1" applyAlignment="1">
      <alignment horizontal="center" vertical="center"/>
    </xf>
    <xf numFmtId="0" fontId="67" fillId="0" borderId="0" xfId="18" applyFont="1" applyFill="1" applyAlignment="1">
      <alignment horizontal="center"/>
    </xf>
    <xf numFmtId="2" fontId="67" fillId="0" borderId="0" xfId="9" applyNumberFormat="1" applyFont="1" applyAlignment="1">
      <alignment horizontal="left"/>
    </xf>
    <xf numFmtId="172" fontId="67" fillId="0" borderId="0" xfId="18" applyNumberFormat="1" applyFont="1" applyAlignment="1">
      <alignment horizontal="center"/>
    </xf>
    <xf numFmtId="172" fontId="73" fillId="0" borderId="0" xfId="13" applyNumberFormat="1" applyFont="1" applyFill="1" applyAlignment="1"/>
    <xf numFmtId="3" fontId="73" fillId="0" borderId="0" xfId="13" applyNumberFormat="1" applyFont="1" applyFill="1" applyAlignment="1">
      <alignment horizontal="right"/>
    </xf>
    <xf numFmtId="3" fontId="67" fillId="0" borderId="0" xfId="9" applyNumberFormat="1" applyFont="1" applyAlignment="1">
      <alignment horizontal="right"/>
    </xf>
    <xf numFmtId="167" fontId="67" fillId="0" borderId="0" xfId="9" applyFont="1" applyAlignment="1">
      <alignment horizontal="right"/>
    </xf>
    <xf numFmtId="0" fontId="67" fillId="0" borderId="0" xfId="18" applyFont="1"/>
    <xf numFmtId="0" fontId="67" fillId="0" borderId="0" xfId="18" applyFont="1" applyAlignment="1">
      <alignment horizontal="center" vertical="center"/>
    </xf>
    <xf numFmtId="0" fontId="71" fillId="0" borderId="0" xfId="18" applyFont="1"/>
    <xf numFmtId="0" fontId="67" fillId="0" borderId="1" xfId="0" applyFont="1" applyBorder="1" applyAlignment="1">
      <alignment vertical="center"/>
    </xf>
    <xf numFmtId="0" fontId="67" fillId="0" borderId="1" xfId="0" applyFont="1" applyFill="1" applyBorder="1" applyAlignment="1">
      <alignment horizontal="center" vertical="center"/>
    </xf>
    <xf numFmtId="0" fontId="67" fillId="0" borderId="0" xfId="18" applyFont="1" applyFill="1"/>
    <xf numFmtId="0" fontId="67" fillId="0" borderId="1" xfId="0" applyFont="1" applyFill="1" applyBorder="1" applyAlignment="1"/>
    <xf numFmtId="1" fontId="67" fillId="0" borderId="1" xfId="62" applyNumberFormat="1" applyFont="1" applyBorder="1" applyAlignment="1">
      <alignment horizontal="center"/>
    </xf>
    <xf numFmtId="1" fontId="71" fillId="0" borderId="1" xfId="62" applyNumberFormat="1" applyFont="1" applyBorder="1" applyAlignment="1">
      <alignment horizontal="center"/>
    </xf>
    <xf numFmtId="173" fontId="69" fillId="0" borderId="1" xfId="9" applyNumberFormat="1" applyFont="1" applyFill="1" applyBorder="1" applyAlignment="1">
      <alignment horizontal="center"/>
    </xf>
    <xf numFmtId="0" fontId="76" fillId="0" borderId="1" xfId="18" applyFont="1" applyFill="1" applyBorder="1" applyAlignment="1">
      <alignment horizontal="left"/>
    </xf>
    <xf numFmtId="1" fontId="67" fillId="0" borderId="1" xfId="0" applyNumberFormat="1" applyFont="1" applyFill="1" applyBorder="1" applyAlignment="1">
      <alignment horizontal="center"/>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82" fillId="61" borderId="1" xfId="0" applyNumberFormat="1" applyFont="1" applyFill="1" applyBorder="1" applyAlignment="1">
      <alignment horizontal="center" vertical="center" wrapText="1"/>
    </xf>
    <xf numFmtId="1" fontId="76" fillId="0" borderId="1" xfId="0" applyNumberFormat="1" applyFont="1" applyFill="1" applyBorder="1" applyAlignment="1">
      <alignment horizontal="center" vertical="center" wrapText="1"/>
    </xf>
    <xf numFmtId="1" fontId="76" fillId="0" borderId="6" xfId="0" applyNumberFormat="1" applyFont="1" applyFill="1" applyBorder="1" applyAlignment="1">
      <alignment horizontal="center" vertical="center" wrapText="1"/>
    </xf>
    <xf numFmtId="1" fontId="76" fillId="0" borderId="7" xfId="0" applyNumberFormat="1" applyFont="1" applyFill="1" applyBorder="1" applyAlignment="1">
      <alignment horizontal="center" vertical="center" wrapText="1"/>
    </xf>
    <xf numFmtId="49" fontId="83" fillId="0" borderId="0" xfId="13" applyNumberFormat="1" applyFont="1" applyFill="1" applyBorder="1" applyAlignment="1"/>
    <xf numFmtId="2" fontId="84" fillId="0" borderId="0" xfId="13" applyNumberFormat="1" applyFont="1" applyFill="1" applyBorder="1" applyAlignment="1"/>
    <xf numFmtId="2" fontId="84" fillId="0" borderId="0" xfId="13" applyNumberFormat="1" applyFont="1" applyFill="1" applyAlignment="1"/>
    <xf numFmtId="0" fontId="82" fillId="61" borderId="1" xfId="0" applyFont="1" applyFill="1" applyBorder="1" applyAlignment="1">
      <alignment wrapText="1"/>
    </xf>
    <xf numFmtId="0" fontId="82" fillId="61" borderId="1" xfId="0" applyFont="1" applyFill="1" applyBorder="1"/>
    <xf numFmtId="1" fontId="76" fillId="0" borderId="1" xfId="62" applyNumberFormat="1" applyFont="1" applyFill="1" applyBorder="1" applyAlignment="1">
      <alignment horizontal="center"/>
    </xf>
    <xf numFmtId="0" fontId="67" fillId="0" borderId="0" xfId="0" applyFont="1" applyAlignment="1">
      <alignment horizontal="center"/>
    </xf>
    <xf numFmtId="0" fontId="69" fillId="0" borderId="0" xfId="0" applyFont="1" applyAlignment="1">
      <alignment horizontal="center"/>
    </xf>
    <xf numFmtId="2" fontId="75" fillId="0" borderId="0" xfId="0" applyNumberFormat="1" applyFont="1"/>
    <xf numFmtId="2" fontId="72" fillId="0" borderId="0" xfId="0" applyNumberFormat="1" applyFont="1" applyAlignment="1">
      <alignment horizontal="center"/>
    </xf>
    <xf numFmtId="2" fontId="72" fillId="0" borderId="0" xfId="0" applyNumberFormat="1" applyFont="1" applyAlignment="1">
      <alignment horizontal="left"/>
    </xf>
    <xf numFmtId="2" fontId="72" fillId="0" borderId="0" xfId="0" applyNumberFormat="1" applyFont="1"/>
    <xf numFmtId="0" fontId="72" fillId="0" borderId="0" xfId="0" applyFont="1"/>
    <xf numFmtId="1" fontId="72" fillId="0" borderId="0" xfId="0" applyNumberFormat="1" applyFont="1" applyAlignment="1">
      <alignment horizontal="center"/>
    </xf>
    <xf numFmtId="0" fontId="88" fillId="0" borderId="0" xfId="0" applyFont="1" applyFill="1"/>
    <xf numFmtId="0" fontId="72" fillId="0" borderId="0" xfId="0" applyFont="1" applyFill="1"/>
    <xf numFmtId="167" fontId="72" fillId="0" borderId="0" xfId="9" applyFont="1"/>
    <xf numFmtId="2" fontId="72" fillId="0" borderId="0" xfId="0" applyNumberFormat="1" applyFont="1" applyFill="1"/>
    <xf numFmtId="2" fontId="83" fillId="0" borderId="0" xfId="0" applyNumberFormat="1" applyFont="1" applyAlignment="1">
      <alignment horizontal="left"/>
    </xf>
    <xf numFmtId="2" fontId="78" fillId="0" borderId="0" xfId="13" applyNumberFormat="1" applyFont="1" applyFill="1" applyBorder="1" applyAlignment="1">
      <alignment horizontal="left"/>
    </xf>
    <xf numFmtId="9" fontId="89" fillId="61" borderId="4" xfId="17"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2" fontId="82" fillId="61" borderId="4" xfId="0" applyNumberFormat="1" applyFont="1" applyFill="1" applyBorder="1" applyAlignment="1">
      <alignment horizontal="left" vertical="top"/>
    </xf>
    <xf numFmtId="0" fontId="82" fillId="61" borderId="4" xfId="0" applyFont="1" applyFill="1" applyBorder="1" applyAlignment="1">
      <alignment horizontal="left" vertical="top" wrapText="1"/>
    </xf>
    <xf numFmtId="182" fontId="82" fillId="61" borderId="4" xfId="9" applyNumberFormat="1" applyFont="1" applyFill="1" applyBorder="1" applyAlignment="1">
      <alignment horizontal="left" vertical="top" wrapText="1"/>
    </xf>
    <xf numFmtId="167" fontId="82" fillId="61" borderId="4" xfId="9" applyFont="1" applyFill="1" applyBorder="1" applyAlignment="1">
      <alignment horizontal="center" vertical="top" wrapText="1"/>
    </xf>
    <xf numFmtId="167" fontId="89" fillId="61" borderId="4" xfId="9" applyFont="1" applyFill="1" applyBorder="1" applyAlignment="1">
      <alignment horizontal="center" vertical="top" wrapText="1"/>
    </xf>
    <xf numFmtId="2" fontId="67" fillId="0" borderId="1" xfId="0" applyNumberFormat="1" applyFont="1" applyFill="1" applyBorder="1"/>
    <xf numFmtId="174" fontId="67" fillId="0" borderId="1" xfId="0" applyNumberFormat="1" applyFont="1" applyFill="1" applyBorder="1" applyAlignment="1">
      <alignment horizontal="left"/>
    </xf>
    <xf numFmtId="0" fontId="67" fillId="0" borderId="1" xfId="0" applyFont="1" applyFill="1" applyBorder="1"/>
    <xf numFmtId="2" fontId="67" fillId="0" borderId="1" xfId="0" applyNumberFormat="1" applyFont="1" applyFill="1" applyBorder="1" applyAlignment="1">
      <alignment horizontal="right"/>
    </xf>
    <xf numFmtId="1" fontId="87" fillId="0" borderId="1" xfId="0" applyNumberFormat="1" applyFont="1" applyFill="1" applyBorder="1" applyAlignment="1">
      <alignment horizontal="center"/>
    </xf>
    <xf numFmtId="43" fontId="69" fillId="0" borderId="1" xfId="9" applyNumberFormat="1" applyFont="1" applyFill="1" applyBorder="1" applyAlignment="1">
      <alignment horizontal="center"/>
    </xf>
    <xf numFmtId="1" fontId="69" fillId="0" borderId="1" xfId="9" applyNumberFormat="1" applyFont="1" applyFill="1" applyBorder="1" applyAlignment="1">
      <alignment horizontal="center"/>
    </xf>
    <xf numFmtId="2" fontId="69" fillId="0" borderId="1" xfId="9" applyNumberFormat="1" applyFont="1" applyFill="1" applyBorder="1" applyAlignment="1">
      <alignment horizontal="center"/>
    </xf>
    <xf numFmtId="0" fontId="69" fillId="0" borderId="0" xfId="0" applyFont="1"/>
    <xf numFmtId="0" fontId="67" fillId="0" borderId="4" xfId="0" applyFont="1" applyFill="1" applyBorder="1"/>
    <xf numFmtId="0" fontId="67" fillId="0" borderId="1" xfId="0" applyNumberFormat="1" applyFont="1" applyFill="1" applyBorder="1" applyAlignment="1"/>
    <xf numFmtId="0" fontId="67" fillId="0" borderId="7" xfId="0" applyFont="1" applyFill="1" applyBorder="1"/>
    <xf numFmtId="174" fontId="67" fillId="0" borderId="10" xfId="0" applyNumberFormat="1" applyFont="1" applyFill="1" applyBorder="1" applyAlignment="1">
      <alignment horizontal="left"/>
    </xf>
    <xf numFmtId="0" fontId="67" fillId="0" borderId="10" xfId="0" applyFont="1" applyFill="1" applyBorder="1"/>
    <xf numFmtId="1" fontId="67" fillId="0" borderId="1" xfId="0" applyNumberFormat="1" applyFont="1" applyFill="1" applyBorder="1" applyAlignment="1">
      <alignment horizontal="right"/>
    </xf>
    <xf numFmtId="1" fontId="67" fillId="0" borderId="10" xfId="0" applyNumberFormat="1" applyFont="1" applyFill="1" applyBorder="1" applyAlignment="1">
      <alignment horizontal="center"/>
    </xf>
    <xf numFmtId="2" fontId="67" fillId="0" borderId="7" xfId="0" applyNumberFormat="1" applyFont="1" applyFill="1" applyBorder="1" applyAlignment="1">
      <alignment horizontal="right"/>
    </xf>
    <xf numFmtId="0" fontId="67" fillId="0" borderId="22" xfId="0" applyFont="1" applyBorder="1" applyAlignment="1">
      <alignment wrapText="1"/>
    </xf>
    <xf numFmtId="0" fontId="67" fillId="0" borderId="22" xfId="0" applyFont="1" applyBorder="1" applyAlignment="1"/>
    <xf numFmtId="0" fontId="67" fillId="2" borderId="22" xfId="0" applyFont="1" applyFill="1" applyBorder="1" applyAlignment="1">
      <alignment wrapText="1"/>
    </xf>
    <xf numFmtId="0" fontId="87" fillId="0" borderId="22" xfId="60" applyFont="1" applyBorder="1" applyAlignment="1">
      <alignment wrapText="1"/>
    </xf>
    <xf numFmtId="2" fontId="67" fillId="0" borderId="8" xfId="0" applyNumberFormat="1" applyFont="1" applyFill="1" applyBorder="1"/>
    <xf numFmtId="1" fontId="67" fillId="0" borderId="8" xfId="0" applyNumberFormat="1" applyFont="1" applyFill="1" applyBorder="1" applyAlignment="1">
      <alignment horizontal="center"/>
    </xf>
    <xf numFmtId="174" fontId="67" fillId="0" borderId="8" xfId="0" applyNumberFormat="1" applyFont="1" applyFill="1" applyBorder="1" applyAlignment="1">
      <alignment horizontal="left"/>
    </xf>
    <xf numFmtId="0" fontId="67" fillId="0" borderId="8" xfId="9" applyNumberFormat="1" applyFont="1" applyFill="1" applyBorder="1" applyAlignment="1"/>
    <xf numFmtId="0" fontId="67" fillId="0" borderId="8" xfId="0" applyFont="1" applyFill="1" applyBorder="1"/>
    <xf numFmtId="2" fontId="67" fillId="0" borderId="8" xfId="0" applyNumberFormat="1" applyFont="1" applyFill="1" applyBorder="1" applyAlignment="1">
      <alignment horizontal="right"/>
    </xf>
    <xf numFmtId="1" fontId="87" fillId="0" borderId="8" xfId="0" applyNumberFormat="1" applyFont="1" applyFill="1" applyBorder="1" applyAlignment="1">
      <alignment horizontal="center"/>
    </xf>
    <xf numFmtId="43" fontId="69" fillId="0" borderId="8" xfId="9" applyNumberFormat="1" applyFont="1" applyFill="1" applyBorder="1" applyAlignment="1">
      <alignment horizontal="center"/>
    </xf>
    <xf numFmtId="167" fontId="69" fillId="0" borderId="8" xfId="9" applyFont="1" applyFill="1" applyBorder="1" applyAlignment="1">
      <alignment horizontal="center"/>
    </xf>
    <xf numFmtId="2" fontId="67" fillId="0" borderId="0" xfId="0" applyNumberFormat="1" applyFont="1" applyFill="1" applyBorder="1"/>
    <xf numFmtId="1" fontId="67" fillId="0" borderId="0" xfId="0" applyNumberFormat="1" applyFont="1" applyFill="1" applyBorder="1" applyAlignment="1">
      <alignment horizontal="center"/>
    </xf>
    <xf numFmtId="174" fontId="67" fillId="0" borderId="0" xfId="0" applyNumberFormat="1" applyFont="1" applyFill="1" applyBorder="1" applyAlignment="1">
      <alignment horizontal="left"/>
    </xf>
    <xf numFmtId="0" fontId="67" fillId="0" borderId="0" xfId="9" applyNumberFormat="1" applyFont="1" applyFill="1" applyBorder="1" applyAlignment="1"/>
    <xf numFmtId="2" fontId="67" fillId="0" borderId="0" xfId="0" applyNumberFormat="1" applyFont="1" applyFill="1" applyBorder="1" applyAlignment="1">
      <alignment horizontal="right"/>
    </xf>
    <xf numFmtId="1" fontId="87" fillId="0" borderId="0" xfId="0" applyNumberFormat="1" applyFont="1" applyFill="1" applyBorder="1" applyAlignment="1">
      <alignment horizontal="center"/>
    </xf>
    <xf numFmtId="43" fontId="69" fillId="0" borderId="0" xfId="9" applyNumberFormat="1" applyFont="1" applyFill="1" applyBorder="1" applyAlignment="1">
      <alignment horizontal="center"/>
    </xf>
    <xf numFmtId="167" fontId="69" fillId="0" borderId="0" xfId="9" applyFont="1" applyFill="1" applyBorder="1" applyAlignment="1">
      <alignment horizontal="center"/>
    </xf>
    <xf numFmtId="2" fontId="69" fillId="0" borderId="0" xfId="9" applyNumberFormat="1" applyFont="1" applyFill="1" applyBorder="1" applyAlignment="1">
      <alignment horizontal="center"/>
    </xf>
    <xf numFmtId="0" fontId="67" fillId="0" borderId="0" xfId="0" applyFont="1" applyBorder="1"/>
    <xf numFmtId="0" fontId="67" fillId="0" borderId="0" xfId="0" applyFont="1" applyFill="1" applyBorder="1" applyAlignment="1"/>
    <xf numFmtId="0" fontId="87" fillId="0" borderId="0" xfId="0" applyFont="1" applyFill="1" applyBorder="1"/>
    <xf numFmtId="0" fontId="87" fillId="0" borderId="0" xfId="0" applyFont="1"/>
    <xf numFmtId="0" fontId="69" fillId="0" borderId="0" xfId="14" applyFont="1" applyFill="1" applyAlignment="1" applyProtection="1">
      <protection hidden="1"/>
    </xf>
    <xf numFmtId="0" fontId="67" fillId="0" borderId="0" xfId="0" applyFont="1" applyFill="1" applyAlignment="1">
      <alignment vertical="center"/>
    </xf>
    <xf numFmtId="2" fontId="67" fillId="0" borderId="0" xfId="0" applyNumberFormat="1" applyFont="1" applyFill="1" applyAlignment="1">
      <alignment vertical="center"/>
    </xf>
    <xf numFmtId="2" fontId="67" fillId="0" borderId="0" xfId="14" applyNumberFormat="1" applyFont="1" applyFill="1" applyAlignment="1" applyProtection="1">
      <alignment vertical="center"/>
      <protection hidden="1"/>
    </xf>
    <xf numFmtId="2" fontId="72" fillId="0" borderId="0" xfId="0" applyNumberFormat="1" applyFont="1" applyFill="1" applyBorder="1" applyAlignment="1">
      <alignment horizontal="center"/>
    </xf>
    <xf numFmtId="2" fontId="67" fillId="0" borderId="0" xfId="14" applyNumberFormat="1" applyFont="1" applyFill="1" applyBorder="1" applyAlignment="1" applyProtection="1">
      <alignment vertical="center"/>
      <protection hidden="1"/>
    </xf>
    <xf numFmtId="2" fontId="78" fillId="0" borderId="0" xfId="14" applyNumberFormat="1" applyFont="1" applyFill="1" applyBorder="1" applyAlignment="1" applyProtection="1">
      <alignment vertical="center"/>
      <protection locked="0"/>
    </xf>
    <xf numFmtId="2" fontId="67" fillId="0" borderId="3" xfId="12" applyNumberFormat="1" applyFont="1" applyFill="1" applyBorder="1" applyProtection="1">
      <protection hidden="1"/>
    </xf>
    <xf numFmtId="2" fontId="67" fillId="0" borderId="5" xfId="12" applyNumberFormat="1" applyFont="1" applyFill="1" applyBorder="1" applyProtection="1">
      <protection hidden="1"/>
    </xf>
    <xf numFmtId="0" fontId="67" fillId="0" borderId="7" xfId="0" applyFont="1" applyBorder="1"/>
    <xf numFmtId="2" fontId="67" fillId="0" borderId="7" xfId="12" applyNumberFormat="1" applyFont="1" applyFill="1" applyBorder="1" applyProtection="1">
      <protection hidden="1"/>
    </xf>
    <xf numFmtId="0" fontId="67" fillId="0" borderId="5" xfId="0" applyFont="1" applyFill="1" applyBorder="1"/>
    <xf numFmtId="177" fontId="67" fillId="2" borderId="0" xfId="12" applyNumberFormat="1" applyFont="1" applyFill="1" applyBorder="1" applyAlignment="1" applyProtection="1">
      <alignment vertical="center"/>
      <protection hidden="1"/>
    </xf>
    <xf numFmtId="0" fontId="72" fillId="0" borderId="5" xfId="0" applyFont="1" applyFill="1" applyBorder="1"/>
    <xf numFmtId="0" fontId="72" fillId="0" borderId="7" xfId="0" applyFont="1" applyFill="1" applyBorder="1"/>
    <xf numFmtId="177" fontId="72" fillId="0" borderId="1" xfId="12" applyNumberFormat="1" applyFont="1" applyFill="1" applyBorder="1" applyAlignment="1" applyProtection="1">
      <alignment vertical="center"/>
      <protection hidden="1"/>
    </xf>
    <xf numFmtId="177" fontId="67" fillId="0" borderId="1" xfId="12" applyNumberFormat="1" applyFont="1" applyFill="1" applyBorder="1" applyAlignment="1" applyProtection="1">
      <alignment vertical="center"/>
      <protection hidden="1"/>
    </xf>
    <xf numFmtId="10" fontId="72" fillId="0" borderId="7" xfId="0" applyNumberFormat="1" applyFont="1" applyFill="1" applyBorder="1" applyAlignment="1"/>
    <xf numFmtId="0" fontId="66" fillId="0" borderId="3" xfId="14" applyFont="1" applyFill="1" applyBorder="1" applyAlignment="1" applyProtection="1">
      <alignment horizontal="left" vertical="center"/>
      <protection hidden="1"/>
    </xf>
    <xf numFmtId="2" fontId="72" fillId="0" borderId="1" xfId="12" applyNumberFormat="1" applyFont="1" applyFill="1" applyBorder="1" applyAlignment="1" applyProtection="1">
      <alignment horizontal="center"/>
      <protection hidden="1"/>
    </xf>
    <xf numFmtId="179" fontId="71" fillId="0" borderId="1" xfId="14" applyNumberFormat="1" applyFont="1" applyFill="1" applyBorder="1" applyAlignment="1" applyProtection="1">
      <alignment horizontal="left" vertical="center"/>
      <protection hidden="1"/>
    </xf>
    <xf numFmtId="179" fontId="71" fillId="0" borderId="12" xfId="14" applyNumberFormat="1" applyFont="1" applyFill="1" applyBorder="1" applyAlignment="1" applyProtection="1">
      <alignment horizontal="left" vertical="center"/>
      <protection hidden="1"/>
    </xf>
    <xf numFmtId="0" fontId="67" fillId="0" borderId="5" xfId="12" applyFont="1" applyFill="1" applyBorder="1" applyAlignment="1" applyProtection="1">
      <alignment vertical="center"/>
      <protection hidden="1"/>
    </xf>
    <xf numFmtId="0" fontId="67" fillId="0" borderId="2" xfId="0" applyFont="1" applyBorder="1"/>
    <xf numFmtId="10" fontId="71" fillId="0" borderId="0" xfId="17" applyNumberFormat="1" applyFont="1" applyFill="1" applyBorder="1" applyAlignment="1" applyProtection="1">
      <alignment horizontal="right" vertical="center"/>
      <protection hidden="1"/>
    </xf>
    <xf numFmtId="0" fontId="67" fillId="0" borderId="6" xfId="0" applyFont="1" applyBorder="1"/>
    <xf numFmtId="181" fontId="67" fillId="0" borderId="0" xfId="12" applyNumberFormat="1" applyFont="1" applyFill="1" applyBorder="1" applyProtection="1">
      <protection hidden="1"/>
    </xf>
    <xf numFmtId="10" fontId="66" fillId="0" borderId="0" xfId="17" applyNumberFormat="1" applyFont="1" applyFill="1" applyBorder="1" applyAlignment="1"/>
    <xf numFmtId="179" fontId="67" fillId="0" borderId="0" xfId="14" applyNumberFormat="1" applyFont="1" applyFill="1" applyBorder="1" applyAlignment="1" applyProtection="1">
      <alignment vertical="center"/>
      <protection hidden="1"/>
    </xf>
    <xf numFmtId="0" fontId="71" fillId="0" borderId="1" xfId="14" applyFont="1" applyFill="1" applyBorder="1" applyAlignment="1" applyProtection="1">
      <alignment horizontal="left" vertical="center"/>
      <protection hidden="1"/>
    </xf>
    <xf numFmtId="0" fontId="66" fillId="0" borderId="1" xfId="14" applyFont="1" applyFill="1" applyBorder="1" applyAlignment="1" applyProtection="1">
      <alignment vertical="center"/>
      <protection hidden="1"/>
    </xf>
    <xf numFmtId="0" fontId="67" fillId="0" borderId="1" xfId="0" applyFont="1" applyFill="1" applyBorder="1" applyAlignment="1">
      <alignment vertical="center"/>
    </xf>
    <xf numFmtId="0" fontId="74" fillId="0" borderId="1" xfId="14" applyFont="1" applyFill="1" applyBorder="1" applyAlignment="1" applyProtection="1">
      <alignment vertical="center"/>
      <protection hidden="1"/>
    </xf>
    <xf numFmtId="0" fontId="67" fillId="0" borderId="1" xfId="14"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65" fillId="0" borderId="0" xfId="0" applyFont="1" applyFill="1" applyAlignment="1">
      <alignment horizontal="left" indent="3"/>
    </xf>
    <xf numFmtId="0" fontId="65" fillId="0" borderId="0" xfId="0" applyFont="1" applyFill="1" applyAlignment="1">
      <alignment horizontal="left" indent="1"/>
    </xf>
    <xf numFmtId="180" fontId="65" fillId="0" borderId="0" xfId="0" applyNumberFormat="1" applyFont="1" applyFill="1"/>
    <xf numFmtId="179" fontId="65" fillId="0" borderId="0" xfId="0" applyNumberFormat="1" applyFont="1" applyFill="1"/>
    <xf numFmtId="2" fontId="90" fillId="61" borderId="5" xfId="14" applyNumberFormat="1" applyFont="1" applyFill="1" applyBorder="1" applyAlignment="1" applyProtection="1">
      <alignment horizontal="left" vertical="center"/>
      <protection hidden="1"/>
    </xf>
    <xf numFmtId="2" fontId="86" fillId="61" borderId="6" xfId="12" applyNumberFormat="1" applyFont="1" applyFill="1" applyBorder="1" applyProtection="1">
      <protection hidden="1"/>
    </xf>
    <xf numFmtId="2" fontId="86" fillId="61" borderId="7" xfId="12" applyNumberFormat="1" applyFont="1" applyFill="1" applyBorder="1" applyProtection="1">
      <protection hidden="1"/>
    </xf>
    <xf numFmtId="0" fontId="90" fillId="61" borderId="5" xfId="14" applyFont="1" applyFill="1" applyBorder="1" applyAlignment="1" applyProtection="1">
      <alignment horizontal="left" vertical="center"/>
      <protection hidden="1"/>
    </xf>
    <xf numFmtId="0" fontId="81" fillId="61" borderId="6" xfId="14" applyFont="1" applyFill="1" applyBorder="1" applyAlignment="1" applyProtection="1">
      <alignment horizontal="left" vertical="center"/>
      <protection hidden="1"/>
    </xf>
    <xf numFmtId="9" fontId="86" fillId="61" borderId="7" xfId="14" applyNumberFormat="1" applyFont="1" applyFill="1" applyBorder="1" applyAlignment="1" applyProtection="1">
      <alignment vertical="center"/>
      <protection hidden="1"/>
    </xf>
    <xf numFmtId="0" fontId="91" fillId="0" borderId="0" xfId="14" applyFont="1" applyFill="1" applyBorder="1" applyAlignment="1" applyProtection="1">
      <protection hidden="1"/>
    </xf>
    <xf numFmtId="0" fontId="91" fillId="0" borderId="0" xfId="14" applyFont="1" applyFill="1" applyBorder="1" applyAlignment="1" applyProtection="1">
      <alignment horizontal="center"/>
      <protection hidden="1"/>
    </xf>
    <xf numFmtId="0" fontId="91" fillId="0" borderId="0" xfId="14" applyFont="1" applyFill="1" applyBorder="1" applyAlignment="1" applyProtection="1">
      <alignment horizontal="right"/>
      <protection hidden="1"/>
    </xf>
    <xf numFmtId="169" fontId="91" fillId="0" borderId="0" xfId="4" applyFont="1" applyFill="1" applyBorder="1" applyAlignment="1" applyProtection="1">
      <alignment horizontal="center"/>
      <protection hidden="1"/>
    </xf>
    <xf numFmtId="175" fontId="91" fillId="0" borderId="0" xfId="4" applyNumberFormat="1" applyFont="1" applyFill="1" applyBorder="1" applyAlignment="1" applyProtection="1">
      <alignment horizontal="center"/>
      <protection hidden="1"/>
    </xf>
    <xf numFmtId="2" fontId="78" fillId="0" borderId="0" xfId="0" applyNumberFormat="1" applyFont="1" applyAlignment="1"/>
    <xf numFmtId="0" fontId="92" fillId="0" borderId="0" xfId="0" applyFont="1" applyFill="1" applyBorder="1" applyAlignment="1">
      <alignment horizontal="center" vertical="center"/>
    </xf>
    <xf numFmtId="175" fontId="92" fillId="0" borderId="0" xfId="0" applyNumberFormat="1" applyFont="1" applyFill="1" applyBorder="1" applyAlignment="1">
      <alignment horizontal="center" vertical="center"/>
    </xf>
    <xf numFmtId="1" fontId="79" fillId="0" borderId="0" xfId="0" applyNumberFormat="1" applyFont="1" applyAlignment="1">
      <alignment horizontal="left"/>
    </xf>
    <xf numFmtId="2" fontId="93" fillId="0" borderId="0" xfId="14" applyNumberFormat="1" applyFont="1" applyFill="1" applyBorder="1" applyAlignment="1" applyProtection="1">
      <alignment horizontal="right"/>
      <protection hidden="1"/>
    </xf>
    <xf numFmtId="2" fontId="93" fillId="0" borderId="0" xfId="14" applyNumberFormat="1" applyFont="1" applyFill="1" applyBorder="1" applyAlignment="1" applyProtection="1">
      <alignment horizontal="center"/>
      <protection hidden="1"/>
    </xf>
    <xf numFmtId="0" fontId="67" fillId="0" borderId="0" xfId="0" applyFont="1" applyAlignment="1">
      <alignment vertical="top" wrapText="1"/>
    </xf>
    <xf numFmtId="2" fontId="73" fillId="0" borderId="0" xfId="0" applyNumberFormat="1" applyFont="1" applyFill="1" applyBorder="1" applyAlignment="1">
      <alignment horizontal="center" vertical="center"/>
    </xf>
    <xf numFmtId="175" fontId="73" fillId="0" borderId="0" xfId="0" applyNumberFormat="1" applyFont="1" applyFill="1" applyBorder="1" applyAlignment="1">
      <alignment horizontal="center" vertical="center"/>
    </xf>
    <xf numFmtId="2" fontId="93" fillId="0" borderId="0" xfId="14" applyNumberFormat="1" applyFont="1" applyFill="1" applyBorder="1" applyAlignment="1" applyProtection="1">
      <alignment horizontal="center" wrapText="1"/>
      <protection hidden="1"/>
    </xf>
    <xf numFmtId="0" fontId="67" fillId="0" borderId="0" xfId="0" applyFont="1" applyAlignment="1">
      <alignment horizontal="center" wrapText="1"/>
    </xf>
    <xf numFmtId="2" fontId="67" fillId="0" borderId="5" xfId="14" applyNumberFormat="1" applyFont="1" applyFill="1" applyBorder="1" applyAlignment="1" applyProtection="1">
      <protection hidden="1"/>
    </xf>
    <xf numFmtId="2" fontId="94" fillId="0" borderId="6" xfId="4" applyNumberFormat="1" applyFont="1" applyFill="1" applyBorder="1" applyAlignment="1" applyProtection="1">
      <alignment horizontal="center" vertical="center"/>
      <protection hidden="1"/>
    </xf>
    <xf numFmtId="2" fontId="94" fillId="0" borderId="7" xfId="4" applyNumberFormat="1" applyFont="1" applyFill="1" applyBorder="1" applyAlignment="1" applyProtection="1">
      <alignment horizontal="right" vertical="center"/>
      <protection hidden="1"/>
    </xf>
    <xf numFmtId="2" fontId="71" fillId="0" borderId="1" xfId="4" applyNumberFormat="1" applyFont="1" applyFill="1" applyBorder="1" applyAlignment="1" applyProtection="1">
      <protection hidden="1"/>
    </xf>
    <xf numFmtId="175" fontId="73" fillId="0" borderId="9" xfId="0" applyNumberFormat="1" applyFont="1" applyFill="1" applyBorder="1" applyAlignment="1">
      <alignment horizontal="center" vertical="center"/>
    </xf>
    <xf numFmtId="1" fontId="72" fillId="0" borderId="1" xfId="14" applyNumberFormat="1" applyFont="1" applyFill="1" applyBorder="1" applyAlignment="1" applyProtection="1">
      <alignment horizontal="center"/>
      <protection hidden="1"/>
    </xf>
    <xf numFmtId="2" fontId="95" fillId="0" borderId="6" xfId="4" applyNumberFormat="1" applyFont="1" applyFill="1" applyBorder="1" applyAlignment="1" applyProtection="1">
      <alignment horizontal="left" vertical="center"/>
      <protection hidden="1"/>
    </xf>
    <xf numFmtId="2" fontId="91" fillId="0" borderId="7" xfId="4" applyNumberFormat="1" applyFont="1" applyFill="1" applyBorder="1" applyAlignment="1" applyProtection="1">
      <alignment horizontal="right" vertical="center"/>
      <protection hidden="1"/>
    </xf>
    <xf numFmtId="169" fontId="71" fillId="35" borderId="1" xfId="4" applyFont="1" applyFill="1" applyBorder="1" applyAlignment="1" applyProtection="1">
      <protection locked="0"/>
    </xf>
    <xf numFmtId="175" fontId="73" fillId="0" borderId="11" xfId="0" applyNumberFormat="1" applyFont="1" applyFill="1" applyBorder="1" applyAlignment="1">
      <alignment horizontal="center" vertical="center"/>
    </xf>
    <xf numFmtId="2" fontId="96" fillId="0" borderId="6" xfId="14" applyNumberFormat="1" applyFont="1" applyFill="1" applyBorder="1" applyAlignment="1" applyProtection="1">
      <protection hidden="1"/>
    </xf>
    <xf numFmtId="10" fontId="97" fillId="0" borderId="7" xfId="17" applyNumberFormat="1" applyFont="1" applyFill="1" applyBorder="1" applyAlignment="1" applyProtection="1">
      <alignment horizontal="right"/>
      <protection hidden="1"/>
    </xf>
    <xf numFmtId="0" fontId="67" fillId="0" borderId="5" xfId="14" applyFont="1" applyFill="1" applyBorder="1" applyAlignment="1" applyProtection="1">
      <protection hidden="1"/>
    </xf>
    <xf numFmtId="0" fontId="96" fillId="0" borderId="6" xfId="14" applyFont="1" applyFill="1" applyBorder="1" applyAlignment="1" applyProtection="1">
      <protection hidden="1"/>
    </xf>
    <xf numFmtId="0" fontId="96" fillId="0" borderId="7" xfId="14" applyFont="1" applyFill="1" applyBorder="1" applyAlignment="1" applyProtection="1">
      <alignment horizontal="right"/>
      <protection hidden="1"/>
    </xf>
    <xf numFmtId="169" fontId="71" fillId="0" borderId="1" xfId="4" applyFont="1" applyFill="1" applyBorder="1" applyAlignment="1" applyProtection="1">
      <protection locked="0"/>
    </xf>
    <xf numFmtId="0" fontId="97" fillId="0" borderId="6" xfId="14" applyFont="1" applyFill="1" applyBorder="1" applyAlignment="1" applyProtection="1">
      <alignment horizontal="right"/>
      <protection hidden="1"/>
    </xf>
    <xf numFmtId="0" fontId="97" fillId="0" borderId="7" xfId="14" applyFont="1" applyFill="1" applyBorder="1" applyAlignment="1" applyProtection="1">
      <alignment horizontal="right"/>
      <protection hidden="1"/>
    </xf>
    <xf numFmtId="169" fontId="71" fillId="0" borderId="1" xfId="4" applyFont="1" applyFill="1" applyBorder="1" applyAlignment="1" applyProtection="1">
      <protection hidden="1"/>
    </xf>
    <xf numFmtId="0" fontId="71" fillId="0" borderId="5" xfId="14" applyNumberFormat="1" applyFont="1" applyFill="1" applyBorder="1" applyAlignment="1" applyProtection="1">
      <protection hidden="1"/>
    </xf>
    <xf numFmtId="10" fontId="97" fillId="0" borderId="6" xfId="14" applyNumberFormat="1" applyFont="1" applyFill="1" applyBorder="1" applyAlignment="1" applyProtection="1">
      <alignment horizontal="right"/>
      <protection hidden="1"/>
    </xf>
    <xf numFmtId="0" fontId="96" fillId="0" borderId="6" xfId="14" applyFont="1" applyFill="1" applyBorder="1" applyAlignment="1" applyProtection="1">
      <alignment horizontal="center"/>
      <protection hidden="1"/>
    </xf>
    <xf numFmtId="175" fontId="98" fillId="0" borderId="1" xfId="17" applyNumberFormat="1" applyFont="1" applyFill="1" applyBorder="1" applyAlignment="1" applyProtection="1">
      <alignment horizontal="center"/>
      <protection hidden="1"/>
    </xf>
    <xf numFmtId="0" fontId="99" fillId="0" borderId="5" xfId="14" applyNumberFormat="1" applyFont="1" applyFill="1" applyBorder="1" applyAlignment="1" applyProtection="1">
      <protection hidden="1"/>
    </xf>
    <xf numFmtId="2" fontId="100" fillId="0" borderId="0" xfId="14" applyNumberFormat="1" applyFont="1" applyFill="1" applyBorder="1" applyAlignment="1" applyProtection="1">
      <alignment horizontal="center"/>
      <protection hidden="1"/>
    </xf>
    <xf numFmtId="175" fontId="69" fillId="0" borderId="11" xfId="0" applyNumberFormat="1" applyFont="1" applyFill="1" applyBorder="1" applyAlignment="1">
      <alignment horizontal="center" vertical="center"/>
    </xf>
    <xf numFmtId="0" fontId="69" fillId="0" borderId="0" xfId="0" applyFont="1" applyFill="1"/>
    <xf numFmtId="175" fontId="96" fillId="0" borderId="7" xfId="17" applyNumberFormat="1" applyFont="1" applyFill="1" applyBorder="1" applyAlignment="1" applyProtection="1">
      <alignment horizontal="right"/>
      <protection hidden="1"/>
    </xf>
    <xf numFmtId="169" fontId="96" fillId="0" borderId="6" xfId="14" applyNumberFormat="1" applyFont="1" applyFill="1" applyBorder="1" applyAlignment="1" applyProtection="1">
      <alignment horizontal="center"/>
      <protection hidden="1"/>
    </xf>
    <xf numFmtId="165" fontId="96" fillId="0" borderId="6" xfId="14" applyNumberFormat="1" applyFont="1" applyFill="1" applyBorder="1" applyAlignment="1" applyProtection="1">
      <alignment horizontal="center"/>
      <protection hidden="1"/>
    </xf>
    <xf numFmtId="2" fontId="71" fillId="0" borderId="1" xfId="4" applyNumberFormat="1" applyFont="1" applyFill="1" applyBorder="1" applyAlignment="1" applyProtection="1">
      <alignment horizontal="right"/>
      <protection locked="0"/>
    </xf>
    <xf numFmtId="167" fontId="96" fillId="0" borderId="7" xfId="9" applyFont="1" applyFill="1" applyBorder="1" applyAlignment="1" applyProtection="1">
      <alignment horizontal="right"/>
      <protection hidden="1"/>
    </xf>
    <xf numFmtId="0" fontId="72" fillId="0" borderId="1" xfId="0" applyFont="1" applyBorder="1"/>
    <xf numFmtId="10" fontId="96" fillId="0" borderId="7" xfId="17" applyNumberFormat="1" applyFont="1" applyFill="1" applyBorder="1" applyAlignment="1" applyProtection="1">
      <alignment horizontal="right"/>
      <protection hidden="1"/>
    </xf>
    <xf numFmtId="175" fontId="67" fillId="0" borderId="11" xfId="0" applyNumberFormat="1" applyFont="1" applyBorder="1"/>
    <xf numFmtId="169" fontId="96" fillId="0" borderId="7" xfId="14" applyNumberFormat="1" applyFont="1" applyFill="1" applyBorder="1" applyAlignment="1" applyProtection="1">
      <alignment horizontal="right"/>
      <protection hidden="1"/>
    </xf>
    <xf numFmtId="0" fontId="101" fillId="0" borderId="0" xfId="0" applyFont="1" applyFill="1" applyBorder="1"/>
    <xf numFmtId="0" fontId="101" fillId="0" borderId="9" xfId="0" applyFont="1" applyFill="1" applyBorder="1" applyAlignment="1">
      <alignment horizontal="right"/>
    </xf>
    <xf numFmtId="175" fontId="67" fillId="0" borderId="0" xfId="0" applyNumberFormat="1" applyFont="1" applyFill="1" applyBorder="1"/>
    <xf numFmtId="166" fontId="72" fillId="0" borderId="1" xfId="19" applyFont="1" applyBorder="1"/>
    <xf numFmtId="0" fontId="75" fillId="0" borderId="5" xfId="14" applyFont="1" applyFill="1" applyBorder="1" applyAlignment="1" applyProtection="1">
      <protection hidden="1"/>
    </xf>
    <xf numFmtId="169" fontId="97" fillId="0" borderId="6" xfId="14" applyNumberFormat="1" applyFont="1" applyFill="1" applyBorder="1" applyAlignment="1" applyProtection="1">
      <protection hidden="1"/>
    </xf>
    <xf numFmtId="169" fontId="97" fillId="0" borderId="7" xfId="14" applyNumberFormat="1" applyFont="1" applyFill="1" applyBorder="1" applyAlignment="1" applyProtection="1">
      <alignment horizontal="right"/>
      <protection hidden="1"/>
    </xf>
    <xf numFmtId="179" fontId="75" fillId="0" borderId="1" xfId="6" applyNumberFormat="1" applyFont="1" applyFill="1" applyBorder="1" applyAlignment="1" applyProtection="1">
      <protection hidden="1"/>
    </xf>
    <xf numFmtId="179" fontId="69" fillId="0" borderId="0" xfId="0" applyNumberFormat="1" applyFont="1" applyFill="1" applyAlignment="1"/>
    <xf numFmtId="0" fontId="69" fillId="0" borderId="0" xfId="0" applyFont="1" applyFill="1" applyBorder="1" applyAlignment="1"/>
    <xf numFmtId="0" fontId="97" fillId="0" borderId="0" xfId="0" applyFont="1" applyFill="1" applyBorder="1" applyAlignment="1"/>
    <xf numFmtId="0" fontId="97" fillId="0" borderId="11" xfId="0" applyFont="1" applyFill="1" applyBorder="1" applyAlignment="1">
      <alignment horizontal="right"/>
    </xf>
    <xf numFmtId="0" fontId="69" fillId="0" borderId="0" xfId="0" applyFont="1" applyFill="1" applyAlignment="1"/>
    <xf numFmtId="0" fontId="97" fillId="0" borderId="0" xfId="0" applyFont="1"/>
    <xf numFmtId="0" fontId="97" fillId="0" borderId="0" xfId="0" applyFont="1" applyAlignment="1">
      <alignment horizontal="right"/>
    </xf>
    <xf numFmtId="175" fontId="69" fillId="0" borderId="0" xfId="0" applyNumberFormat="1" applyFont="1"/>
    <xf numFmtId="0" fontId="69" fillId="0" borderId="0" xfId="0" applyFont="1" applyAlignment="1">
      <alignment horizontal="right"/>
    </xf>
    <xf numFmtId="2" fontId="83" fillId="0" borderId="0" xfId="0" applyNumberFormat="1" applyFont="1" applyAlignment="1"/>
    <xf numFmtId="2" fontId="84" fillId="0" borderId="0" xfId="0" applyNumberFormat="1" applyFont="1"/>
    <xf numFmtId="0" fontId="102" fillId="0" borderId="0" xfId="14" applyFont="1" applyFill="1" applyBorder="1" applyAlignment="1" applyProtection="1">
      <alignment horizontal="right"/>
      <protection hidden="1"/>
    </xf>
    <xf numFmtId="1" fontId="84" fillId="0" borderId="0" xfId="0" applyNumberFormat="1" applyFont="1" applyAlignment="1">
      <alignment horizontal="left"/>
    </xf>
    <xf numFmtId="2" fontId="102" fillId="0" borderId="0" xfId="14" applyNumberFormat="1" applyFont="1" applyFill="1" applyBorder="1" applyAlignment="1" applyProtection="1">
      <alignment horizontal="right"/>
      <protection hidden="1"/>
    </xf>
    <xf numFmtId="2" fontId="81" fillId="61" borderId="5" xfId="14" applyNumberFormat="1" applyFont="1" applyFill="1" applyBorder="1" applyAlignment="1" applyProtection="1">
      <alignment horizontal="left" vertical="center" wrapText="1"/>
      <protection hidden="1"/>
    </xf>
    <xf numFmtId="2" fontId="104" fillId="61" borderId="6" xfId="14" applyNumberFormat="1" applyFont="1" applyFill="1" applyBorder="1" applyAlignment="1" applyProtection="1">
      <alignment horizontal="center" wrapText="1"/>
      <protection hidden="1"/>
    </xf>
    <xf numFmtId="2" fontId="104" fillId="61" borderId="7" xfId="14" applyNumberFormat="1" applyFont="1" applyFill="1" applyBorder="1" applyAlignment="1" applyProtection="1">
      <alignment horizontal="right" wrapText="1"/>
      <protection hidden="1"/>
    </xf>
    <xf numFmtId="2" fontId="104" fillId="61" borderId="5" xfId="14" applyNumberFormat="1" applyFont="1" applyFill="1" applyBorder="1" applyAlignment="1" applyProtection="1">
      <alignment horizontal="left" vertical="center" wrapText="1"/>
      <protection hidden="1"/>
    </xf>
    <xf numFmtId="0" fontId="106" fillId="0" borderId="6" xfId="14" applyFont="1" applyFill="1" applyBorder="1" applyAlignment="1" applyProtection="1">
      <alignment horizontal="center"/>
      <protection hidden="1"/>
    </xf>
    <xf numFmtId="9" fontId="72" fillId="61" borderId="1" xfId="66" applyFont="1" applyFill="1" applyBorder="1" applyAlignment="1">
      <alignment horizontal="center"/>
    </xf>
    <xf numFmtId="169" fontId="106" fillId="0" borderId="6" xfId="14" applyNumberFormat="1" applyFont="1" applyFill="1" applyBorder="1" applyAlignment="1" applyProtection="1">
      <protection hidden="1"/>
    </xf>
    <xf numFmtId="0" fontId="70" fillId="0" borderId="0" xfId="0" applyFont="1"/>
    <xf numFmtId="0" fontId="70" fillId="0" borderId="0" xfId="0" applyFont="1" applyAlignment="1">
      <alignment wrapText="1"/>
    </xf>
    <xf numFmtId="0" fontId="87" fillId="0" borderId="1" xfId="0" applyFont="1" applyBorder="1"/>
    <xf numFmtId="0" fontId="67" fillId="0" borderId="1" xfId="0" applyFont="1" applyBorder="1"/>
    <xf numFmtId="0" fontId="67" fillId="0" borderId="1" xfId="0" applyFont="1" applyBorder="1" applyAlignment="1">
      <alignment horizontal="center"/>
    </xf>
    <xf numFmtId="166" fontId="67" fillId="0" borderId="1" xfId="19" applyFont="1" applyBorder="1"/>
    <xf numFmtId="0" fontId="72" fillId="0" borderId="5" xfId="0" applyFont="1" applyBorder="1"/>
    <xf numFmtId="0" fontId="72" fillId="0" borderId="6" xfId="0" applyFont="1" applyBorder="1"/>
    <xf numFmtId="0" fontId="82" fillId="61" borderId="1" xfId="60" applyFont="1" applyFill="1" applyBorder="1" applyAlignment="1">
      <alignment horizontal="left" vertical="top" wrapText="1"/>
    </xf>
    <xf numFmtId="0" fontId="101" fillId="0" borderId="0" xfId="11" applyFont="1" applyBorder="1" applyAlignment="1"/>
    <xf numFmtId="0" fontId="101" fillId="0" borderId="0" xfId="11" applyFont="1" applyFill="1" applyBorder="1"/>
    <xf numFmtId="179" fontId="101" fillId="0" borderId="0" xfId="11" applyNumberFormat="1" applyFont="1" applyFill="1" applyBorder="1"/>
    <xf numFmtId="2" fontId="101" fillId="0" borderId="0" xfId="11" applyNumberFormat="1" applyFont="1" applyFill="1"/>
    <xf numFmtId="2" fontId="78" fillId="0" borderId="0" xfId="11" applyNumberFormat="1" applyFont="1" applyFill="1" applyBorder="1" applyAlignment="1">
      <alignment vertical="center"/>
    </xf>
    <xf numFmtId="2" fontId="78" fillId="0" borderId="0" xfId="11" applyNumberFormat="1" applyFont="1" applyFill="1" applyBorder="1" applyAlignment="1">
      <alignment horizontal="right" vertical="center"/>
    </xf>
    <xf numFmtId="2" fontId="79" fillId="0" borderId="0" xfId="11" applyNumberFormat="1" applyFont="1" applyFill="1" applyBorder="1" applyAlignment="1">
      <alignment vertical="center"/>
    </xf>
    <xf numFmtId="0" fontId="73" fillId="0" borderId="0" xfId="15" applyFont="1" applyFill="1" applyBorder="1"/>
    <xf numFmtId="2" fontId="73" fillId="0" borderId="0" xfId="15" applyNumberFormat="1" applyFont="1" applyFill="1" applyBorder="1"/>
    <xf numFmtId="0" fontId="67" fillId="0" borderId="1" xfId="11" applyFont="1" applyFill="1" applyBorder="1"/>
    <xf numFmtId="0" fontId="67" fillId="0" borderId="0" xfId="11" applyFont="1" applyFill="1" applyBorder="1" applyAlignment="1"/>
    <xf numFmtId="0" fontId="101" fillId="0" borderId="0" xfId="11" applyFont="1" applyFill="1" applyBorder="1" applyAlignment="1"/>
    <xf numFmtId="0" fontId="67" fillId="0" borderId="1" xfId="11" applyFont="1" applyFill="1" applyBorder="1" applyAlignment="1"/>
    <xf numFmtId="0" fontId="67" fillId="0" borderId="6" xfId="11" applyFont="1" applyFill="1" applyBorder="1" applyAlignment="1"/>
    <xf numFmtId="0" fontId="67" fillId="0" borderId="2" xfId="11" applyFont="1" applyFill="1" applyBorder="1" applyAlignment="1"/>
    <xf numFmtId="0" fontId="67" fillId="0" borderId="0" xfId="11" applyFont="1" applyFill="1" applyBorder="1"/>
    <xf numFmtId="0" fontId="67" fillId="0" borderId="0" xfId="0" applyFont="1" applyAlignment="1">
      <alignment horizontal="left" vertical="center" indent="6"/>
    </xf>
    <xf numFmtId="0" fontId="67" fillId="0" borderId="5" xfId="10" applyFont="1" applyFill="1" applyBorder="1" applyAlignment="1" applyProtection="1">
      <alignment horizontal="left"/>
      <protection hidden="1"/>
    </xf>
    <xf numFmtId="0" fontId="67" fillId="0" borderId="7" xfId="10" applyFont="1" applyFill="1" applyBorder="1" applyAlignment="1" applyProtection="1">
      <alignment horizontal="left"/>
      <protection hidden="1"/>
    </xf>
    <xf numFmtId="0" fontId="67" fillId="0" borderId="1" xfId="10" applyFont="1" applyFill="1" applyBorder="1" applyAlignment="1" applyProtection="1">
      <alignment horizontal="left"/>
      <protection hidden="1"/>
    </xf>
    <xf numFmtId="0" fontId="67" fillId="0" borderId="1" xfId="10" applyFont="1" applyFill="1" applyBorder="1" applyAlignment="1" applyProtection="1">
      <alignment horizontal="center"/>
      <protection hidden="1"/>
    </xf>
    <xf numFmtId="0" fontId="67" fillId="0" borderId="1" xfId="10" applyNumberFormat="1" applyFont="1" applyFill="1" applyBorder="1" applyAlignment="1" applyProtection="1">
      <alignment horizontal="left"/>
      <protection hidden="1"/>
    </xf>
    <xf numFmtId="0" fontId="72" fillId="0" borderId="0" xfId="10" applyNumberFormat="1" applyFont="1" applyFill="1" applyBorder="1" applyAlignment="1" applyProtection="1">
      <alignment horizontal="left" vertical="center"/>
      <protection hidden="1"/>
    </xf>
    <xf numFmtId="0" fontId="67" fillId="0" borderId="5" xfId="10" applyFont="1" applyFill="1" applyBorder="1" applyAlignment="1" applyProtection="1">
      <alignment horizontal="left" vertical="top"/>
      <protection hidden="1"/>
    </xf>
    <xf numFmtId="0" fontId="67" fillId="0" borderId="6" xfId="10" applyFont="1" applyFill="1" applyBorder="1" applyAlignment="1" applyProtection="1">
      <alignment horizontal="left" vertical="top"/>
      <protection hidden="1"/>
    </xf>
    <xf numFmtId="0" fontId="67" fillId="0" borderId="7" xfId="10" applyFont="1" applyFill="1" applyBorder="1" applyAlignment="1" applyProtection="1">
      <alignment horizontal="center" vertical="top"/>
      <protection hidden="1"/>
    </xf>
    <xf numFmtId="0" fontId="67" fillId="0" borderId="0" xfId="10" applyNumberFormat="1" applyFont="1" applyFill="1" applyBorder="1" applyAlignment="1" applyProtection="1">
      <alignment horizontal="center"/>
      <protection hidden="1"/>
    </xf>
    <xf numFmtId="0" fontId="67" fillId="0" borderId="0" xfId="10" applyFont="1" applyFill="1" applyBorder="1" applyAlignment="1" applyProtection="1">
      <alignment horizontal="left"/>
      <protection hidden="1"/>
    </xf>
    <xf numFmtId="0" fontId="67" fillId="0" borderId="0" xfId="10" applyFont="1" applyFill="1" applyBorder="1" applyAlignment="1" applyProtection="1">
      <alignment horizontal="center"/>
      <protection hidden="1"/>
    </xf>
    <xf numFmtId="0" fontId="67" fillId="0" borderId="1" xfId="10" applyFont="1" applyFill="1" applyBorder="1" applyAlignment="1" applyProtection="1">
      <alignment horizontal="left" vertical="center"/>
      <protection hidden="1"/>
    </xf>
    <xf numFmtId="0" fontId="67" fillId="0" borderId="5" xfId="10" applyFont="1" applyFill="1" applyBorder="1" applyAlignment="1" applyProtection="1">
      <alignment horizontal="left" vertical="center"/>
      <protection hidden="1"/>
    </xf>
    <xf numFmtId="0" fontId="67" fillId="0" borderId="1" xfId="10" applyFont="1" applyFill="1" applyBorder="1" applyAlignment="1" applyProtection="1">
      <alignment horizontal="left" wrapText="1"/>
      <protection hidden="1"/>
    </xf>
    <xf numFmtId="0" fontId="67" fillId="0" borderId="7" xfId="10" applyFont="1" applyFill="1" applyBorder="1" applyAlignment="1" applyProtection="1">
      <alignment horizontal="left" wrapText="1"/>
      <protection hidden="1"/>
    </xf>
    <xf numFmtId="0" fontId="67" fillId="0" borderId="1" xfId="10" applyFont="1" applyFill="1" applyBorder="1" applyAlignment="1" applyProtection="1">
      <alignment horizontal="right"/>
      <protection hidden="1"/>
    </xf>
    <xf numFmtId="0" fontId="67" fillId="0" borderId="1" xfId="10" applyFont="1" applyFill="1" applyBorder="1" applyAlignment="1" applyProtection="1">
      <alignment horizontal="center" wrapText="1"/>
      <protection hidden="1"/>
    </xf>
    <xf numFmtId="0" fontId="103" fillId="0" borderId="0" xfId="10" applyNumberFormat="1" applyFont="1" applyFill="1" applyBorder="1" applyAlignment="1" applyProtection="1">
      <alignment horizontal="left" vertical="center"/>
      <protection hidden="1"/>
    </xf>
    <xf numFmtId="0" fontId="81" fillId="61" borderId="5" xfId="10" applyNumberFormat="1" applyFont="1" applyFill="1" applyBorder="1" applyAlignment="1" applyProtection="1">
      <alignment horizontal="left" vertical="center"/>
      <protection hidden="1"/>
    </xf>
    <xf numFmtId="0" fontId="86" fillId="61" borderId="6" xfId="11" applyFont="1" applyFill="1" applyBorder="1"/>
    <xf numFmtId="0" fontId="105" fillId="61" borderId="6" xfId="11" applyFont="1" applyFill="1" applyBorder="1"/>
    <xf numFmtId="0" fontId="105" fillId="61" borderId="7" xfId="11" applyFont="1" applyFill="1" applyBorder="1"/>
    <xf numFmtId="0" fontId="86" fillId="61" borderId="6" xfId="11" applyFont="1" applyFill="1" applyBorder="1" applyAlignment="1"/>
    <xf numFmtId="0" fontId="86" fillId="61" borderId="7" xfId="11" applyFont="1" applyFill="1" applyBorder="1" applyAlignment="1"/>
    <xf numFmtId="0" fontId="81" fillId="61" borderId="5" xfId="10" applyNumberFormat="1" applyFont="1" applyFill="1" applyBorder="1" applyAlignment="1" applyProtection="1">
      <alignment vertical="center"/>
      <protection hidden="1"/>
    </xf>
    <xf numFmtId="0" fontId="67" fillId="0" borderId="0" xfId="85" applyFont="1"/>
    <xf numFmtId="0" fontId="67" fillId="0" borderId="0" xfId="98" applyFont="1" applyFill="1"/>
    <xf numFmtId="0" fontId="67" fillId="0" borderId="0" xfId="98" applyFont="1"/>
    <xf numFmtId="2" fontId="78" fillId="0" borderId="0" xfId="64" applyNumberFormat="1" applyFont="1" applyFill="1" applyBorder="1" applyAlignment="1"/>
    <xf numFmtId="190" fontId="80" fillId="0" borderId="0" xfId="64" applyNumberFormat="1" applyFont="1" applyFill="1" applyBorder="1" applyAlignment="1">
      <alignment horizontal="left"/>
    </xf>
    <xf numFmtId="0" fontId="67" fillId="0" borderId="0" xfId="85" applyFont="1" applyAlignment="1">
      <alignment wrapText="1"/>
    </xf>
    <xf numFmtId="0" fontId="71" fillId="0" borderId="4" xfId="63" applyNumberFormat="1" applyFont="1" applyFill="1" applyBorder="1" applyAlignment="1" applyProtection="1">
      <alignment horizontal="left" textRotation="90"/>
      <protection hidden="1"/>
    </xf>
    <xf numFmtId="0" fontId="71" fillId="0" borderId="0" xfId="63" applyNumberFormat="1" applyFont="1" applyFill="1" applyBorder="1" applyAlignment="1" applyProtection="1">
      <alignment horizontal="left" textRotation="90"/>
      <protection hidden="1"/>
    </xf>
    <xf numFmtId="0" fontId="66" fillId="0" borderId="0" xfId="63" applyNumberFormat="1" applyFont="1" applyFill="1" applyBorder="1" applyAlignment="1" applyProtection="1">
      <alignment horizontal="left" textRotation="90"/>
      <protection hidden="1"/>
    </xf>
    <xf numFmtId="179" fontId="71" fillId="0" borderId="1" xfId="63" applyNumberFormat="1" applyFont="1" applyFill="1" applyBorder="1" applyAlignment="1" applyProtection="1">
      <alignment horizontal="center"/>
      <protection hidden="1"/>
    </xf>
    <xf numFmtId="166" fontId="67" fillId="0" borderId="1" xfId="103" applyFont="1" applyBorder="1"/>
    <xf numFmtId="180" fontId="67" fillId="0" borderId="1" xfId="85" applyNumberFormat="1" applyFont="1" applyBorder="1"/>
    <xf numFmtId="189" fontId="67" fillId="0" borderId="1" xfId="85" applyNumberFormat="1" applyFont="1" applyBorder="1"/>
    <xf numFmtId="166" fontId="67" fillId="0" borderId="1" xfId="85" applyNumberFormat="1" applyFont="1" applyBorder="1"/>
    <xf numFmtId="0" fontId="72" fillId="0" borderId="5" xfId="85" applyFont="1" applyBorder="1"/>
    <xf numFmtId="0" fontId="72" fillId="0" borderId="6" xfId="85" applyFont="1" applyBorder="1"/>
    <xf numFmtId="0" fontId="72" fillId="0" borderId="7" xfId="85" applyFont="1" applyBorder="1"/>
    <xf numFmtId="49" fontId="72" fillId="0" borderId="1" xfId="9" applyNumberFormat="1" applyFont="1" applyBorder="1" applyAlignment="1">
      <alignment horizontal="center"/>
    </xf>
    <xf numFmtId="166" fontId="72" fillId="0" borderId="1" xfId="85" applyNumberFormat="1" applyFont="1" applyBorder="1"/>
    <xf numFmtId="2" fontId="83" fillId="0" borderId="0" xfId="64" applyNumberFormat="1" applyFont="1" applyFill="1" applyBorder="1" applyAlignment="1"/>
    <xf numFmtId="2" fontId="84" fillId="0" borderId="0" xfId="64" applyNumberFormat="1" applyFont="1" applyFill="1" applyBorder="1" applyAlignment="1">
      <alignment horizontal="left"/>
    </xf>
    <xf numFmtId="0" fontId="72" fillId="0" borderId="5" xfId="14" applyFont="1" applyFill="1" applyBorder="1" applyAlignment="1" applyProtection="1">
      <alignment vertical="center"/>
      <protection hidden="1"/>
    </xf>
    <xf numFmtId="10" fontId="72" fillId="0" borderId="1" xfId="17" applyNumberFormat="1" applyFont="1" applyFill="1" applyBorder="1" applyAlignment="1"/>
    <xf numFmtId="0" fontId="72" fillId="0" borderId="1" xfId="14" applyFont="1" applyFill="1" applyBorder="1" applyAlignment="1" applyProtection="1">
      <alignment vertical="center"/>
      <protection hidden="1"/>
    </xf>
    <xf numFmtId="2" fontId="72" fillId="0" borderId="1" xfId="14" applyNumberFormat="1" applyFont="1" applyFill="1" applyBorder="1" applyAlignment="1" applyProtection="1">
      <alignment vertical="center"/>
      <protection hidden="1"/>
    </xf>
    <xf numFmtId="10" fontId="72" fillId="0" borderId="1" xfId="17" applyNumberFormat="1" applyFont="1" applyFill="1" applyBorder="1" applyAlignment="1" applyProtection="1">
      <alignment vertical="center"/>
      <protection hidden="1"/>
    </xf>
    <xf numFmtId="0" fontId="72" fillId="0" borderId="5" xfId="14" applyFont="1" applyFill="1" applyBorder="1" applyAlignment="1" applyProtection="1">
      <protection hidden="1"/>
    </xf>
    <xf numFmtId="0" fontId="101" fillId="0" borderId="6" xfId="14" applyFont="1" applyFill="1" applyBorder="1" applyAlignment="1" applyProtection="1">
      <protection hidden="1"/>
    </xf>
    <xf numFmtId="0" fontId="101" fillId="0" borderId="7" xfId="14" applyFont="1" applyFill="1" applyBorder="1" applyAlignment="1" applyProtection="1">
      <alignment horizontal="right"/>
      <protection hidden="1"/>
    </xf>
    <xf numFmtId="2" fontId="102" fillId="0" borderId="0" xfId="14" applyNumberFormat="1" applyFont="1" applyFill="1" applyBorder="1" applyAlignment="1" applyProtection="1">
      <alignment horizontal="center"/>
      <protection hidden="1"/>
    </xf>
    <xf numFmtId="179" fontId="72" fillId="0" borderId="1" xfId="4" applyNumberFormat="1" applyFont="1" applyFill="1" applyBorder="1" applyAlignment="1" applyProtection="1">
      <protection hidden="1"/>
    </xf>
    <xf numFmtId="179" fontId="72" fillId="0" borderId="10" xfId="6" applyNumberFormat="1" applyFont="1" applyFill="1" applyBorder="1" applyAlignment="1" applyProtection="1">
      <protection hidden="1"/>
    </xf>
    <xf numFmtId="169" fontId="101" fillId="0" borderId="6" xfId="14" applyNumberFormat="1" applyFont="1" applyFill="1" applyBorder="1" applyAlignment="1" applyProtection="1">
      <protection hidden="1"/>
    </xf>
    <xf numFmtId="175" fontId="67" fillId="0" borderId="12" xfId="0" applyNumberFormat="1" applyFont="1" applyFill="1" applyBorder="1" applyAlignment="1">
      <alignment horizontal="center" vertical="center"/>
    </xf>
    <xf numFmtId="0" fontId="69" fillId="0" borderId="5" xfId="14" applyNumberFormat="1" applyFont="1" applyFill="1" applyBorder="1" applyAlignment="1" applyProtection="1">
      <protection hidden="1"/>
    </xf>
    <xf numFmtId="175" fontId="67" fillId="0" borderId="11" xfId="0" applyNumberFormat="1" applyFont="1" applyFill="1" applyBorder="1" applyAlignment="1">
      <alignment horizontal="center" vertical="center"/>
    </xf>
    <xf numFmtId="0" fontId="67" fillId="0" borderId="0" xfId="18" applyFont="1" applyFill="1" applyBorder="1"/>
    <xf numFmtId="0" fontId="82" fillId="61" borderId="1" xfId="14"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67" fillId="0" borderId="0" xfId="18" applyFont="1" applyAlignment="1">
      <alignment horizontal="center"/>
    </xf>
    <xf numFmtId="0" fontId="82" fillId="61" borderId="1" xfId="0" applyNumberFormat="1" applyFont="1" applyFill="1" applyBorder="1" applyAlignment="1">
      <alignment horizontal="left" vertical="center" wrapText="1"/>
    </xf>
    <xf numFmtId="173" fontId="67" fillId="0" borderId="1" xfId="9" applyNumberFormat="1" applyFont="1" applyFill="1" applyBorder="1" applyAlignment="1">
      <alignment horizontal="center" vertical="center"/>
    </xf>
    <xf numFmtId="0" fontId="72" fillId="0" borderId="1" xfId="0" applyFont="1" applyBorder="1" applyAlignment="1">
      <alignment vertical="center"/>
    </xf>
    <xf numFmtId="0" fontId="72" fillId="0" borderId="1" xfId="0" applyFont="1" applyFill="1" applyBorder="1" applyAlignment="1"/>
    <xf numFmtId="0" fontId="72" fillId="0" borderId="0" xfId="18" applyFont="1" applyFill="1"/>
    <xf numFmtId="0" fontId="72" fillId="0" borderId="1" xfId="0" applyFont="1" applyFill="1" applyBorder="1" applyAlignment="1">
      <alignment horizontal="center" vertical="center"/>
    </xf>
    <xf numFmtId="173" fontId="72" fillId="0" borderId="1" xfId="9" applyNumberFormat="1" applyFont="1" applyFill="1" applyBorder="1" applyAlignment="1">
      <alignment horizontal="center" vertical="center"/>
    </xf>
    <xf numFmtId="1" fontId="76" fillId="0" borderId="5" xfId="0" applyNumberFormat="1" applyFont="1" applyFill="1" applyBorder="1" applyAlignment="1">
      <alignment horizontal="left" vertical="center"/>
    </xf>
    <xf numFmtId="1" fontId="76" fillId="0" borderId="6" xfId="0" applyNumberFormat="1" applyFont="1" applyFill="1" applyBorder="1" applyAlignment="1">
      <alignment horizontal="left" vertical="center"/>
    </xf>
    <xf numFmtId="2" fontId="107" fillId="0" borderId="0" xfId="13" applyNumberFormat="1" applyFont="1" applyFill="1" applyAlignment="1"/>
    <xf numFmtId="49" fontId="88" fillId="63" borderId="1" xfId="10" applyNumberFormat="1" applyFont="1" applyFill="1" applyBorder="1" applyAlignment="1" applyProtection="1">
      <alignment horizontal="left" vertical="top"/>
      <protection hidden="1"/>
    </xf>
    <xf numFmtId="9" fontId="88" fillId="62" borderId="1" xfId="62" applyNumberFormat="1" applyFont="1" applyFill="1" applyBorder="1" applyAlignment="1">
      <alignment horizontal="center" vertical="center"/>
    </xf>
    <xf numFmtId="0" fontId="88" fillId="0" borderId="0" xfId="14" applyFont="1" applyFill="1" applyBorder="1" applyAlignment="1" applyProtection="1">
      <alignment horizontal="left" vertical="center"/>
      <protection hidden="1"/>
    </xf>
    <xf numFmtId="49" fontId="88" fillId="63" borderId="1" xfId="63" applyNumberFormat="1" applyFont="1" applyFill="1" applyBorder="1" applyAlignment="1" applyProtection="1">
      <alignment horizontal="left" vertical="top"/>
      <protection hidden="1"/>
    </xf>
    <xf numFmtId="173" fontId="72" fillId="62" borderId="1" xfId="9" applyNumberFormat="1" applyFont="1" applyFill="1" applyBorder="1" applyAlignment="1">
      <alignment horizontal="center"/>
    </xf>
    <xf numFmtId="0" fontId="72" fillId="2" borderId="0" xfId="0" applyFont="1" applyFill="1" applyAlignment="1">
      <alignment horizontal="center"/>
    </xf>
    <xf numFmtId="9" fontId="67" fillId="2" borderId="8" xfId="17" applyFont="1" applyFill="1" applyBorder="1" applyAlignment="1">
      <alignment horizontal="center"/>
    </xf>
    <xf numFmtId="9" fontId="67" fillId="2" borderId="0" xfId="17" applyFont="1" applyFill="1" applyBorder="1" applyAlignment="1">
      <alignment horizontal="center"/>
    </xf>
    <xf numFmtId="0" fontId="67" fillId="2" borderId="0" xfId="0" applyFont="1" applyFill="1" applyBorder="1"/>
    <xf numFmtId="0" fontId="67" fillId="2" borderId="0" xfId="0" applyFont="1" applyFill="1"/>
    <xf numFmtId="2" fontId="89" fillId="61" borderId="4" xfId="0" applyNumberFormat="1" applyFont="1" applyFill="1" applyBorder="1" applyAlignment="1">
      <alignment horizontal="center" vertical="top" wrapText="1"/>
    </xf>
    <xf numFmtId="9" fontId="67" fillId="62" borderId="1" xfId="66" applyFont="1" applyFill="1" applyBorder="1" applyAlignment="1">
      <alignment horizontal="center"/>
    </xf>
    <xf numFmtId="180" fontId="67" fillId="62" borderId="1" xfId="66" applyNumberFormat="1" applyFont="1" applyFill="1" applyBorder="1" applyAlignment="1">
      <alignment horizontal="center"/>
    </xf>
    <xf numFmtId="0" fontId="69" fillId="62" borderId="1" xfId="14" applyFont="1" applyFill="1" applyBorder="1" applyAlignment="1" applyProtection="1">
      <protection hidden="1"/>
    </xf>
    <xf numFmtId="177" fontId="67" fillId="62" borderId="1" xfId="12" applyNumberFormat="1" applyFont="1" applyFill="1" applyBorder="1" applyAlignment="1" applyProtection="1">
      <alignment vertical="center"/>
      <protection hidden="1"/>
    </xf>
    <xf numFmtId="166" fontId="71" fillId="62" borderId="1" xfId="19" applyFont="1" applyFill="1" applyBorder="1" applyAlignment="1" applyProtection="1">
      <alignment horizontal="right" vertical="center"/>
      <protection hidden="1"/>
    </xf>
    <xf numFmtId="10" fontId="67" fillId="62" borderId="1" xfId="12" applyNumberFormat="1" applyFont="1" applyFill="1" applyBorder="1" applyAlignment="1" applyProtection="1">
      <alignment vertical="center"/>
      <protection hidden="1"/>
    </xf>
    <xf numFmtId="2" fontId="71" fillId="62" borderId="1" xfId="14" applyNumberFormat="1" applyFont="1" applyFill="1" applyBorder="1" applyAlignment="1" applyProtection="1">
      <alignment horizontal="right" vertical="center"/>
      <protection hidden="1"/>
    </xf>
    <xf numFmtId="169" fontId="71" fillId="63" borderId="1" xfId="4" applyFont="1" applyFill="1" applyBorder="1" applyAlignment="1" applyProtection="1">
      <protection locked="0"/>
    </xf>
    <xf numFmtId="10" fontId="96" fillId="62" borderId="1" xfId="17" applyNumberFormat="1" applyFont="1" applyFill="1" applyBorder="1" applyAlignment="1" applyProtection="1">
      <alignment horizontal="right"/>
      <protection hidden="1"/>
    </xf>
    <xf numFmtId="0" fontId="67" fillId="62" borderId="5" xfId="14" applyFont="1" applyFill="1" applyBorder="1" applyAlignment="1" applyProtection="1">
      <protection hidden="1"/>
    </xf>
    <xf numFmtId="9" fontId="71" fillId="62" borderId="1" xfId="17" applyNumberFormat="1" applyFont="1" applyFill="1" applyBorder="1" applyAlignment="1" applyProtection="1">
      <alignment horizontal="center"/>
      <protection hidden="1"/>
    </xf>
    <xf numFmtId="0" fontId="69" fillId="62" borderId="1" xfId="11" applyFont="1" applyFill="1" applyBorder="1"/>
    <xf numFmtId="3" fontId="71" fillId="62" borderId="1" xfId="63" applyNumberFormat="1" applyFont="1" applyFill="1" applyBorder="1" applyAlignment="1" applyProtection="1">
      <alignment horizontal="center"/>
      <protection hidden="1"/>
    </xf>
    <xf numFmtId="44" fontId="71" fillId="63" borderId="1" xfId="67" applyFont="1" applyFill="1" applyBorder="1" applyAlignment="1" applyProtection="1">
      <protection locked="0"/>
    </xf>
    <xf numFmtId="3" fontId="71" fillId="62" borderId="1" xfId="63" applyNumberFormat="1" applyFont="1" applyFill="1" applyBorder="1" applyAlignment="1" applyProtection="1">
      <alignment horizontal="left" wrapText="1"/>
      <protection hidden="1"/>
    </xf>
    <xf numFmtId="3" fontId="71" fillId="62" borderId="1" xfId="63" applyNumberFormat="1" applyFont="1" applyFill="1" applyBorder="1" applyAlignment="1" applyProtection="1">
      <alignment horizontal="left" vertical="top" wrapText="1"/>
      <protection hidden="1"/>
    </xf>
    <xf numFmtId="179" fontId="71" fillId="62" borderId="1" xfId="63" applyNumberFormat="1" applyFont="1" applyFill="1" applyBorder="1" applyAlignment="1" applyProtection="1">
      <alignment horizontal="center"/>
      <protection hidden="1"/>
    </xf>
    <xf numFmtId="0" fontId="67" fillId="62" borderId="1" xfId="11" applyFont="1" applyFill="1" applyBorder="1" applyAlignment="1"/>
    <xf numFmtId="0" fontId="67" fillId="62" borderId="2" xfId="11" applyFont="1" applyFill="1" applyBorder="1" applyAlignment="1"/>
    <xf numFmtId="179" fontId="101" fillId="62" borderId="1" xfId="11" applyNumberFormat="1" applyFont="1" applyFill="1" applyBorder="1" applyAlignment="1"/>
    <xf numFmtId="0" fontId="67" fillId="62" borderId="6" xfId="11" applyFont="1" applyFill="1" applyBorder="1" applyAlignment="1"/>
    <xf numFmtId="0" fontId="67" fillId="62" borderId="5" xfId="11" applyFont="1" applyFill="1" applyBorder="1" applyAlignment="1"/>
    <xf numFmtId="179" fontId="101" fillId="62" borderId="1" xfId="11" applyNumberFormat="1" applyFont="1" applyFill="1" applyBorder="1"/>
    <xf numFmtId="0" fontId="67" fillId="62" borderId="1" xfId="11" applyFont="1" applyFill="1" applyBorder="1"/>
    <xf numFmtId="167" fontId="67" fillId="0" borderId="1" xfId="9" applyFont="1" applyBorder="1"/>
    <xf numFmtId="167" fontId="72" fillId="0" borderId="1" xfId="9" applyFont="1" applyBorder="1"/>
    <xf numFmtId="173" fontId="67" fillId="2" borderId="1" xfId="9" applyNumberFormat="1" applyFont="1" applyFill="1" applyBorder="1" applyAlignment="1">
      <alignment horizontal="right"/>
    </xf>
    <xf numFmtId="167" fontId="67" fillId="2" borderId="1" xfId="9" applyFont="1" applyFill="1" applyBorder="1" applyAlignment="1">
      <alignment horizontal="center"/>
    </xf>
    <xf numFmtId="167" fontId="72" fillId="2" borderId="1" xfId="9" applyFont="1" applyFill="1" applyBorder="1"/>
    <xf numFmtId="175" fontId="71" fillId="62" borderId="4" xfId="66" applyNumberFormat="1" applyFont="1" applyFill="1" applyBorder="1" applyAlignment="1" applyProtection="1">
      <alignment horizontal="center"/>
      <protection hidden="1"/>
    </xf>
    <xf numFmtId="2" fontId="67" fillId="0" borderId="0" xfId="14" applyNumberFormat="1" applyFont="1" applyFill="1" applyBorder="1" applyAlignment="1" applyProtection="1">
      <protection hidden="1"/>
    </xf>
    <xf numFmtId="166" fontId="67" fillId="0" borderId="0" xfId="19" applyFont="1" applyFill="1" applyBorder="1" applyAlignment="1" applyProtection="1">
      <protection hidden="1"/>
    </xf>
    <xf numFmtId="2" fontId="67" fillId="0" borderId="5" xfId="14" applyNumberFormat="1" applyFont="1" applyFill="1" applyBorder="1" applyAlignment="1" applyProtection="1">
      <alignment vertical="center"/>
      <protection hidden="1"/>
    </xf>
    <xf numFmtId="1" fontId="72" fillId="0" borderId="1" xfId="14" applyNumberFormat="1" applyFont="1" applyFill="1" applyBorder="1" applyAlignment="1" applyProtection="1">
      <alignment horizontal="center" vertical="center"/>
      <protection hidden="1"/>
    </xf>
    <xf numFmtId="9" fontId="72" fillId="0" borderId="1" xfId="0" applyNumberFormat="1" applyFont="1" applyBorder="1" applyAlignment="1">
      <alignment horizontal="center"/>
    </xf>
    <xf numFmtId="9" fontId="72" fillId="0" borderId="1" xfId="17" applyFont="1" applyBorder="1" applyAlignment="1">
      <alignment horizontal="center"/>
    </xf>
    <xf numFmtId="198" fontId="67" fillId="62" borderId="1" xfId="9" applyNumberFormat="1" applyFont="1" applyFill="1" applyBorder="1" applyAlignment="1">
      <alignment horizontal="center"/>
    </xf>
    <xf numFmtId="2" fontId="85" fillId="0" borderId="0" xfId="64" applyNumberFormat="1" applyFont="1" applyFill="1" applyBorder="1" applyAlignment="1"/>
    <xf numFmtId="173" fontId="72" fillId="0" borderId="1" xfId="9" applyNumberFormat="1" applyFont="1" applyFill="1" applyBorder="1" applyAlignment="1">
      <alignment horizontal="center"/>
    </xf>
    <xf numFmtId="0" fontId="67" fillId="2" borderId="1" xfId="0" applyFont="1" applyFill="1" applyBorder="1" applyAlignment="1">
      <alignment vertical="center"/>
    </xf>
    <xf numFmtId="2" fontId="82" fillId="61" borderId="1" xfId="90" applyNumberFormat="1" applyFont="1" applyFill="1" applyBorder="1" applyAlignment="1">
      <alignment vertical="top" wrapText="1"/>
    </xf>
    <xf numFmtId="173" fontId="82" fillId="61" borderId="1" xfId="9" applyNumberFormat="1" applyFont="1" applyFill="1" applyBorder="1" applyAlignment="1">
      <alignment vertical="top" wrapText="1"/>
    </xf>
    <xf numFmtId="167" fontId="82" fillId="61" borderId="1" xfId="9" applyFont="1" applyFill="1" applyBorder="1" applyAlignment="1">
      <alignment horizontal="center" vertical="top" wrapText="1"/>
    </xf>
    <xf numFmtId="9" fontId="67" fillId="2" borderId="1" xfId="66" applyFont="1" applyFill="1" applyBorder="1" applyAlignment="1">
      <alignment horizontal="center"/>
    </xf>
    <xf numFmtId="0" fontId="108" fillId="0" borderId="0" xfId="64" applyFont="1" applyFill="1" applyAlignment="1"/>
    <xf numFmtId="0" fontId="70" fillId="0" borderId="0" xfId="64" applyFont="1" applyFill="1" applyAlignment="1"/>
    <xf numFmtId="0" fontId="89" fillId="2" borderId="0" xfId="0" applyFont="1" applyFill="1" applyAlignment="1">
      <alignment horizontal="center"/>
    </xf>
    <xf numFmtId="0" fontId="89" fillId="0" borderId="0" xfId="14" applyFont="1" applyFill="1" applyProtection="1">
      <protection hidden="1"/>
    </xf>
    <xf numFmtId="177" fontId="72" fillId="62" borderId="1" xfId="12" applyNumberFormat="1" applyFont="1" applyFill="1" applyBorder="1" applyAlignment="1" applyProtection="1">
      <alignment horizontal="center" vertical="center"/>
      <protection hidden="1"/>
    </xf>
    <xf numFmtId="0" fontId="96" fillId="2" borderId="6" xfId="14" applyFont="1" applyFill="1" applyBorder="1" applyAlignment="1" applyProtection="1">
      <protection hidden="1"/>
    </xf>
    <xf numFmtId="0" fontId="96" fillId="62" borderId="6" xfId="14" applyFont="1" applyFill="1" applyBorder="1" applyAlignment="1" applyProtection="1">
      <alignment horizontal="center"/>
      <protection hidden="1"/>
    </xf>
    <xf numFmtId="0" fontId="96" fillId="62" borderId="7" xfId="14" applyFont="1" applyFill="1" applyBorder="1" applyAlignment="1" applyProtection="1">
      <alignment horizontal="right"/>
      <protection hidden="1"/>
    </xf>
    <xf numFmtId="10" fontId="96" fillId="62" borderId="7" xfId="17" applyNumberFormat="1" applyFont="1" applyFill="1" applyBorder="1" applyAlignment="1" applyProtection="1">
      <alignment horizontal="right"/>
      <protection hidden="1"/>
    </xf>
    <xf numFmtId="0" fontId="89" fillId="0" borderId="0" xfId="14" applyFont="1" applyFill="1" applyBorder="1" applyAlignment="1" applyProtection="1">
      <alignment horizontal="right" vertical="center"/>
      <protection hidden="1"/>
    </xf>
    <xf numFmtId="2" fontId="89" fillId="0" borderId="0" xfId="14" applyNumberFormat="1" applyFont="1" applyFill="1" applyAlignment="1" applyProtection="1">
      <alignment vertical="center"/>
      <protection hidden="1"/>
    </xf>
    <xf numFmtId="0" fontId="89" fillId="0" borderId="0" xfId="14" applyFont="1" applyFill="1" applyBorder="1" applyAlignment="1" applyProtection="1">
      <alignment vertical="center"/>
      <protection hidden="1"/>
    </xf>
    <xf numFmtId="0" fontId="89" fillId="0" borderId="0" xfId="0" applyFont="1"/>
    <xf numFmtId="175" fontId="109" fillId="0" borderId="11" xfId="0" applyNumberFormat="1" applyFont="1" applyFill="1" applyBorder="1" applyAlignment="1">
      <alignment horizontal="center" vertical="center"/>
    </xf>
    <xf numFmtId="1" fontId="67" fillId="64" borderId="1" xfId="0" applyNumberFormat="1" applyFont="1" applyFill="1" applyBorder="1" applyAlignment="1">
      <alignment horizontal="right"/>
    </xf>
    <xf numFmtId="0" fontId="67" fillId="64" borderId="22" xfId="0" applyFont="1" applyFill="1" applyBorder="1" applyAlignment="1">
      <alignment wrapText="1"/>
    </xf>
    <xf numFmtId="2" fontId="67" fillId="64" borderId="1" xfId="0" applyNumberFormat="1" applyFont="1" applyFill="1" applyBorder="1" applyAlignment="1">
      <alignment horizontal="right"/>
    </xf>
    <xf numFmtId="0" fontId="67" fillId="0" borderId="41" xfId="0" applyFont="1" applyBorder="1" applyAlignment="1">
      <alignment wrapText="1"/>
    </xf>
    <xf numFmtId="0" fontId="67" fillId="0" borderId="42" xfId="0" applyFont="1" applyBorder="1" applyAlignment="1">
      <alignment wrapText="1"/>
    </xf>
    <xf numFmtId="0" fontId="67" fillId="0" borderId="43" xfId="0" applyFont="1" applyBorder="1" applyAlignment="1">
      <alignment wrapText="1"/>
    </xf>
    <xf numFmtId="0" fontId="67" fillId="0" borderId="1" xfId="0" applyFont="1" applyBorder="1" applyAlignment="1">
      <alignment wrapText="1"/>
    </xf>
    <xf numFmtId="2" fontId="67" fillId="0" borderId="22" xfId="0" applyNumberFormat="1" applyFont="1" applyBorder="1" applyAlignment="1">
      <alignment wrapText="1"/>
    </xf>
    <xf numFmtId="189" fontId="84" fillId="0" borderId="0" xfId="64" applyNumberFormat="1" applyFont="1" applyFill="1" applyAlignment="1"/>
    <xf numFmtId="189" fontId="79" fillId="0" borderId="0" xfId="64" applyNumberFormat="1" applyFont="1" applyFill="1" applyAlignment="1"/>
    <xf numFmtId="3" fontId="71" fillId="0" borderId="1" xfId="63" applyNumberFormat="1" applyFont="1" applyFill="1" applyBorder="1" applyAlignment="1" applyProtection="1">
      <alignment horizontal="center"/>
      <protection hidden="1"/>
    </xf>
    <xf numFmtId="0" fontId="67" fillId="0" borderId="0" xfId="0" applyFont="1" applyAlignment="1">
      <alignment horizontal="right"/>
    </xf>
    <xf numFmtId="4" fontId="71" fillId="0" borderId="1" xfId="63" applyNumberFormat="1" applyFont="1" applyFill="1" applyBorder="1" applyAlignment="1" applyProtection="1">
      <alignment horizontal="center"/>
      <protection hidden="1"/>
    </xf>
    <xf numFmtId="0" fontId="88" fillId="0" borderId="0" xfId="0" applyFont="1" applyFill="1" applyAlignment="1">
      <alignment horizontal="center"/>
    </xf>
    <xf numFmtId="0" fontId="67" fillId="0" borderId="1" xfId="0" applyFont="1" applyBorder="1" applyAlignment="1">
      <alignment horizontal="center" vertical="center"/>
    </xf>
    <xf numFmtId="0" fontId="87" fillId="0" borderId="0" xfId="0" applyFont="1" applyFill="1" applyBorder="1" applyAlignment="1">
      <alignment horizontal="center"/>
    </xf>
    <xf numFmtId="0" fontId="87" fillId="0" borderId="0" xfId="0" applyFont="1" applyAlignment="1">
      <alignment horizontal="center"/>
    </xf>
    <xf numFmtId="0" fontId="67" fillId="0" borderId="1" xfId="0" applyFont="1" applyFill="1" applyBorder="1" applyAlignment="1">
      <alignment horizontal="center"/>
    </xf>
    <xf numFmtId="180" fontId="67" fillId="0" borderId="1" xfId="9" applyNumberFormat="1" applyFont="1" applyFill="1" applyBorder="1" applyAlignment="1">
      <alignment horizontal="center"/>
    </xf>
    <xf numFmtId="180" fontId="72" fillId="2" borderId="1" xfId="9" applyNumberFormat="1" applyFont="1" applyFill="1" applyBorder="1"/>
    <xf numFmtId="180" fontId="67" fillId="2" borderId="1" xfId="9" applyNumberFormat="1" applyFont="1" applyFill="1" applyBorder="1" applyAlignment="1">
      <alignment horizontal="right"/>
    </xf>
    <xf numFmtId="10" fontId="67" fillId="0" borderId="0" xfId="17" applyNumberFormat="1" applyFont="1" applyFill="1" applyAlignment="1"/>
    <xf numFmtId="2" fontId="78" fillId="0" borderId="0" xfId="64" applyNumberFormat="1" applyFont="1" applyFill="1" applyAlignment="1">
      <alignment horizontal="left"/>
    </xf>
    <xf numFmtId="0" fontId="78" fillId="0" borderId="0" xfId="64" applyFont="1" applyFill="1" applyAlignment="1"/>
    <xf numFmtId="44" fontId="78" fillId="0" borderId="0" xfId="64" applyNumberFormat="1" applyFont="1" applyFill="1" applyAlignment="1"/>
    <xf numFmtId="0" fontId="89" fillId="0" borderId="0" xfId="0" applyFont="1" applyFill="1" applyAlignment="1">
      <alignment horizontal="left" vertical="center"/>
    </xf>
    <xf numFmtId="0" fontId="67" fillId="0" borderId="0" xfId="0" applyFont="1" applyFill="1" applyAlignment="1">
      <alignment horizontal="center" vertical="center"/>
    </xf>
    <xf numFmtId="0" fontId="72" fillId="0" borderId="0" xfId="64" applyFont="1" applyFill="1" applyAlignment="1"/>
    <xf numFmtId="1" fontId="71" fillId="0" borderId="1" xfId="62" applyNumberFormat="1" applyFont="1" applyFill="1" applyBorder="1" applyAlignment="1">
      <alignment horizontal="center"/>
    </xf>
    <xf numFmtId="44" fontId="79" fillId="0" borderId="0" xfId="64" applyNumberFormat="1" applyFont="1" applyFill="1" applyAlignment="1"/>
    <xf numFmtId="180" fontId="84" fillId="0" borderId="0" xfId="64" applyNumberFormat="1" applyFont="1" applyFill="1" applyAlignment="1"/>
    <xf numFmtId="0" fontId="69" fillId="62" borderId="1" xfId="14" applyFont="1" applyFill="1" applyBorder="1" applyProtection="1">
      <protection hidden="1"/>
    </xf>
    <xf numFmtId="0" fontId="69" fillId="0" borderId="0" xfId="14" applyFont="1" applyAlignment="1" applyProtection="1">
      <alignment horizontal="center"/>
      <protection hidden="1"/>
    </xf>
    <xf numFmtId="0" fontId="67" fillId="0" borderId="0" xfId="14" applyFont="1" applyProtection="1">
      <protection hidden="1"/>
    </xf>
    <xf numFmtId="173" fontId="67" fillId="0" borderId="0" xfId="9" applyNumberFormat="1" applyFont="1" applyFill="1" applyAlignment="1" applyProtection="1">
      <protection hidden="1"/>
    </xf>
    <xf numFmtId="0" fontId="68" fillId="0" borderId="0" xfId="14" applyFont="1" applyProtection="1">
      <protection hidden="1"/>
    </xf>
    <xf numFmtId="49" fontId="83" fillId="0" borderId="0" xfId="64" applyNumberFormat="1" applyFont="1"/>
    <xf numFmtId="2" fontId="84" fillId="0" borderId="0" xfId="64" applyNumberFormat="1" applyFont="1"/>
    <xf numFmtId="0" fontId="67" fillId="0" borderId="1" xfId="104" applyFont="1" applyBorder="1" applyAlignment="1">
      <alignment vertical="top" wrapText="1"/>
    </xf>
    <xf numFmtId="44" fontId="67" fillId="63" borderId="1" xfId="67" applyFont="1" applyFill="1" applyBorder="1" applyAlignment="1" applyProtection="1">
      <protection locked="0"/>
    </xf>
    <xf numFmtId="0" fontId="72" fillId="0" borderId="0" xfId="14" applyFont="1" applyAlignment="1" applyProtection="1">
      <alignment horizontal="right"/>
      <protection hidden="1"/>
    </xf>
    <xf numFmtId="175" fontId="68" fillId="0" borderId="0" xfId="4" applyNumberFormat="1" applyFont="1" applyFill="1" applyBorder="1" applyAlignment="1" applyProtection="1">
      <alignment horizontal="center"/>
      <protection hidden="1"/>
    </xf>
    <xf numFmtId="169" fontId="68" fillId="0" borderId="0" xfId="4" applyFont="1" applyFill="1" applyBorder="1" applyAlignment="1" applyProtection="1">
      <alignment horizontal="center"/>
      <protection hidden="1"/>
    </xf>
    <xf numFmtId="0" fontId="67" fillId="0" borderId="0" xfId="85" applyFont="1" applyAlignment="1">
      <alignment horizontal="center" vertical="center"/>
    </xf>
    <xf numFmtId="175" fontId="67" fillId="0" borderId="0" xfId="85" applyNumberFormat="1" applyFont="1" applyAlignment="1">
      <alignment horizontal="center" vertical="center"/>
    </xf>
    <xf numFmtId="2" fontId="67" fillId="0" borderId="0" xfId="14" applyNumberFormat="1" applyFont="1" applyAlignment="1" applyProtection="1">
      <alignment horizontal="right"/>
      <protection hidden="1"/>
    </xf>
    <xf numFmtId="188" fontId="85" fillId="0" borderId="0" xfId="64" applyNumberFormat="1" applyFont="1" applyAlignment="1">
      <alignment horizontal="left"/>
    </xf>
    <xf numFmtId="2" fontId="72" fillId="0" borderId="0" xfId="14" applyNumberFormat="1" applyFont="1" applyAlignment="1" applyProtection="1">
      <alignment horizontal="right"/>
      <protection hidden="1"/>
    </xf>
    <xf numFmtId="173" fontId="68" fillId="0" borderId="0" xfId="9" applyNumberFormat="1" applyFont="1" applyFill="1" applyBorder="1" applyAlignment="1" applyProtection="1">
      <alignment horizontal="center"/>
      <protection hidden="1"/>
    </xf>
    <xf numFmtId="0" fontId="72" fillId="0" borderId="0" xfId="104" applyFont="1"/>
    <xf numFmtId="44" fontId="67" fillId="0" borderId="1" xfId="67" applyFont="1" applyBorder="1" applyAlignment="1">
      <alignment vertical="top" wrapText="1"/>
    </xf>
    <xf numFmtId="49" fontId="67" fillId="0" borderId="1" xfId="104" applyNumberFormat="1" applyFont="1" applyBorder="1" applyAlignment="1">
      <alignment horizontal="center" vertical="top" wrapText="1"/>
    </xf>
    <xf numFmtId="166" fontId="67" fillId="0" borderId="1" xfId="19" applyFont="1" applyBorder="1" applyAlignment="1">
      <alignment horizontal="center" vertical="top" wrapText="1"/>
    </xf>
    <xf numFmtId="166" fontId="67" fillId="0" borderId="1" xfId="105" applyFont="1" applyBorder="1" applyAlignment="1">
      <alignment vertical="top" wrapText="1"/>
    </xf>
    <xf numFmtId="0" fontId="67" fillId="0" borderId="0" xfId="104" applyFont="1"/>
    <xf numFmtId="0" fontId="67" fillId="0" borderId="1" xfId="104" applyFont="1" applyBorder="1" applyAlignment="1">
      <alignment vertical="top"/>
    </xf>
    <xf numFmtId="2" fontId="72" fillId="2" borderId="6" xfId="85" applyNumberFormat="1" applyFont="1" applyFill="1" applyBorder="1" applyAlignment="1">
      <alignment vertical="top" wrapText="1"/>
    </xf>
    <xf numFmtId="3" fontId="72" fillId="2" borderId="6" xfId="9" applyNumberFormat="1" applyFont="1" applyFill="1" applyBorder="1" applyAlignment="1">
      <alignment horizontal="center" vertical="top" wrapText="1"/>
    </xf>
    <xf numFmtId="180" fontId="72" fillId="2" borderId="7" xfId="85" applyNumberFormat="1" applyFont="1" applyFill="1" applyBorder="1" applyAlignment="1">
      <alignment vertical="top" wrapText="1"/>
    </xf>
    <xf numFmtId="180" fontId="72" fillId="2" borderId="1" xfId="85" applyNumberFormat="1" applyFont="1" applyFill="1" applyBorder="1" applyAlignment="1">
      <alignment vertical="top" wrapText="1"/>
    </xf>
    <xf numFmtId="0" fontId="67" fillId="0" borderId="0" xfId="104" applyFont="1" applyAlignment="1">
      <alignment horizontal="center"/>
    </xf>
    <xf numFmtId="173" fontId="67" fillId="0" borderId="0" xfId="9" applyNumberFormat="1" applyFont="1"/>
    <xf numFmtId="167" fontId="67" fillId="0" borderId="0" xfId="106" applyFont="1"/>
    <xf numFmtId="0" fontId="68" fillId="0" borderId="0" xfId="14" applyFont="1" applyAlignment="1" applyProtection="1">
      <alignment horizontal="center"/>
      <protection hidden="1"/>
    </xf>
    <xf numFmtId="0" fontId="67" fillId="0" borderId="0" xfId="104" applyFont="1" applyAlignment="1">
      <alignment vertical="top" wrapText="1"/>
    </xf>
    <xf numFmtId="44" fontId="67" fillId="0" borderId="0" xfId="67" applyFont="1" applyFill="1" applyBorder="1" applyAlignment="1" applyProtection="1">
      <protection locked="0"/>
    </xf>
    <xf numFmtId="2" fontId="78" fillId="0" borderId="0" xfId="85" applyNumberFormat="1" applyFont="1"/>
    <xf numFmtId="3" fontId="67" fillId="0" borderId="1" xfId="9" applyNumberFormat="1" applyFont="1" applyFill="1" applyBorder="1" applyAlignment="1">
      <alignment horizontal="center" vertical="top" wrapText="1"/>
    </xf>
    <xf numFmtId="0" fontId="111" fillId="0" borderId="0" xfId="85" applyFont="1"/>
    <xf numFmtId="49" fontId="85" fillId="0" borderId="0" xfId="85" applyNumberFormat="1" applyFont="1"/>
    <xf numFmtId="166" fontId="112" fillId="0" borderId="0" xfId="0" applyNumberFormat="1" applyFont="1"/>
    <xf numFmtId="2" fontId="82" fillId="61" borderId="1" xfId="85" applyNumberFormat="1" applyFont="1" applyFill="1" applyBorder="1" applyAlignment="1">
      <alignment horizontal="left" vertical="top" wrapText="1"/>
    </xf>
    <xf numFmtId="180" fontId="72" fillId="0" borderId="1" xfId="85" applyNumberFormat="1" applyFont="1" applyBorder="1"/>
    <xf numFmtId="2" fontId="72" fillId="2" borderId="1" xfId="85" applyNumberFormat="1" applyFont="1" applyFill="1" applyBorder="1" applyAlignment="1">
      <alignment vertical="top" wrapText="1"/>
    </xf>
    <xf numFmtId="180" fontId="79" fillId="0" borderId="0" xfId="64" applyNumberFormat="1" applyFont="1" applyFill="1" applyAlignment="1"/>
    <xf numFmtId="0" fontId="67" fillId="0" borderId="10" xfId="11" applyFont="1" applyFill="1" applyBorder="1"/>
    <xf numFmtId="179" fontId="101" fillId="62" borderId="10" xfId="11" applyNumberFormat="1" applyFont="1" applyFill="1" applyBorder="1"/>
    <xf numFmtId="0" fontId="67" fillId="0" borderId="4" xfId="10" applyNumberFormat="1" applyFont="1" applyFill="1" applyBorder="1" applyAlignment="1" applyProtection="1">
      <alignment horizontal="left" vertical="center"/>
      <protection hidden="1"/>
    </xf>
    <xf numFmtId="0" fontId="67" fillId="0" borderId="4" xfId="10" applyFont="1" applyFill="1" applyBorder="1" applyAlignment="1" applyProtection="1">
      <alignment horizontal="center" wrapText="1"/>
      <protection hidden="1"/>
    </xf>
    <xf numFmtId="0" fontId="67" fillId="0" borderId="6" xfId="10" applyFont="1" applyFill="1" applyBorder="1" applyAlignment="1" applyProtection="1">
      <protection hidden="1"/>
    </xf>
    <xf numFmtId="0" fontId="67" fillId="0" borderId="0" xfId="90" applyFont="1" applyBorder="1"/>
    <xf numFmtId="166" fontId="79" fillId="0" borderId="0" xfId="64" applyNumberFormat="1" applyFont="1" applyFill="1" applyAlignment="1"/>
    <xf numFmtId="43" fontId="84" fillId="0" borderId="0" xfId="64" applyNumberFormat="1" applyFont="1" applyFill="1" applyAlignment="1"/>
    <xf numFmtId="43" fontId="79" fillId="0" borderId="0" xfId="64" applyNumberFormat="1" applyFont="1" applyFill="1" applyAlignment="1">
      <alignment vertical="top"/>
    </xf>
    <xf numFmtId="2" fontId="84" fillId="62" borderId="0" xfId="64" applyNumberFormat="1" applyFont="1" applyFill="1" applyBorder="1" applyAlignment="1"/>
    <xf numFmtId="0" fontId="67" fillId="0" borderId="7" xfId="0" applyFont="1" applyFill="1" applyBorder="1" applyAlignment="1">
      <alignment horizontal="left"/>
    </xf>
    <xf numFmtId="0" fontId="82" fillId="61" borderId="7" xfId="0" applyFont="1" applyFill="1" applyBorder="1" applyAlignment="1">
      <alignment wrapText="1"/>
    </xf>
    <xf numFmtId="0" fontId="67" fillId="0" borderId="5" xfId="0" applyFont="1" applyBorder="1"/>
    <xf numFmtId="0" fontId="70" fillId="0" borderId="7" xfId="0" applyFont="1" applyBorder="1"/>
    <xf numFmtId="166" fontId="67" fillId="0" borderId="5" xfId="19" applyFont="1" applyFill="1" applyBorder="1" applyAlignment="1" applyProtection="1">
      <protection hidden="1"/>
    </xf>
    <xf numFmtId="166" fontId="67" fillId="0" borderId="1" xfId="19" applyFont="1" applyFill="1" applyBorder="1" applyAlignment="1" applyProtection="1">
      <protection hidden="1"/>
    </xf>
    <xf numFmtId="173" fontId="82" fillId="61" borderId="4" xfId="9" applyNumberFormat="1" applyFont="1" applyFill="1" applyBorder="1" applyAlignment="1">
      <alignment vertical="top" wrapText="1"/>
    </xf>
    <xf numFmtId="2" fontId="82" fillId="61" borderId="4" xfId="85" applyNumberFormat="1" applyFont="1" applyFill="1" applyBorder="1" applyAlignment="1">
      <alignment horizontal="left" vertical="top" wrapText="1"/>
    </xf>
    <xf numFmtId="2" fontId="82" fillId="61" borderId="4" xfId="85" applyNumberFormat="1" applyFont="1" applyFill="1" applyBorder="1" applyAlignment="1">
      <alignment vertical="top" wrapText="1"/>
    </xf>
    <xf numFmtId="2" fontId="82" fillId="65" borderId="4" xfId="85" applyNumberFormat="1" applyFont="1" applyFill="1" applyBorder="1" applyAlignment="1">
      <alignment vertical="top" wrapText="1"/>
    </xf>
    <xf numFmtId="0" fontId="72" fillId="0" borderId="6" xfId="0" applyFont="1" applyBorder="1" applyAlignment="1">
      <alignment horizontal="center"/>
    </xf>
    <xf numFmtId="166" fontId="67" fillId="0" borderId="5" xfId="19" applyFont="1" applyFill="1" applyBorder="1" applyAlignment="1" applyProtection="1">
      <alignment vertical="center"/>
      <protection hidden="1"/>
    </xf>
    <xf numFmtId="166" fontId="67" fillId="0" borderId="1" xfId="19" applyFont="1" applyFill="1" applyBorder="1" applyAlignment="1" applyProtection="1">
      <alignment vertical="center"/>
      <protection hidden="1"/>
    </xf>
    <xf numFmtId="169" fontId="99" fillId="62" borderId="1" xfId="4" applyFont="1" applyFill="1" applyBorder="1" applyAlignment="1" applyProtection="1">
      <alignment horizontal="right"/>
      <protection locked="0"/>
    </xf>
    <xf numFmtId="174" fontId="67" fillId="64" borderId="1" xfId="0" applyNumberFormat="1" applyFont="1" applyFill="1" applyBorder="1" applyAlignment="1">
      <alignment horizontal="left"/>
    </xf>
    <xf numFmtId="0" fontId="67" fillId="64" borderId="1" xfId="0" applyFont="1" applyFill="1" applyBorder="1"/>
    <xf numFmtId="0" fontId="67" fillId="64" borderId="1" xfId="0" applyFont="1" applyFill="1" applyBorder="1" applyAlignment="1"/>
    <xf numFmtId="0" fontId="67" fillId="0" borderId="0" xfId="0" applyFont="1" applyFill="1" applyBorder="1" applyAlignment="1">
      <alignment horizontal="left" vertical="top" wrapText="1"/>
    </xf>
    <xf numFmtId="0" fontId="70" fillId="0" borderId="0" xfId="14" applyFont="1" applyFill="1" applyBorder="1" applyAlignment="1" applyProtection="1">
      <alignment horizontal="left" vertical="top" wrapText="1"/>
      <protection hidden="1"/>
    </xf>
    <xf numFmtId="49" fontId="81" fillId="61" borderId="44" xfId="64" applyNumberFormat="1" applyFont="1" applyFill="1" applyBorder="1" applyAlignment="1">
      <alignment horizontal="left" vertical="top" wrapText="1"/>
    </xf>
    <xf numFmtId="49" fontId="81" fillId="61" borderId="8" xfId="64" applyNumberFormat="1" applyFont="1" applyFill="1" applyBorder="1" applyAlignment="1">
      <alignment horizontal="left" vertical="top" wrapText="1"/>
    </xf>
    <xf numFmtId="49" fontId="81" fillId="61" borderId="9" xfId="64" applyNumberFormat="1" applyFont="1" applyFill="1" applyBorder="1" applyAlignment="1">
      <alignment horizontal="left" vertical="top" wrapText="1"/>
    </xf>
    <xf numFmtId="49" fontId="81" fillId="61" borderId="40" xfId="64" applyNumberFormat="1" applyFont="1" applyFill="1" applyBorder="1" applyAlignment="1">
      <alignment horizontal="left" vertical="top" wrapText="1"/>
    </xf>
    <xf numFmtId="49" fontId="81" fillId="61" borderId="0" xfId="64" applyNumberFormat="1" applyFont="1" applyFill="1" applyBorder="1" applyAlignment="1">
      <alignment horizontal="left" vertical="top" wrapText="1"/>
    </xf>
    <xf numFmtId="49" fontId="81" fillId="61" borderId="11" xfId="64" applyNumberFormat="1" applyFont="1" applyFill="1" applyBorder="1" applyAlignment="1">
      <alignment horizontal="left" vertical="top" wrapText="1"/>
    </xf>
    <xf numFmtId="49" fontId="81" fillId="61" borderId="39" xfId="64" applyNumberFormat="1" applyFont="1" applyFill="1" applyBorder="1" applyAlignment="1">
      <alignment horizontal="left" vertical="top" wrapText="1"/>
    </xf>
    <xf numFmtId="49" fontId="81" fillId="61" borderId="2" xfId="64" applyNumberFormat="1" applyFont="1" applyFill="1" applyBorder="1" applyAlignment="1">
      <alignment horizontal="left" vertical="top" wrapText="1"/>
    </xf>
    <xf numFmtId="49" fontId="81" fillId="61" borderId="12" xfId="64" applyNumberFormat="1" applyFont="1" applyFill="1" applyBorder="1" applyAlignment="1">
      <alignment horizontal="left" vertical="top" wrapText="1"/>
    </xf>
    <xf numFmtId="2" fontId="82" fillId="61" borderId="5" xfId="0" applyNumberFormat="1" applyFont="1" applyFill="1" applyBorder="1" applyAlignment="1">
      <alignment horizontal="center" vertical="center" wrapText="1"/>
    </xf>
    <xf numFmtId="2" fontId="82" fillId="61" borderId="6" xfId="0" applyNumberFormat="1" applyFont="1" applyFill="1" applyBorder="1" applyAlignment="1">
      <alignment horizontal="center" vertical="center" wrapText="1"/>
    </xf>
    <xf numFmtId="2" fontId="82" fillId="61" borderId="7" xfId="0" applyNumberFormat="1" applyFont="1" applyFill="1" applyBorder="1" applyAlignment="1">
      <alignment horizontal="center" vertical="center" wrapText="1"/>
    </xf>
    <xf numFmtId="167" fontId="89" fillId="61" borderId="44" xfId="9" applyFont="1" applyFill="1" applyBorder="1" applyAlignment="1">
      <alignment horizontal="center" vertical="top" wrapText="1"/>
    </xf>
    <xf numFmtId="167" fontId="89" fillId="61" borderId="39" xfId="9" applyFont="1" applyFill="1" applyBorder="1" applyAlignment="1">
      <alignment horizontal="center" vertical="top" wrapText="1"/>
    </xf>
    <xf numFmtId="0" fontId="67" fillId="0" borderId="5" xfId="0" applyFont="1" applyFill="1" applyBorder="1" applyAlignment="1">
      <alignment horizontal="left"/>
    </xf>
    <xf numFmtId="0" fontId="67" fillId="0" borderId="7" xfId="0" applyFont="1" applyFill="1" applyBorder="1" applyAlignment="1">
      <alignment horizontal="left"/>
    </xf>
    <xf numFmtId="0" fontId="72" fillId="0" borderId="5" xfId="14" applyFont="1" applyFill="1" applyBorder="1" applyAlignment="1" applyProtection="1">
      <alignment horizontal="left" vertical="center"/>
      <protection hidden="1"/>
    </xf>
    <xf numFmtId="0" fontId="72" fillId="0" borderId="7" xfId="14" applyFont="1" applyFill="1" applyBorder="1" applyAlignment="1" applyProtection="1">
      <alignment horizontal="left" vertical="center"/>
      <protection hidden="1"/>
    </xf>
    <xf numFmtId="2" fontId="104" fillId="61" borderId="1" xfId="14" applyNumberFormat="1" applyFont="1" applyFill="1" applyBorder="1" applyAlignment="1" applyProtection="1">
      <alignment horizontal="center" vertical="center" wrapText="1"/>
      <protection hidden="1"/>
    </xf>
    <xf numFmtId="2" fontId="104" fillId="61" borderId="5" xfId="4"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0" fontId="67" fillId="0" borderId="0" xfId="0" applyFont="1" applyAlignment="1">
      <alignment horizontal="left" vertical="top" wrapText="1"/>
    </xf>
    <xf numFmtId="2" fontId="104" fillId="61" borderId="5" xfId="14" applyNumberFormat="1" applyFont="1" applyFill="1" applyBorder="1" applyAlignment="1" applyProtection="1">
      <alignment horizontal="center" vertical="center" wrapText="1"/>
      <protection hidden="1"/>
    </xf>
    <xf numFmtId="2" fontId="104" fillId="61" borderId="6" xfId="14" applyNumberFormat="1" applyFont="1" applyFill="1" applyBorder="1" applyAlignment="1" applyProtection="1">
      <alignment horizontal="center" vertical="center" wrapText="1"/>
      <protection hidden="1"/>
    </xf>
    <xf numFmtId="2" fontId="104" fillId="61" borderId="7" xfId="14"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2" fontId="102" fillId="61" borderId="1" xfId="14" applyNumberFormat="1" applyFont="1" applyFill="1" applyBorder="1" applyAlignment="1" applyProtection="1">
      <alignment horizontal="center" vertical="center" wrapText="1"/>
      <protection hidden="1"/>
    </xf>
    <xf numFmtId="0" fontId="67" fillId="0" borderId="5" xfId="10" applyFont="1" applyFill="1" applyBorder="1" applyAlignment="1" applyProtection="1">
      <alignment horizontal="center"/>
      <protection hidden="1"/>
    </xf>
    <xf numFmtId="0" fontId="67" fillId="0" borderId="6" xfId="10" applyFont="1" applyFill="1" applyBorder="1" applyAlignment="1" applyProtection="1">
      <alignment horizontal="center"/>
      <protection hidden="1"/>
    </xf>
    <xf numFmtId="0" fontId="67" fillId="0" borderId="7" xfId="10" applyFont="1" applyFill="1" applyBorder="1" applyAlignment="1" applyProtection="1">
      <alignment horizontal="center"/>
      <protection hidden="1"/>
    </xf>
    <xf numFmtId="0" fontId="67" fillId="62" borderId="5" xfId="10" applyFont="1" applyFill="1" applyBorder="1" applyAlignment="1" applyProtection="1">
      <alignment horizontal="left"/>
      <protection hidden="1"/>
    </xf>
    <xf numFmtId="0" fontId="67" fillId="62" borderId="2" xfId="10" applyFont="1" applyFill="1" applyBorder="1" applyAlignment="1" applyProtection="1">
      <alignment horizontal="left"/>
      <protection hidden="1"/>
    </xf>
    <xf numFmtId="0" fontId="67" fillId="62" borderId="12" xfId="10" applyFont="1" applyFill="1" applyBorder="1" applyAlignment="1" applyProtection="1">
      <alignment horizontal="left"/>
      <protection hidden="1"/>
    </xf>
    <xf numFmtId="0" fontId="67" fillId="0" borderId="5" xfId="90" applyFont="1" applyBorder="1" applyAlignment="1">
      <alignment horizontal="center"/>
    </xf>
    <xf numFmtId="0" fontId="67" fillId="0" borderId="7" xfId="90" applyFont="1" applyBorder="1" applyAlignment="1">
      <alignment horizontal="center"/>
    </xf>
    <xf numFmtId="2" fontId="72" fillId="2" borderId="5" xfId="85" applyNumberFormat="1" applyFont="1" applyFill="1" applyBorder="1" applyAlignment="1">
      <alignment horizontal="left" vertical="top" wrapText="1"/>
    </xf>
    <xf numFmtId="2" fontId="72" fillId="2" borderId="7" xfId="85" applyNumberFormat="1" applyFont="1" applyFill="1" applyBorder="1" applyAlignment="1">
      <alignment horizontal="left" vertical="top" wrapText="1"/>
    </xf>
  </cellXfs>
  <cellStyles count="52888">
    <cellStyle name="20% - Accent1" xfId="37" builtinId="30" customBuiltin="1"/>
    <cellStyle name="20% - Accent1 10" xfId="200"/>
    <cellStyle name="20% - Accent1 10 10" xfId="201"/>
    <cellStyle name="20% - Accent1 10 10 2" xfId="202"/>
    <cellStyle name="20% - Accent1 10 11" xfId="203"/>
    <cellStyle name="20% - Accent1 10 11 2" xfId="204"/>
    <cellStyle name="20% - Accent1 10 12" xfId="205"/>
    <cellStyle name="20% - Accent1 10 2" xfId="206"/>
    <cellStyle name="20% - Accent1 10 2 10" xfId="207"/>
    <cellStyle name="20% - Accent1 10 2 10 2" xfId="208"/>
    <cellStyle name="20% - Accent1 10 2 11" xfId="209"/>
    <cellStyle name="20% - Accent1 10 2 2" xfId="210"/>
    <cellStyle name="20% - Accent1 10 2 2 2" xfId="211"/>
    <cellStyle name="20% - Accent1 10 2 2 2 2" xfId="212"/>
    <cellStyle name="20% - Accent1 10 2 2 2 2 2" xfId="213"/>
    <cellStyle name="20% - Accent1 10 2 2 2 2 2 2" xfId="214"/>
    <cellStyle name="20% - Accent1 10 2 2 2 2 3" xfId="215"/>
    <cellStyle name="20% - Accent1 10 2 2 2 3" xfId="216"/>
    <cellStyle name="20% - Accent1 10 2 2 2 3 2" xfId="217"/>
    <cellStyle name="20% - Accent1 10 2 2 2 4" xfId="218"/>
    <cellStyle name="20% - Accent1 10 2 2 3" xfId="219"/>
    <cellStyle name="20% - Accent1 10 2 2 3 2" xfId="220"/>
    <cellStyle name="20% - Accent1 10 2 2 3 2 2" xfId="221"/>
    <cellStyle name="20% - Accent1 10 2 2 3 2 2 2" xfId="222"/>
    <cellStyle name="20% - Accent1 10 2 2 3 2 3" xfId="223"/>
    <cellStyle name="20% - Accent1 10 2 2 3 3" xfId="224"/>
    <cellStyle name="20% - Accent1 10 2 2 3 3 2" xfId="225"/>
    <cellStyle name="20% - Accent1 10 2 2 3 4" xfId="226"/>
    <cellStyle name="20% - Accent1 10 2 2 4" xfId="227"/>
    <cellStyle name="20% - Accent1 10 2 2 4 2" xfId="228"/>
    <cellStyle name="20% - Accent1 10 2 2 4 2 2" xfId="229"/>
    <cellStyle name="20% - Accent1 10 2 2 4 2 2 2" xfId="230"/>
    <cellStyle name="20% - Accent1 10 2 2 4 2 3" xfId="231"/>
    <cellStyle name="20% - Accent1 10 2 2 4 3" xfId="232"/>
    <cellStyle name="20% - Accent1 10 2 2 4 3 2" xfId="233"/>
    <cellStyle name="20% - Accent1 10 2 2 4 4" xfId="234"/>
    <cellStyle name="20% - Accent1 10 2 2 5" xfId="235"/>
    <cellStyle name="20% - Accent1 10 2 2 5 2" xfId="236"/>
    <cellStyle name="20% - Accent1 10 2 2 5 2 2" xfId="237"/>
    <cellStyle name="20% - Accent1 10 2 2 5 3" xfId="238"/>
    <cellStyle name="20% - Accent1 10 2 2 6" xfId="239"/>
    <cellStyle name="20% - Accent1 10 2 2 6 2" xfId="240"/>
    <cellStyle name="20% - Accent1 10 2 2 6 2 2" xfId="241"/>
    <cellStyle name="20% - Accent1 10 2 2 6 3" xfId="242"/>
    <cellStyle name="20% - Accent1 10 2 2 7" xfId="243"/>
    <cellStyle name="20% - Accent1 10 2 2 7 2" xfId="244"/>
    <cellStyle name="20% - Accent1 10 2 2 8" xfId="245"/>
    <cellStyle name="20% - Accent1 10 2 2 8 2" xfId="246"/>
    <cellStyle name="20% - Accent1 10 2 2 9" xfId="247"/>
    <cellStyle name="20% - Accent1 10 2 3" xfId="248"/>
    <cellStyle name="20% - Accent1 10 2 3 2" xfId="249"/>
    <cellStyle name="20% - Accent1 10 2 3 2 2" xfId="250"/>
    <cellStyle name="20% - Accent1 10 2 3 2 2 2" xfId="251"/>
    <cellStyle name="20% - Accent1 10 2 3 2 2 2 2" xfId="252"/>
    <cellStyle name="20% - Accent1 10 2 3 2 2 3" xfId="253"/>
    <cellStyle name="20% - Accent1 10 2 3 2 3" xfId="254"/>
    <cellStyle name="20% - Accent1 10 2 3 2 3 2" xfId="255"/>
    <cellStyle name="20% - Accent1 10 2 3 2 4" xfId="256"/>
    <cellStyle name="20% - Accent1 10 2 3 3" xfId="257"/>
    <cellStyle name="20% - Accent1 10 2 3 3 2" xfId="258"/>
    <cellStyle name="20% - Accent1 10 2 3 3 2 2" xfId="259"/>
    <cellStyle name="20% - Accent1 10 2 3 3 2 2 2" xfId="260"/>
    <cellStyle name="20% - Accent1 10 2 3 3 2 3" xfId="261"/>
    <cellStyle name="20% - Accent1 10 2 3 3 3" xfId="262"/>
    <cellStyle name="20% - Accent1 10 2 3 3 3 2" xfId="263"/>
    <cellStyle name="20% - Accent1 10 2 3 3 4" xfId="264"/>
    <cellStyle name="20% - Accent1 10 2 3 4" xfId="265"/>
    <cellStyle name="20% - Accent1 10 2 3 4 2" xfId="266"/>
    <cellStyle name="20% - Accent1 10 2 3 4 2 2" xfId="267"/>
    <cellStyle name="20% - Accent1 10 2 3 4 2 2 2" xfId="268"/>
    <cellStyle name="20% - Accent1 10 2 3 4 2 3" xfId="269"/>
    <cellStyle name="20% - Accent1 10 2 3 4 3" xfId="270"/>
    <cellStyle name="20% - Accent1 10 2 3 4 3 2" xfId="271"/>
    <cellStyle name="20% - Accent1 10 2 3 4 4" xfId="272"/>
    <cellStyle name="20% - Accent1 10 2 3 5" xfId="273"/>
    <cellStyle name="20% - Accent1 10 2 3 5 2" xfId="274"/>
    <cellStyle name="20% - Accent1 10 2 3 5 2 2" xfId="275"/>
    <cellStyle name="20% - Accent1 10 2 3 5 3" xfId="276"/>
    <cellStyle name="20% - Accent1 10 2 3 6" xfId="277"/>
    <cellStyle name="20% - Accent1 10 2 3 6 2" xfId="278"/>
    <cellStyle name="20% - Accent1 10 2 3 6 2 2" xfId="279"/>
    <cellStyle name="20% - Accent1 10 2 3 6 3" xfId="280"/>
    <cellStyle name="20% - Accent1 10 2 3 7" xfId="281"/>
    <cellStyle name="20% - Accent1 10 2 3 7 2" xfId="282"/>
    <cellStyle name="20% - Accent1 10 2 3 8" xfId="283"/>
    <cellStyle name="20% - Accent1 10 2 3 8 2" xfId="284"/>
    <cellStyle name="20% - Accent1 10 2 3 9" xfId="285"/>
    <cellStyle name="20% - Accent1 10 2 4" xfId="286"/>
    <cellStyle name="20% - Accent1 10 2 4 2" xfId="287"/>
    <cellStyle name="20% - Accent1 10 2 4 2 2" xfId="288"/>
    <cellStyle name="20% - Accent1 10 2 4 2 2 2" xfId="289"/>
    <cellStyle name="20% - Accent1 10 2 4 2 3" xfId="290"/>
    <cellStyle name="20% - Accent1 10 2 4 3" xfId="291"/>
    <cellStyle name="20% - Accent1 10 2 4 3 2" xfId="292"/>
    <cellStyle name="20% - Accent1 10 2 4 4" xfId="293"/>
    <cellStyle name="20% - Accent1 10 2 5" xfId="294"/>
    <cellStyle name="20% - Accent1 10 2 5 2" xfId="295"/>
    <cellStyle name="20% - Accent1 10 2 5 2 2" xfId="296"/>
    <cellStyle name="20% - Accent1 10 2 5 2 2 2" xfId="297"/>
    <cellStyle name="20% - Accent1 10 2 5 2 3" xfId="298"/>
    <cellStyle name="20% - Accent1 10 2 5 3" xfId="299"/>
    <cellStyle name="20% - Accent1 10 2 5 3 2" xfId="300"/>
    <cellStyle name="20% - Accent1 10 2 5 4" xfId="301"/>
    <cellStyle name="20% - Accent1 10 2 6" xfId="302"/>
    <cellStyle name="20% - Accent1 10 2 6 2" xfId="303"/>
    <cellStyle name="20% - Accent1 10 2 6 2 2" xfId="304"/>
    <cellStyle name="20% - Accent1 10 2 6 2 2 2" xfId="305"/>
    <cellStyle name="20% - Accent1 10 2 6 2 3" xfId="306"/>
    <cellStyle name="20% - Accent1 10 2 6 3" xfId="307"/>
    <cellStyle name="20% - Accent1 10 2 6 3 2" xfId="308"/>
    <cellStyle name="20% - Accent1 10 2 6 4" xfId="309"/>
    <cellStyle name="20% - Accent1 10 2 7" xfId="310"/>
    <cellStyle name="20% - Accent1 10 2 7 2" xfId="311"/>
    <cellStyle name="20% - Accent1 10 2 7 2 2" xfId="312"/>
    <cellStyle name="20% - Accent1 10 2 7 3" xfId="313"/>
    <cellStyle name="20% - Accent1 10 2 8" xfId="314"/>
    <cellStyle name="20% - Accent1 10 2 8 2" xfId="315"/>
    <cellStyle name="20% - Accent1 10 2 8 2 2" xfId="316"/>
    <cellStyle name="20% - Accent1 10 2 8 3" xfId="317"/>
    <cellStyle name="20% - Accent1 10 2 9" xfId="318"/>
    <cellStyle name="20% - Accent1 10 2 9 2" xfId="319"/>
    <cellStyle name="20% - Accent1 10 3" xfId="320"/>
    <cellStyle name="20% - Accent1 10 3 2" xfId="321"/>
    <cellStyle name="20% - Accent1 10 3 2 2" xfId="322"/>
    <cellStyle name="20% - Accent1 10 3 2 2 2" xfId="323"/>
    <cellStyle name="20% - Accent1 10 3 2 2 2 2" xfId="324"/>
    <cellStyle name="20% - Accent1 10 3 2 2 3" xfId="325"/>
    <cellStyle name="20% - Accent1 10 3 2 3" xfId="326"/>
    <cellStyle name="20% - Accent1 10 3 2 3 2" xfId="327"/>
    <cellStyle name="20% - Accent1 10 3 2 4" xfId="328"/>
    <cellStyle name="20% - Accent1 10 3 3" xfId="329"/>
    <cellStyle name="20% - Accent1 10 3 3 2" xfId="330"/>
    <cellStyle name="20% - Accent1 10 3 3 2 2" xfId="331"/>
    <cellStyle name="20% - Accent1 10 3 3 2 2 2" xfId="332"/>
    <cellStyle name="20% - Accent1 10 3 3 2 3" xfId="333"/>
    <cellStyle name="20% - Accent1 10 3 3 3" xfId="334"/>
    <cellStyle name="20% - Accent1 10 3 3 3 2" xfId="335"/>
    <cellStyle name="20% - Accent1 10 3 3 4" xfId="336"/>
    <cellStyle name="20% - Accent1 10 3 4" xfId="337"/>
    <cellStyle name="20% - Accent1 10 3 4 2" xfId="338"/>
    <cellStyle name="20% - Accent1 10 3 4 2 2" xfId="339"/>
    <cellStyle name="20% - Accent1 10 3 4 2 2 2" xfId="340"/>
    <cellStyle name="20% - Accent1 10 3 4 2 3" xfId="341"/>
    <cellStyle name="20% - Accent1 10 3 4 3" xfId="342"/>
    <cellStyle name="20% - Accent1 10 3 4 3 2" xfId="343"/>
    <cellStyle name="20% - Accent1 10 3 4 4" xfId="344"/>
    <cellStyle name="20% - Accent1 10 3 5" xfId="345"/>
    <cellStyle name="20% - Accent1 10 3 5 2" xfId="346"/>
    <cellStyle name="20% - Accent1 10 3 5 2 2" xfId="347"/>
    <cellStyle name="20% - Accent1 10 3 5 3" xfId="348"/>
    <cellStyle name="20% - Accent1 10 3 6" xfId="349"/>
    <cellStyle name="20% - Accent1 10 3 6 2" xfId="350"/>
    <cellStyle name="20% - Accent1 10 3 6 2 2" xfId="351"/>
    <cellStyle name="20% - Accent1 10 3 6 3" xfId="352"/>
    <cellStyle name="20% - Accent1 10 3 7" xfId="353"/>
    <cellStyle name="20% - Accent1 10 3 7 2" xfId="354"/>
    <cellStyle name="20% - Accent1 10 3 8" xfId="355"/>
    <cellStyle name="20% - Accent1 10 3 8 2" xfId="356"/>
    <cellStyle name="20% - Accent1 10 3 9" xfId="357"/>
    <cellStyle name="20% - Accent1 10 4" xfId="358"/>
    <cellStyle name="20% - Accent1 10 4 2" xfId="359"/>
    <cellStyle name="20% - Accent1 10 4 2 2" xfId="360"/>
    <cellStyle name="20% - Accent1 10 4 2 2 2" xfId="361"/>
    <cellStyle name="20% - Accent1 10 4 2 2 2 2" xfId="362"/>
    <cellStyle name="20% - Accent1 10 4 2 2 3" xfId="363"/>
    <cellStyle name="20% - Accent1 10 4 2 3" xfId="364"/>
    <cellStyle name="20% - Accent1 10 4 2 3 2" xfId="365"/>
    <cellStyle name="20% - Accent1 10 4 2 4" xfId="366"/>
    <cellStyle name="20% - Accent1 10 4 3" xfId="367"/>
    <cellStyle name="20% - Accent1 10 4 3 2" xfId="368"/>
    <cellStyle name="20% - Accent1 10 4 3 2 2" xfId="369"/>
    <cellStyle name="20% - Accent1 10 4 3 2 2 2" xfId="370"/>
    <cellStyle name="20% - Accent1 10 4 3 2 3" xfId="371"/>
    <cellStyle name="20% - Accent1 10 4 3 3" xfId="372"/>
    <cellStyle name="20% - Accent1 10 4 3 3 2" xfId="373"/>
    <cellStyle name="20% - Accent1 10 4 3 4" xfId="374"/>
    <cellStyle name="20% - Accent1 10 4 4" xfId="375"/>
    <cellStyle name="20% - Accent1 10 4 4 2" xfId="376"/>
    <cellStyle name="20% - Accent1 10 4 4 2 2" xfId="377"/>
    <cellStyle name="20% - Accent1 10 4 4 2 2 2" xfId="378"/>
    <cellStyle name="20% - Accent1 10 4 4 2 3" xfId="379"/>
    <cellStyle name="20% - Accent1 10 4 4 3" xfId="380"/>
    <cellStyle name="20% - Accent1 10 4 4 3 2" xfId="381"/>
    <cellStyle name="20% - Accent1 10 4 4 4" xfId="382"/>
    <cellStyle name="20% - Accent1 10 4 5" xfId="383"/>
    <cellStyle name="20% - Accent1 10 4 5 2" xfId="384"/>
    <cellStyle name="20% - Accent1 10 4 5 2 2" xfId="385"/>
    <cellStyle name="20% - Accent1 10 4 5 3" xfId="386"/>
    <cellStyle name="20% - Accent1 10 4 6" xfId="387"/>
    <cellStyle name="20% - Accent1 10 4 6 2" xfId="388"/>
    <cellStyle name="20% - Accent1 10 4 6 2 2" xfId="389"/>
    <cellStyle name="20% - Accent1 10 4 6 3" xfId="390"/>
    <cellStyle name="20% - Accent1 10 4 7" xfId="391"/>
    <cellStyle name="20% - Accent1 10 4 7 2" xfId="392"/>
    <cellStyle name="20% - Accent1 10 4 8" xfId="393"/>
    <cellStyle name="20% - Accent1 10 4 8 2" xfId="394"/>
    <cellStyle name="20% - Accent1 10 4 9" xfId="395"/>
    <cellStyle name="20% - Accent1 10 5" xfId="396"/>
    <cellStyle name="20% - Accent1 10 5 2" xfId="397"/>
    <cellStyle name="20% - Accent1 10 5 2 2" xfId="398"/>
    <cellStyle name="20% - Accent1 10 5 2 2 2" xfId="399"/>
    <cellStyle name="20% - Accent1 10 5 2 3" xfId="400"/>
    <cellStyle name="20% - Accent1 10 5 3" xfId="401"/>
    <cellStyle name="20% - Accent1 10 5 3 2" xfId="402"/>
    <cellStyle name="20% - Accent1 10 5 4" xfId="403"/>
    <cellStyle name="20% - Accent1 10 6" xfId="404"/>
    <cellStyle name="20% - Accent1 10 6 2" xfId="405"/>
    <cellStyle name="20% - Accent1 10 6 2 2" xfId="406"/>
    <cellStyle name="20% - Accent1 10 6 2 2 2" xfId="407"/>
    <cellStyle name="20% - Accent1 10 6 2 3" xfId="408"/>
    <cellStyle name="20% - Accent1 10 6 3" xfId="409"/>
    <cellStyle name="20% - Accent1 10 6 3 2" xfId="410"/>
    <cellStyle name="20% - Accent1 10 6 4" xfId="411"/>
    <cellStyle name="20% - Accent1 10 7" xfId="412"/>
    <cellStyle name="20% - Accent1 10 7 2" xfId="413"/>
    <cellStyle name="20% - Accent1 10 7 2 2" xfId="414"/>
    <cellStyle name="20% - Accent1 10 7 2 2 2" xfId="415"/>
    <cellStyle name="20% - Accent1 10 7 2 3" xfId="416"/>
    <cellStyle name="20% - Accent1 10 7 3" xfId="417"/>
    <cellStyle name="20% - Accent1 10 7 3 2" xfId="418"/>
    <cellStyle name="20% - Accent1 10 7 4" xfId="419"/>
    <cellStyle name="20% - Accent1 10 8" xfId="420"/>
    <cellStyle name="20% - Accent1 10 8 2" xfId="421"/>
    <cellStyle name="20% - Accent1 10 8 2 2" xfId="422"/>
    <cellStyle name="20% - Accent1 10 8 3" xfId="423"/>
    <cellStyle name="20% - Accent1 10 9" xfId="424"/>
    <cellStyle name="20% - Accent1 10 9 2" xfId="425"/>
    <cellStyle name="20% - Accent1 10 9 2 2" xfId="426"/>
    <cellStyle name="20% - Accent1 10 9 3" xfId="427"/>
    <cellStyle name="20% - Accent1 11" xfId="428"/>
    <cellStyle name="20% - Accent1 11 10" xfId="429"/>
    <cellStyle name="20% - Accent1 11 10 2" xfId="430"/>
    <cellStyle name="20% - Accent1 11 11" xfId="431"/>
    <cellStyle name="20% - Accent1 11 2" xfId="432"/>
    <cellStyle name="20% - Accent1 11 2 2" xfId="433"/>
    <cellStyle name="20% - Accent1 11 2 2 2" xfId="434"/>
    <cellStyle name="20% - Accent1 11 2 2 2 2" xfId="435"/>
    <cellStyle name="20% - Accent1 11 2 2 2 2 2" xfId="436"/>
    <cellStyle name="20% - Accent1 11 2 2 2 3" xfId="437"/>
    <cellStyle name="20% - Accent1 11 2 2 3" xfId="438"/>
    <cellStyle name="20% - Accent1 11 2 2 3 2" xfId="439"/>
    <cellStyle name="20% - Accent1 11 2 2 4" xfId="440"/>
    <cellStyle name="20% - Accent1 11 2 3" xfId="441"/>
    <cellStyle name="20% - Accent1 11 2 3 2" xfId="442"/>
    <cellStyle name="20% - Accent1 11 2 3 2 2" xfId="443"/>
    <cellStyle name="20% - Accent1 11 2 3 2 2 2" xfId="444"/>
    <cellStyle name="20% - Accent1 11 2 3 2 3" xfId="445"/>
    <cellStyle name="20% - Accent1 11 2 3 3" xfId="446"/>
    <cellStyle name="20% - Accent1 11 2 3 3 2" xfId="447"/>
    <cellStyle name="20% - Accent1 11 2 3 4" xfId="448"/>
    <cellStyle name="20% - Accent1 11 2 4" xfId="449"/>
    <cellStyle name="20% - Accent1 11 2 4 2" xfId="450"/>
    <cellStyle name="20% - Accent1 11 2 4 2 2" xfId="451"/>
    <cellStyle name="20% - Accent1 11 2 4 2 2 2" xfId="452"/>
    <cellStyle name="20% - Accent1 11 2 4 2 3" xfId="453"/>
    <cellStyle name="20% - Accent1 11 2 4 3" xfId="454"/>
    <cellStyle name="20% - Accent1 11 2 4 3 2" xfId="455"/>
    <cellStyle name="20% - Accent1 11 2 4 4" xfId="456"/>
    <cellStyle name="20% - Accent1 11 2 5" xfId="457"/>
    <cellStyle name="20% - Accent1 11 2 5 2" xfId="458"/>
    <cellStyle name="20% - Accent1 11 2 5 2 2" xfId="459"/>
    <cellStyle name="20% - Accent1 11 2 5 3" xfId="460"/>
    <cellStyle name="20% - Accent1 11 2 6" xfId="461"/>
    <cellStyle name="20% - Accent1 11 2 6 2" xfId="462"/>
    <cellStyle name="20% - Accent1 11 2 6 2 2" xfId="463"/>
    <cellStyle name="20% - Accent1 11 2 6 3" xfId="464"/>
    <cellStyle name="20% - Accent1 11 2 7" xfId="465"/>
    <cellStyle name="20% - Accent1 11 2 7 2" xfId="466"/>
    <cellStyle name="20% - Accent1 11 2 8" xfId="467"/>
    <cellStyle name="20% - Accent1 11 2 8 2" xfId="468"/>
    <cellStyle name="20% - Accent1 11 2 9" xfId="469"/>
    <cellStyle name="20% - Accent1 11 3" xfId="470"/>
    <cellStyle name="20% - Accent1 11 3 2" xfId="471"/>
    <cellStyle name="20% - Accent1 11 3 2 2" xfId="472"/>
    <cellStyle name="20% - Accent1 11 3 2 2 2" xfId="473"/>
    <cellStyle name="20% - Accent1 11 3 2 2 2 2" xfId="474"/>
    <cellStyle name="20% - Accent1 11 3 2 2 3" xfId="475"/>
    <cellStyle name="20% - Accent1 11 3 2 3" xfId="476"/>
    <cellStyle name="20% - Accent1 11 3 2 3 2" xfId="477"/>
    <cellStyle name="20% - Accent1 11 3 2 4" xfId="478"/>
    <cellStyle name="20% - Accent1 11 3 3" xfId="479"/>
    <cellStyle name="20% - Accent1 11 3 3 2" xfId="480"/>
    <cellStyle name="20% - Accent1 11 3 3 2 2" xfId="481"/>
    <cellStyle name="20% - Accent1 11 3 3 2 2 2" xfId="482"/>
    <cellStyle name="20% - Accent1 11 3 3 2 3" xfId="483"/>
    <cellStyle name="20% - Accent1 11 3 3 3" xfId="484"/>
    <cellStyle name="20% - Accent1 11 3 3 3 2" xfId="485"/>
    <cellStyle name="20% - Accent1 11 3 3 4" xfId="486"/>
    <cellStyle name="20% - Accent1 11 3 4" xfId="487"/>
    <cellStyle name="20% - Accent1 11 3 4 2" xfId="488"/>
    <cellStyle name="20% - Accent1 11 3 4 2 2" xfId="489"/>
    <cellStyle name="20% - Accent1 11 3 4 2 2 2" xfId="490"/>
    <cellStyle name="20% - Accent1 11 3 4 2 3" xfId="491"/>
    <cellStyle name="20% - Accent1 11 3 4 3" xfId="492"/>
    <cellStyle name="20% - Accent1 11 3 4 3 2" xfId="493"/>
    <cellStyle name="20% - Accent1 11 3 4 4" xfId="494"/>
    <cellStyle name="20% - Accent1 11 3 5" xfId="495"/>
    <cellStyle name="20% - Accent1 11 3 5 2" xfId="496"/>
    <cellStyle name="20% - Accent1 11 3 5 2 2" xfId="497"/>
    <cellStyle name="20% - Accent1 11 3 5 3" xfId="498"/>
    <cellStyle name="20% - Accent1 11 3 6" xfId="499"/>
    <cellStyle name="20% - Accent1 11 3 6 2" xfId="500"/>
    <cellStyle name="20% - Accent1 11 3 6 2 2" xfId="501"/>
    <cellStyle name="20% - Accent1 11 3 6 3" xfId="502"/>
    <cellStyle name="20% - Accent1 11 3 7" xfId="503"/>
    <cellStyle name="20% - Accent1 11 3 7 2" xfId="504"/>
    <cellStyle name="20% - Accent1 11 3 8" xfId="505"/>
    <cellStyle name="20% - Accent1 11 3 8 2" xfId="506"/>
    <cellStyle name="20% - Accent1 11 3 9" xfId="507"/>
    <cellStyle name="20% - Accent1 11 4" xfId="508"/>
    <cellStyle name="20% - Accent1 11 4 2" xfId="509"/>
    <cellStyle name="20% - Accent1 11 4 2 2" xfId="510"/>
    <cellStyle name="20% - Accent1 11 4 2 2 2" xfId="511"/>
    <cellStyle name="20% - Accent1 11 4 2 3" xfId="512"/>
    <cellStyle name="20% - Accent1 11 4 3" xfId="513"/>
    <cellStyle name="20% - Accent1 11 4 3 2" xfId="514"/>
    <cellStyle name="20% - Accent1 11 4 4" xfId="515"/>
    <cellStyle name="20% - Accent1 11 5" xfId="516"/>
    <cellStyle name="20% - Accent1 11 5 2" xfId="517"/>
    <cellStyle name="20% - Accent1 11 5 2 2" xfId="518"/>
    <cellStyle name="20% - Accent1 11 5 2 2 2" xfId="519"/>
    <cellStyle name="20% - Accent1 11 5 2 3" xfId="520"/>
    <cellStyle name="20% - Accent1 11 5 3" xfId="521"/>
    <cellStyle name="20% - Accent1 11 5 3 2" xfId="522"/>
    <cellStyle name="20% - Accent1 11 5 4" xfId="523"/>
    <cellStyle name="20% - Accent1 11 6" xfId="524"/>
    <cellStyle name="20% - Accent1 11 6 2" xfId="525"/>
    <cellStyle name="20% - Accent1 11 6 2 2" xfId="526"/>
    <cellStyle name="20% - Accent1 11 6 2 2 2" xfId="527"/>
    <cellStyle name="20% - Accent1 11 6 2 3" xfId="528"/>
    <cellStyle name="20% - Accent1 11 6 3" xfId="529"/>
    <cellStyle name="20% - Accent1 11 6 3 2" xfId="530"/>
    <cellStyle name="20% - Accent1 11 6 4" xfId="531"/>
    <cellStyle name="20% - Accent1 11 7" xfId="532"/>
    <cellStyle name="20% - Accent1 11 7 2" xfId="533"/>
    <cellStyle name="20% - Accent1 11 7 2 2" xfId="534"/>
    <cellStyle name="20% - Accent1 11 7 3" xfId="535"/>
    <cellStyle name="20% - Accent1 11 8" xfId="536"/>
    <cellStyle name="20% - Accent1 11 8 2" xfId="537"/>
    <cellStyle name="20% - Accent1 11 8 2 2" xfId="538"/>
    <cellStyle name="20% - Accent1 11 8 3" xfId="539"/>
    <cellStyle name="20% - Accent1 11 9" xfId="540"/>
    <cellStyle name="20% - Accent1 11 9 2" xfId="541"/>
    <cellStyle name="20% - Accent1 12" xfId="542"/>
    <cellStyle name="20% - Accent1 12 10" xfId="543"/>
    <cellStyle name="20% - Accent1 12 10 2" xfId="544"/>
    <cellStyle name="20% - Accent1 12 11" xfId="545"/>
    <cellStyle name="20% - Accent1 12 2" xfId="546"/>
    <cellStyle name="20% - Accent1 12 2 2" xfId="547"/>
    <cellStyle name="20% - Accent1 12 2 2 2" xfId="548"/>
    <cellStyle name="20% - Accent1 12 2 2 2 2" xfId="549"/>
    <cellStyle name="20% - Accent1 12 2 2 2 2 2" xfId="550"/>
    <cellStyle name="20% - Accent1 12 2 2 2 3" xfId="551"/>
    <cellStyle name="20% - Accent1 12 2 2 3" xfId="552"/>
    <cellStyle name="20% - Accent1 12 2 2 3 2" xfId="553"/>
    <cellStyle name="20% - Accent1 12 2 2 4" xfId="554"/>
    <cellStyle name="20% - Accent1 12 2 3" xfId="555"/>
    <cellStyle name="20% - Accent1 12 2 3 2" xfId="556"/>
    <cellStyle name="20% - Accent1 12 2 3 2 2" xfId="557"/>
    <cellStyle name="20% - Accent1 12 2 3 2 2 2" xfId="558"/>
    <cellStyle name="20% - Accent1 12 2 3 2 3" xfId="559"/>
    <cellStyle name="20% - Accent1 12 2 3 3" xfId="560"/>
    <cellStyle name="20% - Accent1 12 2 3 3 2" xfId="561"/>
    <cellStyle name="20% - Accent1 12 2 3 4" xfId="562"/>
    <cellStyle name="20% - Accent1 12 2 4" xfId="563"/>
    <cellStyle name="20% - Accent1 12 2 4 2" xfId="564"/>
    <cellStyle name="20% - Accent1 12 2 4 2 2" xfId="565"/>
    <cellStyle name="20% - Accent1 12 2 4 2 2 2" xfId="566"/>
    <cellStyle name="20% - Accent1 12 2 4 2 3" xfId="567"/>
    <cellStyle name="20% - Accent1 12 2 4 3" xfId="568"/>
    <cellStyle name="20% - Accent1 12 2 4 3 2" xfId="569"/>
    <cellStyle name="20% - Accent1 12 2 4 4" xfId="570"/>
    <cellStyle name="20% - Accent1 12 2 5" xfId="571"/>
    <cellStyle name="20% - Accent1 12 2 5 2" xfId="572"/>
    <cellStyle name="20% - Accent1 12 2 5 2 2" xfId="573"/>
    <cellStyle name="20% - Accent1 12 2 5 3" xfId="574"/>
    <cellStyle name="20% - Accent1 12 2 6" xfId="575"/>
    <cellStyle name="20% - Accent1 12 2 6 2" xfId="576"/>
    <cellStyle name="20% - Accent1 12 2 6 2 2" xfId="577"/>
    <cellStyle name="20% - Accent1 12 2 6 3" xfId="578"/>
    <cellStyle name="20% - Accent1 12 2 7" xfId="579"/>
    <cellStyle name="20% - Accent1 12 2 7 2" xfId="580"/>
    <cellStyle name="20% - Accent1 12 2 8" xfId="581"/>
    <cellStyle name="20% - Accent1 12 2 8 2" xfId="582"/>
    <cellStyle name="20% - Accent1 12 2 9" xfId="583"/>
    <cellStyle name="20% - Accent1 12 3" xfId="584"/>
    <cellStyle name="20% - Accent1 12 3 2" xfId="585"/>
    <cellStyle name="20% - Accent1 12 3 2 2" xfId="586"/>
    <cellStyle name="20% - Accent1 12 3 2 2 2" xfId="587"/>
    <cellStyle name="20% - Accent1 12 3 2 2 2 2" xfId="588"/>
    <cellStyle name="20% - Accent1 12 3 2 2 3" xfId="589"/>
    <cellStyle name="20% - Accent1 12 3 2 3" xfId="590"/>
    <cellStyle name="20% - Accent1 12 3 2 3 2" xfId="591"/>
    <cellStyle name="20% - Accent1 12 3 2 4" xfId="592"/>
    <cellStyle name="20% - Accent1 12 3 3" xfId="593"/>
    <cellStyle name="20% - Accent1 12 3 3 2" xfId="594"/>
    <cellStyle name="20% - Accent1 12 3 3 2 2" xfId="595"/>
    <cellStyle name="20% - Accent1 12 3 3 2 2 2" xfId="596"/>
    <cellStyle name="20% - Accent1 12 3 3 2 3" xfId="597"/>
    <cellStyle name="20% - Accent1 12 3 3 3" xfId="598"/>
    <cellStyle name="20% - Accent1 12 3 3 3 2" xfId="599"/>
    <cellStyle name="20% - Accent1 12 3 3 4" xfId="600"/>
    <cellStyle name="20% - Accent1 12 3 4" xfId="601"/>
    <cellStyle name="20% - Accent1 12 3 4 2" xfId="602"/>
    <cellStyle name="20% - Accent1 12 3 4 2 2" xfId="603"/>
    <cellStyle name="20% - Accent1 12 3 4 2 2 2" xfId="604"/>
    <cellStyle name="20% - Accent1 12 3 4 2 3" xfId="605"/>
    <cellStyle name="20% - Accent1 12 3 4 3" xfId="606"/>
    <cellStyle name="20% - Accent1 12 3 4 3 2" xfId="607"/>
    <cellStyle name="20% - Accent1 12 3 4 4" xfId="608"/>
    <cellStyle name="20% - Accent1 12 3 5" xfId="609"/>
    <cellStyle name="20% - Accent1 12 3 5 2" xfId="610"/>
    <cellStyle name="20% - Accent1 12 3 5 2 2" xfId="611"/>
    <cellStyle name="20% - Accent1 12 3 5 3" xfId="612"/>
    <cellStyle name="20% - Accent1 12 3 6" xfId="613"/>
    <cellStyle name="20% - Accent1 12 3 6 2" xfId="614"/>
    <cellStyle name="20% - Accent1 12 3 6 2 2" xfId="615"/>
    <cellStyle name="20% - Accent1 12 3 6 3" xfId="616"/>
    <cellStyle name="20% - Accent1 12 3 7" xfId="617"/>
    <cellStyle name="20% - Accent1 12 3 7 2" xfId="618"/>
    <cellStyle name="20% - Accent1 12 3 8" xfId="619"/>
    <cellStyle name="20% - Accent1 12 3 8 2" xfId="620"/>
    <cellStyle name="20% - Accent1 12 3 9" xfId="621"/>
    <cellStyle name="20% - Accent1 12 4" xfId="622"/>
    <cellStyle name="20% - Accent1 12 4 2" xfId="623"/>
    <cellStyle name="20% - Accent1 12 4 2 2" xfId="624"/>
    <cellStyle name="20% - Accent1 12 4 2 2 2" xfId="625"/>
    <cellStyle name="20% - Accent1 12 4 2 3" xfId="626"/>
    <cellStyle name="20% - Accent1 12 4 3" xfId="627"/>
    <cellStyle name="20% - Accent1 12 4 3 2" xfId="628"/>
    <cellStyle name="20% - Accent1 12 4 4" xfId="629"/>
    <cellStyle name="20% - Accent1 12 5" xfId="630"/>
    <cellStyle name="20% - Accent1 12 5 2" xfId="631"/>
    <cellStyle name="20% - Accent1 12 5 2 2" xfId="632"/>
    <cellStyle name="20% - Accent1 12 5 2 2 2" xfId="633"/>
    <cellStyle name="20% - Accent1 12 5 2 3" xfId="634"/>
    <cellStyle name="20% - Accent1 12 5 3" xfId="635"/>
    <cellStyle name="20% - Accent1 12 5 3 2" xfId="636"/>
    <cellStyle name="20% - Accent1 12 5 4" xfId="637"/>
    <cellStyle name="20% - Accent1 12 6" xfId="638"/>
    <cellStyle name="20% - Accent1 12 6 2" xfId="639"/>
    <cellStyle name="20% - Accent1 12 6 2 2" xfId="640"/>
    <cellStyle name="20% - Accent1 12 6 2 2 2" xfId="641"/>
    <cellStyle name="20% - Accent1 12 6 2 3" xfId="642"/>
    <cellStyle name="20% - Accent1 12 6 3" xfId="643"/>
    <cellStyle name="20% - Accent1 12 6 3 2" xfId="644"/>
    <cellStyle name="20% - Accent1 12 6 4" xfId="645"/>
    <cellStyle name="20% - Accent1 12 7" xfId="646"/>
    <cellStyle name="20% - Accent1 12 7 2" xfId="647"/>
    <cellStyle name="20% - Accent1 12 7 2 2" xfId="648"/>
    <cellStyle name="20% - Accent1 12 7 3" xfId="649"/>
    <cellStyle name="20% - Accent1 12 8" xfId="650"/>
    <cellStyle name="20% - Accent1 12 8 2" xfId="651"/>
    <cellStyle name="20% - Accent1 12 8 2 2" xfId="652"/>
    <cellStyle name="20% - Accent1 12 8 3" xfId="653"/>
    <cellStyle name="20% - Accent1 12 9" xfId="654"/>
    <cellStyle name="20% - Accent1 12 9 2" xfId="655"/>
    <cellStyle name="20% - Accent1 13" xfId="656"/>
    <cellStyle name="20% - Accent1 13 10" xfId="657"/>
    <cellStyle name="20% - Accent1 13 10 2" xfId="658"/>
    <cellStyle name="20% - Accent1 13 11" xfId="659"/>
    <cellStyle name="20% - Accent1 13 2" xfId="660"/>
    <cellStyle name="20% - Accent1 13 2 2" xfId="661"/>
    <cellStyle name="20% - Accent1 13 2 2 2" xfId="662"/>
    <cellStyle name="20% - Accent1 13 2 2 2 2" xfId="663"/>
    <cellStyle name="20% - Accent1 13 2 2 2 2 2" xfId="664"/>
    <cellStyle name="20% - Accent1 13 2 2 2 3" xfId="665"/>
    <cellStyle name="20% - Accent1 13 2 2 3" xfId="666"/>
    <cellStyle name="20% - Accent1 13 2 2 3 2" xfId="667"/>
    <cellStyle name="20% - Accent1 13 2 2 4" xfId="668"/>
    <cellStyle name="20% - Accent1 13 2 3" xfId="669"/>
    <cellStyle name="20% - Accent1 13 2 3 2" xfId="670"/>
    <cellStyle name="20% - Accent1 13 2 3 2 2" xfId="671"/>
    <cellStyle name="20% - Accent1 13 2 3 2 2 2" xfId="672"/>
    <cellStyle name="20% - Accent1 13 2 3 2 3" xfId="673"/>
    <cellStyle name="20% - Accent1 13 2 3 3" xfId="674"/>
    <cellStyle name="20% - Accent1 13 2 3 3 2" xfId="675"/>
    <cellStyle name="20% - Accent1 13 2 3 4" xfId="676"/>
    <cellStyle name="20% - Accent1 13 2 4" xfId="677"/>
    <cellStyle name="20% - Accent1 13 2 4 2" xfId="678"/>
    <cellStyle name="20% - Accent1 13 2 4 2 2" xfId="679"/>
    <cellStyle name="20% - Accent1 13 2 4 2 2 2" xfId="680"/>
    <cellStyle name="20% - Accent1 13 2 4 2 3" xfId="681"/>
    <cellStyle name="20% - Accent1 13 2 4 3" xfId="682"/>
    <cellStyle name="20% - Accent1 13 2 4 3 2" xfId="683"/>
    <cellStyle name="20% - Accent1 13 2 4 4" xfId="684"/>
    <cellStyle name="20% - Accent1 13 2 5" xfId="685"/>
    <cellStyle name="20% - Accent1 13 2 5 2" xfId="686"/>
    <cellStyle name="20% - Accent1 13 2 5 2 2" xfId="687"/>
    <cellStyle name="20% - Accent1 13 2 5 3" xfId="688"/>
    <cellStyle name="20% - Accent1 13 2 6" xfId="689"/>
    <cellStyle name="20% - Accent1 13 2 6 2" xfId="690"/>
    <cellStyle name="20% - Accent1 13 2 6 2 2" xfId="691"/>
    <cellStyle name="20% - Accent1 13 2 6 3" xfId="692"/>
    <cellStyle name="20% - Accent1 13 2 7" xfId="693"/>
    <cellStyle name="20% - Accent1 13 2 7 2" xfId="694"/>
    <cellStyle name="20% - Accent1 13 2 8" xfId="695"/>
    <cellStyle name="20% - Accent1 13 2 8 2" xfId="696"/>
    <cellStyle name="20% - Accent1 13 2 9" xfId="697"/>
    <cellStyle name="20% - Accent1 13 3" xfId="698"/>
    <cellStyle name="20% - Accent1 13 3 2" xfId="699"/>
    <cellStyle name="20% - Accent1 13 3 2 2" xfId="700"/>
    <cellStyle name="20% - Accent1 13 3 2 2 2" xfId="701"/>
    <cellStyle name="20% - Accent1 13 3 2 2 2 2" xfId="702"/>
    <cellStyle name="20% - Accent1 13 3 2 2 3" xfId="703"/>
    <cellStyle name="20% - Accent1 13 3 2 3" xfId="704"/>
    <cellStyle name="20% - Accent1 13 3 2 3 2" xfId="705"/>
    <cellStyle name="20% - Accent1 13 3 2 4" xfId="706"/>
    <cellStyle name="20% - Accent1 13 3 3" xfId="707"/>
    <cellStyle name="20% - Accent1 13 3 3 2" xfId="708"/>
    <cellStyle name="20% - Accent1 13 3 3 2 2" xfId="709"/>
    <cellStyle name="20% - Accent1 13 3 3 2 2 2" xfId="710"/>
    <cellStyle name="20% - Accent1 13 3 3 2 3" xfId="711"/>
    <cellStyle name="20% - Accent1 13 3 3 3" xfId="712"/>
    <cellStyle name="20% - Accent1 13 3 3 3 2" xfId="713"/>
    <cellStyle name="20% - Accent1 13 3 3 4" xfId="714"/>
    <cellStyle name="20% - Accent1 13 3 4" xfId="715"/>
    <cellStyle name="20% - Accent1 13 3 4 2" xfId="716"/>
    <cellStyle name="20% - Accent1 13 3 4 2 2" xfId="717"/>
    <cellStyle name="20% - Accent1 13 3 4 2 2 2" xfId="718"/>
    <cellStyle name="20% - Accent1 13 3 4 2 3" xfId="719"/>
    <cellStyle name="20% - Accent1 13 3 4 3" xfId="720"/>
    <cellStyle name="20% - Accent1 13 3 4 3 2" xfId="721"/>
    <cellStyle name="20% - Accent1 13 3 4 4" xfId="722"/>
    <cellStyle name="20% - Accent1 13 3 5" xfId="723"/>
    <cellStyle name="20% - Accent1 13 3 5 2" xfId="724"/>
    <cellStyle name="20% - Accent1 13 3 5 2 2" xfId="725"/>
    <cellStyle name="20% - Accent1 13 3 5 3" xfId="726"/>
    <cellStyle name="20% - Accent1 13 3 6" xfId="727"/>
    <cellStyle name="20% - Accent1 13 3 6 2" xfId="728"/>
    <cellStyle name="20% - Accent1 13 3 6 2 2" xfId="729"/>
    <cellStyle name="20% - Accent1 13 3 6 3" xfId="730"/>
    <cellStyle name="20% - Accent1 13 3 7" xfId="731"/>
    <cellStyle name="20% - Accent1 13 3 7 2" xfId="732"/>
    <cellStyle name="20% - Accent1 13 3 8" xfId="733"/>
    <cellStyle name="20% - Accent1 13 3 8 2" xfId="734"/>
    <cellStyle name="20% - Accent1 13 3 9" xfId="735"/>
    <cellStyle name="20% - Accent1 13 4" xfId="736"/>
    <cellStyle name="20% - Accent1 13 4 2" xfId="737"/>
    <cellStyle name="20% - Accent1 13 4 2 2" xfId="738"/>
    <cellStyle name="20% - Accent1 13 4 2 2 2" xfId="739"/>
    <cellStyle name="20% - Accent1 13 4 2 3" xfId="740"/>
    <cellStyle name="20% - Accent1 13 4 3" xfId="741"/>
    <cellStyle name="20% - Accent1 13 4 3 2" xfId="742"/>
    <cellStyle name="20% - Accent1 13 4 4" xfId="743"/>
    <cellStyle name="20% - Accent1 13 5" xfId="744"/>
    <cellStyle name="20% - Accent1 13 5 2" xfId="745"/>
    <cellStyle name="20% - Accent1 13 5 2 2" xfId="746"/>
    <cellStyle name="20% - Accent1 13 5 2 2 2" xfId="747"/>
    <cellStyle name="20% - Accent1 13 5 2 3" xfId="748"/>
    <cellStyle name="20% - Accent1 13 5 3" xfId="749"/>
    <cellStyle name="20% - Accent1 13 5 3 2" xfId="750"/>
    <cellStyle name="20% - Accent1 13 5 4" xfId="751"/>
    <cellStyle name="20% - Accent1 13 6" xfId="752"/>
    <cellStyle name="20% - Accent1 13 6 2" xfId="753"/>
    <cellStyle name="20% - Accent1 13 6 2 2" xfId="754"/>
    <cellStyle name="20% - Accent1 13 6 2 2 2" xfId="755"/>
    <cellStyle name="20% - Accent1 13 6 2 3" xfId="756"/>
    <cellStyle name="20% - Accent1 13 6 3" xfId="757"/>
    <cellStyle name="20% - Accent1 13 6 3 2" xfId="758"/>
    <cellStyle name="20% - Accent1 13 6 4" xfId="759"/>
    <cellStyle name="20% - Accent1 13 7" xfId="760"/>
    <cellStyle name="20% - Accent1 13 7 2" xfId="761"/>
    <cellStyle name="20% - Accent1 13 7 2 2" xfId="762"/>
    <cellStyle name="20% - Accent1 13 7 3" xfId="763"/>
    <cellStyle name="20% - Accent1 13 8" xfId="764"/>
    <cellStyle name="20% - Accent1 13 8 2" xfId="765"/>
    <cellStyle name="20% - Accent1 13 8 2 2" xfId="766"/>
    <cellStyle name="20% - Accent1 13 8 3" xfId="767"/>
    <cellStyle name="20% - Accent1 13 9" xfId="768"/>
    <cellStyle name="20% - Accent1 13 9 2" xfId="769"/>
    <cellStyle name="20% - Accent1 14" xfId="770"/>
    <cellStyle name="20% - Accent1 14 2" xfId="771"/>
    <cellStyle name="20% - Accent1 14 2 2" xfId="772"/>
    <cellStyle name="20% - Accent1 14 2 2 2" xfId="773"/>
    <cellStyle name="20% - Accent1 14 2 2 2 2" xfId="774"/>
    <cellStyle name="20% - Accent1 14 2 2 3" xfId="775"/>
    <cellStyle name="20% - Accent1 14 2 3" xfId="776"/>
    <cellStyle name="20% - Accent1 14 2 3 2" xfId="777"/>
    <cellStyle name="20% - Accent1 14 2 4" xfId="778"/>
    <cellStyle name="20% - Accent1 14 3" xfId="779"/>
    <cellStyle name="20% - Accent1 14 3 2" xfId="780"/>
    <cellStyle name="20% - Accent1 14 3 2 2" xfId="781"/>
    <cellStyle name="20% - Accent1 14 3 2 2 2" xfId="782"/>
    <cellStyle name="20% - Accent1 14 3 2 3" xfId="783"/>
    <cellStyle name="20% - Accent1 14 3 3" xfId="784"/>
    <cellStyle name="20% - Accent1 14 3 3 2" xfId="785"/>
    <cellStyle name="20% - Accent1 14 3 4" xfId="786"/>
    <cellStyle name="20% - Accent1 14 4" xfId="787"/>
    <cellStyle name="20% - Accent1 14 4 2" xfId="788"/>
    <cellStyle name="20% - Accent1 14 4 2 2" xfId="789"/>
    <cellStyle name="20% - Accent1 14 4 2 2 2" xfId="790"/>
    <cellStyle name="20% - Accent1 14 4 2 3" xfId="791"/>
    <cellStyle name="20% - Accent1 14 4 3" xfId="792"/>
    <cellStyle name="20% - Accent1 14 4 3 2" xfId="793"/>
    <cellStyle name="20% - Accent1 14 4 4" xfId="794"/>
    <cellStyle name="20% - Accent1 14 5" xfId="795"/>
    <cellStyle name="20% - Accent1 14 5 2" xfId="796"/>
    <cellStyle name="20% - Accent1 14 5 2 2" xfId="797"/>
    <cellStyle name="20% - Accent1 14 5 3" xfId="798"/>
    <cellStyle name="20% - Accent1 14 6" xfId="799"/>
    <cellStyle name="20% - Accent1 14 6 2" xfId="800"/>
    <cellStyle name="20% - Accent1 14 6 2 2" xfId="801"/>
    <cellStyle name="20% - Accent1 14 6 3" xfId="802"/>
    <cellStyle name="20% - Accent1 14 7" xfId="803"/>
    <cellStyle name="20% - Accent1 14 7 2" xfId="804"/>
    <cellStyle name="20% - Accent1 14 8" xfId="805"/>
    <cellStyle name="20% - Accent1 14 8 2" xfId="806"/>
    <cellStyle name="20% - Accent1 14 9" xfId="807"/>
    <cellStyle name="20% - Accent1 15" xfId="808"/>
    <cellStyle name="20% - Accent1 15 2" xfId="809"/>
    <cellStyle name="20% - Accent1 15 2 2" xfId="810"/>
    <cellStyle name="20% - Accent1 15 2 2 2" xfId="811"/>
    <cellStyle name="20% - Accent1 15 2 2 2 2" xfId="812"/>
    <cellStyle name="20% - Accent1 15 2 2 3" xfId="813"/>
    <cellStyle name="20% - Accent1 15 2 3" xfId="814"/>
    <cellStyle name="20% - Accent1 15 2 3 2" xfId="815"/>
    <cellStyle name="20% - Accent1 15 2 4" xfId="816"/>
    <cellStyle name="20% - Accent1 15 3" xfId="817"/>
    <cellStyle name="20% - Accent1 15 3 2" xfId="818"/>
    <cellStyle name="20% - Accent1 15 3 2 2" xfId="819"/>
    <cellStyle name="20% - Accent1 15 3 2 2 2" xfId="820"/>
    <cellStyle name="20% - Accent1 15 3 2 3" xfId="821"/>
    <cellStyle name="20% - Accent1 15 3 3" xfId="822"/>
    <cellStyle name="20% - Accent1 15 3 3 2" xfId="823"/>
    <cellStyle name="20% - Accent1 15 3 4" xfId="824"/>
    <cellStyle name="20% - Accent1 15 4" xfId="825"/>
    <cellStyle name="20% - Accent1 15 4 2" xfId="826"/>
    <cellStyle name="20% - Accent1 15 4 2 2" xfId="827"/>
    <cellStyle name="20% - Accent1 15 4 2 2 2" xfId="828"/>
    <cellStyle name="20% - Accent1 15 4 2 3" xfId="829"/>
    <cellStyle name="20% - Accent1 15 4 3" xfId="830"/>
    <cellStyle name="20% - Accent1 15 4 3 2" xfId="831"/>
    <cellStyle name="20% - Accent1 15 4 4" xfId="832"/>
    <cellStyle name="20% - Accent1 15 5" xfId="833"/>
    <cellStyle name="20% - Accent1 15 5 2" xfId="834"/>
    <cellStyle name="20% - Accent1 15 5 2 2" xfId="835"/>
    <cellStyle name="20% - Accent1 15 5 3" xfId="836"/>
    <cellStyle name="20% - Accent1 15 6" xfId="837"/>
    <cellStyle name="20% - Accent1 15 6 2" xfId="838"/>
    <cellStyle name="20% - Accent1 15 6 2 2" xfId="839"/>
    <cellStyle name="20% - Accent1 15 6 3" xfId="840"/>
    <cellStyle name="20% - Accent1 15 7" xfId="841"/>
    <cellStyle name="20% - Accent1 15 7 2" xfId="842"/>
    <cellStyle name="20% - Accent1 15 8" xfId="843"/>
    <cellStyle name="20% - Accent1 15 8 2" xfId="844"/>
    <cellStyle name="20% - Accent1 15 9" xfId="845"/>
    <cellStyle name="20% - Accent1 16" xfId="846"/>
    <cellStyle name="20% - Accent1 16 2" xfId="847"/>
    <cellStyle name="20% - Accent1 16 2 2" xfId="848"/>
    <cellStyle name="20% - Accent1 16 2 2 2" xfId="849"/>
    <cellStyle name="20% - Accent1 16 2 3" xfId="850"/>
    <cellStyle name="20% - Accent1 16 3" xfId="851"/>
    <cellStyle name="20% - Accent1 16 3 2" xfId="852"/>
    <cellStyle name="20% - Accent1 16 4" xfId="853"/>
    <cellStyle name="20% - Accent1 17" xfId="854"/>
    <cellStyle name="20% - Accent1 17 2" xfId="855"/>
    <cellStyle name="20% - Accent1 17 2 2" xfId="856"/>
    <cellStyle name="20% - Accent1 17 2 2 2" xfId="857"/>
    <cellStyle name="20% - Accent1 17 2 3" xfId="858"/>
    <cellStyle name="20% - Accent1 17 3" xfId="859"/>
    <cellStyle name="20% - Accent1 17 3 2" xfId="860"/>
    <cellStyle name="20% - Accent1 17 4" xfId="861"/>
    <cellStyle name="20% - Accent1 18" xfId="862"/>
    <cellStyle name="20% - Accent1 18 2" xfId="863"/>
    <cellStyle name="20% - Accent1 18 2 2" xfId="864"/>
    <cellStyle name="20% - Accent1 18 2 2 2" xfId="865"/>
    <cellStyle name="20% - Accent1 18 2 3" xfId="866"/>
    <cellStyle name="20% - Accent1 18 3" xfId="867"/>
    <cellStyle name="20% - Accent1 18 3 2" xfId="868"/>
    <cellStyle name="20% - Accent1 18 4" xfId="869"/>
    <cellStyle name="20% - Accent1 19" xfId="870"/>
    <cellStyle name="20% - Accent1 19 2" xfId="871"/>
    <cellStyle name="20% - Accent1 19 2 2" xfId="872"/>
    <cellStyle name="20% - Accent1 19 3" xfId="873"/>
    <cellStyle name="20% - Accent1 2" xfId="107"/>
    <cellStyle name="20% - Accent1 2 10" xfId="874"/>
    <cellStyle name="20% - Accent1 2 10 10" xfId="875"/>
    <cellStyle name="20% - Accent1 2 10 10 2" xfId="876"/>
    <cellStyle name="20% - Accent1 2 10 11" xfId="877"/>
    <cellStyle name="20% - Accent1 2 10 2" xfId="878"/>
    <cellStyle name="20% - Accent1 2 10 2 2" xfId="879"/>
    <cellStyle name="20% - Accent1 2 10 2 2 2" xfId="880"/>
    <cellStyle name="20% - Accent1 2 10 2 2 2 2" xfId="881"/>
    <cellStyle name="20% - Accent1 2 10 2 2 2 2 2" xfId="882"/>
    <cellStyle name="20% - Accent1 2 10 2 2 2 3" xfId="883"/>
    <cellStyle name="20% - Accent1 2 10 2 2 3" xfId="884"/>
    <cellStyle name="20% - Accent1 2 10 2 2 3 2" xfId="885"/>
    <cellStyle name="20% - Accent1 2 10 2 2 4" xfId="886"/>
    <cellStyle name="20% - Accent1 2 10 2 3" xfId="887"/>
    <cellStyle name="20% - Accent1 2 10 2 3 2" xfId="888"/>
    <cellStyle name="20% - Accent1 2 10 2 3 2 2" xfId="889"/>
    <cellStyle name="20% - Accent1 2 10 2 3 2 2 2" xfId="890"/>
    <cellStyle name="20% - Accent1 2 10 2 3 2 3" xfId="891"/>
    <cellStyle name="20% - Accent1 2 10 2 3 3" xfId="892"/>
    <cellStyle name="20% - Accent1 2 10 2 3 3 2" xfId="893"/>
    <cellStyle name="20% - Accent1 2 10 2 3 4" xfId="894"/>
    <cellStyle name="20% - Accent1 2 10 2 4" xfId="895"/>
    <cellStyle name="20% - Accent1 2 10 2 4 2" xfId="896"/>
    <cellStyle name="20% - Accent1 2 10 2 4 2 2" xfId="897"/>
    <cellStyle name="20% - Accent1 2 10 2 4 2 2 2" xfId="898"/>
    <cellStyle name="20% - Accent1 2 10 2 4 2 3" xfId="899"/>
    <cellStyle name="20% - Accent1 2 10 2 4 3" xfId="900"/>
    <cellStyle name="20% - Accent1 2 10 2 4 3 2" xfId="901"/>
    <cellStyle name="20% - Accent1 2 10 2 4 4" xfId="902"/>
    <cellStyle name="20% - Accent1 2 10 2 5" xfId="903"/>
    <cellStyle name="20% - Accent1 2 10 2 5 2" xfId="904"/>
    <cellStyle name="20% - Accent1 2 10 2 5 2 2" xfId="905"/>
    <cellStyle name="20% - Accent1 2 10 2 5 3" xfId="906"/>
    <cellStyle name="20% - Accent1 2 10 2 6" xfId="108"/>
    <cellStyle name="20% - Accent1 2 10 2 6 2" xfId="109"/>
    <cellStyle name="20% - Accent1 2 10 2 6 2 2" xfId="907"/>
    <cellStyle name="20% - Accent1 2 10 2 6 3" xfId="110"/>
    <cellStyle name="20% - Accent1 2 10 2 6 4" xfId="908"/>
    <cellStyle name="20% - Accent1 2 10 2 7" xfId="111"/>
    <cellStyle name="20% - Accent1 2 10 2 7 2" xfId="112"/>
    <cellStyle name="20% - Accent1 2 10 2 7 3" xfId="113"/>
    <cellStyle name="20% - Accent1 2 10 2 8" xfId="909"/>
    <cellStyle name="20% - Accent1 2 10 2 8 2" xfId="910"/>
    <cellStyle name="20% - Accent1 2 10 2 9" xfId="911"/>
    <cellStyle name="20% - Accent1 2 10 3" xfId="912"/>
    <cellStyle name="20% - Accent1 2 10 3 2" xfId="913"/>
    <cellStyle name="20% - Accent1 2 10 3 2 2" xfId="914"/>
    <cellStyle name="20% - Accent1 2 10 3 2 2 2" xfId="915"/>
    <cellStyle name="20% - Accent1 2 10 3 2 2 2 2" xfId="916"/>
    <cellStyle name="20% - Accent1 2 10 3 2 2 3" xfId="917"/>
    <cellStyle name="20% - Accent1 2 10 3 2 3" xfId="918"/>
    <cellStyle name="20% - Accent1 2 10 3 2 3 2" xfId="919"/>
    <cellStyle name="20% - Accent1 2 10 3 2 4" xfId="920"/>
    <cellStyle name="20% - Accent1 2 10 3 3" xfId="921"/>
    <cellStyle name="20% - Accent1 2 10 3 3 2" xfId="922"/>
    <cellStyle name="20% - Accent1 2 10 3 3 2 2" xfId="923"/>
    <cellStyle name="20% - Accent1 2 10 3 3 2 2 2" xfId="924"/>
    <cellStyle name="20% - Accent1 2 10 3 3 2 3" xfId="925"/>
    <cellStyle name="20% - Accent1 2 10 3 3 3" xfId="926"/>
    <cellStyle name="20% - Accent1 2 10 3 3 3 2" xfId="927"/>
    <cellStyle name="20% - Accent1 2 10 3 3 4" xfId="928"/>
    <cellStyle name="20% - Accent1 2 10 3 4" xfId="929"/>
    <cellStyle name="20% - Accent1 2 10 3 4 2" xfId="930"/>
    <cellStyle name="20% - Accent1 2 10 3 4 2 2" xfId="931"/>
    <cellStyle name="20% - Accent1 2 10 3 4 2 2 2" xfId="932"/>
    <cellStyle name="20% - Accent1 2 10 3 4 2 3" xfId="933"/>
    <cellStyle name="20% - Accent1 2 10 3 4 3" xfId="934"/>
    <cellStyle name="20% - Accent1 2 10 3 4 3 2" xfId="935"/>
    <cellStyle name="20% - Accent1 2 10 3 4 4" xfId="936"/>
    <cellStyle name="20% - Accent1 2 10 3 5" xfId="937"/>
    <cellStyle name="20% - Accent1 2 10 3 5 2" xfId="938"/>
    <cellStyle name="20% - Accent1 2 10 3 5 2 2" xfId="939"/>
    <cellStyle name="20% - Accent1 2 10 3 5 3" xfId="940"/>
    <cellStyle name="20% - Accent1 2 10 3 6" xfId="941"/>
    <cellStyle name="20% - Accent1 2 10 3 6 2" xfId="942"/>
    <cellStyle name="20% - Accent1 2 10 3 6 2 2" xfId="943"/>
    <cellStyle name="20% - Accent1 2 10 3 6 3" xfId="944"/>
    <cellStyle name="20% - Accent1 2 10 3 7" xfId="945"/>
    <cellStyle name="20% - Accent1 2 10 3 7 2" xfId="946"/>
    <cellStyle name="20% - Accent1 2 10 3 8" xfId="947"/>
    <cellStyle name="20% - Accent1 2 10 3 8 2" xfId="948"/>
    <cellStyle name="20% - Accent1 2 10 3 9" xfId="949"/>
    <cellStyle name="20% - Accent1 2 10 4" xfId="950"/>
    <cellStyle name="20% - Accent1 2 10 4 2" xfId="951"/>
    <cellStyle name="20% - Accent1 2 10 4 2 2" xfId="952"/>
    <cellStyle name="20% - Accent1 2 10 4 2 2 2" xfId="953"/>
    <cellStyle name="20% - Accent1 2 10 4 2 3" xfId="954"/>
    <cellStyle name="20% - Accent1 2 10 4 3" xfId="955"/>
    <cellStyle name="20% - Accent1 2 10 4 3 2" xfId="956"/>
    <cellStyle name="20% - Accent1 2 10 4 4" xfId="957"/>
    <cellStyle name="20% - Accent1 2 10 5" xfId="958"/>
    <cellStyle name="20% - Accent1 2 10 5 2" xfId="959"/>
    <cellStyle name="20% - Accent1 2 10 5 2 2" xfId="960"/>
    <cellStyle name="20% - Accent1 2 10 5 2 2 2" xfId="961"/>
    <cellStyle name="20% - Accent1 2 10 5 2 3" xfId="962"/>
    <cellStyle name="20% - Accent1 2 10 5 3" xfId="963"/>
    <cellStyle name="20% - Accent1 2 10 5 3 2" xfId="964"/>
    <cellStyle name="20% - Accent1 2 10 5 4" xfId="965"/>
    <cellStyle name="20% - Accent1 2 10 6" xfId="966"/>
    <cellStyle name="20% - Accent1 2 10 6 2" xfId="967"/>
    <cellStyle name="20% - Accent1 2 10 6 2 2" xfId="968"/>
    <cellStyle name="20% - Accent1 2 10 6 2 2 2" xfId="969"/>
    <cellStyle name="20% - Accent1 2 10 6 2 3" xfId="970"/>
    <cellStyle name="20% - Accent1 2 10 6 3" xfId="971"/>
    <cellStyle name="20% - Accent1 2 10 6 3 2" xfId="972"/>
    <cellStyle name="20% - Accent1 2 10 6 4" xfId="973"/>
    <cellStyle name="20% - Accent1 2 10 7" xfId="974"/>
    <cellStyle name="20% - Accent1 2 10 7 2" xfId="975"/>
    <cellStyle name="20% - Accent1 2 10 7 2 2" xfId="976"/>
    <cellStyle name="20% - Accent1 2 10 7 3" xfId="977"/>
    <cellStyle name="20% - Accent1 2 10 8" xfId="978"/>
    <cellStyle name="20% - Accent1 2 10 8 2" xfId="979"/>
    <cellStyle name="20% - Accent1 2 10 8 2 2" xfId="980"/>
    <cellStyle name="20% - Accent1 2 10 8 3" xfId="981"/>
    <cellStyle name="20% - Accent1 2 10 9" xfId="982"/>
    <cellStyle name="20% - Accent1 2 10 9 2" xfId="983"/>
    <cellStyle name="20% - Accent1 2 11" xfId="984"/>
    <cellStyle name="20% - Accent1 2 11 10" xfId="985"/>
    <cellStyle name="20% - Accent1 2 11 10 2" xfId="986"/>
    <cellStyle name="20% - Accent1 2 11 11" xfId="987"/>
    <cellStyle name="20% - Accent1 2 11 2" xfId="988"/>
    <cellStyle name="20% - Accent1 2 11 2 2" xfId="989"/>
    <cellStyle name="20% - Accent1 2 11 2 2 2" xfId="990"/>
    <cellStyle name="20% - Accent1 2 11 2 2 2 2" xfId="991"/>
    <cellStyle name="20% - Accent1 2 11 2 2 2 2 2" xfId="992"/>
    <cellStyle name="20% - Accent1 2 11 2 2 2 3" xfId="993"/>
    <cellStyle name="20% - Accent1 2 11 2 2 3" xfId="994"/>
    <cellStyle name="20% - Accent1 2 11 2 2 3 2" xfId="995"/>
    <cellStyle name="20% - Accent1 2 11 2 2 4" xfId="996"/>
    <cellStyle name="20% - Accent1 2 11 2 3" xfId="997"/>
    <cellStyle name="20% - Accent1 2 11 2 3 2" xfId="998"/>
    <cellStyle name="20% - Accent1 2 11 2 3 2 2" xfId="999"/>
    <cellStyle name="20% - Accent1 2 11 2 3 2 2 2" xfId="1000"/>
    <cellStyle name="20% - Accent1 2 11 2 3 2 3" xfId="1001"/>
    <cellStyle name="20% - Accent1 2 11 2 3 3" xfId="1002"/>
    <cellStyle name="20% - Accent1 2 11 2 3 3 2" xfId="1003"/>
    <cellStyle name="20% - Accent1 2 11 2 3 4" xfId="1004"/>
    <cellStyle name="20% - Accent1 2 11 2 4" xfId="1005"/>
    <cellStyle name="20% - Accent1 2 11 2 4 2" xfId="1006"/>
    <cellStyle name="20% - Accent1 2 11 2 4 2 2" xfId="1007"/>
    <cellStyle name="20% - Accent1 2 11 2 4 2 2 2" xfId="1008"/>
    <cellStyle name="20% - Accent1 2 11 2 4 2 3" xfId="1009"/>
    <cellStyle name="20% - Accent1 2 11 2 4 3" xfId="1010"/>
    <cellStyle name="20% - Accent1 2 11 2 4 3 2" xfId="1011"/>
    <cellStyle name="20% - Accent1 2 11 2 4 4" xfId="1012"/>
    <cellStyle name="20% - Accent1 2 11 2 5" xfId="1013"/>
    <cellStyle name="20% - Accent1 2 11 2 5 2" xfId="1014"/>
    <cellStyle name="20% - Accent1 2 11 2 5 2 2" xfId="1015"/>
    <cellStyle name="20% - Accent1 2 11 2 5 3" xfId="1016"/>
    <cellStyle name="20% - Accent1 2 11 2 6" xfId="1017"/>
    <cellStyle name="20% - Accent1 2 11 2 6 2" xfId="1018"/>
    <cellStyle name="20% - Accent1 2 11 2 6 2 2" xfId="1019"/>
    <cellStyle name="20% - Accent1 2 11 2 6 3" xfId="1020"/>
    <cellStyle name="20% - Accent1 2 11 2 7" xfId="1021"/>
    <cellStyle name="20% - Accent1 2 11 2 7 2" xfId="1022"/>
    <cellStyle name="20% - Accent1 2 11 2 8" xfId="1023"/>
    <cellStyle name="20% - Accent1 2 11 2 8 2" xfId="1024"/>
    <cellStyle name="20% - Accent1 2 11 2 9" xfId="1025"/>
    <cellStyle name="20% - Accent1 2 11 3" xfId="1026"/>
    <cellStyle name="20% - Accent1 2 11 3 2" xfId="1027"/>
    <cellStyle name="20% - Accent1 2 11 3 2 2" xfId="1028"/>
    <cellStyle name="20% - Accent1 2 11 3 2 2 2" xfId="1029"/>
    <cellStyle name="20% - Accent1 2 11 3 2 2 2 2" xfId="1030"/>
    <cellStyle name="20% - Accent1 2 11 3 2 2 3" xfId="1031"/>
    <cellStyle name="20% - Accent1 2 11 3 2 3" xfId="1032"/>
    <cellStyle name="20% - Accent1 2 11 3 2 3 2" xfId="1033"/>
    <cellStyle name="20% - Accent1 2 11 3 2 4" xfId="1034"/>
    <cellStyle name="20% - Accent1 2 11 3 3" xfId="1035"/>
    <cellStyle name="20% - Accent1 2 11 3 3 2" xfId="1036"/>
    <cellStyle name="20% - Accent1 2 11 3 3 2 2" xfId="1037"/>
    <cellStyle name="20% - Accent1 2 11 3 3 2 2 2" xfId="1038"/>
    <cellStyle name="20% - Accent1 2 11 3 3 2 3" xfId="1039"/>
    <cellStyle name="20% - Accent1 2 11 3 3 3" xfId="1040"/>
    <cellStyle name="20% - Accent1 2 11 3 3 3 2" xfId="1041"/>
    <cellStyle name="20% - Accent1 2 11 3 3 4" xfId="1042"/>
    <cellStyle name="20% - Accent1 2 11 3 4" xfId="1043"/>
    <cellStyle name="20% - Accent1 2 11 3 4 2" xfId="1044"/>
    <cellStyle name="20% - Accent1 2 11 3 4 2 2" xfId="1045"/>
    <cellStyle name="20% - Accent1 2 11 3 4 2 2 2" xfId="1046"/>
    <cellStyle name="20% - Accent1 2 11 3 4 2 3" xfId="1047"/>
    <cellStyle name="20% - Accent1 2 11 3 4 3" xfId="1048"/>
    <cellStyle name="20% - Accent1 2 11 3 4 3 2" xfId="1049"/>
    <cellStyle name="20% - Accent1 2 11 3 4 4" xfId="1050"/>
    <cellStyle name="20% - Accent1 2 11 3 5" xfId="1051"/>
    <cellStyle name="20% - Accent1 2 11 3 5 2" xfId="1052"/>
    <cellStyle name="20% - Accent1 2 11 3 5 2 2" xfId="1053"/>
    <cellStyle name="20% - Accent1 2 11 3 5 3" xfId="1054"/>
    <cellStyle name="20% - Accent1 2 11 3 6" xfId="1055"/>
    <cellStyle name="20% - Accent1 2 11 3 6 2" xfId="1056"/>
    <cellStyle name="20% - Accent1 2 11 3 6 2 2" xfId="1057"/>
    <cellStyle name="20% - Accent1 2 11 3 6 3" xfId="1058"/>
    <cellStyle name="20% - Accent1 2 11 3 7" xfId="1059"/>
    <cellStyle name="20% - Accent1 2 11 3 7 2" xfId="1060"/>
    <cellStyle name="20% - Accent1 2 11 3 8" xfId="1061"/>
    <cellStyle name="20% - Accent1 2 11 3 8 2" xfId="1062"/>
    <cellStyle name="20% - Accent1 2 11 3 9" xfId="1063"/>
    <cellStyle name="20% - Accent1 2 11 4" xfId="1064"/>
    <cellStyle name="20% - Accent1 2 11 4 2" xfId="1065"/>
    <cellStyle name="20% - Accent1 2 11 4 2 2" xfId="1066"/>
    <cellStyle name="20% - Accent1 2 11 4 2 2 2" xfId="1067"/>
    <cellStyle name="20% - Accent1 2 11 4 2 3" xfId="1068"/>
    <cellStyle name="20% - Accent1 2 11 4 3" xfId="1069"/>
    <cellStyle name="20% - Accent1 2 11 4 3 2" xfId="1070"/>
    <cellStyle name="20% - Accent1 2 11 4 4" xfId="1071"/>
    <cellStyle name="20% - Accent1 2 11 5" xfId="1072"/>
    <cellStyle name="20% - Accent1 2 11 5 2" xfId="1073"/>
    <cellStyle name="20% - Accent1 2 11 5 2 2" xfId="1074"/>
    <cellStyle name="20% - Accent1 2 11 5 2 2 2" xfId="1075"/>
    <cellStyle name="20% - Accent1 2 11 5 2 3" xfId="1076"/>
    <cellStyle name="20% - Accent1 2 11 5 3" xfId="1077"/>
    <cellStyle name="20% - Accent1 2 11 5 3 2" xfId="1078"/>
    <cellStyle name="20% - Accent1 2 11 5 4" xfId="1079"/>
    <cellStyle name="20% - Accent1 2 11 6" xfId="1080"/>
    <cellStyle name="20% - Accent1 2 11 6 2" xfId="1081"/>
    <cellStyle name="20% - Accent1 2 11 6 2 2" xfId="1082"/>
    <cellStyle name="20% - Accent1 2 11 6 2 2 2" xfId="1083"/>
    <cellStyle name="20% - Accent1 2 11 6 2 3" xfId="1084"/>
    <cellStyle name="20% - Accent1 2 11 6 3" xfId="1085"/>
    <cellStyle name="20% - Accent1 2 11 6 3 2" xfId="1086"/>
    <cellStyle name="20% - Accent1 2 11 6 4" xfId="1087"/>
    <cellStyle name="20% - Accent1 2 11 7" xfId="1088"/>
    <cellStyle name="20% - Accent1 2 11 7 2" xfId="1089"/>
    <cellStyle name="20% - Accent1 2 11 7 2 2" xfId="1090"/>
    <cellStyle name="20% - Accent1 2 11 7 3" xfId="1091"/>
    <cellStyle name="20% - Accent1 2 11 8" xfId="1092"/>
    <cellStyle name="20% - Accent1 2 11 8 2" xfId="1093"/>
    <cellStyle name="20% - Accent1 2 11 8 2 2" xfId="1094"/>
    <cellStyle name="20% - Accent1 2 11 8 3" xfId="1095"/>
    <cellStyle name="20% - Accent1 2 11 9" xfId="1096"/>
    <cellStyle name="20% - Accent1 2 11 9 2" xfId="1097"/>
    <cellStyle name="20% - Accent1 2 12" xfId="1098"/>
    <cellStyle name="20% - Accent1 2 12 2" xfId="1099"/>
    <cellStyle name="20% - Accent1 2 12 2 2" xfId="1100"/>
    <cellStyle name="20% - Accent1 2 12 2 2 2" xfId="1101"/>
    <cellStyle name="20% - Accent1 2 12 2 2 2 2" xfId="1102"/>
    <cellStyle name="20% - Accent1 2 12 2 2 3" xfId="1103"/>
    <cellStyle name="20% - Accent1 2 12 2 3" xfId="1104"/>
    <cellStyle name="20% - Accent1 2 12 2 3 2" xfId="1105"/>
    <cellStyle name="20% - Accent1 2 12 2 4" xfId="1106"/>
    <cellStyle name="20% - Accent1 2 12 3" xfId="1107"/>
    <cellStyle name="20% - Accent1 2 12 3 2" xfId="1108"/>
    <cellStyle name="20% - Accent1 2 12 3 2 2" xfId="1109"/>
    <cellStyle name="20% - Accent1 2 12 3 2 2 2" xfId="1110"/>
    <cellStyle name="20% - Accent1 2 12 3 2 3" xfId="1111"/>
    <cellStyle name="20% - Accent1 2 12 3 3" xfId="1112"/>
    <cellStyle name="20% - Accent1 2 12 3 3 2" xfId="1113"/>
    <cellStyle name="20% - Accent1 2 12 3 4" xfId="1114"/>
    <cellStyle name="20% - Accent1 2 12 4" xfId="1115"/>
    <cellStyle name="20% - Accent1 2 12 4 2" xfId="1116"/>
    <cellStyle name="20% - Accent1 2 12 4 2 2" xfId="1117"/>
    <cellStyle name="20% - Accent1 2 12 4 2 2 2" xfId="1118"/>
    <cellStyle name="20% - Accent1 2 12 4 2 3" xfId="1119"/>
    <cellStyle name="20% - Accent1 2 12 4 3" xfId="1120"/>
    <cellStyle name="20% - Accent1 2 12 4 3 2" xfId="1121"/>
    <cellStyle name="20% - Accent1 2 12 4 4" xfId="1122"/>
    <cellStyle name="20% - Accent1 2 12 5" xfId="1123"/>
    <cellStyle name="20% - Accent1 2 12 5 2" xfId="1124"/>
    <cellStyle name="20% - Accent1 2 12 5 2 2" xfId="1125"/>
    <cellStyle name="20% - Accent1 2 12 5 3" xfId="1126"/>
    <cellStyle name="20% - Accent1 2 12 6" xfId="1127"/>
    <cellStyle name="20% - Accent1 2 12 6 2" xfId="1128"/>
    <cellStyle name="20% - Accent1 2 12 6 2 2" xfId="1129"/>
    <cellStyle name="20% - Accent1 2 12 6 3" xfId="1130"/>
    <cellStyle name="20% - Accent1 2 12 7" xfId="1131"/>
    <cellStyle name="20% - Accent1 2 12 7 2" xfId="1132"/>
    <cellStyle name="20% - Accent1 2 12 8" xfId="1133"/>
    <cellStyle name="20% - Accent1 2 12 8 2" xfId="1134"/>
    <cellStyle name="20% - Accent1 2 12 9" xfId="1135"/>
    <cellStyle name="20% - Accent1 2 13" xfId="1136"/>
    <cellStyle name="20% - Accent1 2 13 2" xfId="1137"/>
    <cellStyle name="20% - Accent1 2 13 2 2" xfId="1138"/>
    <cellStyle name="20% - Accent1 2 13 2 2 2" xfId="1139"/>
    <cellStyle name="20% - Accent1 2 13 2 2 2 2" xfId="1140"/>
    <cellStyle name="20% - Accent1 2 13 2 2 3" xfId="1141"/>
    <cellStyle name="20% - Accent1 2 13 2 3" xfId="1142"/>
    <cellStyle name="20% - Accent1 2 13 2 3 2" xfId="1143"/>
    <cellStyle name="20% - Accent1 2 13 2 4" xfId="1144"/>
    <cellStyle name="20% - Accent1 2 13 3" xfId="1145"/>
    <cellStyle name="20% - Accent1 2 13 3 2" xfId="1146"/>
    <cellStyle name="20% - Accent1 2 13 3 2 2" xfId="1147"/>
    <cellStyle name="20% - Accent1 2 13 3 2 2 2" xfId="1148"/>
    <cellStyle name="20% - Accent1 2 13 3 2 3" xfId="1149"/>
    <cellStyle name="20% - Accent1 2 13 3 3" xfId="1150"/>
    <cellStyle name="20% - Accent1 2 13 3 3 2" xfId="1151"/>
    <cellStyle name="20% - Accent1 2 13 3 4" xfId="1152"/>
    <cellStyle name="20% - Accent1 2 13 4" xfId="1153"/>
    <cellStyle name="20% - Accent1 2 13 4 2" xfId="1154"/>
    <cellStyle name="20% - Accent1 2 13 4 2 2" xfId="1155"/>
    <cellStyle name="20% - Accent1 2 13 4 2 2 2" xfId="1156"/>
    <cellStyle name="20% - Accent1 2 13 4 2 3" xfId="1157"/>
    <cellStyle name="20% - Accent1 2 13 4 3" xfId="1158"/>
    <cellStyle name="20% - Accent1 2 13 4 3 2" xfId="1159"/>
    <cellStyle name="20% - Accent1 2 13 4 4" xfId="1160"/>
    <cellStyle name="20% - Accent1 2 13 5" xfId="1161"/>
    <cellStyle name="20% - Accent1 2 13 5 2" xfId="1162"/>
    <cellStyle name="20% - Accent1 2 13 5 2 2" xfId="1163"/>
    <cellStyle name="20% - Accent1 2 13 5 3" xfId="1164"/>
    <cellStyle name="20% - Accent1 2 13 6" xfId="1165"/>
    <cellStyle name="20% - Accent1 2 13 6 2" xfId="1166"/>
    <cellStyle name="20% - Accent1 2 13 6 2 2" xfId="1167"/>
    <cellStyle name="20% - Accent1 2 13 6 3" xfId="1168"/>
    <cellStyle name="20% - Accent1 2 13 7" xfId="1169"/>
    <cellStyle name="20% - Accent1 2 13 7 2" xfId="1170"/>
    <cellStyle name="20% - Accent1 2 13 8" xfId="1171"/>
    <cellStyle name="20% - Accent1 2 13 8 2" xfId="1172"/>
    <cellStyle name="20% - Accent1 2 13 9" xfId="1173"/>
    <cellStyle name="20% - Accent1 2 14" xfId="1174"/>
    <cellStyle name="20% - Accent1 2 14 2" xfId="1175"/>
    <cellStyle name="20% - Accent1 2 14 2 2" xfId="1176"/>
    <cellStyle name="20% - Accent1 2 14 2 2 2" xfId="1177"/>
    <cellStyle name="20% - Accent1 2 14 2 3" xfId="1178"/>
    <cellStyle name="20% - Accent1 2 14 3" xfId="1179"/>
    <cellStyle name="20% - Accent1 2 14 3 2" xfId="1180"/>
    <cellStyle name="20% - Accent1 2 14 4" xfId="1181"/>
    <cellStyle name="20% - Accent1 2 15" xfId="1182"/>
    <cellStyle name="20% - Accent1 2 15 2" xfId="1183"/>
    <cellStyle name="20% - Accent1 2 15 2 2" xfId="1184"/>
    <cellStyle name="20% - Accent1 2 15 2 2 2" xfId="1185"/>
    <cellStyle name="20% - Accent1 2 15 2 3" xfId="1186"/>
    <cellStyle name="20% - Accent1 2 15 3" xfId="1187"/>
    <cellStyle name="20% - Accent1 2 15 3 2" xfId="1188"/>
    <cellStyle name="20% - Accent1 2 15 4" xfId="1189"/>
    <cellStyle name="20% - Accent1 2 16" xfId="1190"/>
    <cellStyle name="20% - Accent1 2 16 2" xfId="1191"/>
    <cellStyle name="20% - Accent1 2 16 2 2" xfId="1192"/>
    <cellStyle name="20% - Accent1 2 16 2 2 2" xfId="1193"/>
    <cellStyle name="20% - Accent1 2 16 2 3" xfId="1194"/>
    <cellStyle name="20% - Accent1 2 16 3" xfId="1195"/>
    <cellStyle name="20% - Accent1 2 16 3 2" xfId="1196"/>
    <cellStyle name="20% - Accent1 2 16 4" xfId="1197"/>
    <cellStyle name="20% - Accent1 2 17" xfId="1198"/>
    <cellStyle name="20% - Accent1 2 17 2" xfId="1199"/>
    <cellStyle name="20% - Accent1 2 17 2 2" xfId="1200"/>
    <cellStyle name="20% - Accent1 2 17 3" xfId="1201"/>
    <cellStyle name="20% - Accent1 2 18" xfId="114"/>
    <cellStyle name="20% - Accent1 2 18 2" xfId="115"/>
    <cellStyle name="20% - Accent1 2 18 2 2" xfId="1202"/>
    <cellStyle name="20% - Accent1 2 18 3" xfId="116"/>
    <cellStyle name="20% - Accent1 2 18 4" xfId="1203"/>
    <cellStyle name="20% - Accent1 2 19" xfId="1204"/>
    <cellStyle name="20% - Accent1 2 19 2" xfId="1205"/>
    <cellStyle name="20% - Accent1 2 2" xfId="1206"/>
    <cellStyle name="20% - Accent1 2 2 10" xfId="1207"/>
    <cellStyle name="20% - Accent1 2 2 10 10" xfId="1208"/>
    <cellStyle name="20% - Accent1 2 2 10 10 2" xfId="1209"/>
    <cellStyle name="20% - Accent1 2 2 10 11" xfId="1210"/>
    <cellStyle name="20% - Accent1 2 2 10 2" xfId="1211"/>
    <cellStyle name="20% - Accent1 2 2 10 2 2" xfId="1212"/>
    <cellStyle name="20% - Accent1 2 2 10 2 2 2" xfId="1213"/>
    <cellStyle name="20% - Accent1 2 2 10 2 2 2 2" xfId="1214"/>
    <cellStyle name="20% - Accent1 2 2 10 2 2 2 2 2" xfId="1215"/>
    <cellStyle name="20% - Accent1 2 2 10 2 2 2 3" xfId="1216"/>
    <cellStyle name="20% - Accent1 2 2 10 2 2 3" xfId="1217"/>
    <cellStyle name="20% - Accent1 2 2 10 2 2 3 2" xfId="1218"/>
    <cellStyle name="20% - Accent1 2 2 10 2 2 4" xfId="1219"/>
    <cellStyle name="20% - Accent1 2 2 10 2 3" xfId="1220"/>
    <cellStyle name="20% - Accent1 2 2 10 2 3 2" xfId="1221"/>
    <cellStyle name="20% - Accent1 2 2 10 2 3 2 2" xfId="1222"/>
    <cellStyle name="20% - Accent1 2 2 10 2 3 2 2 2" xfId="1223"/>
    <cellStyle name="20% - Accent1 2 2 10 2 3 2 3" xfId="1224"/>
    <cellStyle name="20% - Accent1 2 2 10 2 3 3" xfId="1225"/>
    <cellStyle name="20% - Accent1 2 2 10 2 3 3 2" xfId="1226"/>
    <cellStyle name="20% - Accent1 2 2 10 2 3 4" xfId="1227"/>
    <cellStyle name="20% - Accent1 2 2 10 2 4" xfId="1228"/>
    <cellStyle name="20% - Accent1 2 2 10 2 4 2" xfId="1229"/>
    <cellStyle name="20% - Accent1 2 2 10 2 4 2 2" xfId="1230"/>
    <cellStyle name="20% - Accent1 2 2 10 2 4 2 2 2" xfId="1231"/>
    <cellStyle name="20% - Accent1 2 2 10 2 4 2 3" xfId="1232"/>
    <cellStyle name="20% - Accent1 2 2 10 2 4 3" xfId="1233"/>
    <cellStyle name="20% - Accent1 2 2 10 2 4 3 2" xfId="1234"/>
    <cellStyle name="20% - Accent1 2 2 10 2 4 4" xfId="1235"/>
    <cellStyle name="20% - Accent1 2 2 10 2 5" xfId="1236"/>
    <cellStyle name="20% - Accent1 2 2 10 2 5 2" xfId="1237"/>
    <cellStyle name="20% - Accent1 2 2 10 2 5 2 2" xfId="1238"/>
    <cellStyle name="20% - Accent1 2 2 10 2 5 3" xfId="1239"/>
    <cellStyle name="20% - Accent1 2 2 10 2 6" xfId="1240"/>
    <cellStyle name="20% - Accent1 2 2 10 2 6 2" xfId="1241"/>
    <cellStyle name="20% - Accent1 2 2 10 2 6 2 2" xfId="1242"/>
    <cellStyle name="20% - Accent1 2 2 10 2 6 3" xfId="1243"/>
    <cellStyle name="20% - Accent1 2 2 10 2 7" xfId="1244"/>
    <cellStyle name="20% - Accent1 2 2 10 2 7 2" xfId="1245"/>
    <cellStyle name="20% - Accent1 2 2 10 2 8" xfId="1246"/>
    <cellStyle name="20% - Accent1 2 2 10 2 8 2" xfId="1247"/>
    <cellStyle name="20% - Accent1 2 2 10 2 9" xfId="1248"/>
    <cellStyle name="20% - Accent1 2 2 10 3" xfId="1249"/>
    <cellStyle name="20% - Accent1 2 2 10 3 2" xfId="1250"/>
    <cellStyle name="20% - Accent1 2 2 10 3 2 2" xfId="1251"/>
    <cellStyle name="20% - Accent1 2 2 10 3 2 2 2" xfId="1252"/>
    <cellStyle name="20% - Accent1 2 2 10 3 2 2 2 2" xfId="1253"/>
    <cellStyle name="20% - Accent1 2 2 10 3 2 2 3" xfId="1254"/>
    <cellStyle name="20% - Accent1 2 2 10 3 2 3" xfId="1255"/>
    <cellStyle name="20% - Accent1 2 2 10 3 2 3 2" xfId="1256"/>
    <cellStyle name="20% - Accent1 2 2 10 3 2 4" xfId="1257"/>
    <cellStyle name="20% - Accent1 2 2 10 3 3" xfId="1258"/>
    <cellStyle name="20% - Accent1 2 2 10 3 3 2" xfId="1259"/>
    <cellStyle name="20% - Accent1 2 2 10 3 3 2 2" xfId="1260"/>
    <cellStyle name="20% - Accent1 2 2 10 3 3 2 2 2" xfId="1261"/>
    <cellStyle name="20% - Accent1 2 2 10 3 3 2 3" xfId="1262"/>
    <cellStyle name="20% - Accent1 2 2 10 3 3 3" xfId="1263"/>
    <cellStyle name="20% - Accent1 2 2 10 3 3 3 2" xfId="1264"/>
    <cellStyle name="20% - Accent1 2 2 10 3 3 4" xfId="1265"/>
    <cellStyle name="20% - Accent1 2 2 10 3 4" xfId="1266"/>
    <cellStyle name="20% - Accent1 2 2 10 3 4 2" xfId="1267"/>
    <cellStyle name="20% - Accent1 2 2 10 3 4 2 2" xfId="1268"/>
    <cellStyle name="20% - Accent1 2 2 10 3 4 2 2 2" xfId="1269"/>
    <cellStyle name="20% - Accent1 2 2 10 3 4 2 3" xfId="1270"/>
    <cellStyle name="20% - Accent1 2 2 10 3 4 3" xfId="1271"/>
    <cellStyle name="20% - Accent1 2 2 10 3 4 3 2" xfId="1272"/>
    <cellStyle name="20% - Accent1 2 2 10 3 4 4" xfId="1273"/>
    <cellStyle name="20% - Accent1 2 2 10 3 5" xfId="1274"/>
    <cellStyle name="20% - Accent1 2 2 10 3 5 2" xfId="1275"/>
    <cellStyle name="20% - Accent1 2 2 10 3 5 2 2" xfId="1276"/>
    <cellStyle name="20% - Accent1 2 2 10 3 5 3" xfId="1277"/>
    <cellStyle name="20% - Accent1 2 2 10 3 6" xfId="1278"/>
    <cellStyle name="20% - Accent1 2 2 10 3 6 2" xfId="1279"/>
    <cellStyle name="20% - Accent1 2 2 10 3 6 2 2" xfId="1280"/>
    <cellStyle name="20% - Accent1 2 2 10 3 6 3" xfId="1281"/>
    <cellStyle name="20% - Accent1 2 2 10 3 7" xfId="1282"/>
    <cellStyle name="20% - Accent1 2 2 10 3 7 2" xfId="1283"/>
    <cellStyle name="20% - Accent1 2 2 10 3 8" xfId="1284"/>
    <cellStyle name="20% - Accent1 2 2 10 3 8 2" xfId="1285"/>
    <cellStyle name="20% - Accent1 2 2 10 3 9" xfId="1286"/>
    <cellStyle name="20% - Accent1 2 2 10 4" xfId="1287"/>
    <cellStyle name="20% - Accent1 2 2 10 4 2" xfId="1288"/>
    <cellStyle name="20% - Accent1 2 2 10 4 2 2" xfId="1289"/>
    <cellStyle name="20% - Accent1 2 2 10 4 2 2 2" xfId="1290"/>
    <cellStyle name="20% - Accent1 2 2 10 4 2 3" xfId="1291"/>
    <cellStyle name="20% - Accent1 2 2 10 4 3" xfId="1292"/>
    <cellStyle name="20% - Accent1 2 2 10 4 3 2" xfId="1293"/>
    <cellStyle name="20% - Accent1 2 2 10 4 4" xfId="1294"/>
    <cellStyle name="20% - Accent1 2 2 10 5" xfId="1295"/>
    <cellStyle name="20% - Accent1 2 2 10 5 2" xfId="1296"/>
    <cellStyle name="20% - Accent1 2 2 10 5 2 2" xfId="1297"/>
    <cellStyle name="20% - Accent1 2 2 10 5 2 2 2" xfId="1298"/>
    <cellStyle name="20% - Accent1 2 2 10 5 2 3" xfId="1299"/>
    <cellStyle name="20% - Accent1 2 2 10 5 3" xfId="1300"/>
    <cellStyle name="20% - Accent1 2 2 10 5 3 2" xfId="1301"/>
    <cellStyle name="20% - Accent1 2 2 10 5 4" xfId="1302"/>
    <cellStyle name="20% - Accent1 2 2 10 6" xfId="1303"/>
    <cellStyle name="20% - Accent1 2 2 10 6 2" xfId="1304"/>
    <cellStyle name="20% - Accent1 2 2 10 6 2 2" xfId="1305"/>
    <cellStyle name="20% - Accent1 2 2 10 6 2 2 2" xfId="1306"/>
    <cellStyle name="20% - Accent1 2 2 10 6 2 3" xfId="1307"/>
    <cellStyle name="20% - Accent1 2 2 10 6 3" xfId="1308"/>
    <cellStyle name="20% - Accent1 2 2 10 6 3 2" xfId="1309"/>
    <cellStyle name="20% - Accent1 2 2 10 6 4" xfId="1310"/>
    <cellStyle name="20% - Accent1 2 2 10 7" xfId="1311"/>
    <cellStyle name="20% - Accent1 2 2 10 7 2" xfId="1312"/>
    <cellStyle name="20% - Accent1 2 2 10 7 2 2" xfId="1313"/>
    <cellStyle name="20% - Accent1 2 2 10 7 3" xfId="1314"/>
    <cellStyle name="20% - Accent1 2 2 10 8" xfId="1315"/>
    <cellStyle name="20% - Accent1 2 2 10 8 2" xfId="1316"/>
    <cellStyle name="20% - Accent1 2 2 10 8 2 2" xfId="1317"/>
    <cellStyle name="20% - Accent1 2 2 10 8 3" xfId="1318"/>
    <cellStyle name="20% - Accent1 2 2 10 9" xfId="1319"/>
    <cellStyle name="20% - Accent1 2 2 10 9 2" xfId="1320"/>
    <cellStyle name="20% - Accent1 2 2 11" xfId="1321"/>
    <cellStyle name="20% - Accent1 2 2 11 2" xfId="1322"/>
    <cellStyle name="20% - Accent1 2 2 11 2 2" xfId="1323"/>
    <cellStyle name="20% - Accent1 2 2 11 2 2 2" xfId="1324"/>
    <cellStyle name="20% - Accent1 2 2 11 2 2 2 2" xfId="1325"/>
    <cellStyle name="20% - Accent1 2 2 11 2 2 3" xfId="1326"/>
    <cellStyle name="20% - Accent1 2 2 11 2 3" xfId="1327"/>
    <cellStyle name="20% - Accent1 2 2 11 2 3 2" xfId="1328"/>
    <cellStyle name="20% - Accent1 2 2 11 2 4" xfId="1329"/>
    <cellStyle name="20% - Accent1 2 2 11 3" xfId="1330"/>
    <cellStyle name="20% - Accent1 2 2 11 3 2" xfId="1331"/>
    <cellStyle name="20% - Accent1 2 2 11 3 2 2" xfId="1332"/>
    <cellStyle name="20% - Accent1 2 2 11 3 2 2 2" xfId="1333"/>
    <cellStyle name="20% - Accent1 2 2 11 3 2 3" xfId="1334"/>
    <cellStyle name="20% - Accent1 2 2 11 3 3" xfId="1335"/>
    <cellStyle name="20% - Accent1 2 2 11 3 3 2" xfId="1336"/>
    <cellStyle name="20% - Accent1 2 2 11 3 4" xfId="1337"/>
    <cellStyle name="20% - Accent1 2 2 11 4" xfId="1338"/>
    <cellStyle name="20% - Accent1 2 2 11 4 2" xfId="1339"/>
    <cellStyle name="20% - Accent1 2 2 11 4 2 2" xfId="1340"/>
    <cellStyle name="20% - Accent1 2 2 11 4 2 2 2" xfId="1341"/>
    <cellStyle name="20% - Accent1 2 2 11 4 2 3" xfId="1342"/>
    <cellStyle name="20% - Accent1 2 2 11 4 3" xfId="1343"/>
    <cellStyle name="20% - Accent1 2 2 11 4 3 2" xfId="1344"/>
    <cellStyle name="20% - Accent1 2 2 11 4 4" xfId="1345"/>
    <cellStyle name="20% - Accent1 2 2 11 5" xfId="1346"/>
    <cellStyle name="20% - Accent1 2 2 11 5 2" xfId="1347"/>
    <cellStyle name="20% - Accent1 2 2 11 5 2 2" xfId="1348"/>
    <cellStyle name="20% - Accent1 2 2 11 5 3" xfId="1349"/>
    <cellStyle name="20% - Accent1 2 2 11 6" xfId="1350"/>
    <cellStyle name="20% - Accent1 2 2 11 6 2" xfId="1351"/>
    <cellStyle name="20% - Accent1 2 2 11 6 2 2" xfId="1352"/>
    <cellStyle name="20% - Accent1 2 2 11 6 3" xfId="1353"/>
    <cellStyle name="20% - Accent1 2 2 11 7" xfId="1354"/>
    <cellStyle name="20% - Accent1 2 2 11 7 2" xfId="1355"/>
    <cellStyle name="20% - Accent1 2 2 11 8" xfId="1356"/>
    <cellStyle name="20% - Accent1 2 2 11 8 2" xfId="1357"/>
    <cellStyle name="20% - Accent1 2 2 11 9" xfId="1358"/>
    <cellStyle name="20% - Accent1 2 2 12" xfId="1359"/>
    <cellStyle name="20% - Accent1 2 2 12 2" xfId="1360"/>
    <cellStyle name="20% - Accent1 2 2 12 2 2" xfId="1361"/>
    <cellStyle name="20% - Accent1 2 2 12 2 2 2" xfId="1362"/>
    <cellStyle name="20% - Accent1 2 2 12 2 2 2 2" xfId="1363"/>
    <cellStyle name="20% - Accent1 2 2 12 2 2 3" xfId="1364"/>
    <cellStyle name="20% - Accent1 2 2 12 2 3" xfId="1365"/>
    <cellStyle name="20% - Accent1 2 2 12 2 3 2" xfId="1366"/>
    <cellStyle name="20% - Accent1 2 2 12 2 4" xfId="1367"/>
    <cellStyle name="20% - Accent1 2 2 12 3" xfId="1368"/>
    <cellStyle name="20% - Accent1 2 2 12 3 2" xfId="1369"/>
    <cellStyle name="20% - Accent1 2 2 12 3 2 2" xfId="1370"/>
    <cellStyle name="20% - Accent1 2 2 12 3 2 2 2" xfId="1371"/>
    <cellStyle name="20% - Accent1 2 2 12 3 2 3" xfId="1372"/>
    <cellStyle name="20% - Accent1 2 2 12 3 3" xfId="1373"/>
    <cellStyle name="20% - Accent1 2 2 12 3 3 2" xfId="1374"/>
    <cellStyle name="20% - Accent1 2 2 12 3 4" xfId="1375"/>
    <cellStyle name="20% - Accent1 2 2 12 4" xfId="1376"/>
    <cellStyle name="20% - Accent1 2 2 12 4 2" xfId="1377"/>
    <cellStyle name="20% - Accent1 2 2 12 4 2 2" xfId="1378"/>
    <cellStyle name="20% - Accent1 2 2 12 4 2 2 2" xfId="1379"/>
    <cellStyle name="20% - Accent1 2 2 12 4 2 3" xfId="1380"/>
    <cellStyle name="20% - Accent1 2 2 12 4 3" xfId="1381"/>
    <cellStyle name="20% - Accent1 2 2 12 4 3 2" xfId="1382"/>
    <cellStyle name="20% - Accent1 2 2 12 4 4" xfId="1383"/>
    <cellStyle name="20% - Accent1 2 2 12 5" xfId="1384"/>
    <cellStyle name="20% - Accent1 2 2 12 5 2" xfId="1385"/>
    <cellStyle name="20% - Accent1 2 2 12 5 2 2" xfId="1386"/>
    <cellStyle name="20% - Accent1 2 2 12 5 3" xfId="1387"/>
    <cellStyle name="20% - Accent1 2 2 12 6" xfId="1388"/>
    <cellStyle name="20% - Accent1 2 2 12 6 2" xfId="1389"/>
    <cellStyle name="20% - Accent1 2 2 12 6 2 2" xfId="1390"/>
    <cellStyle name="20% - Accent1 2 2 12 6 3" xfId="1391"/>
    <cellStyle name="20% - Accent1 2 2 12 7" xfId="1392"/>
    <cellStyle name="20% - Accent1 2 2 12 7 2" xfId="1393"/>
    <cellStyle name="20% - Accent1 2 2 12 8" xfId="1394"/>
    <cellStyle name="20% - Accent1 2 2 12 8 2" xfId="1395"/>
    <cellStyle name="20% - Accent1 2 2 12 9" xfId="1396"/>
    <cellStyle name="20% - Accent1 2 2 13" xfId="1397"/>
    <cellStyle name="20% - Accent1 2 2 13 2" xfId="1398"/>
    <cellStyle name="20% - Accent1 2 2 13 2 2" xfId="1399"/>
    <cellStyle name="20% - Accent1 2 2 13 2 2 2" xfId="1400"/>
    <cellStyle name="20% - Accent1 2 2 13 2 3" xfId="1401"/>
    <cellStyle name="20% - Accent1 2 2 13 3" xfId="1402"/>
    <cellStyle name="20% - Accent1 2 2 13 3 2" xfId="1403"/>
    <cellStyle name="20% - Accent1 2 2 13 4" xfId="1404"/>
    <cellStyle name="20% - Accent1 2 2 14" xfId="1405"/>
    <cellStyle name="20% - Accent1 2 2 14 2" xfId="1406"/>
    <cellStyle name="20% - Accent1 2 2 14 2 2" xfId="1407"/>
    <cellStyle name="20% - Accent1 2 2 14 2 2 2" xfId="1408"/>
    <cellStyle name="20% - Accent1 2 2 14 2 3" xfId="1409"/>
    <cellStyle name="20% - Accent1 2 2 14 3" xfId="1410"/>
    <cellStyle name="20% - Accent1 2 2 14 3 2" xfId="1411"/>
    <cellStyle name="20% - Accent1 2 2 14 4" xfId="1412"/>
    <cellStyle name="20% - Accent1 2 2 15" xfId="1413"/>
    <cellStyle name="20% - Accent1 2 2 15 2" xfId="1414"/>
    <cellStyle name="20% - Accent1 2 2 15 2 2" xfId="1415"/>
    <cellStyle name="20% - Accent1 2 2 15 2 2 2" xfId="1416"/>
    <cellStyle name="20% - Accent1 2 2 15 2 3" xfId="1417"/>
    <cellStyle name="20% - Accent1 2 2 15 3" xfId="1418"/>
    <cellStyle name="20% - Accent1 2 2 15 3 2" xfId="1419"/>
    <cellStyle name="20% - Accent1 2 2 15 4" xfId="1420"/>
    <cellStyle name="20% - Accent1 2 2 16" xfId="1421"/>
    <cellStyle name="20% - Accent1 2 2 16 2" xfId="1422"/>
    <cellStyle name="20% - Accent1 2 2 16 2 2" xfId="1423"/>
    <cellStyle name="20% - Accent1 2 2 16 3" xfId="1424"/>
    <cellStyle name="20% - Accent1 2 2 17" xfId="1425"/>
    <cellStyle name="20% - Accent1 2 2 17 2" xfId="1426"/>
    <cellStyle name="20% - Accent1 2 2 17 2 2" xfId="1427"/>
    <cellStyle name="20% - Accent1 2 2 17 3" xfId="1428"/>
    <cellStyle name="20% - Accent1 2 2 18" xfId="1429"/>
    <cellStyle name="20% - Accent1 2 2 18 2" xfId="1430"/>
    <cellStyle name="20% - Accent1 2 2 19" xfId="1431"/>
    <cellStyle name="20% - Accent1 2 2 19 2" xfId="1432"/>
    <cellStyle name="20% - Accent1 2 2 2" xfId="1433"/>
    <cellStyle name="20% - Accent1 2 2 2 10" xfId="1434"/>
    <cellStyle name="20% - Accent1 2 2 2 10 2" xfId="1435"/>
    <cellStyle name="20% - Accent1 2 2 2 10 2 2" xfId="1436"/>
    <cellStyle name="20% - Accent1 2 2 2 10 2 2 2" xfId="1437"/>
    <cellStyle name="20% - Accent1 2 2 2 10 2 3" xfId="1438"/>
    <cellStyle name="20% - Accent1 2 2 2 10 3" xfId="1439"/>
    <cellStyle name="20% - Accent1 2 2 2 10 3 2" xfId="1440"/>
    <cellStyle name="20% - Accent1 2 2 2 10 4" xfId="1441"/>
    <cellStyle name="20% - Accent1 2 2 2 11" xfId="1442"/>
    <cellStyle name="20% - Accent1 2 2 2 11 2" xfId="1443"/>
    <cellStyle name="20% - Accent1 2 2 2 11 2 2" xfId="1444"/>
    <cellStyle name="20% - Accent1 2 2 2 11 2 2 2" xfId="1445"/>
    <cellStyle name="20% - Accent1 2 2 2 11 2 3" xfId="1446"/>
    <cellStyle name="20% - Accent1 2 2 2 11 3" xfId="1447"/>
    <cellStyle name="20% - Accent1 2 2 2 11 3 2" xfId="1448"/>
    <cellStyle name="20% - Accent1 2 2 2 11 4" xfId="1449"/>
    <cellStyle name="20% - Accent1 2 2 2 12" xfId="1450"/>
    <cellStyle name="20% - Accent1 2 2 2 12 2" xfId="1451"/>
    <cellStyle name="20% - Accent1 2 2 2 12 2 2" xfId="1452"/>
    <cellStyle name="20% - Accent1 2 2 2 12 3" xfId="1453"/>
    <cellStyle name="20% - Accent1 2 2 2 13" xfId="1454"/>
    <cellStyle name="20% - Accent1 2 2 2 13 2" xfId="1455"/>
    <cellStyle name="20% - Accent1 2 2 2 13 2 2" xfId="1456"/>
    <cellStyle name="20% - Accent1 2 2 2 13 3" xfId="1457"/>
    <cellStyle name="20% - Accent1 2 2 2 14" xfId="1458"/>
    <cellStyle name="20% - Accent1 2 2 2 14 2" xfId="1459"/>
    <cellStyle name="20% - Accent1 2 2 2 15" xfId="1460"/>
    <cellStyle name="20% - Accent1 2 2 2 15 2" xfId="1461"/>
    <cellStyle name="20% - Accent1 2 2 2 16" xfId="1462"/>
    <cellStyle name="20% - Accent1 2 2 2 2" xfId="1463"/>
    <cellStyle name="20% - Accent1 2 2 2 2 10" xfId="1464"/>
    <cellStyle name="20% - Accent1 2 2 2 2 10 2" xfId="1465"/>
    <cellStyle name="20% - Accent1 2 2 2 2 10 2 2" xfId="1466"/>
    <cellStyle name="20% - Accent1 2 2 2 2 10 2 2 2" xfId="1467"/>
    <cellStyle name="20% - Accent1 2 2 2 2 10 2 3" xfId="1468"/>
    <cellStyle name="20% - Accent1 2 2 2 2 10 3" xfId="1469"/>
    <cellStyle name="20% - Accent1 2 2 2 2 10 3 2" xfId="1470"/>
    <cellStyle name="20% - Accent1 2 2 2 2 10 4" xfId="1471"/>
    <cellStyle name="20% - Accent1 2 2 2 2 11" xfId="1472"/>
    <cellStyle name="20% - Accent1 2 2 2 2 11 2" xfId="1473"/>
    <cellStyle name="20% - Accent1 2 2 2 2 11 2 2" xfId="1474"/>
    <cellStyle name="20% - Accent1 2 2 2 2 11 3" xfId="1475"/>
    <cellStyle name="20% - Accent1 2 2 2 2 12" xfId="1476"/>
    <cellStyle name="20% - Accent1 2 2 2 2 12 2" xfId="1477"/>
    <cellStyle name="20% - Accent1 2 2 2 2 12 2 2" xfId="1478"/>
    <cellStyle name="20% - Accent1 2 2 2 2 12 3" xfId="1479"/>
    <cellStyle name="20% - Accent1 2 2 2 2 13" xfId="1480"/>
    <cellStyle name="20% - Accent1 2 2 2 2 13 2" xfId="1481"/>
    <cellStyle name="20% - Accent1 2 2 2 2 14" xfId="1482"/>
    <cellStyle name="20% - Accent1 2 2 2 2 14 2" xfId="1483"/>
    <cellStyle name="20% - Accent1 2 2 2 2 15" xfId="1484"/>
    <cellStyle name="20% - Accent1 2 2 2 2 2" xfId="1485"/>
    <cellStyle name="20% - Accent1 2 2 2 2 2 10" xfId="1486"/>
    <cellStyle name="20% - Accent1 2 2 2 2 2 10 2" xfId="1487"/>
    <cellStyle name="20% - Accent1 2 2 2 2 2 10 2 2" xfId="1488"/>
    <cellStyle name="20% - Accent1 2 2 2 2 2 10 3" xfId="1489"/>
    <cellStyle name="20% - Accent1 2 2 2 2 2 11" xfId="1490"/>
    <cellStyle name="20% - Accent1 2 2 2 2 2 11 2" xfId="1491"/>
    <cellStyle name="20% - Accent1 2 2 2 2 2 11 2 2" xfId="1492"/>
    <cellStyle name="20% - Accent1 2 2 2 2 2 11 3" xfId="1493"/>
    <cellStyle name="20% - Accent1 2 2 2 2 2 12" xfId="1494"/>
    <cellStyle name="20% - Accent1 2 2 2 2 2 12 2" xfId="1495"/>
    <cellStyle name="20% - Accent1 2 2 2 2 2 13" xfId="1496"/>
    <cellStyle name="20% - Accent1 2 2 2 2 2 13 2" xfId="1497"/>
    <cellStyle name="20% - Accent1 2 2 2 2 2 14" xfId="1498"/>
    <cellStyle name="20% - Accent1 2 2 2 2 2 2" xfId="1499"/>
    <cellStyle name="20% - Accent1 2 2 2 2 2 2 10" xfId="1500"/>
    <cellStyle name="20% - Accent1 2 2 2 2 2 2 10 2" xfId="1501"/>
    <cellStyle name="20% - Accent1 2 2 2 2 2 2 11" xfId="1502"/>
    <cellStyle name="20% - Accent1 2 2 2 2 2 2 2" xfId="1503"/>
    <cellStyle name="20% - Accent1 2 2 2 2 2 2 2 2" xfId="1504"/>
    <cellStyle name="20% - Accent1 2 2 2 2 2 2 2 2 2" xfId="1505"/>
    <cellStyle name="20% - Accent1 2 2 2 2 2 2 2 2 2 2" xfId="1506"/>
    <cellStyle name="20% - Accent1 2 2 2 2 2 2 2 2 2 2 2" xfId="1507"/>
    <cellStyle name="20% - Accent1 2 2 2 2 2 2 2 2 2 3" xfId="1508"/>
    <cellStyle name="20% - Accent1 2 2 2 2 2 2 2 2 3" xfId="1509"/>
    <cellStyle name="20% - Accent1 2 2 2 2 2 2 2 2 3 2" xfId="1510"/>
    <cellStyle name="20% - Accent1 2 2 2 2 2 2 2 2 4" xfId="1511"/>
    <cellStyle name="20% - Accent1 2 2 2 2 2 2 2 3" xfId="1512"/>
    <cellStyle name="20% - Accent1 2 2 2 2 2 2 2 3 2" xfId="1513"/>
    <cellStyle name="20% - Accent1 2 2 2 2 2 2 2 3 2 2" xfId="1514"/>
    <cellStyle name="20% - Accent1 2 2 2 2 2 2 2 3 2 2 2" xfId="1515"/>
    <cellStyle name="20% - Accent1 2 2 2 2 2 2 2 3 2 3" xfId="1516"/>
    <cellStyle name="20% - Accent1 2 2 2 2 2 2 2 3 3" xfId="1517"/>
    <cellStyle name="20% - Accent1 2 2 2 2 2 2 2 3 3 2" xfId="1518"/>
    <cellStyle name="20% - Accent1 2 2 2 2 2 2 2 3 4" xfId="1519"/>
    <cellStyle name="20% - Accent1 2 2 2 2 2 2 2 4" xfId="1520"/>
    <cellStyle name="20% - Accent1 2 2 2 2 2 2 2 4 2" xfId="1521"/>
    <cellStyle name="20% - Accent1 2 2 2 2 2 2 2 4 2 2" xfId="1522"/>
    <cellStyle name="20% - Accent1 2 2 2 2 2 2 2 4 2 2 2" xfId="1523"/>
    <cellStyle name="20% - Accent1 2 2 2 2 2 2 2 4 2 3" xfId="1524"/>
    <cellStyle name="20% - Accent1 2 2 2 2 2 2 2 4 3" xfId="1525"/>
    <cellStyle name="20% - Accent1 2 2 2 2 2 2 2 4 3 2" xfId="1526"/>
    <cellStyle name="20% - Accent1 2 2 2 2 2 2 2 4 4" xfId="1527"/>
    <cellStyle name="20% - Accent1 2 2 2 2 2 2 2 5" xfId="1528"/>
    <cellStyle name="20% - Accent1 2 2 2 2 2 2 2 5 2" xfId="1529"/>
    <cellStyle name="20% - Accent1 2 2 2 2 2 2 2 5 2 2" xfId="1530"/>
    <cellStyle name="20% - Accent1 2 2 2 2 2 2 2 5 3" xfId="1531"/>
    <cellStyle name="20% - Accent1 2 2 2 2 2 2 2 6" xfId="1532"/>
    <cellStyle name="20% - Accent1 2 2 2 2 2 2 2 6 2" xfId="1533"/>
    <cellStyle name="20% - Accent1 2 2 2 2 2 2 2 6 2 2" xfId="1534"/>
    <cellStyle name="20% - Accent1 2 2 2 2 2 2 2 6 3" xfId="1535"/>
    <cellStyle name="20% - Accent1 2 2 2 2 2 2 2 7" xfId="1536"/>
    <cellStyle name="20% - Accent1 2 2 2 2 2 2 2 7 2" xfId="1537"/>
    <cellStyle name="20% - Accent1 2 2 2 2 2 2 2 8" xfId="1538"/>
    <cellStyle name="20% - Accent1 2 2 2 2 2 2 2 8 2" xfId="1539"/>
    <cellStyle name="20% - Accent1 2 2 2 2 2 2 2 9" xfId="1540"/>
    <cellStyle name="20% - Accent1 2 2 2 2 2 2 3" xfId="1541"/>
    <cellStyle name="20% - Accent1 2 2 2 2 2 2 3 2" xfId="1542"/>
    <cellStyle name="20% - Accent1 2 2 2 2 2 2 3 2 2" xfId="1543"/>
    <cellStyle name="20% - Accent1 2 2 2 2 2 2 3 2 2 2" xfId="1544"/>
    <cellStyle name="20% - Accent1 2 2 2 2 2 2 3 2 2 2 2" xfId="1545"/>
    <cellStyle name="20% - Accent1 2 2 2 2 2 2 3 2 2 3" xfId="1546"/>
    <cellStyle name="20% - Accent1 2 2 2 2 2 2 3 2 3" xfId="1547"/>
    <cellStyle name="20% - Accent1 2 2 2 2 2 2 3 2 3 2" xfId="1548"/>
    <cellStyle name="20% - Accent1 2 2 2 2 2 2 3 2 4" xfId="1549"/>
    <cellStyle name="20% - Accent1 2 2 2 2 2 2 3 3" xfId="1550"/>
    <cellStyle name="20% - Accent1 2 2 2 2 2 2 3 3 2" xfId="1551"/>
    <cellStyle name="20% - Accent1 2 2 2 2 2 2 3 3 2 2" xfId="1552"/>
    <cellStyle name="20% - Accent1 2 2 2 2 2 2 3 3 2 2 2" xfId="1553"/>
    <cellStyle name="20% - Accent1 2 2 2 2 2 2 3 3 2 3" xfId="1554"/>
    <cellStyle name="20% - Accent1 2 2 2 2 2 2 3 3 3" xfId="1555"/>
    <cellStyle name="20% - Accent1 2 2 2 2 2 2 3 3 3 2" xfId="1556"/>
    <cellStyle name="20% - Accent1 2 2 2 2 2 2 3 3 4" xfId="1557"/>
    <cellStyle name="20% - Accent1 2 2 2 2 2 2 3 4" xfId="1558"/>
    <cellStyle name="20% - Accent1 2 2 2 2 2 2 3 4 2" xfId="1559"/>
    <cellStyle name="20% - Accent1 2 2 2 2 2 2 3 4 2 2" xfId="1560"/>
    <cellStyle name="20% - Accent1 2 2 2 2 2 2 3 4 2 2 2" xfId="1561"/>
    <cellStyle name="20% - Accent1 2 2 2 2 2 2 3 4 2 3" xfId="1562"/>
    <cellStyle name="20% - Accent1 2 2 2 2 2 2 3 4 3" xfId="1563"/>
    <cellStyle name="20% - Accent1 2 2 2 2 2 2 3 4 3 2" xfId="1564"/>
    <cellStyle name="20% - Accent1 2 2 2 2 2 2 3 4 4" xfId="1565"/>
    <cellStyle name="20% - Accent1 2 2 2 2 2 2 3 5" xfId="1566"/>
    <cellStyle name="20% - Accent1 2 2 2 2 2 2 3 5 2" xfId="1567"/>
    <cellStyle name="20% - Accent1 2 2 2 2 2 2 3 5 2 2" xfId="1568"/>
    <cellStyle name="20% - Accent1 2 2 2 2 2 2 3 5 3" xfId="1569"/>
    <cellStyle name="20% - Accent1 2 2 2 2 2 2 3 6" xfId="1570"/>
    <cellStyle name="20% - Accent1 2 2 2 2 2 2 3 6 2" xfId="1571"/>
    <cellStyle name="20% - Accent1 2 2 2 2 2 2 3 6 2 2" xfId="1572"/>
    <cellStyle name="20% - Accent1 2 2 2 2 2 2 3 6 3" xfId="1573"/>
    <cellStyle name="20% - Accent1 2 2 2 2 2 2 3 7" xfId="1574"/>
    <cellStyle name="20% - Accent1 2 2 2 2 2 2 3 7 2" xfId="1575"/>
    <cellStyle name="20% - Accent1 2 2 2 2 2 2 3 8" xfId="1576"/>
    <cellStyle name="20% - Accent1 2 2 2 2 2 2 3 8 2" xfId="1577"/>
    <cellStyle name="20% - Accent1 2 2 2 2 2 2 3 9" xfId="1578"/>
    <cellStyle name="20% - Accent1 2 2 2 2 2 2 4" xfId="1579"/>
    <cellStyle name="20% - Accent1 2 2 2 2 2 2 4 2" xfId="1580"/>
    <cellStyle name="20% - Accent1 2 2 2 2 2 2 4 2 2" xfId="1581"/>
    <cellStyle name="20% - Accent1 2 2 2 2 2 2 4 2 2 2" xfId="1582"/>
    <cellStyle name="20% - Accent1 2 2 2 2 2 2 4 2 3" xfId="1583"/>
    <cellStyle name="20% - Accent1 2 2 2 2 2 2 4 3" xfId="1584"/>
    <cellStyle name="20% - Accent1 2 2 2 2 2 2 4 3 2" xfId="1585"/>
    <cellStyle name="20% - Accent1 2 2 2 2 2 2 4 4" xfId="1586"/>
    <cellStyle name="20% - Accent1 2 2 2 2 2 2 5" xfId="1587"/>
    <cellStyle name="20% - Accent1 2 2 2 2 2 2 5 2" xfId="1588"/>
    <cellStyle name="20% - Accent1 2 2 2 2 2 2 5 2 2" xfId="1589"/>
    <cellStyle name="20% - Accent1 2 2 2 2 2 2 5 2 2 2" xfId="1590"/>
    <cellStyle name="20% - Accent1 2 2 2 2 2 2 5 2 3" xfId="1591"/>
    <cellStyle name="20% - Accent1 2 2 2 2 2 2 5 3" xfId="1592"/>
    <cellStyle name="20% - Accent1 2 2 2 2 2 2 5 3 2" xfId="1593"/>
    <cellStyle name="20% - Accent1 2 2 2 2 2 2 5 4" xfId="1594"/>
    <cellStyle name="20% - Accent1 2 2 2 2 2 2 6" xfId="1595"/>
    <cellStyle name="20% - Accent1 2 2 2 2 2 2 6 2" xfId="1596"/>
    <cellStyle name="20% - Accent1 2 2 2 2 2 2 6 2 2" xfId="1597"/>
    <cellStyle name="20% - Accent1 2 2 2 2 2 2 6 2 2 2" xfId="1598"/>
    <cellStyle name="20% - Accent1 2 2 2 2 2 2 6 2 3" xfId="1599"/>
    <cellStyle name="20% - Accent1 2 2 2 2 2 2 6 3" xfId="1600"/>
    <cellStyle name="20% - Accent1 2 2 2 2 2 2 6 3 2" xfId="1601"/>
    <cellStyle name="20% - Accent1 2 2 2 2 2 2 6 4" xfId="1602"/>
    <cellStyle name="20% - Accent1 2 2 2 2 2 2 7" xfId="1603"/>
    <cellStyle name="20% - Accent1 2 2 2 2 2 2 7 2" xfId="1604"/>
    <cellStyle name="20% - Accent1 2 2 2 2 2 2 7 2 2" xfId="1605"/>
    <cellStyle name="20% - Accent1 2 2 2 2 2 2 7 3" xfId="1606"/>
    <cellStyle name="20% - Accent1 2 2 2 2 2 2 8" xfId="1607"/>
    <cellStyle name="20% - Accent1 2 2 2 2 2 2 8 2" xfId="1608"/>
    <cellStyle name="20% - Accent1 2 2 2 2 2 2 8 2 2" xfId="1609"/>
    <cellStyle name="20% - Accent1 2 2 2 2 2 2 8 3" xfId="1610"/>
    <cellStyle name="20% - Accent1 2 2 2 2 2 2 9" xfId="1611"/>
    <cellStyle name="20% - Accent1 2 2 2 2 2 2 9 2" xfId="1612"/>
    <cellStyle name="20% - Accent1 2 2 2 2 2 3" xfId="1613"/>
    <cellStyle name="20% - Accent1 2 2 2 2 2 3 10" xfId="1614"/>
    <cellStyle name="20% - Accent1 2 2 2 2 2 3 10 2" xfId="1615"/>
    <cellStyle name="20% - Accent1 2 2 2 2 2 3 11" xfId="1616"/>
    <cellStyle name="20% - Accent1 2 2 2 2 2 3 2" xfId="1617"/>
    <cellStyle name="20% - Accent1 2 2 2 2 2 3 2 2" xfId="1618"/>
    <cellStyle name="20% - Accent1 2 2 2 2 2 3 2 2 2" xfId="1619"/>
    <cellStyle name="20% - Accent1 2 2 2 2 2 3 2 2 2 2" xfId="1620"/>
    <cellStyle name="20% - Accent1 2 2 2 2 2 3 2 2 2 2 2" xfId="1621"/>
    <cellStyle name="20% - Accent1 2 2 2 2 2 3 2 2 2 3" xfId="1622"/>
    <cellStyle name="20% - Accent1 2 2 2 2 2 3 2 2 3" xfId="1623"/>
    <cellStyle name="20% - Accent1 2 2 2 2 2 3 2 2 3 2" xfId="1624"/>
    <cellStyle name="20% - Accent1 2 2 2 2 2 3 2 2 4" xfId="1625"/>
    <cellStyle name="20% - Accent1 2 2 2 2 2 3 2 3" xfId="1626"/>
    <cellStyle name="20% - Accent1 2 2 2 2 2 3 2 3 2" xfId="1627"/>
    <cellStyle name="20% - Accent1 2 2 2 2 2 3 2 3 2 2" xfId="1628"/>
    <cellStyle name="20% - Accent1 2 2 2 2 2 3 2 3 2 2 2" xfId="1629"/>
    <cellStyle name="20% - Accent1 2 2 2 2 2 3 2 3 2 3" xfId="1630"/>
    <cellStyle name="20% - Accent1 2 2 2 2 2 3 2 3 3" xfId="1631"/>
    <cellStyle name="20% - Accent1 2 2 2 2 2 3 2 3 3 2" xfId="1632"/>
    <cellStyle name="20% - Accent1 2 2 2 2 2 3 2 3 4" xfId="1633"/>
    <cellStyle name="20% - Accent1 2 2 2 2 2 3 2 4" xfId="1634"/>
    <cellStyle name="20% - Accent1 2 2 2 2 2 3 2 4 2" xfId="1635"/>
    <cellStyle name="20% - Accent1 2 2 2 2 2 3 2 4 2 2" xfId="1636"/>
    <cellStyle name="20% - Accent1 2 2 2 2 2 3 2 4 2 2 2" xfId="1637"/>
    <cellStyle name="20% - Accent1 2 2 2 2 2 3 2 4 2 3" xfId="1638"/>
    <cellStyle name="20% - Accent1 2 2 2 2 2 3 2 4 3" xfId="1639"/>
    <cellStyle name="20% - Accent1 2 2 2 2 2 3 2 4 3 2" xfId="1640"/>
    <cellStyle name="20% - Accent1 2 2 2 2 2 3 2 4 4" xfId="1641"/>
    <cellStyle name="20% - Accent1 2 2 2 2 2 3 2 5" xfId="1642"/>
    <cellStyle name="20% - Accent1 2 2 2 2 2 3 2 5 2" xfId="1643"/>
    <cellStyle name="20% - Accent1 2 2 2 2 2 3 2 5 2 2" xfId="1644"/>
    <cellStyle name="20% - Accent1 2 2 2 2 2 3 2 5 3" xfId="1645"/>
    <cellStyle name="20% - Accent1 2 2 2 2 2 3 2 6" xfId="1646"/>
    <cellStyle name="20% - Accent1 2 2 2 2 2 3 2 6 2" xfId="1647"/>
    <cellStyle name="20% - Accent1 2 2 2 2 2 3 2 6 2 2" xfId="1648"/>
    <cellStyle name="20% - Accent1 2 2 2 2 2 3 2 6 3" xfId="1649"/>
    <cellStyle name="20% - Accent1 2 2 2 2 2 3 2 7" xfId="1650"/>
    <cellStyle name="20% - Accent1 2 2 2 2 2 3 2 7 2" xfId="1651"/>
    <cellStyle name="20% - Accent1 2 2 2 2 2 3 2 8" xfId="1652"/>
    <cellStyle name="20% - Accent1 2 2 2 2 2 3 2 8 2" xfId="1653"/>
    <cellStyle name="20% - Accent1 2 2 2 2 2 3 2 9" xfId="1654"/>
    <cellStyle name="20% - Accent1 2 2 2 2 2 3 3" xfId="1655"/>
    <cellStyle name="20% - Accent1 2 2 2 2 2 3 3 2" xfId="1656"/>
    <cellStyle name="20% - Accent1 2 2 2 2 2 3 3 2 2" xfId="1657"/>
    <cellStyle name="20% - Accent1 2 2 2 2 2 3 3 2 2 2" xfId="1658"/>
    <cellStyle name="20% - Accent1 2 2 2 2 2 3 3 2 2 2 2" xfId="1659"/>
    <cellStyle name="20% - Accent1 2 2 2 2 2 3 3 2 2 3" xfId="1660"/>
    <cellStyle name="20% - Accent1 2 2 2 2 2 3 3 2 3" xfId="1661"/>
    <cellStyle name="20% - Accent1 2 2 2 2 2 3 3 2 3 2" xfId="1662"/>
    <cellStyle name="20% - Accent1 2 2 2 2 2 3 3 2 4" xfId="1663"/>
    <cellStyle name="20% - Accent1 2 2 2 2 2 3 3 3" xfId="1664"/>
    <cellStyle name="20% - Accent1 2 2 2 2 2 3 3 3 2" xfId="1665"/>
    <cellStyle name="20% - Accent1 2 2 2 2 2 3 3 3 2 2" xfId="1666"/>
    <cellStyle name="20% - Accent1 2 2 2 2 2 3 3 3 2 2 2" xfId="1667"/>
    <cellStyle name="20% - Accent1 2 2 2 2 2 3 3 3 2 3" xfId="1668"/>
    <cellStyle name="20% - Accent1 2 2 2 2 2 3 3 3 3" xfId="1669"/>
    <cellStyle name="20% - Accent1 2 2 2 2 2 3 3 3 3 2" xfId="1670"/>
    <cellStyle name="20% - Accent1 2 2 2 2 2 3 3 3 4" xfId="1671"/>
    <cellStyle name="20% - Accent1 2 2 2 2 2 3 3 4" xfId="1672"/>
    <cellStyle name="20% - Accent1 2 2 2 2 2 3 3 4 2" xfId="1673"/>
    <cellStyle name="20% - Accent1 2 2 2 2 2 3 3 4 2 2" xfId="1674"/>
    <cellStyle name="20% - Accent1 2 2 2 2 2 3 3 4 2 2 2" xfId="1675"/>
    <cellStyle name="20% - Accent1 2 2 2 2 2 3 3 4 2 3" xfId="1676"/>
    <cellStyle name="20% - Accent1 2 2 2 2 2 3 3 4 3" xfId="1677"/>
    <cellStyle name="20% - Accent1 2 2 2 2 2 3 3 4 3 2" xfId="1678"/>
    <cellStyle name="20% - Accent1 2 2 2 2 2 3 3 4 4" xfId="1679"/>
    <cellStyle name="20% - Accent1 2 2 2 2 2 3 3 5" xfId="1680"/>
    <cellStyle name="20% - Accent1 2 2 2 2 2 3 3 5 2" xfId="1681"/>
    <cellStyle name="20% - Accent1 2 2 2 2 2 3 3 5 2 2" xfId="1682"/>
    <cellStyle name="20% - Accent1 2 2 2 2 2 3 3 5 3" xfId="1683"/>
    <cellStyle name="20% - Accent1 2 2 2 2 2 3 3 6" xfId="1684"/>
    <cellStyle name="20% - Accent1 2 2 2 2 2 3 3 6 2" xfId="1685"/>
    <cellStyle name="20% - Accent1 2 2 2 2 2 3 3 6 2 2" xfId="1686"/>
    <cellStyle name="20% - Accent1 2 2 2 2 2 3 3 6 3" xfId="1687"/>
    <cellStyle name="20% - Accent1 2 2 2 2 2 3 3 7" xfId="1688"/>
    <cellStyle name="20% - Accent1 2 2 2 2 2 3 3 7 2" xfId="1689"/>
    <cellStyle name="20% - Accent1 2 2 2 2 2 3 3 8" xfId="1690"/>
    <cellStyle name="20% - Accent1 2 2 2 2 2 3 3 8 2" xfId="1691"/>
    <cellStyle name="20% - Accent1 2 2 2 2 2 3 3 9" xfId="1692"/>
    <cellStyle name="20% - Accent1 2 2 2 2 2 3 4" xfId="1693"/>
    <cellStyle name="20% - Accent1 2 2 2 2 2 3 4 2" xfId="1694"/>
    <cellStyle name="20% - Accent1 2 2 2 2 2 3 4 2 2" xfId="1695"/>
    <cellStyle name="20% - Accent1 2 2 2 2 2 3 4 2 2 2" xfId="1696"/>
    <cellStyle name="20% - Accent1 2 2 2 2 2 3 4 2 3" xfId="1697"/>
    <cellStyle name="20% - Accent1 2 2 2 2 2 3 4 3" xfId="1698"/>
    <cellStyle name="20% - Accent1 2 2 2 2 2 3 4 3 2" xfId="1699"/>
    <cellStyle name="20% - Accent1 2 2 2 2 2 3 4 4" xfId="1700"/>
    <cellStyle name="20% - Accent1 2 2 2 2 2 3 5" xfId="1701"/>
    <cellStyle name="20% - Accent1 2 2 2 2 2 3 5 2" xfId="1702"/>
    <cellStyle name="20% - Accent1 2 2 2 2 2 3 5 2 2" xfId="1703"/>
    <cellStyle name="20% - Accent1 2 2 2 2 2 3 5 2 2 2" xfId="1704"/>
    <cellStyle name="20% - Accent1 2 2 2 2 2 3 5 2 3" xfId="1705"/>
    <cellStyle name="20% - Accent1 2 2 2 2 2 3 5 3" xfId="1706"/>
    <cellStyle name="20% - Accent1 2 2 2 2 2 3 5 3 2" xfId="1707"/>
    <cellStyle name="20% - Accent1 2 2 2 2 2 3 5 4" xfId="1708"/>
    <cellStyle name="20% - Accent1 2 2 2 2 2 3 6" xfId="1709"/>
    <cellStyle name="20% - Accent1 2 2 2 2 2 3 6 2" xfId="1710"/>
    <cellStyle name="20% - Accent1 2 2 2 2 2 3 6 2 2" xfId="1711"/>
    <cellStyle name="20% - Accent1 2 2 2 2 2 3 6 2 2 2" xfId="1712"/>
    <cellStyle name="20% - Accent1 2 2 2 2 2 3 6 2 3" xfId="1713"/>
    <cellStyle name="20% - Accent1 2 2 2 2 2 3 6 3" xfId="1714"/>
    <cellStyle name="20% - Accent1 2 2 2 2 2 3 6 3 2" xfId="1715"/>
    <cellStyle name="20% - Accent1 2 2 2 2 2 3 6 4" xfId="1716"/>
    <cellStyle name="20% - Accent1 2 2 2 2 2 3 7" xfId="1717"/>
    <cellStyle name="20% - Accent1 2 2 2 2 2 3 7 2" xfId="1718"/>
    <cellStyle name="20% - Accent1 2 2 2 2 2 3 7 2 2" xfId="1719"/>
    <cellStyle name="20% - Accent1 2 2 2 2 2 3 7 3" xfId="1720"/>
    <cellStyle name="20% - Accent1 2 2 2 2 2 3 8" xfId="1721"/>
    <cellStyle name="20% - Accent1 2 2 2 2 2 3 8 2" xfId="1722"/>
    <cellStyle name="20% - Accent1 2 2 2 2 2 3 8 2 2" xfId="1723"/>
    <cellStyle name="20% - Accent1 2 2 2 2 2 3 8 3" xfId="1724"/>
    <cellStyle name="20% - Accent1 2 2 2 2 2 3 9" xfId="1725"/>
    <cellStyle name="20% - Accent1 2 2 2 2 2 3 9 2" xfId="1726"/>
    <cellStyle name="20% - Accent1 2 2 2 2 2 4" xfId="1727"/>
    <cellStyle name="20% - Accent1 2 2 2 2 2 4 10" xfId="1728"/>
    <cellStyle name="20% - Accent1 2 2 2 2 2 4 10 2" xfId="1729"/>
    <cellStyle name="20% - Accent1 2 2 2 2 2 4 11" xfId="1730"/>
    <cellStyle name="20% - Accent1 2 2 2 2 2 4 2" xfId="1731"/>
    <cellStyle name="20% - Accent1 2 2 2 2 2 4 2 2" xfId="1732"/>
    <cellStyle name="20% - Accent1 2 2 2 2 2 4 2 2 2" xfId="1733"/>
    <cellStyle name="20% - Accent1 2 2 2 2 2 4 2 2 2 2" xfId="1734"/>
    <cellStyle name="20% - Accent1 2 2 2 2 2 4 2 2 2 2 2" xfId="1735"/>
    <cellStyle name="20% - Accent1 2 2 2 2 2 4 2 2 2 3" xfId="1736"/>
    <cellStyle name="20% - Accent1 2 2 2 2 2 4 2 2 3" xfId="1737"/>
    <cellStyle name="20% - Accent1 2 2 2 2 2 4 2 2 3 2" xfId="1738"/>
    <cellStyle name="20% - Accent1 2 2 2 2 2 4 2 2 4" xfId="1739"/>
    <cellStyle name="20% - Accent1 2 2 2 2 2 4 2 3" xfId="1740"/>
    <cellStyle name="20% - Accent1 2 2 2 2 2 4 2 3 2" xfId="1741"/>
    <cellStyle name="20% - Accent1 2 2 2 2 2 4 2 3 2 2" xfId="1742"/>
    <cellStyle name="20% - Accent1 2 2 2 2 2 4 2 3 2 2 2" xfId="1743"/>
    <cellStyle name="20% - Accent1 2 2 2 2 2 4 2 3 2 3" xfId="1744"/>
    <cellStyle name="20% - Accent1 2 2 2 2 2 4 2 3 3" xfId="1745"/>
    <cellStyle name="20% - Accent1 2 2 2 2 2 4 2 3 3 2" xfId="1746"/>
    <cellStyle name="20% - Accent1 2 2 2 2 2 4 2 3 4" xfId="1747"/>
    <cellStyle name="20% - Accent1 2 2 2 2 2 4 2 4" xfId="1748"/>
    <cellStyle name="20% - Accent1 2 2 2 2 2 4 2 4 2" xfId="1749"/>
    <cellStyle name="20% - Accent1 2 2 2 2 2 4 2 4 2 2" xfId="1750"/>
    <cellStyle name="20% - Accent1 2 2 2 2 2 4 2 4 2 2 2" xfId="1751"/>
    <cellStyle name="20% - Accent1 2 2 2 2 2 4 2 4 2 3" xfId="1752"/>
    <cellStyle name="20% - Accent1 2 2 2 2 2 4 2 4 3" xfId="1753"/>
    <cellStyle name="20% - Accent1 2 2 2 2 2 4 2 4 3 2" xfId="1754"/>
    <cellStyle name="20% - Accent1 2 2 2 2 2 4 2 4 4" xfId="1755"/>
    <cellStyle name="20% - Accent1 2 2 2 2 2 4 2 5" xfId="1756"/>
    <cellStyle name="20% - Accent1 2 2 2 2 2 4 2 5 2" xfId="1757"/>
    <cellStyle name="20% - Accent1 2 2 2 2 2 4 2 5 2 2" xfId="1758"/>
    <cellStyle name="20% - Accent1 2 2 2 2 2 4 2 5 3" xfId="1759"/>
    <cellStyle name="20% - Accent1 2 2 2 2 2 4 2 6" xfId="1760"/>
    <cellStyle name="20% - Accent1 2 2 2 2 2 4 2 6 2" xfId="1761"/>
    <cellStyle name="20% - Accent1 2 2 2 2 2 4 2 6 2 2" xfId="1762"/>
    <cellStyle name="20% - Accent1 2 2 2 2 2 4 2 6 3" xfId="1763"/>
    <cellStyle name="20% - Accent1 2 2 2 2 2 4 2 7" xfId="1764"/>
    <cellStyle name="20% - Accent1 2 2 2 2 2 4 2 7 2" xfId="1765"/>
    <cellStyle name="20% - Accent1 2 2 2 2 2 4 2 8" xfId="1766"/>
    <cellStyle name="20% - Accent1 2 2 2 2 2 4 2 8 2" xfId="1767"/>
    <cellStyle name="20% - Accent1 2 2 2 2 2 4 2 9" xfId="1768"/>
    <cellStyle name="20% - Accent1 2 2 2 2 2 4 3" xfId="1769"/>
    <cellStyle name="20% - Accent1 2 2 2 2 2 4 3 2" xfId="1770"/>
    <cellStyle name="20% - Accent1 2 2 2 2 2 4 3 2 2" xfId="1771"/>
    <cellStyle name="20% - Accent1 2 2 2 2 2 4 3 2 2 2" xfId="1772"/>
    <cellStyle name="20% - Accent1 2 2 2 2 2 4 3 2 2 2 2" xfId="1773"/>
    <cellStyle name="20% - Accent1 2 2 2 2 2 4 3 2 2 3" xfId="1774"/>
    <cellStyle name="20% - Accent1 2 2 2 2 2 4 3 2 3" xfId="1775"/>
    <cellStyle name="20% - Accent1 2 2 2 2 2 4 3 2 3 2" xfId="1776"/>
    <cellStyle name="20% - Accent1 2 2 2 2 2 4 3 2 4" xfId="1777"/>
    <cellStyle name="20% - Accent1 2 2 2 2 2 4 3 3" xfId="1778"/>
    <cellStyle name="20% - Accent1 2 2 2 2 2 4 3 3 2" xfId="1779"/>
    <cellStyle name="20% - Accent1 2 2 2 2 2 4 3 3 2 2" xfId="1780"/>
    <cellStyle name="20% - Accent1 2 2 2 2 2 4 3 3 2 2 2" xfId="1781"/>
    <cellStyle name="20% - Accent1 2 2 2 2 2 4 3 3 2 3" xfId="1782"/>
    <cellStyle name="20% - Accent1 2 2 2 2 2 4 3 3 3" xfId="1783"/>
    <cellStyle name="20% - Accent1 2 2 2 2 2 4 3 3 3 2" xfId="1784"/>
    <cellStyle name="20% - Accent1 2 2 2 2 2 4 3 3 4" xfId="1785"/>
    <cellStyle name="20% - Accent1 2 2 2 2 2 4 3 4" xfId="1786"/>
    <cellStyle name="20% - Accent1 2 2 2 2 2 4 3 4 2" xfId="1787"/>
    <cellStyle name="20% - Accent1 2 2 2 2 2 4 3 4 2 2" xfId="1788"/>
    <cellStyle name="20% - Accent1 2 2 2 2 2 4 3 4 2 2 2" xfId="1789"/>
    <cellStyle name="20% - Accent1 2 2 2 2 2 4 3 4 2 3" xfId="1790"/>
    <cellStyle name="20% - Accent1 2 2 2 2 2 4 3 4 3" xfId="1791"/>
    <cellStyle name="20% - Accent1 2 2 2 2 2 4 3 4 3 2" xfId="1792"/>
    <cellStyle name="20% - Accent1 2 2 2 2 2 4 3 4 4" xfId="1793"/>
    <cellStyle name="20% - Accent1 2 2 2 2 2 4 3 5" xfId="1794"/>
    <cellStyle name="20% - Accent1 2 2 2 2 2 4 3 5 2" xfId="1795"/>
    <cellStyle name="20% - Accent1 2 2 2 2 2 4 3 5 2 2" xfId="1796"/>
    <cellStyle name="20% - Accent1 2 2 2 2 2 4 3 5 3" xfId="1797"/>
    <cellStyle name="20% - Accent1 2 2 2 2 2 4 3 6" xfId="1798"/>
    <cellStyle name="20% - Accent1 2 2 2 2 2 4 3 6 2" xfId="1799"/>
    <cellStyle name="20% - Accent1 2 2 2 2 2 4 3 6 2 2" xfId="1800"/>
    <cellStyle name="20% - Accent1 2 2 2 2 2 4 3 6 3" xfId="1801"/>
    <cellStyle name="20% - Accent1 2 2 2 2 2 4 3 7" xfId="1802"/>
    <cellStyle name="20% - Accent1 2 2 2 2 2 4 3 7 2" xfId="1803"/>
    <cellStyle name="20% - Accent1 2 2 2 2 2 4 3 8" xfId="1804"/>
    <cellStyle name="20% - Accent1 2 2 2 2 2 4 3 8 2" xfId="1805"/>
    <cellStyle name="20% - Accent1 2 2 2 2 2 4 3 9" xfId="1806"/>
    <cellStyle name="20% - Accent1 2 2 2 2 2 4 4" xfId="1807"/>
    <cellStyle name="20% - Accent1 2 2 2 2 2 4 4 2" xfId="1808"/>
    <cellStyle name="20% - Accent1 2 2 2 2 2 4 4 2 2" xfId="1809"/>
    <cellStyle name="20% - Accent1 2 2 2 2 2 4 4 2 2 2" xfId="1810"/>
    <cellStyle name="20% - Accent1 2 2 2 2 2 4 4 2 3" xfId="1811"/>
    <cellStyle name="20% - Accent1 2 2 2 2 2 4 4 3" xfId="1812"/>
    <cellStyle name="20% - Accent1 2 2 2 2 2 4 4 3 2" xfId="1813"/>
    <cellStyle name="20% - Accent1 2 2 2 2 2 4 4 4" xfId="1814"/>
    <cellStyle name="20% - Accent1 2 2 2 2 2 4 5" xfId="1815"/>
    <cellStyle name="20% - Accent1 2 2 2 2 2 4 5 2" xfId="1816"/>
    <cellStyle name="20% - Accent1 2 2 2 2 2 4 5 2 2" xfId="1817"/>
    <cellStyle name="20% - Accent1 2 2 2 2 2 4 5 2 2 2" xfId="1818"/>
    <cellStyle name="20% - Accent1 2 2 2 2 2 4 5 2 3" xfId="1819"/>
    <cellStyle name="20% - Accent1 2 2 2 2 2 4 5 3" xfId="1820"/>
    <cellStyle name="20% - Accent1 2 2 2 2 2 4 5 3 2" xfId="1821"/>
    <cellStyle name="20% - Accent1 2 2 2 2 2 4 5 4" xfId="1822"/>
    <cellStyle name="20% - Accent1 2 2 2 2 2 4 6" xfId="1823"/>
    <cellStyle name="20% - Accent1 2 2 2 2 2 4 6 2" xfId="1824"/>
    <cellStyle name="20% - Accent1 2 2 2 2 2 4 6 2 2" xfId="1825"/>
    <cellStyle name="20% - Accent1 2 2 2 2 2 4 6 2 2 2" xfId="1826"/>
    <cellStyle name="20% - Accent1 2 2 2 2 2 4 6 2 3" xfId="1827"/>
    <cellStyle name="20% - Accent1 2 2 2 2 2 4 6 3" xfId="1828"/>
    <cellStyle name="20% - Accent1 2 2 2 2 2 4 6 3 2" xfId="1829"/>
    <cellStyle name="20% - Accent1 2 2 2 2 2 4 6 4" xfId="1830"/>
    <cellStyle name="20% - Accent1 2 2 2 2 2 4 7" xfId="1831"/>
    <cellStyle name="20% - Accent1 2 2 2 2 2 4 7 2" xfId="1832"/>
    <cellStyle name="20% - Accent1 2 2 2 2 2 4 7 2 2" xfId="1833"/>
    <cellStyle name="20% - Accent1 2 2 2 2 2 4 7 3" xfId="1834"/>
    <cellStyle name="20% - Accent1 2 2 2 2 2 4 8" xfId="1835"/>
    <cellStyle name="20% - Accent1 2 2 2 2 2 4 8 2" xfId="1836"/>
    <cellStyle name="20% - Accent1 2 2 2 2 2 4 8 2 2" xfId="1837"/>
    <cellStyle name="20% - Accent1 2 2 2 2 2 4 8 3" xfId="1838"/>
    <cellStyle name="20% - Accent1 2 2 2 2 2 4 9" xfId="1839"/>
    <cellStyle name="20% - Accent1 2 2 2 2 2 4 9 2" xfId="1840"/>
    <cellStyle name="20% - Accent1 2 2 2 2 2 5" xfId="1841"/>
    <cellStyle name="20% - Accent1 2 2 2 2 2 5 2" xfId="1842"/>
    <cellStyle name="20% - Accent1 2 2 2 2 2 5 2 2" xfId="1843"/>
    <cellStyle name="20% - Accent1 2 2 2 2 2 5 2 2 2" xfId="1844"/>
    <cellStyle name="20% - Accent1 2 2 2 2 2 5 2 2 2 2" xfId="1845"/>
    <cellStyle name="20% - Accent1 2 2 2 2 2 5 2 2 3" xfId="1846"/>
    <cellStyle name="20% - Accent1 2 2 2 2 2 5 2 3" xfId="1847"/>
    <cellStyle name="20% - Accent1 2 2 2 2 2 5 2 3 2" xfId="1848"/>
    <cellStyle name="20% - Accent1 2 2 2 2 2 5 2 4" xfId="1849"/>
    <cellStyle name="20% - Accent1 2 2 2 2 2 5 3" xfId="1850"/>
    <cellStyle name="20% - Accent1 2 2 2 2 2 5 3 2" xfId="1851"/>
    <cellStyle name="20% - Accent1 2 2 2 2 2 5 3 2 2" xfId="1852"/>
    <cellStyle name="20% - Accent1 2 2 2 2 2 5 3 2 2 2" xfId="1853"/>
    <cellStyle name="20% - Accent1 2 2 2 2 2 5 3 2 3" xfId="1854"/>
    <cellStyle name="20% - Accent1 2 2 2 2 2 5 3 3" xfId="1855"/>
    <cellStyle name="20% - Accent1 2 2 2 2 2 5 3 3 2" xfId="1856"/>
    <cellStyle name="20% - Accent1 2 2 2 2 2 5 3 4" xfId="1857"/>
    <cellStyle name="20% - Accent1 2 2 2 2 2 5 4" xfId="1858"/>
    <cellStyle name="20% - Accent1 2 2 2 2 2 5 4 2" xfId="1859"/>
    <cellStyle name="20% - Accent1 2 2 2 2 2 5 4 2 2" xfId="1860"/>
    <cellStyle name="20% - Accent1 2 2 2 2 2 5 4 2 2 2" xfId="1861"/>
    <cellStyle name="20% - Accent1 2 2 2 2 2 5 4 2 3" xfId="1862"/>
    <cellStyle name="20% - Accent1 2 2 2 2 2 5 4 3" xfId="1863"/>
    <cellStyle name="20% - Accent1 2 2 2 2 2 5 4 3 2" xfId="1864"/>
    <cellStyle name="20% - Accent1 2 2 2 2 2 5 4 4" xfId="1865"/>
    <cellStyle name="20% - Accent1 2 2 2 2 2 5 5" xfId="1866"/>
    <cellStyle name="20% - Accent1 2 2 2 2 2 5 5 2" xfId="1867"/>
    <cellStyle name="20% - Accent1 2 2 2 2 2 5 5 2 2" xfId="1868"/>
    <cellStyle name="20% - Accent1 2 2 2 2 2 5 5 3" xfId="1869"/>
    <cellStyle name="20% - Accent1 2 2 2 2 2 5 6" xfId="1870"/>
    <cellStyle name="20% - Accent1 2 2 2 2 2 5 6 2" xfId="1871"/>
    <cellStyle name="20% - Accent1 2 2 2 2 2 5 6 2 2" xfId="1872"/>
    <cellStyle name="20% - Accent1 2 2 2 2 2 5 6 3" xfId="1873"/>
    <cellStyle name="20% - Accent1 2 2 2 2 2 5 7" xfId="1874"/>
    <cellStyle name="20% - Accent1 2 2 2 2 2 5 7 2" xfId="1875"/>
    <cellStyle name="20% - Accent1 2 2 2 2 2 5 8" xfId="1876"/>
    <cellStyle name="20% - Accent1 2 2 2 2 2 5 8 2" xfId="1877"/>
    <cellStyle name="20% - Accent1 2 2 2 2 2 5 9" xfId="1878"/>
    <cellStyle name="20% - Accent1 2 2 2 2 2 6" xfId="1879"/>
    <cellStyle name="20% - Accent1 2 2 2 2 2 6 2" xfId="1880"/>
    <cellStyle name="20% - Accent1 2 2 2 2 2 6 2 2" xfId="1881"/>
    <cellStyle name="20% - Accent1 2 2 2 2 2 6 2 2 2" xfId="1882"/>
    <cellStyle name="20% - Accent1 2 2 2 2 2 6 2 2 2 2" xfId="1883"/>
    <cellStyle name="20% - Accent1 2 2 2 2 2 6 2 2 3" xfId="1884"/>
    <cellStyle name="20% - Accent1 2 2 2 2 2 6 2 3" xfId="1885"/>
    <cellStyle name="20% - Accent1 2 2 2 2 2 6 2 3 2" xfId="1886"/>
    <cellStyle name="20% - Accent1 2 2 2 2 2 6 2 4" xfId="1887"/>
    <cellStyle name="20% - Accent1 2 2 2 2 2 6 3" xfId="1888"/>
    <cellStyle name="20% - Accent1 2 2 2 2 2 6 3 2" xfId="1889"/>
    <cellStyle name="20% - Accent1 2 2 2 2 2 6 3 2 2" xfId="1890"/>
    <cellStyle name="20% - Accent1 2 2 2 2 2 6 3 2 2 2" xfId="1891"/>
    <cellStyle name="20% - Accent1 2 2 2 2 2 6 3 2 3" xfId="1892"/>
    <cellStyle name="20% - Accent1 2 2 2 2 2 6 3 3" xfId="1893"/>
    <cellStyle name="20% - Accent1 2 2 2 2 2 6 3 3 2" xfId="1894"/>
    <cellStyle name="20% - Accent1 2 2 2 2 2 6 3 4" xfId="1895"/>
    <cellStyle name="20% - Accent1 2 2 2 2 2 6 4" xfId="1896"/>
    <cellStyle name="20% - Accent1 2 2 2 2 2 6 4 2" xfId="1897"/>
    <cellStyle name="20% - Accent1 2 2 2 2 2 6 4 2 2" xfId="1898"/>
    <cellStyle name="20% - Accent1 2 2 2 2 2 6 4 2 2 2" xfId="1899"/>
    <cellStyle name="20% - Accent1 2 2 2 2 2 6 4 2 3" xfId="1900"/>
    <cellStyle name="20% - Accent1 2 2 2 2 2 6 4 3" xfId="1901"/>
    <cellStyle name="20% - Accent1 2 2 2 2 2 6 4 3 2" xfId="1902"/>
    <cellStyle name="20% - Accent1 2 2 2 2 2 6 4 4" xfId="1903"/>
    <cellStyle name="20% - Accent1 2 2 2 2 2 6 5" xfId="1904"/>
    <cellStyle name="20% - Accent1 2 2 2 2 2 6 5 2" xfId="1905"/>
    <cellStyle name="20% - Accent1 2 2 2 2 2 6 5 2 2" xfId="1906"/>
    <cellStyle name="20% - Accent1 2 2 2 2 2 6 5 3" xfId="1907"/>
    <cellStyle name="20% - Accent1 2 2 2 2 2 6 6" xfId="1908"/>
    <cellStyle name="20% - Accent1 2 2 2 2 2 6 6 2" xfId="1909"/>
    <cellStyle name="20% - Accent1 2 2 2 2 2 6 6 2 2" xfId="1910"/>
    <cellStyle name="20% - Accent1 2 2 2 2 2 6 6 3" xfId="1911"/>
    <cellStyle name="20% - Accent1 2 2 2 2 2 6 7" xfId="1912"/>
    <cellStyle name="20% - Accent1 2 2 2 2 2 6 7 2" xfId="1913"/>
    <cellStyle name="20% - Accent1 2 2 2 2 2 6 8" xfId="1914"/>
    <cellStyle name="20% - Accent1 2 2 2 2 2 6 8 2" xfId="1915"/>
    <cellStyle name="20% - Accent1 2 2 2 2 2 6 9" xfId="1916"/>
    <cellStyle name="20% - Accent1 2 2 2 2 2 7" xfId="1917"/>
    <cellStyle name="20% - Accent1 2 2 2 2 2 7 2" xfId="1918"/>
    <cellStyle name="20% - Accent1 2 2 2 2 2 7 2 2" xfId="1919"/>
    <cellStyle name="20% - Accent1 2 2 2 2 2 7 2 2 2" xfId="1920"/>
    <cellStyle name="20% - Accent1 2 2 2 2 2 7 2 3" xfId="1921"/>
    <cellStyle name="20% - Accent1 2 2 2 2 2 7 3" xfId="1922"/>
    <cellStyle name="20% - Accent1 2 2 2 2 2 7 3 2" xfId="1923"/>
    <cellStyle name="20% - Accent1 2 2 2 2 2 7 4" xfId="1924"/>
    <cellStyle name="20% - Accent1 2 2 2 2 2 8" xfId="1925"/>
    <cellStyle name="20% - Accent1 2 2 2 2 2 8 2" xfId="1926"/>
    <cellStyle name="20% - Accent1 2 2 2 2 2 8 2 2" xfId="1927"/>
    <cellStyle name="20% - Accent1 2 2 2 2 2 8 2 2 2" xfId="1928"/>
    <cellStyle name="20% - Accent1 2 2 2 2 2 8 2 3" xfId="1929"/>
    <cellStyle name="20% - Accent1 2 2 2 2 2 8 3" xfId="1930"/>
    <cellStyle name="20% - Accent1 2 2 2 2 2 8 3 2" xfId="1931"/>
    <cellStyle name="20% - Accent1 2 2 2 2 2 8 4" xfId="1932"/>
    <cellStyle name="20% - Accent1 2 2 2 2 2 9" xfId="1933"/>
    <cellStyle name="20% - Accent1 2 2 2 2 2 9 2" xfId="1934"/>
    <cellStyle name="20% - Accent1 2 2 2 2 2 9 2 2" xfId="1935"/>
    <cellStyle name="20% - Accent1 2 2 2 2 2 9 2 2 2" xfId="1936"/>
    <cellStyle name="20% - Accent1 2 2 2 2 2 9 2 3" xfId="1937"/>
    <cellStyle name="20% - Accent1 2 2 2 2 2 9 3" xfId="1938"/>
    <cellStyle name="20% - Accent1 2 2 2 2 2 9 3 2" xfId="1939"/>
    <cellStyle name="20% - Accent1 2 2 2 2 2 9 4" xfId="1940"/>
    <cellStyle name="20% - Accent1 2 2 2 2 3" xfId="1941"/>
    <cellStyle name="20% - Accent1 2 2 2 2 3 10" xfId="1942"/>
    <cellStyle name="20% - Accent1 2 2 2 2 3 10 2" xfId="1943"/>
    <cellStyle name="20% - Accent1 2 2 2 2 3 11" xfId="1944"/>
    <cellStyle name="20% - Accent1 2 2 2 2 3 2" xfId="1945"/>
    <cellStyle name="20% - Accent1 2 2 2 2 3 2 2" xfId="1946"/>
    <cellStyle name="20% - Accent1 2 2 2 2 3 2 2 2" xfId="1947"/>
    <cellStyle name="20% - Accent1 2 2 2 2 3 2 2 2 2" xfId="1948"/>
    <cellStyle name="20% - Accent1 2 2 2 2 3 2 2 2 2 2" xfId="1949"/>
    <cellStyle name="20% - Accent1 2 2 2 2 3 2 2 2 3" xfId="1950"/>
    <cellStyle name="20% - Accent1 2 2 2 2 3 2 2 3" xfId="1951"/>
    <cellStyle name="20% - Accent1 2 2 2 2 3 2 2 3 2" xfId="1952"/>
    <cellStyle name="20% - Accent1 2 2 2 2 3 2 2 4" xfId="1953"/>
    <cellStyle name="20% - Accent1 2 2 2 2 3 2 3" xfId="1954"/>
    <cellStyle name="20% - Accent1 2 2 2 2 3 2 3 2" xfId="1955"/>
    <cellStyle name="20% - Accent1 2 2 2 2 3 2 3 2 2" xfId="1956"/>
    <cellStyle name="20% - Accent1 2 2 2 2 3 2 3 2 2 2" xfId="1957"/>
    <cellStyle name="20% - Accent1 2 2 2 2 3 2 3 2 3" xfId="1958"/>
    <cellStyle name="20% - Accent1 2 2 2 2 3 2 3 3" xfId="1959"/>
    <cellStyle name="20% - Accent1 2 2 2 2 3 2 3 3 2" xfId="1960"/>
    <cellStyle name="20% - Accent1 2 2 2 2 3 2 3 4" xfId="1961"/>
    <cellStyle name="20% - Accent1 2 2 2 2 3 2 4" xfId="1962"/>
    <cellStyle name="20% - Accent1 2 2 2 2 3 2 4 2" xfId="1963"/>
    <cellStyle name="20% - Accent1 2 2 2 2 3 2 4 2 2" xfId="1964"/>
    <cellStyle name="20% - Accent1 2 2 2 2 3 2 4 2 2 2" xfId="1965"/>
    <cellStyle name="20% - Accent1 2 2 2 2 3 2 4 2 3" xfId="1966"/>
    <cellStyle name="20% - Accent1 2 2 2 2 3 2 4 3" xfId="1967"/>
    <cellStyle name="20% - Accent1 2 2 2 2 3 2 4 3 2" xfId="1968"/>
    <cellStyle name="20% - Accent1 2 2 2 2 3 2 4 4" xfId="1969"/>
    <cellStyle name="20% - Accent1 2 2 2 2 3 2 5" xfId="1970"/>
    <cellStyle name="20% - Accent1 2 2 2 2 3 2 5 2" xfId="1971"/>
    <cellStyle name="20% - Accent1 2 2 2 2 3 2 5 2 2" xfId="1972"/>
    <cellStyle name="20% - Accent1 2 2 2 2 3 2 5 3" xfId="1973"/>
    <cellStyle name="20% - Accent1 2 2 2 2 3 2 6" xfId="1974"/>
    <cellStyle name="20% - Accent1 2 2 2 2 3 2 6 2" xfId="1975"/>
    <cellStyle name="20% - Accent1 2 2 2 2 3 2 6 2 2" xfId="1976"/>
    <cellStyle name="20% - Accent1 2 2 2 2 3 2 6 3" xfId="1977"/>
    <cellStyle name="20% - Accent1 2 2 2 2 3 2 7" xfId="1978"/>
    <cellStyle name="20% - Accent1 2 2 2 2 3 2 7 2" xfId="1979"/>
    <cellStyle name="20% - Accent1 2 2 2 2 3 2 8" xfId="1980"/>
    <cellStyle name="20% - Accent1 2 2 2 2 3 2 8 2" xfId="1981"/>
    <cellStyle name="20% - Accent1 2 2 2 2 3 2 9" xfId="1982"/>
    <cellStyle name="20% - Accent1 2 2 2 2 3 3" xfId="1983"/>
    <cellStyle name="20% - Accent1 2 2 2 2 3 3 2" xfId="1984"/>
    <cellStyle name="20% - Accent1 2 2 2 2 3 3 2 2" xfId="1985"/>
    <cellStyle name="20% - Accent1 2 2 2 2 3 3 2 2 2" xfId="1986"/>
    <cellStyle name="20% - Accent1 2 2 2 2 3 3 2 2 2 2" xfId="1987"/>
    <cellStyle name="20% - Accent1 2 2 2 2 3 3 2 2 3" xfId="1988"/>
    <cellStyle name="20% - Accent1 2 2 2 2 3 3 2 3" xfId="1989"/>
    <cellStyle name="20% - Accent1 2 2 2 2 3 3 2 3 2" xfId="1990"/>
    <cellStyle name="20% - Accent1 2 2 2 2 3 3 2 4" xfId="1991"/>
    <cellStyle name="20% - Accent1 2 2 2 2 3 3 3" xfId="1992"/>
    <cellStyle name="20% - Accent1 2 2 2 2 3 3 3 2" xfId="1993"/>
    <cellStyle name="20% - Accent1 2 2 2 2 3 3 3 2 2" xfId="1994"/>
    <cellStyle name="20% - Accent1 2 2 2 2 3 3 3 2 2 2" xfId="1995"/>
    <cellStyle name="20% - Accent1 2 2 2 2 3 3 3 2 3" xfId="1996"/>
    <cellStyle name="20% - Accent1 2 2 2 2 3 3 3 3" xfId="1997"/>
    <cellStyle name="20% - Accent1 2 2 2 2 3 3 3 3 2" xfId="1998"/>
    <cellStyle name="20% - Accent1 2 2 2 2 3 3 3 4" xfId="1999"/>
    <cellStyle name="20% - Accent1 2 2 2 2 3 3 4" xfId="2000"/>
    <cellStyle name="20% - Accent1 2 2 2 2 3 3 4 2" xfId="2001"/>
    <cellStyle name="20% - Accent1 2 2 2 2 3 3 4 2 2" xfId="2002"/>
    <cellStyle name="20% - Accent1 2 2 2 2 3 3 4 2 2 2" xfId="2003"/>
    <cellStyle name="20% - Accent1 2 2 2 2 3 3 4 2 3" xfId="2004"/>
    <cellStyle name="20% - Accent1 2 2 2 2 3 3 4 3" xfId="2005"/>
    <cellStyle name="20% - Accent1 2 2 2 2 3 3 4 3 2" xfId="2006"/>
    <cellStyle name="20% - Accent1 2 2 2 2 3 3 4 4" xfId="2007"/>
    <cellStyle name="20% - Accent1 2 2 2 2 3 3 5" xfId="2008"/>
    <cellStyle name="20% - Accent1 2 2 2 2 3 3 5 2" xfId="2009"/>
    <cellStyle name="20% - Accent1 2 2 2 2 3 3 5 2 2" xfId="2010"/>
    <cellStyle name="20% - Accent1 2 2 2 2 3 3 5 3" xfId="2011"/>
    <cellStyle name="20% - Accent1 2 2 2 2 3 3 6" xfId="2012"/>
    <cellStyle name="20% - Accent1 2 2 2 2 3 3 6 2" xfId="2013"/>
    <cellStyle name="20% - Accent1 2 2 2 2 3 3 6 2 2" xfId="2014"/>
    <cellStyle name="20% - Accent1 2 2 2 2 3 3 6 3" xfId="2015"/>
    <cellStyle name="20% - Accent1 2 2 2 2 3 3 7" xfId="2016"/>
    <cellStyle name="20% - Accent1 2 2 2 2 3 3 7 2" xfId="2017"/>
    <cellStyle name="20% - Accent1 2 2 2 2 3 3 8" xfId="2018"/>
    <cellStyle name="20% - Accent1 2 2 2 2 3 3 8 2" xfId="2019"/>
    <cellStyle name="20% - Accent1 2 2 2 2 3 3 9" xfId="2020"/>
    <cellStyle name="20% - Accent1 2 2 2 2 3 4" xfId="2021"/>
    <cellStyle name="20% - Accent1 2 2 2 2 3 4 2" xfId="2022"/>
    <cellStyle name="20% - Accent1 2 2 2 2 3 4 2 2" xfId="2023"/>
    <cellStyle name="20% - Accent1 2 2 2 2 3 4 2 2 2" xfId="2024"/>
    <cellStyle name="20% - Accent1 2 2 2 2 3 4 2 3" xfId="2025"/>
    <cellStyle name="20% - Accent1 2 2 2 2 3 4 3" xfId="2026"/>
    <cellStyle name="20% - Accent1 2 2 2 2 3 4 3 2" xfId="2027"/>
    <cellStyle name="20% - Accent1 2 2 2 2 3 4 4" xfId="2028"/>
    <cellStyle name="20% - Accent1 2 2 2 2 3 5" xfId="2029"/>
    <cellStyle name="20% - Accent1 2 2 2 2 3 5 2" xfId="2030"/>
    <cellStyle name="20% - Accent1 2 2 2 2 3 5 2 2" xfId="2031"/>
    <cellStyle name="20% - Accent1 2 2 2 2 3 5 2 2 2" xfId="2032"/>
    <cellStyle name="20% - Accent1 2 2 2 2 3 5 2 3" xfId="2033"/>
    <cellStyle name="20% - Accent1 2 2 2 2 3 5 3" xfId="2034"/>
    <cellStyle name="20% - Accent1 2 2 2 2 3 5 3 2" xfId="2035"/>
    <cellStyle name="20% - Accent1 2 2 2 2 3 5 4" xfId="2036"/>
    <cellStyle name="20% - Accent1 2 2 2 2 3 6" xfId="2037"/>
    <cellStyle name="20% - Accent1 2 2 2 2 3 6 2" xfId="2038"/>
    <cellStyle name="20% - Accent1 2 2 2 2 3 6 2 2" xfId="2039"/>
    <cellStyle name="20% - Accent1 2 2 2 2 3 6 2 2 2" xfId="2040"/>
    <cellStyle name="20% - Accent1 2 2 2 2 3 6 2 3" xfId="2041"/>
    <cellStyle name="20% - Accent1 2 2 2 2 3 6 3" xfId="2042"/>
    <cellStyle name="20% - Accent1 2 2 2 2 3 6 3 2" xfId="2043"/>
    <cellStyle name="20% - Accent1 2 2 2 2 3 6 4" xfId="2044"/>
    <cellStyle name="20% - Accent1 2 2 2 2 3 7" xfId="2045"/>
    <cellStyle name="20% - Accent1 2 2 2 2 3 7 2" xfId="2046"/>
    <cellStyle name="20% - Accent1 2 2 2 2 3 7 2 2" xfId="2047"/>
    <cellStyle name="20% - Accent1 2 2 2 2 3 7 3" xfId="2048"/>
    <cellStyle name="20% - Accent1 2 2 2 2 3 8" xfId="2049"/>
    <cellStyle name="20% - Accent1 2 2 2 2 3 8 2" xfId="2050"/>
    <cellStyle name="20% - Accent1 2 2 2 2 3 8 2 2" xfId="2051"/>
    <cellStyle name="20% - Accent1 2 2 2 2 3 8 3" xfId="2052"/>
    <cellStyle name="20% - Accent1 2 2 2 2 3 9" xfId="2053"/>
    <cellStyle name="20% - Accent1 2 2 2 2 3 9 2" xfId="2054"/>
    <cellStyle name="20% - Accent1 2 2 2 2 4" xfId="2055"/>
    <cellStyle name="20% - Accent1 2 2 2 2 4 10" xfId="2056"/>
    <cellStyle name="20% - Accent1 2 2 2 2 4 10 2" xfId="2057"/>
    <cellStyle name="20% - Accent1 2 2 2 2 4 11" xfId="2058"/>
    <cellStyle name="20% - Accent1 2 2 2 2 4 2" xfId="2059"/>
    <cellStyle name="20% - Accent1 2 2 2 2 4 2 2" xfId="2060"/>
    <cellStyle name="20% - Accent1 2 2 2 2 4 2 2 2" xfId="2061"/>
    <cellStyle name="20% - Accent1 2 2 2 2 4 2 2 2 2" xfId="2062"/>
    <cellStyle name="20% - Accent1 2 2 2 2 4 2 2 2 2 2" xfId="2063"/>
    <cellStyle name="20% - Accent1 2 2 2 2 4 2 2 2 3" xfId="2064"/>
    <cellStyle name="20% - Accent1 2 2 2 2 4 2 2 3" xfId="2065"/>
    <cellStyle name="20% - Accent1 2 2 2 2 4 2 2 3 2" xfId="2066"/>
    <cellStyle name="20% - Accent1 2 2 2 2 4 2 2 4" xfId="2067"/>
    <cellStyle name="20% - Accent1 2 2 2 2 4 2 3" xfId="2068"/>
    <cellStyle name="20% - Accent1 2 2 2 2 4 2 3 2" xfId="2069"/>
    <cellStyle name="20% - Accent1 2 2 2 2 4 2 3 2 2" xfId="2070"/>
    <cellStyle name="20% - Accent1 2 2 2 2 4 2 3 2 2 2" xfId="2071"/>
    <cellStyle name="20% - Accent1 2 2 2 2 4 2 3 2 3" xfId="2072"/>
    <cellStyle name="20% - Accent1 2 2 2 2 4 2 3 3" xfId="2073"/>
    <cellStyle name="20% - Accent1 2 2 2 2 4 2 3 3 2" xfId="2074"/>
    <cellStyle name="20% - Accent1 2 2 2 2 4 2 3 4" xfId="2075"/>
    <cellStyle name="20% - Accent1 2 2 2 2 4 2 4" xfId="2076"/>
    <cellStyle name="20% - Accent1 2 2 2 2 4 2 4 2" xfId="2077"/>
    <cellStyle name="20% - Accent1 2 2 2 2 4 2 4 2 2" xfId="2078"/>
    <cellStyle name="20% - Accent1 2 2 2 2 4 2 4 2 2 2" xfId="2079"/>
    <cellStyle name="20% - Accent1 2 2 2 2 4 2 4 2 3" xfId="2080"/>
    <cellStyle name="20% - Accent1 2 2 2 2 4 2 4 3" xfId="2081"/>
    <cellStyle name="20% - Accent1 2 2 2 2 4 2 4 3 2" xfId="2082"/>
    <cellStyle name="20% - Accent1 2 2 2 2 4 2 4 4" xfId="2083"/>
    <cellStyle name="20% - Accent1 2 2 2 2 4 2 5" xfId="2084"/>
    <cellStyle name="20% - Accent1 2 2 2 2 4 2 5 2" xfId="2085"/>
    <cellStyle name="20% - Accent1 2 2 2 2 4 2 5 2 2" xfId="2086"/>
    <cellStyle name="20% - Accent1 2 2 2 2 4 2 5 3" xfId="2087"/>
    <cellStyle name="20% - Accent1 2 2 2 2 4 2 6" xfId="2088"/>
    <cellStyle name="20% - Accent1 2 2 2 2 4 2 6 2" xfId="2089"/>
    <cellStyle name="20% - Accent1 2 2 2 2 4 2 6 2 2" xfId="2090"/>
    <cellStyle name="20% - Accent1 2 2 2 2 4 2 6 3" xfId="2091"/>
    <cellStyle name="20% - Accent1 2 2 2 2 4 2 7" xfId="2092"/>
    <cellStyle name="20% - Accent1 2 2 2 2 4 2 7 2" xfId="2093"/>
    <cellStyle name="20% - Accent1 2 2 2 2 4 2 8" xfId="2094"/>
    <cellStyle name="20% - Accent1 2 2 2 2 4 2 8 2" xfId="2095"/>
    <cellStyle name="20% - Accent1 2 2 2 2 4 2 9" xfId="2096"/>
    <cellStyle name="20% - Accent1 2 2 2 2 4 3" xfId="2097"/>
    <cellStyle name="20% - Accent1 2 2 2 2 4 3 2" xfId="2098"/>
    <cellStyle name="20% - Accent1 2 2 2 2 4 3 2 2" xfId="2099"/>
    <cellStyle name="20% - Accent1 2 2 2 2 4 3 2 2 2" xfId="2100"/>
    <cellStyle name="20% - Accent1 2 2 2 2 4 3 2 2 2 2" xfId="2101"/>
    <cellStyle name="20% - Accent1 2 2 2 2 4 3 2 2 3" xfId="2102"/>
    <cellStyle name="20% - Accent1 2 2 2 2 4 3 2 3" xfId="2103"/>
    <cellStyle name="20% - Accent1 2 2 2 2 4 3 2 3 2" xfId="2104"/>
    <cellStyle name="20% - Accent1 2 2 2 2 4 3 2 4" xfId="2105"/>
    <cellStyle name="20% - Accent1 2 2 2 2 4 3 3" xfId="2106"/>
    <cellStyle name="20% - Accent1 2 2 2 2 4 3 3 2" xfId="2107"/>
    <cellStyle name="20% - Accent1 2 2 2 2 4 3 3 2 2" xfId="2108"/>
    <cellStyle name="20% - Accent1 2 2 2 2 4 3 3 2 2 2" xfId="2109"/>
    <cellStyle name="20% - Accent1 2 2 2 2 4 3 3 2 3" xfId="2110"/>
    <cellStyle name="20% - Accent1 2 2 2 2 4 3 3 3" xfId="2111"/>
    <cellStyle name="20% - Accent1 2 2 2 2 4 3 3 3 2" xfId="2112"/>
    <cellStyle name="20% - Accent1 2 2 2 2 4 3 3 4" xfId="2113"/>
    <cellStyle name="20% - Accent1 2 2 2 2 4 3 4" xfId="2114"/>
    <cellStyle name="20% - Accent1 2 2 2 2 4 3 4 2" xfId="2115"/>
    <cellStyle name="20% - Accent1 2 2 2 2 4 3 4 2 2" xfId="2116"/>
    <cellStyle name="20% - Accent1 2 2 2 2 4 3 4 2 2 2" xfId="2117"/>
    <cellStyle name="20% - Accent1 2 2 2 2 4 3 4 2 3" xfId="2118"/>
    <cellStyle name="20% - Accent1 2 2 2 2 4 3 4 3" xfId="2119"/>
    <cellStyle name="20% - Accent1 2 2 2 2 4 3 4 3 2" xfId="2120"/>
    <cellStyle name="20% - Accent1 2 2 2 2 4 3 4 4" xfId="2121"/>
    <cellStyle name="20% - Accent1 2 2 2 2 4 3 5" xfId="2122"/>
    <cellStyle name="20% - Accent1 2 2 2 2 4 3 5 2" xfId="2123"/>
    <cellStyle name="20% - Accent1 2 2 2 2 4 3 5 2 2" xfId="2124"/>
    <cellStyle name="20% - Accent1 2 2 2 2 4 3 5 3" xfId="2125"/>
    <cellStyle name="20% - Accent1 2 2 2 2 4 3 6" xfId="2126"/>
    <cellStyle name="20% - Accent1 2 2 2 2 4 3 6 2" xfId="2127"/>
    <cellStyle name="20% - Accent1 2 2 2 2 4 3 6 2 2" xfId="2128"/>
    <cellStyle name="20% - Accent1 2 2 2 2 4 3 6 3" xfId="2129"/>
    <cellStyle name="20% - Accent1 2 2 2 2 4 3 7" xfId="2130"/>
    <cellStyle name="20% - Accent1 2 2 2 2 4 3 7 2" xfId="2131"/>
    <cellStyle name="20% - Accent1 2 2 2 2 4 3 8" xfId="2132"/>
    <cellStyle name="20% - Accent1 2 2 2 2 4 3 8 2" xfId="2133"/>
    <cellStyle name="20% - Accent1 2 2 2 2 4 3 9" xfId="2134"/>
    <cellStyle name="20% - Accent1 2 2 2 2 4 4" xfId="2135"/>
    <cellStyle name="20% - Accent1 2 2 2 2 4 4 2" xfId="2136"/>
    <cellStyle name="20% - Accent1 2 2 2 2 4 4 2 2" xfId="2137"/>
    <cellStyle name="20% - Accent1 2 2 2 2 4 4 2 2 2" xfId="2138"/>
    <cellStyle name="20% - Accent1 2 2 2 2 4 4 2 3" xfId="2139"/>
    <cellStyle name="20% - Accent1 2 2 2 2 4 4 3" xfId="2140"/>
    <cellStyle name="20% - Accent1 2 2 2 2 4 4 3 2" xfId="2141"/>
    <cellStyle name="20% - Accent1 2 2 2 2 4 4 4" xfId="2142"/>
    <cellStyle name="20% - Accent1 2 2 2 2 4 5" xfId="2143"/>
    <cellStyle name="20% - Accent1 2 2 2 2 4 5 2" xfId="2144"/>
    <cellStyle name="20% - Accent1 2 2 2 2 4 5 2 2" xfId="2145"/>
    <cellStyle name="20% - Accent1 2 2 2 2 4 5 2 2 2" xfId="2146"/>
    <cellStyle name="20% - Accent1 2 2 2 2 4 5 2 3" xfId="2147"/>
    <cellStyle name="20% - Accent1 2 2 2 2 4 5 3" xfId="2148"/>
    <cellStyle name="20% - Accent1 2 2 2 2 4 5 3 2" xfId="2149"/>
    <cellStyle name="20% - Accent1 2 2 2 2 4 5 4" xfId="2150"/>
    <cellStyle name="20% - Accent1 2 2 2 2 4 6" xfId="2151"/>
    <cellStyle name="20% - Accent1 2 2 2 2 4 6 2" xfId="2152"/>
    <cellStyle name="20% - Accent1 2 2 2 2 4 6 2 2" xfId="2153"/>
    <cellStyle name="20% - Accent1 2 2 2 2 4 6 2 2 2" xfId="2154"/>
    <cellStyle name="20% - Accent1 2 2 2 2 4 6 2 3" xfId="2155"/>
    <cellStyle name="20% - Accent1 2 2 2 2 4 6 3" xfId="2156"/>
    <cellStyle name="20% - Accent1 2 2 2 2 4 6 3 2" xfId="2157"/>
    <cellStyle name="20% - Accent1 2 2 2 2 4 6 4" xfId="2158"/>
    <cellStyle name="20% - Accent1 2 2 2 2 4 7" xfId="2159"/>
    <cellStyle name="20% - Accent1 2 2 2 2 4 7 2" xfId="2160"/>
    <cellStyle name="20% - Accent1 2 2 2 2 4 7 2 2" xfId="2161"/>
    <cellStyle name="20% - Accent1 2 2 2 2 4 7 3" xfId="2162"/>
    <cellStyle name="20% - Accent1 2 2 2 2 4 8" xfId="2163"/>
    <cellStyle name="20% - Accent1 2 2 2 2 4 8 2" xfId="2164"/>
    <cellStyle name="20% - Accent1 2 2 2 2 4 8 2 2" xfId="2165"/>
    <cellStyle name="20% - Accent1 2 2 2 2 4 8 3" xfId="2166"/>
    <cellStyle name="20% - Accent1 2 2 2 2 4 9" xfId="2167"/>
    <cellStyle name="20% - Accent1 2 2 2 2 4 9 2" xfId="2168"/>
    <cellStyle name="20% - Accent1 2 2 2 2 5" xfId="2169"/>
    <cellStyle name="20% - Accent1 2 2 2 2 5 10" xfId="2170"/>
    <cellStyle name="20% - Accent1 2 2 2 2 5 10 2" xfId="2171"/>
    <cellStyle name="20% - Accent1 2 2 2 2 5 11" xfId="2172"/>
    <cellStyle name="20% - Accent1 2 2 2 2 5 2" xfId="2173"/>
    <cellStyle name="20% - Accent1 2 2 2 2 5 2 2" xfId="2174"/>
    <cellStyle name="20% - Accent1 2 2 2 2 5 2 2 2" xfId="2175"/>
    <cellStyle name="20% - Accent1 2 2 2 2 5 2 2 2 2" xfId="2176"/>
    <cellStyle name="20% - Accent1 2 2 2 2 5 2 2 2 2 2" xfId="2177"/>
    <cellStyle name="20% - Accent1 2 2 2 2 5 2 2 2 3" xfId="2178"/>
    <cellStyle name="20% - Accent1 2 2 2 2 5 2 2 3" xfId="2179"/>
    <cellStyle name="20% - Accent1 2 2 2 2 5 2 2 3 2" xfId="2180"/>
    <cellStyle name="20% - Accent1 2 2 2 2 5 2 2 4" xfId="2181"/>
    <cellStyle name="20% - Accent1 2 2 2 2 5 2 3" xfId="2182"/>
    <cellStyle name="20% - Accent1 2 2 2 2 5 2 3 2" xfId="2183"/>
    <cellStyle name="20% - Accent1 2 2 2 2 5 2 3 2 2" xfId="2184"/>
    <cellStyle name="20% - Accent1 2 2 2 2 5 2 3 2 2 2" xfId="2185"/>
    <cellStyle name="20% - Accent1 2 2 2 2 5 2 3 2 3" xfId="2186"/>
    <cellStyle name="20% - Accent1 2 2 2 2 5 2 3 3" xfId="2187"/>
    <cellStyle name="20% - Accent1 2 2 2 2 5 2 3 3 2" xfId="2188"/>
    <cellStyle name="20% - Accent1 2 2 2 2 5 2 3 4" xfId="2189"/>
    <cellStyle name="20% - Accent1 2 2 2 2 5 2 4" xfId="2190"/>
    <cellStyle name="20% - Accent1 2 2 2 2 5 2 4 2" xfId="2191"/>
    <cellStyle name="20% - Accent1 2 2 2 2 5 2 4 2 2" xfId="2192"/>
    <cellStyle name="20% - Accent1 2 2 2 2 5 2 4 2 2 2" xfId="2193"/>
    <cellStyle name="20% - Accent1 2 2 2 2 5 2 4 2 3" xfId="2194"/>
    <cellStyle name="20% - Accent1 2 2 2 2 5 2 4 3" xfId="2195"/>
    <cellStyle name="20% - Accent1 2 2 2 2 5 2 4 3 2" xfId="2196"/>
    <cellStyle name="20% - Accent1 2 2 2 2 5 2 4 4" xfId="2197"/>
    <cellStyle name="20% - Accent1 2 2 2 2 5 2 5" xfId="2198"/>
    <cellStyle name="20% - Accent1 2 2 2 2 5 2 5 2" xfId="2199"/>
    <cellStyle name="20% - Accent1 2 2 2 2 5 2 5 2 2" xfId="2200"/>
    <cellStyle name="20% - Accent1 2 2 2 2 5 2 5 3" xfId="2201"/>
    <cellStyle name="20% - Accent1 2 2 2 2 5 2 6" xfId="2202"/>
    <cellStyle name="20% - Accent1 2 2 2 2 5 2 6 2" xfId="2203"/>
    <cellStyle name="20% - Accent1 2 2 2 2 5 2 6 2 2" xfId="2204"/>
    <cellStyle name="20% - Accent1 2 2 2 2 5 2 6 3" xfId="2205"/>
    <cellStyle name="20% - Accent1 2 2 2 2 5 2 7" xfId="2206"/>
    <cellStyle name="20% - Accent1 2 2 2 2 5 2 7 2" xfId="2207"/>
    <cellStyle name="20% - Accent1 2 2 2 2 5 2 8" xfId="2208"/>
    <cellStyle name="20% - Accent1 2 2 2 2 5 2 8 2" xfId="2209"/>
    <cellStyle name="20% - Accent1 2 2 2 2 5 2 9" xfId="2210"/>
    <cellStyle name="20% - Accent1 2 2 2 2 5 3" xfId="2211"/>
    <cellStyle name="20% - Accent1 2 2 2 2 5 3 2" xfId="2212"/>
    <cellStyle name="20% - Accent1 2 2 2 2 5 3 2 2" xfId="2213"/>
    <cellStyle name="20% - Accent1 2 2 2 2 5 3 2 2 2" xfId="2214"/>
    <cellStyle name="20% - Accent1 2 2 2 2 5 3 2 2 2 2" xfId="2215"/>
    <cellStyle name="20% - Accent1 2 2 2 2 5 3 2 2 3" xfId="2216"/>
    <cellStyle name="20% - Accent1 2 2 2 2 5 3 2 3" xfId="2217"/>
    <cellStyle name="20% - Accent1 2 2 2 2 5 3 2 3 2" xfId="2218"/>
    <cellStyle name="20% - Accent1 2 2 2 2 5 3 2 4" xfId="2219"/>
    <cellStyle name="20% - Accent1 2 2 2 2 5 3 3" xfId="2220"/>
    <cellStyle name="20% - Accent1 2 2 2 2 5 3 3 2" xfId="2221"/>
    <cellStyle name="20% - Accent1 2 2 2 2 5 3 3 2 2" xfId="2222"/>
    <cellStyle name="20% - Accent1 2 2 2 2 5 3 3 2 2 2" xfId="2223"/>
    <cellStyle name="20% - Accent1 2 2 2 2 5 3 3 2 3" xfId="2224"/>
    <cellStyle name="20% - Accent1 2 2 2 2 5 3 3 3" xfId="2225"/>
    <cellStyle name="20% - Accent1 2 2 2 2 5 3 3 3 2" xfId="2226"/>
    <cellStyle name="20% - Accent1 2 2 2 2 5 3 3 4" xfId="2227"/>
    <cellStyle name="20% - Accent1 2 2 2 2 5 3 4" xfId="2228"/>
    <cellStyle name="20% - Accent1 2 2 2 2 5 3 4 2" xfId="2229"/>
    <cellStyle name="20% - Accent1 2 2 2 2 5 3 4 2 2" xfId="2230"/>
    <cellStyle name="20% - Accent1 2 2 2 2 5 3 4 2 2 2" xfId="2231"/>
    <cellStyle name="20% - Accent1 2 2 2 2 5 3 4 2 3" xfId="2232"/>
    <cellStyle name="20% - Accent1 2 2 2 2 5 3 4 3" xfId="2233"/>
    <cellStyle name="20% - Accent1 2 2 2 2 5 3 4 3 2" xfId="2234"/>
    <cellStyle name="20% - Accent1 2 2 2 2 5 3 4 4" xfId="2235"/>
    <cellStyle name="20% - Accent1 2 2 2 2 5 3 5" xfId="2236"/>
    <cellStyle name="20% - Accent1 2 2 2 2 5 3 5 2" xfId="2237"/>
    <cellStyle name="20% - Accent1 2 2 2 2 5 3 5 2 2" xfId="2238"/>
    <cellStyle name="20% - Accent1 2 2 2 2 5 3 5 3" xfId="2239"/>
    <cellStyle name="20% - Accent1 2 2 2 2 5 3 6" xfId="2240"/>
    <cellStyle name="20% - Accent1 2 2 2 2 5 3 6 2" xfId="2241"/>
    <cellStyle name="20% - Accent1 2 2 2 2 5 3 6 2 2" xfId="2242"/>
    <cellStyle name="20% - Accent1 2 2 2 2 5 3 6 3" xfId="2243"/>
    <cellStyle name="20% - Accent1 2 2 2 2 5 3 7" xfId="2244"/>
    <cellStyle name="20% - Accent1 2 2 2 2 5 3 7 2" xfId="2245"/>
    <cellStyle name="20% - Accent1 2 2 2 2 5 3 8" xfId="2246"/>
    <cellStyle name="20% - Accent1 2 2 2 2 5 3 8 2" xfId="2247"/>
    <cellStyle name="20% - Accent1 2 2 2 2 5 3 9" xfId="2248"/>
    <cellStyle name="20% - Accent1 2 2 2 2 5 4" xfId="2249"/>
    <cellStyle name="20% - Accent1 2 2 2 2 5 4 2" xfId="2250"/>
    <cellStyle name="20% - Accent1 2 2 2 2 5 4 2 2" xfId="2251"/>
    <cellStyle name="20% - Accent1 2 2 2 2 5 4 2 2 2" xfId="2252"/>
    <cellStyle name="20% - Accent1 2 2 2 2 5 4 2 3" xfId="2253"/>
    <cellStyle name="20% - Accent1 2 2 2 2 5 4 3" xfId="2254"/>
    <cellStyle name="20% - Accent1 2 2 2 2 5 4 3 2" xfId="2255"/>
    <cellStyle name="20% - Accent1 2 2 2 2 5 4 4" xfId="2256"/>
    <cellStyle name="20% - Accent1 2 2 2 2 5 5" xfId="2257"/>
    <cellStyle name="20% - Accent1 2 2 2 2 5 5 2" xfId="2258"/>
    <cellStyle name="20% - Accent1 2 2 2 2 5 5 2 2" xfId="2259"/>
    <cellStyle name="20% - Accent1 2 2 2 2 5 5 2 2 2" xfId="2260"/>
    <cellStyle name="20% - Accent1 2 2 2 2 5 5 2 3" xfId="2261"/>
    <cellStyle name="20% - Accent1 2 2 2 2 5 5 3" xfId="2262"/>
    <cellStyle name="20% - Accent1 2 2 2 2 5 5 3 2" xfId="2263"/>
    <cellStyle name="20% - Accent1 2 2 2 2 5 5 4" xfId="2264"/>
    <cellStyle name="20% - Accent1 2 2 2 2 5 6" xfId="2265"/>
    <cellStyle name="20% - Accent1 2 2 2 2 5 6 2" xfId="2266"/>
    <cellStyle name="20% - Accent1 2 2 2 2 5 6 2 2" xfId="2267"/>
    <cellStyle name="20% - Accent1 2 2 2 2 5 6 2 2 2" xfId="2268"/>
    <cellStyle name="20% - Accent1 2 2 2 2 5 6 2 3" xfId="2269"/>
    <cellStyle name="20% - Accent1 2 2 2 2 5 6 3" xfId="2270"/>
    <cellStyle name="20% - Accent1 2 2 2 2 5 6 3 2" xfId="2271"/>
    <cellStyle name="20% - Accent1 2 2 2 2 5 6 4" xfId="2272"/>
    <cellStyle name="20% - Accent1 2 2 2 2 5 7" xfId="2273"/>
    <cellStyle name="20% - Accent1 2 2 2 2 5 7 2" xfId="2274"/>
    <cellStyle name="20% - Accent1 2 2 2 2 5 7 2 2" xfId="2275"/>
    <cellStyle name="20% - Accent1 2 2 2 2 5 7 3" xfId="2276"/>
    <cellStyle name="20% - Accent1 2 2 2 2 5 8" xfId="2277"/>
    <cellStyle name="20% - Accent1 2 2 2 2 5 8 2" xfId="2278"/>
    <cellStyle name="20% - Accent1 2 2 2 2 5 8 2 2" xfId="2279"/>
    <cellStyle name="20% - Accent1 2 2 2 2 5 8 3" xfId="2280"/>
    <cellStyle name="20% - Accent1 2 2 2 2 5 9" xfId="2281"/>
    <cellStyle name="20% - Accent1 2 2 2 2 5 9 2" xfId="2282"/>
    <cellStyle name="20% - Accent1 2 2 2 2 6" xfId="2283"/>
    <cellStyle name="20% - Accent1 2 2 2 2 6 2" xfId="2284"/>
    <cellStyle name="20% - Accent1 2 2 2 2 6 2 2" xfId="2285"/>
    <cellStyle name="20% - Accent1 2 2 2 2 6 2 2 2" xfId="2286"/>
    <cellStyle name="20% - Accent1 2 2 2 2 6 2 2 2 2" xfId="2287"/>
    <cellStyle name="20% - Accent1 2 2 2 2 6 2 2 3" xfId="2288"/>
    <cellStyle name="20% - Accent1 2 2 2 2 6 2 3" xfId="2289"/>
    <cellStyle name="20% - Accent1 2 2 2 2 6 2 3 2" xfId="2290"/>
    <cellStyle name="20% - Accent1 2 2 2 2 6 2 4" xfId="2291"/>
    <cellStyle name="20% - Accent1 2 2 2 2 6 3" xfId="2292"/>
    <cellStyle name="20% - Accent1 2 2 2 2 6 3 2" xfId="2293"/>
    <cellStyle name="20% - Accent1 2 2 2 2 6 3 2 2" xfId="2294"/>
    <cellStyle name="20% - Accent1 2 2 2 2 6 3 2 2 2" xfId="2295"/>
    <cellStyle name="20% - Accent1 2 2 2 2 6 3 2 3" xfId="2296"/>
    <cellStyle name="20% - Accent1 2 2 2 2 6 3 3" xfId="2297"/>
    <cellStyle name="20% - Accent1 2 2 2 2 6 3 3 2" xfId="2298"/>
    <cellStyle name="20% - Accent1 2 2 2 2 6 3 4" xfId="2299"/>
    <cellStyle name="20% - Accent1 2 2 2 2 6 4" xfId="2300"/>
    <cellStyle name="20% - Accent1 2 2 2 2 6 4 2" xfId="2301"/>
    <cellStyle name="20% - Accent1 2 2 2 2 6 4 2 2" xfId="2302"/>
    <cellStyle name="20% - Accent1 2 2 2 2 6 4 2 2 2" xfId="2303"/>
    <cellStyle name="20% - Accent1 2 2 2 2 6 4 2 3" xfId="2304"/>
    <cellStyle name="20% - Accent1 2 2 2 2 6 4 3" xfId="2305"/>
    <cellStyle name="20% - Accent1 2 2 2 2 6 4 3 2" xfId="2306"/>
    <cellStyle name="20% - Accent1 2 2 2 2 6 4 4" xfId="2307"/>
    <cellStyle name="20% - Accent1 2 2 2 2 6 5" xfId="2308"/>
    <cellStyle name="20% - Accent1 2 2 2 2 6 5 2" xfId="2309"/>
    <cellStyle name="20% - Accent1 2 2 2 2 6 5 2 2" xfId="2310"/>
    <cellStyle name="20% - Accent1 2 2 2 2 6 5 3" xfId="2311"/>
    <cellStyle name="20% - Accent1 2 2 2 2 6 6" xfId="2312"/>
    <cellStyle name="20% - Accent1 2 2 2 2 6 6 2" xfId="2313"/>
    <cellStyle name="20% - Accent1 2 2 2 2 6 6 2 2" xfId="2314"/>
    <cellStyle name="20% - Accent1 2 2 2 2 6 6 3" xfId="2315"/>
    <cellStyle name="20% - Accent1 2 2 2 2 6 7" xfId="2316"/>
    <cellStyle name="20% - Accent1 2 2 2 2 6 7 2" xfId="2317"/>
    <cellStyle name="20% - Accent1 2 2 2 2 6 8" xfId="2318"/>
    <cellStyle name="20% - Accent1 2 2 2 2 6 8 2" xfId="2319"/>
    <cellStyle name="20% - Accent1 2 2 2 2 6 9" xfId="2320"/>
    <cellStyle name="20% - Accent1 2 2 2 2 7" xfId="2321"/>
    <cellStyle name="20% - Accent1 2 2 2 2 7 2" xfId="2322"/>
    <cellStyle name="20% - Accent1 2 2 2 2 7 2 2" xfId="2323"/>
    <cellStyle name="20% - Accent1 2 2 2 2 7 2 2 2" xfId="2324"/>
    <cellStyle name="20% - Accent1 2 2 2 2 7 2 2 2 2" xfId="2325"/>
    <cellStyle name="20% - Accent1 2 2 2 2 7 2 2 3" xfId="2326"/>
    <cellStyle name="20% - Accent1 2 2 2 2 7 2 3" xfId="2327"/>
    <cellStyle name="20% - Accent1 2 2 2 2 7 2 3 2" xfId="2328"/>
    <cellStyle name="20% - Accent1 2 2 2 2 7 2 4" xfId="2329"/>
    <cellStyle name="20% - Accent1 2 2 2 2 7 3" xfId="2330"/>
    <cellStyle name="20% - Accent1 2 2 2 2 7 3 2" xfId="2331"/>
    <cellStyle name="20% - Accent1 2 2 2 2 7 3 2 2" xfId="2332"/>
    <cellStyle name="20% - Accent1 2 2 2 2 7 3 2 2 2" xfId="2333"/>
    <cellStyle name="20% - Accent1 2 2 2 2 7 3 2 3" xfId="2334"/>
    <cellStyle name="20% - Accent1 2 2 2 2 7 3 3" xfId="2335"/>
    <cellStyle name="20% - Accent1 2 2 2 2 7 3 3 2" xfId="2336"/>
    <cellStyle name="20% - Accent1 2 2 2 2 7 3 4" xfId="2337"/>
    <cellStyle name="20% - Accent1 2 2 2 2 7 4" xfId="2338"/>
    <cellStyle name="20% - Accent1 2 2 2 2 7 4 2" xfId="2339"/>
    <cellStyle name="20% - Accent1 2 2 2 2 7 4 2 2" xfId="2340"/>
    <cellStyle name="20% - Accent1 2 2 2 2 7 4 2 2 2" xfId="2341"/>
    <cellStyle name="20% - Accent1 2 2 2 2 7 4 2 3" xfId="2342"/>
    <cellStyle name="20% - Accent1 2 2 2 2 7 4 3" xfId="2343"/>
    <cellStyle name="20% - Accent1 2 2 2 2 7 4 3 2" xfId="2344"/>
    <cellStyle name="20% - Accent1 2 2 2 2 7 4 4" xfId="2345"/>
    <cellStyle name="20% - Accent1 2 2 2 2 7 5" xfId="2346"/>
    <cellStyle name="20% - Accent1 2 2 2 2 7 5 2" xfId="2347"/>
    <cellStyle name="20% - Accent1 2 2 2 2 7 5 2 2" xfId="2348"/>
    <cellStyle name="20% - Accent1 2 2 2 2 7 5 3" xfId="2349"/>
    <cellStyle name="20% - Accent1 2 2 2 2 7 6" xfId="2350"/>
    <cellStyle name="20% - Accent1 2 2 2 2 7 6 2" xfId="2351"/>
    <cellStyle name="20% - Accent1 2 2 2 2 7 6 2 2" xfId="2352"/>
    <cellStyle name="20% - Accent1 2 2 2 2 7 6 3" xfId="2353"/>
    <cellStyle name="20% - Accent1 2 2 2 2 7 7" xfId="2354"/>
    <cellStyle name="20% - Accent1 2 2 2 2 7 7 2" xfId="2355"/>
    <cellStyle name="20% - Accent1 2 2 2 2 7 8" xfId="2356"/>
    <cellStyle name="20% - Accent1 2 2 2 2 7 8 2" xfId="2357"/>
    <cellStyle name="20% - Accent1 2 2 2 2 7 9" xfId="2358"/>
    <cellStyle name="20% - Accent1 2 2 2 2 8" xfId="2359"/>
    <cellStyle name="20% - Accent1 2 2 2 2 8 2" xfId="2360"/>
    <cellStyle name="20% - Accent1 2 2 2 2 8 2 2" xfId="2361"/>
    <cellStyle name="20% - Accent1 2 2 2 2 8 2 2 2" xfId="2362"/>
    <cellStyle name="20% - Accent1 2 2 2 2 8 2 3" xfId="2363"/>
    <cellStyle name="20% - Accent1 2 2 2 2 8 3" xfId="2364"/>
    <cellStyle name="20% - Accent1 2 2 2 2 8 3 2" xfId="2365"/>
    <cellStyle name="20% - Accent1 2 2 2 2 8 4" xfId="2366"/>
    <cellStyle name="20% - Accent1 2 2 2 2 9" xfId="2367"/>
    <cellStyle name="20% - Accent1 2 2 2 2 9 2" xfId="2368"/>
    <cellStyle name="20% - Accent1 2 2 2 2 9 2 2" xfId="2369"/>
    <cellStyle name="20% - Accent1 2 2 2 2 9 2 2 2" xfId="2370"/>
    <cellStyle name="20% - Accent1 2 2 2 2 9 2 3" xfId="2371"/>
    <cellStyle name="20% - Accent1 2 2 2 2 9 3" xfId="2372"/>
    <cellStyle name="20% - Accent1 2 2 2 2 9 3 2" xfId="2373"/>
    <cellStyle name="20% - Accent1 2 2 2 2 9 4" xfId="2374"/>
    <cellStyle name="20% - Accent1 2 2 2 3" xfId="2375"/>
    <cellStyle name="20% - Accent1 2 2 2 3 10" xfId="2376"/>
    <cellStyle name="20% - Accent1 2 2 2 3 10 2" xfId="2377"/>
    <cellStyle name="20% - Accent1 2 2 2 3 10 2 2" xfId="2378"/>
    <cellStyle name="20% - Accent1 2 2 2 3 10 3" xfId="2379"/>
    <cellStyle name="20% - Accent1 2 2 2 3 11" xfId="2380"/>
    <cellStyle name="20% - Accent1 2 2 2 3 11 2" xfId="2381"/>
    <cellStyle name="20% - Accent1 2 2 2 3 11 2 2" xfId="2382"/>
    <cellStyle name="20% - Accent1 2 2 2 3 11 3" xfId="2383"/>
    <cellStyle name="20% - Accent1 2 2 2 3 12" xfId="2384"/>
    <cellStyle name="20% - Accent1 2 2 2 3 12 2" xfId="2385"/>
    <cellStyle name="20% - Accent1 2 2 2 3 13" xfId="2386"/>
    <cellStyle name="20% - Accent1 2 2 2 3 13 2" xfId="2387"/>
    <cellStyle name="20% - Accent1 2 2 2 3 14" xfId="2388"/>
    <cellStyle name="20% - Accent1 2 2 2 3 2" xfId="2389"/>
    <cellStyle name="20% - Accent1 2 2 2 3 2 10" xfId="2390"/>
    <cellStyle name="20% - Accent1 2 2 2 3 2 10 2" xfId="2391"/>
    <cellStyle name="20% - Accent1 2 2 2 3 2 11" xfId="2392"/>
    <cellStyle name="20% - Accent1 2 2 2 3 2 2" xfId="2393"/>
    <cellStyle name="20% - Accent1 2 2 2 3 2 2 2" xfId="2394"/>
    <cellStyle name="20% - Accent1 2 2 2 3 2 2 2 2" xfId="2395"/>
    <cellStyle name="20% - Accent1 2 2 2 3 2 2 2 2 2" xfId="2396"/>
    <cellStyle name="20% - Accent1 2 2 2 3 2 2 2 2 2 2" xfId="2397"/>
    <cellStyle name="20% - Accent1 2 2 2 3 2 2 2 2 3" xfId="2398"/>
    <cellStyle name="20% - Accent1 2 2 2 3 2 2 2 3" xfId="2399"/>
    <cellStyle name="20% - Accent1 2 2 2 3 2 2 2 3 2" xfId="2400"/>
    <cellStyle name="20% - Accent1 2 2 2 3 2 2 2 4" xfId="2401"/>
    <cellStyle name="20% - Accent1 2 2 2 3 2 2 3" xfId="2402"/>
    <cellStyle name="20% - Accent1 2 2 2 3 2 2 3 2" xfId="2403"/>
    <cellStyle name="20% - Accent1 2 2 2 3 2 2 3 2 2" xfId="2404"/>
    <cellStyle name="20% - Accent1 2 2 2 3 2 2 3 2 2 2" xfId="2405"/>
    <cellStyle name="20% - Accent1 2 2 2 3 2 2 3 2 3" xfId="2406"/>
    <cellStyle name="20% - Accent1 2 2 2 3 2 2 3 3" xfId="2407"/>
    <cellStyle name="20% - Accent1 2 2 2 3 2 2 3 3 2" xfId="2408"/>
    <cellStyle name="20% - Accent1 2 2 2 3 2 2 3 4" xfId="2409"/>
    <cellStyle name="20% - Accent1 2 2 2 3 2 2 4" xfId="2410"/>
    <cellStyle name="20% - Accent1 2 2 2 3 2 2 4 2" xfId="2411"/>
    <cellStyle name="20% - Accent1 2 2 2 3 2 2 4 2 2" xfId="2412"/>
    <cellStyle name="20% - Accent1 2 2 2 3 2 2 4 2 2 2" xfId="2413"/>
    <cellStyle name="20% - Accent1 2 2 2 3 2 2 4 2 3" xfId="2414"/>
    <cellStyle name="20% - Accent1 2 2 2 3 2 2 4 3" xfId="2415"/>
    <cellStyle name="20% - Accent1 2 2 2 3 2 2 4 3 2" xfId="2416"/>
    <cellStyle name="20% - Accent1 2 2 2 3 2 2 4 4" xfId="2417"/>
    <cellStyle name="20% - Accent1 2 2 2 3 2 2 5" xfId="2418"/>
    <cellStyle name="20% - Accent1 2 2 2 3 2 2 5 2" xfId="2419"/>
    <cellStyle name="20% - Accent1 2 2 2 3 2 2 5 2 2" xfId="2420"/>
    <cellStyle name="20% - Accent1 2 2 2 3 2 2 5 3" xfId="2421"/>
    <cellStyle name="20% - Accent1 2 2 2 3 2 2 6" xfId="2422"/>
    <cellStyle name="20% - Accent1 2 2 2 3 2 2 6 2" xfId="2423"/>
    <cellStyle name="20% - Accent1 2 2 2 3 2 2 6 2 2" xfId="2424"/>
    <cellStyle name="20% - Accent1 2 2 2 3 2 2 6 3" xfId="2425"/>
    <cellStyle name="20% - Accent1 2 2 2 3 2 2 7" xfId="2426"/>
    <cellStyle name="20% - Accent1 2 2 2 3 2 2 7 2" xfId="2427"/>
    <cellStyle name="20% - Accent1 2 2 2 3 2 2 8" xfId="2428"/>
    <cellStyle name="20% - Accent1 2 2 2 3 2 2 8 2" xfId="2429"/>
    <cellStyle name="20% - Accent1 2 2 2 3 2 2 9" xfId="2430"/>
    <cellStyle name="20% - Accent1 2 2 2 3 2 3" xfId="2431"/>
    <cellStyle name="20% - Accent1 2 2 2 3 2 3 2" xfId="2432"/>
    <cellStyle name="20% - Accent1 2 2 2 3 2 3 2 2" xfId="2433"/>
    <cellStyle name="20% - Accent1 2 2 2 3 2 3 2 2 2" xfId="2434"/>
    <cellStyle name="20% - Accent1 2 2 2 3 2 3 2 2 2 2" xfId="2435"/>
    <cellStyle name="20% - Accent1 2 2 2 3 2 3 2 2 3" xfId="2436"/>
    <cellStyle name="20% - Accent1 2 2 2 3 2 3 2 3" xfId="2437"/>
    <cellStyle name="20% - Accent1 2 2 2 3 2 3 2 3 2" xfId="2438"/>
    <cellStyle name="20% - Accent1 2 2 2 3 2 3 2 4" xfId="2439"/>
    <cellStyle name="20% - Accent1 2 2 2 3 2 3 3" xfId="2440"/>
    <cellStyle name="20% - Accent1 2 2 2 3 2 3 3 2" xfId="2441"/>
    <cellStyle name="20% - Accent1 2 2 2 3 2 3 3 2 2" xfId="2442"/>
    <cellStyle name="20% - Accent1 2 2 2 3 2 3 3 2 2 2" xfId="2443"/>
    <cellStyle name="20% - Accent1 2 2 2 3 2 3 3 2 3" xfId="2444"/>
    <cellStyle name="20% - Accent1 2 2 2 3 2 3 3 3" xfId="2445"/>
    <cellStyle name="20% - Accent1 2 2 2 3 2 3 3 3 2" xfId="2446"/>
    <cellStyle name="20% - Accent1 2 2 2 3 2 3 3 4" xfId="2447"/>
    <cellStyle name="20% - Accent1 2 2 2 3 2 3 4" xfId="2448"/>
    <cellStyle name="20% - Accent1 2 2 2 3 2 3 4 2" xfId="2449"/>
    <cellStyle name="20% - Accent1 2 2 2 3 2 3 4 2 2" xfId="2450"/>
    <cellStyle name="20% - Accent1 2 2 2 3 2 3 4 2 2 2" xfId="2451"/>
    <cellStyle name="20% - Accent1 2 2 2 3 2 3 4 2 3" xfId="2452"/>
    <cellStyle name="20% - Accent1 2 2 2 3 2 3 4 3" xfId="2453"/>
    <cellStyle name="20% - Accent1 2 2 2 3 2 3 4 3 2" xfId="2454"/>
    <cellStyle name="20% - Accent1 2 2 2 3 2 3 4 4" xfId="2455"/>
    <cellStyle name="20% - Accent1 2 2 2 3 2 3 5" xfId="2456"/>
    <cellStyle name="20% - Accent1 2 2 2 3 2 3 5 2" xfId="2457"/>
    <cellStyle name="20% - Accent1 2 2 2 3 2 3 5 2 2" xfId="2458"/>
    <cellStyle name="20% - Accent1 2 2 2 3 2 3 5 3" xfId="2459"/>
    <cellStyle name="20% - Accent1 2 2 2 3 2 3 6" xfId="2460"/>
    <cellStyle name="20% - Accent1 2 2 2 3 2 3 6 2" xfId="2461"/>
    <cellStyle name="20% - Accent1 2 2 2 3 2 3 6 2 2" xfId="2462"/>
    <cellStyle name="20% - Accent1 2 2 2 3 2 3 6 3" xfId="2463"/>
    <cellStyle name="20% - Accent1 2 2 2 3 2 3 7" xfId="2464"/>
    <cellStyle name="20% - Accent1 2 2 2 3 2 3 7 2" xfId="2465"/>
    <cellStyle name="20% - Accent1 2 2 2 3 2 3 8" xfId="2466"/>
    <cellStyle name="20% - Accent1 2 2 2 3 2 3 8 2" xfId="2467"/>
    <cellStyle name="20% - Accent1 2 2 2 3 2 3 9" xfId="2468"/>
    <cellStyle name="20% - Accent1 2 2 2 3 2 4" xfId="2469"/>
    <cellStyle name="20% - Accent1 2 2 2 3 2 4 2" xfId="2470"/>
    <cellStyle name="20% - Accent1 2 2 2 3 2 4 2 2" xfId="2471"/>
    <cellStyle name="20% - Accent1 2 2 2 3 2 4 2 2 2" xfId="2472"/>
    <cellStyle name="20% - Accent1 2 2 2 3 2 4 2 3" xfId="2473"/>
    <cellStyle name="20% - Accent1 2 2 2 3 2 4 3" xfId="2474"/>
    <cellStyle name="20% - Accent1 2 2 2 3 2 4 3 2" xfId="2475"/>
    <cellStyle name="20% - Accent1 2 2 2 3 2 4 4" xfId="2476"/>
    <cellStyle name="20% - Accent1 2 2 2 3 2 5" xfId="2477"/>
    <cellStyle name="20% - Accent1 2 2 2 3 2 5 2" xfId="2478"/>
    <cellStyle name="20% - Accent1 2 2 2 3 2 5 2 2" xfId="2479"/>
    <cellStyle name="20% - Accent1 2 2 2 3 2 5 2 2 2" xfId="2480"/>
    <cellStyle name="20% - Accent1 2 2 2 3 2 5 2 3" xfId="2481"/>
    <cellStyle name="20% - Accent1 2 2 2 3 2 5 3" xfId="2482"/>
    <cellStyle name="20% - Accent1 2 2 2 3 2 5 3 2" xfId="2483"/>
    <cellStyle name="20% - Accent1 2 2 2 3 2 5 4" xfId="2484"/>
    <cellStyle name="20% - Accent1 2 2 2 3 2 6" xfId="2485"/>
    <cellStyle name="20% - Accent1 2 2 2 3 2 6 2" xfId="2486"/>
    <cellStyle name="20% - Accent1 2 2 2 3 2 6 2 2" xfId="2487"/>
    <cellStyle name="20% - Accent1 2 2 2 3 2 6 2 2 2" xfId="2488"/>
    <cellStyle name="20% - Accent1 2 2 2 3 2 6 2 3" xfId="2489"/>
    <cellStyle name="20% - Accent1 2 2 2 3 2 6 3" xfId="2490"/>
    <cellStyle name="20% - Accent1 2 2 2 3 2 6 3 2" xfId="2491"/>
    <cellStyle name="20% - Accent1 2 2 2 3 2 6 4" xfId="2492"/>
    <cellStyle name="20% - Accent1 2 2 2 3 2 7" xfId="2493"/>
    <cellStyle name="20% - Accent1 2 2 2 3 2 7 2" xfId="2494"/>
    <cellStyle name="20% - Accent1 2 2 2 3 2 7 2 2" xfId="2495"/>
    <cellStyle name="20% - Accent1 2 2 2 3 2 7 3" xfId="2496"/>
    <cellStyle name="20% - Accent1 2 2 2 3 2 8" xfId="2497"/>
    <cellStyle name="20% - Accent1 2 2 2 3 2 8 2" xfId="2498"/>
    <cellStyle name="20% - Accent1 2 2 2 3 2 8 2 2" xfId="2499"/>
    <cellStyle name="20% - Accent1 2 2 2 3 2 8 3" xfId="2500"/>
    <cellStyle name="20% - Accent1 2 2 2 3 2 9" xfId="2501"/>
    <cellStyle name="20% - Accent1 2 2 2 3 2 9 2" xfId="2502"/>
    <cellStyle name="20% - Accent1 2 2 2 3 3" xfId="2503"/>
    <cellStyle name="20% - Accent1 2 2 2 3 3 10" xfId="2504"/>
    <cellStyle name="20% - Accent1 2 2 2 3 3 10 2" xfId="2505"/>
    <cellStyle name="20% - Accent1 2 2 2 3 3 11" xfId="2506"/>
    <cellStyle name="20% - Accent1 2 2 2 3 3 2" xfId="2507"/>
    <cellStyle name="20% - Accent1 2 2 2 3 3 2 2" xfId="2508"/>
    <cellStyle name="20% - Accent1 2 2 2 3 3 2 2 2" xfId="2509"/>
    <cellStyle name="20% - Accent1 2 2 2 3 3 2 2 2 2" xfId="2510"/>
    <cellStyle name="20% - Accent1 2 2 2 3 3 2 2 2 2 2" xfId="2511"/>
    <cellStyle name="20% - Accent1 2 2 2 3 3 2 2 2 3" xfId="2512"/>
    <cellStyle name="20% - Accent1 2 2 2 3 3 2 2 3" xfId="2513"/>
    <cellStyle name="20% - Accent1 2 2 2 3 3 2 2 3 2" xfId="2514"/>
    <cellStyle name="20% - Accent1 2 2 2 3 3 2 2 4" xfId="2515"/>
    <cellStyle name="20% - Accent1 2 2 2 3 3 2 3" xfId="2516"/>
    <cellStyle name="20% - Accent1 2 2 2 3 3 2 3 2" xfId="2517"/>
    <cellStyle name="20% - Accent1 2 2 2 3 3 2 3 2 2" xfId="2518"/>
    <cellStyle name="20% - Accent1 2 2 2 3 3 2 3 2 2 2" xfId="2519"/>
    <cellStyle name="20% - Accent1 2 2 2 3 3 2 3 2 3" xfId="2520"/>
    <cellStyle name="20% - Accent1 2 2 2 3 3 2 3 3" xfId="2521"/>
    <cellStyle name="20% - Accent1 2 2 2 3 3 2 3 3 2" xfId="2522"/>
    <cellStyle name="20% - Accent1 2 2 2 3 3 2 3 4" xfId="2523"/>
    <cellStyle name="20% - Accent1 2 2 2 3 3 2 4" xfId="2524"/>
    <cellStyle name="20% - Accent1 2 2 2 3 3 2 4 2" xfId="2525"/>
    <cellStyle name="20% - Accent1 2 2 2 3 3 2 4 2 2" xfId="2526"/>
    <cellStyle name="20% - Accent1 2 2 2 3 3 2 4 2 2 2" xfId="2527"/>
    <cellStyle name="20% - Accent1 2 2 2 3 3 2 4 2 3" xfId="2528"/>
    <cellStyle name="20% - Accent1 2 2 2 3 3 2 4 3" xfId="2529"/>
    <cellStyle name="20% - Accent1 2 2 2 3 3 2 4 3 2" xfId="2530"/>
    <cellStyle name="20% - Accent1 2 2 2 3 3 2 4 4" xfId="2531"/>
    <cellStyle name="20% - Accent1 2 2 2 3 3 2 5" xfId="2532"/>
    <cellStyle name="20% - Accent1 2 2 2 3 3 2 5 2" xfId="2533"/>
    <cellStyle name="20% - Accent1 2 2 2 3 3 2 5 2 2" xfId="2534"/>
    <cellStyle name="20% - Accent1 2 2 2 3 3 2 5 3" xfId="2535"/>
    <cellStyle name="20% - Accent1 2 2 2 3 3 2 6" xfId="2536"/>
    <cellStyle name="20% - Accent1 2 2 2 3 3 2 6 2" xfId="2537"/>
    <cellStyle name="20% - Accent1 2 2 2 3 3 2 6 2 2" xfId="2538"/>
    <cellStyle name="20% - Accent1 2 2 2 3 3 2 6 3" xfId="2539"/>
    <cellStyle name="20% - Accent1 2 2 2 3 3 2 7" xfId="2540"/>
    <cellStyle name="20% - Accent1 2 2 2 3 3 2 7 2" xfId="2541"/>
    <cellStyle name="20% - Accent1 2 2 2 3 3 2 8" xfId="2542"/>
    <cellStyle name="20% - Accent1 2 2 2 3 3 2 8 2" xfId="2543"/>
    <cellStyle name="20% - Accent1 2 2 2 3 3 2 9" xfId="2544"/>
    <cellStyle name="20% - Accent1 2 2 2 3 3 3" xfId="2545"/>
    <cellStyle name="20% - Accent1 2 2 2 3 3 3 2" xfId="2546"/>
    <cellStyle name="20% - Accent1 2 2 2 3 3 3 2 2" xfId="2547"/>
    <cellStyle name="20% - Accent1 2 2 2 3 3 3 2 2 2" xfId="2548"/>
    <cellStyle name="20% - Accent1 2 2 2 3 3 3 2 2 2 2" xfId="2549"/>
    <cellStyle name="20% - Accent1 2 2 2 3 3 3 2 2 3" xfId="2550"/>
    <cellStyle name="20% - Accent1 2 2 2 3 3 3 2 3" xfId="2551"/>
    <cellStyle name="20% - Accent1 2 2 2 3 3 3 2 3 2" xfId="2552"/>
    <cellStyle name="20% - Accent1 2 2 2 3 3 3 2 4" xfId="2553"/>
    <cellStyle name="20% - Accent1 2 2 2 3 3 3 3" xfId="2554"/>
    <cellStyle name="20% - Accent1 2 2 2 3 3 3 3 2" xfId="2555"/>
    <cellStyle name="20% - Accent1 2 2 2 3 3 3 3 2 2" xfId="2556"/>
    <cellStyle name="20% - Accent1 2 2 2 3 3 3 3 2 2 2" xfId="2557"/>
    <cellStyle name="20% - Accent1 2 2 2 3 3 3 3 2 3" xfId="2558"/>
    <cellStyle name="20% - Accent1 2 2 2 3 3 3 3 3" xfId="2559"/>
    <cellStyle name="20% - Accent1 2 2 2 3 3 3 3 3 2" xfId="2560"/>
    <cellStyle name="20% - Accent1 2 2 2 3 3 3 3 4" xfId="2561"/>
    <cellStyle name="20% - Accent1 2 2 2 3 3 3 4" xfId="2562"/>
    <cellStyle name="20% - Accent1 2 2 2 3 3 3 4 2" xfId="2563"/>
    <cellStyle name="20% - Accent1 2 2 2 3 3 3 4 2 2" xfId="2564"/>
    <cellStyle name="20% - Accent1 2 2 2 3 3 3 4 2 2 2" xfId="2565"/>
    <cellStyle name="20% - Accent1 2 2 2 3 3 3 4 2 3" xfId="2566"/>
    <cellStyle name="20% - Accent1 2 2 2 3 3 3 4 3" xfId="2567"/>
    <cellStyle name="20% - Accent1 2 2 2 3 3 3 4 3 2" xfId="2568"/>
    <cellStyle name="20% - Accent1 2 2 2 3 3 3 4 4" xfId="2569"/>
    <cellStyle name="20% - Accent1 2 2 2 3 3 3 5" xfId="2570"/>
    <cellStyle name="20% - Accent1 2 2 2 3 3 3 5 2" xfId="2571"/>
    <cellStyle name="20% - Accent1 2 2 2 3 3 3 5 2 2" xfId="2572"/>
    <cellStyle name="20% - Accent1 2 2 2 3 3 3 5 3" xfId="2573"/>
    <cellStyle name="20% - Accent1 2 2 2 3 3 3 6" xfId="2574"/>
    <cellStyle name="20% - Accent1 2 2 2 3 3 3 6 2" xfId="2575"/>
    <cellStyle name="20% - Accent1 2 2 2 3 3 3 6 2 2" xfId="2576"/>
    <cellStyle name="20% - Accent1 2 2 2 3 3 3 6 3" xfId="2577"/>
    <cellStyle name="20% - Accent1 2 2 2 3 3 3 7" xfId="2578"/>
    <cellStyle name="20% - Accent1 2 2 2 3 3 3 7 2" xfId="2579"/>
    <cellStyle name="20% - Accent1 2 2 2 3 3 3 8" xfId="2580"/>
    <cellStyle name="20% - Accent1 2 2 2 3 3 3 8 2" xfId="2581"/>
    <cellStyle name="20% - Accent1 2 2 2 3 3 3 9" xfId="2582"/>
    <cellStyle name="20% - Accent1 2 2 2 3 3 4" xfId="2583"/>
    <cellStyle name="20% - Accent1 2 2 2 3 3 4 2" xfId="2584"/>
    <cellStyle name="20% - Accent1 2 2 2 3 3 4 2 2" xfId="2585"/>
    <cellStyle name="20% - Accent1 2 2 2 3 3 4 2 2 2" xfId="2586"/>
    <cellStyle name="20% - Accent1 2 2 2 3 3 4 2 3" xfId="2587"/>
    <cellStyle name="20% - Accent1 2 2 2 3 3 4 3" xfId="2588"/>
    <cellStyle name="20% - Accent1 2 2 2 3 3 4 3 2" xfId="2589"/>
    <cellStyle name="20% - Accent1 2 2 2 3 3 4 4" xfId="2590"/>
    <cellStyle name="20% - Accent1 2 2 2 3 3 5" xfId="2591"/>
    <cellStyle name="20% - Accent1 2 2 2 3 3 5 2" xfId="2592"/>
    <cellStyle name="20% - Accent1 2 2 2 3 3 5 2 2" xfId="2593"/>
    <cellStyle name="20% - Accent1 2 2 2 3 3 5 2 2 2" xfId="2594"/>
    <cellStyle name="20% - Accent1 2 2 2 3 3 5 2 3" xfId="2595"/>
    <cellStyle name="20% - Accent1 2 2 2 3 3 5 3" xfId="2596"/>
    <cellStyle name="20% - Accent1 2 2 2 3 3 5 3 2" xfId="2597"/>
    <cellStyle name="20% - Accent1 2 2 2 3 3 5 4" xfId="2598"/>
    <cellStyle name="20% - Accent1 2 2 2 3 3 6" xfId="2599"/>
    <cellStyle name="20% - Accent1 2 2 2 3 3 6 2" xfId="2600"/>
    <cellStyle name="20% - Accent1 2 2 2 3 3 6 2 2" xfId="2601"/>
    <cellStyle name="20% - Accent1 2 2 2 3 3 6 2 2 2" xfId="2602"/>
    <cellStyle name="20% - Accent1 2 2 2 3 3 6 2 3" xfId="2603"/>
    <cellStyle name="20% - Accent1 2 2 2 3 3 6 3" xfId="2604"/>
    <cellStyle name="20% - Accent1 2 2 2 3 3 6 3 2" xfId="2605"/>
    <cellStyle name="20% - Accent1 2 2 2 3 3 6 4" xfId="2606"/>
    <cellStyle name="20% - Accent1 2 2 2 3 3 7" xfId="2607"/>
    <cellStyle name="20% - Accent1 2 2 2 3 3 7 2" xfId="2608"/>
    <cellStyle name="20% - Accent1 2 2 2 3 3 7 2 2" xfId="2609"/>
    <cellStyle name="20% - Accent1 2 2 2 3 3 7 3" xfId="2610"/>
    <cellStyle name="20% - Accent1 2 2 2 3 3 8" xfId="2611"/>
    <cellStyle name="20% - Accent1 2 2 2 3 3 8 2" xfId="2612"/>
    <cellStyle name="20% - Accent1 2 2 2 3 3 8 2 2" xfId="2613"/>
    <cellStyle name="20% - Accent1 2 2 2 3 3 8 3" xfId="2614"/>
    <cellStyle name="20% - Accent1 2 2 2 3 3 9" xfId="2615"/>
    <cellStyle name="20% - Accent1 2 2 2 3 3 9 2" xfId="2616"/>
    <cellStyle name="20% - Accent1 2 2 2 3 4" xfId="2617"/>
    <cellStyle name="20% - Accent1 2 2 2 3 4 10" xfId="2618"/>
    <cellStyle name="20% - Accent1 2 2 2 3 4 10 2" xfId="2619"/>
    <cellStyle name="20% - Accent1 2 2 2 3 4 11" xfId="2620"/>
    <cellStyle name="20% - Accent1 2 2 2 3 4 2" xfId="2621"/>
    <cellStyle name="20% - Accent1 2 2 2 3 4 2 2" xfId="2622"/>
    <cellStyle name="20% - Accent1 2 2 2 3 4 2 2 2" xfId="2623"/>
    <cellStyle name="20% - Accent1 2 2 2 3 4 2 2 2 2" xfId="2624"/>
    <cellStyle name="20% - Accent1 2 2 2 3 4 2 2 2 2 2" xfId="2625"/>
    <cellStyle name="20% - Accent1 2 2 2 3 4 2 2 2 3" xfId="2626"/>
    <cellStyle name="20% - Accent1 2 2 2 3 4 2 2 3" xfId="2627"/>
    <cellStyle name="20% - Accent1 2 2 2 3 4 2 2 3 2" xfId="2628"/>
    <cellStyle name="20% - Accent1 2 2 2 3 4 2 2 4" xfId="2629"/>
    <cellStyle name="20% - Accent1 2 2 2 3 4 2 3" xfId="2630"/>
    <cellStyle name="20% - Accent1 2 2 2 3 4 2 3 2" xfId="2631"/>
    <cellStyle name="20% - Accent1 2 2 2 3 4 2 3 2 2" xfId="2632"/>
    <cellStyle name="20% - Accent1 2 2 2 3 4 2 3 2 2 2" xfId="2633"/>
    <cellStyle name="20% - Accent1 2 2 2 3 4 2 3 2 3" xfId="2634"/>
    <cellStyle name="20% - Accent1 2 2 2 3 4 2 3 3" xfId="2635"/>
    <cellStyle name="20% - Accent1 2 2 2 3 4 2 3 3 2" xfId="2636"/>
    <cellStyle name="20% - Accent1 2 2 2 3 4 2 3 4" xfId="2637"/>
    <cellStyle name="20% - Accent1 2 2 2 3 4 2 4" xfId="2638"/>
    <cellStyle name="20% - Accent1 2 2 2 3 4 2 4 2" xfId="2639"/>
    <cellStyle name="20% - Accent1 2 2 2 3 4 2 4 2 2" xfId="2640"/>
    <cellStyle name="20% - Accent1 2 2 2 3 4 2 4 2 2 2" xfId="2641"/>
    <cellStyle name="20% - Accent1 2 2 2 3 4 2 4 2 3" xfId="2642"/>
    <cellStyle name="20% - Accent1 2 2 2 3 4 2 4 3" xfId="2643"/>
    <cellStyle name="20% - Accent1 2 2 2 3 4 2 4 3 2" xfId="2644"/>
    <cellStyle name="20% - Accent1 2 2 2 3 4 2 4 4" xfId="2645"/>
    <cellStyle name="20% - Accent1 2 2 2 3 4 2 5" xfId="2646"/>
    <cellStyle name="20% - Accent1 2 2 2 3 4 2 5 2" xfId="2647"/>
    <cellStyle name="20% - Accent1 2 2 2 3 4 2 5 2 2" xfId="2648"/>
    <cellStyle name="20% - Accent1 2 2 2 3 4 2 5 3" xfId="2649"/>
    <cellStyle name="20% - Accent1 2 2 2 3 4 2 6" xfId="2650"/>
    <cellStyle name="20% - Accent1 2 2 2 3 4 2 6 2" xfId="2651"/>
    <cellStyle name="20% - Accent1 2 2 2 3 4 2 6 2 2" xfId="2652"/>
    <cellStyle name="20% - Accent1 2 2 2 3 4 2 6 3" xfId="2653"/>
    <cellStyle name="20% - Accent1 2 2 2 3 4 2 7" xfId="2654"/>
    <cellStyle name="20% - Accent1 2 2 2 3 4 2 7 2" xfId="2655"/>
    <cellStyle name="20% - Accent1 2 2 2 3 4 2 8" xfId="2656"/>
    <cellStyle name="20% - Accent1 2 2 2 3 4 2 8 2" xfId="2657"/>
    <cellStyle name="20% - Accent1 2 2 2 3 4 2 9" xfId="2658"/>
    <cellStyle name="20% - Accent1 2 2 2 3 4 3" xfId="2659"/>
    <cellStyle name="20% - Accent1 2 2 2 3 4 3 2" xfId="2660"/>
    <cellStyle name="20% - Accent1 2 2 2 3 4 3 2 2" xfId="2661"/>
    <cellStyle name="20% - Accent1 2 2 2 3 4 3 2 2 2" xfId="2662"/>
    <cellStyle name="20% - Accent1 2 2 2 3 4 3 2 2 2 2" xfId="2663"/>
    <cellStyle name="20% - Accent1 2 2 2 3 4 3 2 2 3" xfId="2664"/>
    <cellStyle name="20% - Accent1 2 2 2 3 4 3 2 3" xfId="2665"/>
    <cellStyle name="20% - Accent1 2 2 2 3 4 3 2 3 2" xfId="2666"/>
    <cellStyle name="20% - Accent1 2 2 2 3 4 3 2 4" xfId="2667"/>
    <cellStyle name="20% - Accent1 2 2 2 3 4 3 3" xfId="2668"/>
    <cellStyle name="20% - Accent1 2 2 2 3 4 3 3 2" xfId="2669"/>
    <cellStyle name="20% - Accent1 2 2 2 3 4 3 3 2 2" xfId="2670"/>
    <cellStyle name="20% - Accent1 2 2 2 3 4 3 3 2 2 2" xfId="2671"/>
    <cellStyle name="20% - Accent1 2 2 2 3 4 3 3 2 3" xfId="2672"/>
    <cellStyle name="20% - Accent1 2 2 2 3 4 3 3 3" xfId="2673"/>
    <cellStyle name="20% - Accent1 2 2 2 3 4 3 3 3 2" xfId="2674"/>
    <cellStyle name="20% - Accent1 2 2 2 3 4 3 3 4" xfId="2675"/>
    <cellStyle name="20% - Accent1 2 2 2 3 4 3 4" xfId="2676"/>
    <cellStyle name="20% - Accent1 2 2 2 3 4 3 4 2" xfId="2677"/>
    <cellStyle name="20% - Accent1 2 2 2 3 4 3 4 2 2" xfId="2678"/>
    <cellStyle name="20% - Accent1 2 2 2 3 4 3 4 2 2 2" xfId="2679"/>
    <cellStyle name="20% - Accent1 2 2 2 3 4 3 4 2 3" xfId="2680"/>
    <cellStyle name="20% - Accent1 2 2 2 3 4 3 4 3" xfId="2681"/>
    <cellStyle name="20% - Accent1 2 2 2 3 4 3 4 3 2" xfId="2682"/>
    <cellStyle name="20% - Accent1 2 2 2 3 4 3 4 4" xfId="2683"/>
    <cellStyle name="20% - Accent1 2 2 2 3 4 3 5" xfId="2684"/>
    <cellStyle name="20% - Accent1 2 2 2 3 4 3 5 2" xfId="2685"/>
    <cellStyle name="20% - Accent1 2 2 2 3 4 3 5 2 2" xfId="2686"/>
    <cellStyle name="20% - Accent1 2 2 2 3 4 3 5 3" xfId="2687"/>
    <cellStyle name="20% - Accent1 2 2 2 3 4 3 6" xfId="2688"/>
    <cellStyle name="20% - Accent1 2 2 2 3 4 3 6 2" xfId="2689"/>
    <cellStyle name="20% - Accent1 2 2 2 3 4 3 6 2 2" xfId="2690"/>
    <cellStyle name="20% - Accent1 2 2 2 3 4 3 6 3" xfId="2691"/>
    <cellStyle name="20% - Accent1 2 2 2 3 4 3 7" xfId="2692"/>
    <cellStyle name="20% - Accent1 2 2 2 3 4 3 7 2" xfId="2693"/>
    <cellStyle name="20% - Accent1 2 2 2 3 4 3 8" xfId="2694"/>
    <cellStyle name="20% - Accent1 2 2 2 3 4 3 8 2" xfId="2695"/>
    <cellStyle name="20% - Accent1 2 2 2 3 4 3 9" xfId="2696"/>
    <cellStyle name="20% - Accent1 2 2 2 3 4 4" xfId="2697"/>
    <cellStyle name="20% - Accent1 2 2 2 3 4 4 2" xfId="2698"/>
    <cellStyle name="20% - Accent1 2 2 2 3 4 4 2 2" xfId="2699"/>
    <cellStyle name="20% - Accent1 2 2 2 3 4 4 2 2 2" xfId="2700"/>
    <cellStyle name="20% - Accent1 2 2 2 3 4 4 2 3" xfId="2701"/>
    <cellStyle name="20% - Accent1 2 2 2 3 4 4 3" xfId="2702"/>
    <cellStyle name="20% - Accent1 2 2 2 3 4 4 3 2" xfId="2703"/>
    <cellStyle name="20% - Accent1 2 2 2 3 4 4 4" xfId="2704"/>
    <cellStyle name="20% - Accent1 2 2 2 3 4 5" xfId="2705"/>
    <cellStyle name="20% - Accent1 2 2 2 3 4 5 2" xfId="2706"/>
    <cellStyle name="20% - Accent1 2 2 2 3 4 5 2 2" xfId="2707"/>
    <cellStyle name="20% - Accent1 2 2 2 3 4 5 2 2 2" xfId="2708"/>
    <cellStyle name="20% - Accent1 2 2 2 3 4 5 2 3" xfId="2709"/>
    <cellStyle name="20% - Accent1 2 2 2 3 4 5 3" xfId="2710"/>
    <cellStyle name="20% - Accent1 2 2 2 3 4 5 3 2" xfId="2711"/>
    <cellStyle name="20% - Accent1 2 2 2 3 4 5 4" xfId="2712"/>
    <cellStyle name="20% - Accent1 2 2 2 3 4 6" xfId="2713"/>
    <cellStyle name="20% - Accent1 2 2 2 3 4 6 2" xfId="2714"/>
    <cellStyle name="20% - Accent1 2 2 2 3 4 6 2 2" xfId="2715"/>
    <cellStyle name="20% - Accent1 2 2 2 3 4 6 2 2 2" xfId="2716"/>
    <cellStyle name="20% - Accent1 2 2 2 3 4 6 2 3" xfId="2717"/>
    <cellStyle name="20% - Accent1 2 2 2 3 4 6 3" xfId="2718"/>
    <cellStyle name="20% - Accent1 2 2 2 3 4 6 3 2" xfId="2719"/>
    <cellStyle name="20% - Accent1 2 2 2 3 4 6 4" xfId="2720"/>
    <cellStyle name="20% - Accent1 2 2 2 3 4 7" xfId="2721"/>
    <cellStyle name="20% - Accent1 2 2 2 3 4 7 2" xfId="2722"/>
    <cellStyle name="20% - Accent1 2 2 2 3 4 7 2 2" xfId="2723"/>
    <cellStyle name="20% - Accent1 2 2 2 3 4 7 3" xfId="2724"/>
    <cellStyle name="20% - Accent1 2 2 2 3 4 8" xfId="2725"/>
    <cellStyle name="20% - Accent1 2 2 2 3 4 8 2" xfId="2726"/>
    <cellStyle name="20% - Accent1 2 2 2 3 4 8 2 2" xfId="2727"/>
    <cellStyle name="20% - Accent1 2 2 2 3 4 8 3" xfId="2728"/>
    <cellStyle name="20% - Accent1 2 2 2 3 4 9" xfId="2729"/>
    <cellStyle name="20% - Accent1 2 2 2 3 4 9 2" xfId="2730"/>
    <cellStyle name="20% - Accent1 2 2 2 3 5" xfId="2731"/>
    <cellStyle name="20% - Accent1 2 2 2 3 5 2" xfId="2732"/>
    <cellStyle name="20% - Accent1 2 2 2 3 5 2 2" xfId="2733"/>
    <cellStyle name="20% - Accent1 2 2 2 3 5 2 2 2" xfId="2734"/>
    <cellStyle name="20% - Accent1 2 2 2 3 5 2 2 2 2" xfId="2735"/>
    <cellStyle name="20% - Accent1 2 2 2 3 5 2 2 3" xfId="2736"/>
    <cellStyle name="20% - Accent1 2 2 2 3 5 2 3" xfId="2737"/>
    <cellStyle name="20% - Accent1 2 2 2 3 5 2 3 2" xfId="2738"/>
    <cellStyle name="20% - Accent1 2 2 2 3 5 2 4" xfId="2739"/>
    <cellStyle name="20% - Accent1 2 2 2 3 5 3" xfId="2740"/>
    <cellStyle name="20% - Accent1 2 2 2 3 5 3 2" xfId="2741"/>
    <cellStyle name="20% - Accent1 2 2 2 3 5 3 2 2" xfId="2742"/>
    <cellStyle name="20% - Accent1 2 2 2 3 5 3 2 2 2" xfId="2743"/>
    <cellStyle name="20% - Accent1 2 2 2 3 5 3 2 3" xfId="2744"/>
    <cellStyle name="20% - Accent1 2 2 2 3 5 3 3" xfId="2745"/>
    <cellStyle name="20% - Accent1 2 2 2 3 5 3 3 2" xfId="2746"/>
    <cellStyle name="20% - Accent1 2 2 2 3 5 3 4" xfId="2747"/>
    <cellStyle name="20% - Accent1 2 2 2 3 5 4" xfId="2748"/>
    <cellStyle name="20% - Accent1 2 2 2 3 5 4 2" xfId="2749"/>
    <cellStyle name="20% - Accent1 2 2 2 3 5 4 2 2" xfId="2750"/>
    <cellStyle name="20% - Accent1 2 2 2 3 5 4 2 2 2" xfId="2751"/>
    <cellStyle name="20% - Accent1 2 2 2 3 5 4 2 3" xfId="2752"/>
    <cellStyle name="20% - Accent1 2 2 2 3 5 4 3" xfId="2753"/>
    <cellStyle name="20% - Accent1 2 2 2 3 5 4 3 2" xfId="2754"/>
    <cellStyle name="20% - Accent1 2 2 2 3 5 4 4" xfId="2755"/>
    <cellStyle name="20% - Accent1 2 2 2 3 5 5" xfId="2756"/>
    <cellStyle name="20% - Accent1 2 2 2 3 5 5 2" xfId="2757"/>
    <cellStyle name="20% - Accent1 2 2 2 3 5 5 2 2" xfId="2758"/>
    <cellStyle name="20% - Accent1 2 2 2 3 5 5 3" xfId="2759"/>
    <cellStyle name="20% - Accent1 2 2 2 3 5 6" xfId="2760"/>
    <cellStyle name="20% - Accent1 2 2 2 3 5 6 2" xfId="2761"/>
    <cellStyle name="20% - Accent1 2 2 2 3 5 6 2 2" xfId="2762"/>
    <cellStyle name="20% - Accent1 2 2 2 3 5 6 3" xfId="2763"/>
    <cellStyle name="20% - Accent1 2 2 2 3 5 7" xfId="2764"/>
    <cellStyle name="20% - Accent1 2 2 2 3 5 7 2" xfId="2765"/>
    <cellStyle name="20% - Accent1 2 2 2 3 5 8" xfId="2766"/>
    <cellStyle name="20% - Accent1 2 2 2 3 5 8 2" xfId="2767"/>
    <cellStyle name="20% - Accent1 2 2 2 3 5 9" xfId="2768"/>
    <cellStyle name="20% - Accent1 2 2 2 3 6" xfId="2769"/>
    <cellStyle name="20% - Accent1 2 2 2 3 6 2" xfId="2770"/>
    <cellStyle name="20% - Accent1 2 2 2 3 6 2 2" xfId="2771"/>
    <cellStyle name="20% - Accent1 2 2 2 3 6 2 2 2" xfId="2772"/>
    <cellStyle name="20% - Accent1 2 2 2 3 6 2 2 2 2" xfId="2773"/>
    <cellStyle name="20% - Accent1 2 2 2 3 6 2 2 3" xfId="2774"/>
    <cellStyle name="20% - Accent1 2 2 2 3 6 2 3" xfId="2775"/>
    <cellStyle name="20% - Accent1 2 2 2 3 6 2 3 2" xfId="2776"/>
    <cellStyle name="20% - Accent1 2 2 2 3 6 2 4" xfId="2777"/>
    <cellStyle name="20% - Accent1 2 2 2 3 6 3" xfId="2778"/>
    <cellStyle name="20% - Accent1 2 2 2 3 6 3 2" xfId="2779"/>
    <cellStyle name="20% - Accent1 2 2 2 3 6 3 2 2" xfId="2780"/>
    <cellStyle name="20% - Accent1 2 2 2 3 6 3 2 2 2" xfId="2781"/>
    <cellStyle name="20% - Accent1 2 2 2 3 6 3 2 3" xfId="2782"/>
    <cellStyle name="20% - Accent1 2 2 2 3 6 3 3" xfId="2783"/>
    <cellStyle name="20% - Accent1 2 2 2 3 6 3 3 2" xfId="2784"/>
    <cellStyle name="20% - Accent1 2 2 2 3 6 3 4" xfId="2785"/>
    <cellStyle name="20% - Accent1 2 2 2 3 6 4" xfId="2786"/>
    <cellStyle name="20% - Accent1 2 2 2 3 6 4 2" xfId="2787"/>
    <cellStyle name="20% - Accent1 2 2 2 3 6 4 2 2" xfId="2788"/>
    <cellStyle name="20% - Accent1 2 2 2 3 6 4 2 2 2" xfId="2789"/>
    <cellStyle name="20% - Accent1 2 2 2 3 6 4 2 3" xfId="2790"/>
    <cellStyle name="20% - Accent1 2 2 2 3 6 4 3" xfId="2791"/>
    <cellStyle name="20% - Accent1 2 2 2 3 6 4 3 2" xfId="2792"/>
    <cellStyle name="20% - Accent1 2 2 2 3 6 4 4" xfId="2793"/>
    <cellStyle name="20% - Accent1 2 2 2 3 6 5" xfId="2794"/>
    <cellStyle name="20% - Accent1 2 2 2 3 6 5 2" xfId="2795"/>
    <cellStyle name="20% - Accent1 2 2 2 3 6 5 2 2" xfId="2796"/>
    <cellStyle name="20% - Accent1 2 2 2 3 6 5 3" xfId="2797"/>
    <cellStyle name="20% - Accent1 2 2 2 3 6 6" xfId="2798"/>
    <cellStyle name="20% - Accent1 2 2 2 3 6 6 2" xfId="2799"/>
    <cellStyle name="20% - Accent1 2 2 2 3 6 6 2 2" xfId="2800"/>
    <cellStyle name="20% - Accent1 2 2 2 3 6 6 3" xfId="2801"/>
    <cellStyle name="20% - Accent1 2 2 2 3 6 7" xfId="2802"/>
    <cellStyle name="20% - Accent1 2 2 2 3 6 7 2" xfId="2803"/>
    <cellStyle name="20% - Accent1 2 2 2 3 6 8" xfId="2804"/>
    <cellStyle name="20% - Accent1 2 2 2 3 6 8 2" xfId="2805"/>
    <cellStyle name="20% - Accent1 2 2 2 3 6 9" xfId="2806"/>
    <cellStyle name="20% - Accent1 2 2 2 3 7" xfId="2807"/>
    <cellStyle name="20% - Accent1 2 2 2 3 7 2" xfId="2808"/>
    <cellStyle name="20% - Accent1 2 2 2 3 7 2 2" xfId="2809"/>
    <cellStyle name="20% - Accent1 2 2 2 3 7 2 2 2" xfId="2810"/>
    <cellStyle name="20% - Accent1 2 2 2 3 7 2 3" xfId="2811"/>
    <cellStyle name="20% - Accent1 2 2 2 3 7 3" xfId="2812"/>
    <cellStyle name="20% - Accent1 2 2 2 3 7 3 2" xfId="2813"/>
    <cellStyle name="20% - Accent1 2 2 2 3 7 4" xfId="2814"/>
    <cellStyle name="20% - Accent1 2 2 2 3 8" xfId="2815"/>
    <cellStyle name="20% - Accent1 2 2 2 3 8 2" xfId="2816"/>
    <cellStyle name="20% - Accent1 2 2 2 3 8 2 2" xfId="2817"/>
    <cellStyle name="20% - Accent1 2 2 2 3 8 2 2 2" xfId="2818"/>
    <cellStyle name="20% - Accent1 2 2 2 3 8 2 3" xfId="2819"/>
    <cellStyle name="20% - Accent1 2 2 2 3 8 3" xfId="2820"/>
    <cellStyle name="20% - Accent1 2 2 2 3 8 3 2" xfId="2821"/>
    <cellStyle name="20% - Accent1 2 2 2 3 8 4" xfId="2822"/>
    <cellStyle name="20% - Accent1 2 2 2 3 9" xfId="2823"/>
    <cellStyle name="20% - Accent1 2 2 2 3 9 2" xfId="2824"/>
    <cellStyle name="20% - Accent1 2 2 2 3 9 2 2" xfId="2825"/>
    <cellStyle name="20% - Accent1 2 2 2 3 9 2 2 2" xfId="2826"/>
    <cellStyle name="20% - Accent1 2 2 2 3 9 2 3" xfId="2827"/>
    <cellStyle name="20% - Accent1 2 2 2 3 9 3" xfId="2828"/>
    <cellStyle name="20% - Accent1 2 2 2 3 9 3 2" xfId="2829"/>
    <cellStyle name="20% - Accent1 2 2 2 3 9 4" xfId="2830"/>
    <cellStyle name="20% - Accent1 2 2 2 4" xfId="2831"/>
    <cellStyle name="20% - Accent1 2 2 2 4 10" xfId="2832"/>
    <cellStyle name="20% - Accent1 2 2 2 4 10 2" xfId="2833"/>
    <cellStyle name="20% - Accent1 2 2 2 4 11" xfId="2834"/>
    <cellStyle name="20% - Accent1 2 2 2 4 2" xfId="2835"/>
    <cellStyle name="20% - Accent1 2 2 2 4 2 2" xfId="2836"/>
    <cellStyle name="20% - Accent1 2 2 2 4 2 2 2" xfId="2837"/>
    <cellStyle name="20% - Accent1 2 2 2 4 2 2 2 2" xfId="2838"/>
    <cellStyle name="20% - Accent1 2 2 2 4 2 2 2 2 2" xfId="2839"/>
    <cellStyle name="20% - Accent1 2 2 2 4 2 2 2 3" xfId="2840"/>
    <cellStyle name="20% - Accent1 2 2 2 4 2 2 3" xfId="2841"/>
    <cellStyle name="20% - Accent1 2 2 2 4 2 2 3 2" xfId="2842"/>
    <cellStyle name="20% - Accent1 2 2 2 4 2 2 4" xfId="2843"/>
    <cellStyle name="20% - Accent1 2 2 2 4 2 3" xfId="2844"/>
    <cellStyle name="20% - Accent1 2 2 2 4 2 3 2" xfId="2845"/>
    <cellStyle name="20% - Accent1 2 2 2 4 2 3 2 2" xfId="2846"/>
    <cellStyle name="20% - Accent1 2 2 2 4 2 3 2 2 2" xfId="2847"/>
    <cellStyle name="20% - Accent1 2 2 2 4 2 3 2 3" xfId="2848"/>
    <cellStyle name="20% - Accent1 2 2 2 4 2 3 3" xfId="2849"/>
    <cellStyle name="20% - Accent1 2 2 2 4 2 3 3 2" xfId="2850"/>
    <cellStyle name="20% - Accent1 2 2 2 4 2 3 4" xfId="2851"/>
    <cellStyle name="20% - Accent1 2 2 2 4 2 4" xfId="2852"/>
    <cellStyle name="20% - Accent1 2 2 2 4 2 4 2" xfId="2853"/>
    <cellStyle name="20% - Accent1 2 2 2 4 2 4 2 2" xfId="2854"/>
    <cellStyle name="20% - Accent1 2 2 2 4 2 4 2 2 2" xfId="2855"/>
    <cellStyle name="20% - Accent1 2 2 2 4 2 4 2 3" xfId="2856"/>
    <cellStyle name="20% - Accent1 2 2 2 4 2 4 3" xfId="2857"/>
    <cellStyle name="20% - Accent1 2 2 2 4 2 4 3 2" xfId="2858"/>
    <cellStyle name="20% - Accent1 2 2 2 4 2 4 4" xfId="2859"/>
    <cellStyle name="20% - Accent1 2 2 2 4 2 5" xfId="2860"/>
    <cellStyle name="20% - Accent1 2 2 2 4 2 5 2" xfId="2861"/>
    <cellStyle name="20% - Accent1 2 2 2 4 2 5 2 2" xfId="2862"/>
    <cellStyle name="20% - Accent1 2 2 2 4 2 5 3" xfId="2863"/>
    <cellStyle name="20% - Accent1 2 2 2 4 2 6" xfId="2864"/>
    <cellStyle name="20% - Accent1 2 2 2 4 2 6 2" xfId="2865"/>
    <cellStyle name="20% - Accent1 2 2 2 4 2 6 2 2" xfId="2866"/>
    <cellStyle name="20% - Accent1 2 2 2 4 2 6 3" xfId="2867"/>
    <cellStyle name="20% - Accent1 2 2 2 4 2 7" xfId="2868"/>
    <cellStyle name="20% - Accent1 2 2 2 4 2 7 2" xfId="2869"/>
    <cellStyle name="20% - Accent1 2 2 2 4 2 8" xfId="2870"/>
    <cellStyle name="20% - Accent1 2 2 2 4 2 8 2" xfId="2871"/>
    <cellStyle name="20% - Accent1 2 2 2 4 2 9" xfId="2872"/>
    <cellStyle name="20% - Accent1 2 2 2 4 3" xfId="2873"/>
    <cellStyle name="20% - Accent1 2 2 2 4 3 2" xfId="2874"/>
    <cellStyle name="20% - Accent1 2 2 2 4 3 2 2" xfId="2875"/>
    <cellStyle name="20% - Accent1 2 2 2 4 3 2 2 2" xfId="2876"/>
    <cellStyle name="20% - Accent1 2 2 2 4 3 2 2 2 2" xfId="2877"/>
    <cellStyle name="20% - Accent1 2 2 2 4 3 2 2 3" xfId="2878"/>
    <cellStyle name="20% - Accent1 2 2 2 4 3 2 3" xfId="2879"/>
    <cellStyle name="20% - Accent1 2 2 2 4 3 2 3 2" xfId="2880"/>
    <cellStyle name="20% - Accent1 2 2 2 4 3 2 4" xfId="2881"/>
    <cellStyle name="20% - Accent1 2 2 2 4 3 3" xfId="2882"/>
    <cellStyle name="20% - Accent1 2 2 2 4 3 3 2" xfId="2883"/>
    <cellStyle name="20% - Accent1 2 2 2 4 3 3 2 2" xfId="2884"/>
    <cellStyle name="20% - Accent1 2 2 2 4 3 3 2 2 2" xfId="2885"/>
    <cellStyle name="20% - Accent1 2 2 2 4 3 3 2 3" xfId="2886"/>
    <cellStyle name="20% - Accent1 2 2 2 4 3 3 3" xfId="2887"/>
    <cellStyle name="20% - Accent1 2 2 2 4 3 3 3 2" xfId="2888"/>
    <cellStyle name="20% - Accent1 2 2 2 4 3 3 4" xfId="2889"/>
    <cellStyle name="20% - Accent1 2 2 2 4 3 4" xfId="2890"/>
    <cellStyle name="20% - Accent1 2 2 2 4 3 4 2" xfId="2891"/>
    <cellStyle name="20% - Accent1 2 2 2 4 3 4 2 2" xfId="2892"/>
    <cellStyle name="20% - Accent1 2 2 2 4 3 4 2 2 2" xfId="2893"/>
    <cellStyle name="20% - Accent1 2 2 2 4 3 4 2 3" xfId="2894"/>
    <cellStyle name="20% - Accent1 2 2 2 4 3 4 3" xfId="2895"/>
    <cellStyle name="20% - Accent1 2 2 2 4 3 4 3 2" xfId="2896"/>
    <cellStyle name="20% - Accent1 2 2 2 4 3 4 4" xfId="2897"/>
    <cellStyle name="20% - Accent1 2 2 2 4 3 5" xfId="2898"/>
    <cellStyle name="20% - Accent1 2 2 2 4 3 5 2" xfId="2899"/>
    <cellStyle name="20% - Accent1 2 2 2 4 3 5 2 2" xfId="2900"/>
    <cellStyle name="20% - Accent1 2 2 2 4 3 5 3" xfId="2901"/>
    <cellStyle name="20% - Accent1 2 2 2 4 3 6" xfId="2902"/>
    <cellStyle name="20% - Accent1 2 2 2 4 3 6 2" xfId="2903"/>
    <cellStyle name="20% - Accent1 2 2 2 4 3 6 2 2" xfId="2904"/>
    <cellStyle name="20% - Accent1 2 2 2 4 3 6 3" xfId="2905"/>
    <cellStyle name="20% - Accent1 2 2 2 4 3 7" xfId="2906"/>
    <cellStyle name="20% - Accent1 2 2 2 4 3 7 2" xfId="2907"/>
    <cellStyle name="20% - Accent1 2 2 2 4 3 8" xfId="2908"/>
    <cellStyle name="20% - Accent1 2 2 2 4 3 8 2" xfId="2909"/>
    <cellStyle name="20% - Accent1 2 2 2 4 3 9" xfId="2910"/>
    <cellStyle name="20% - Accent1 2 2 2 4 4" xfId="2911"/>
    <cellStyle name="20% - Accent1 2 2 2 4 4 2" xfId="2912"/>
    <cellStyle name="20% - Accent1 2 2 2 4 4 2 2" xfId="2913"/>
    <cellStyle name="20% - Accent1 2 2 2 4 4 2 2 2" xfId="2914"/>
    <cellStyle name="20% - Accent1 2 2 2 4 4 2 3" xfId="2915"/>
    <cellStyle name="20% - Accent1 2 2 2 4 4 3" xfId="2916"/>
    <cellStyle name="20% - Accent1 2 2 2 4 4 3 2" xfId="2917"/>
    <cellStyle name="20% - Accent1 2 2 2 4 4 4" xfId="2918"/>
    <cellStyle name="20% - Accent1 2 2 2 4 5" xfId="2919"/>
    <cellStyle name="20% - Accent1 2 2 2 4 5 2" xfId="2920"/>
    <cellStyle name="20% - Accent1 2 2 2 4 5 2 2" xfId="2921"/>
    <cellStyle name="20% - Accent1 2 2 2 4 5 2 2 2" xfId="2922"/>
    <cellStyle name="20% - Accent1 2 2 2 4 5 2 3" xfId="2923"/>
    <cellStyle name="20% - Accent1 2 2 2 4 5 3" xfId="2924"/>
    <cellStyle name="20% - Accent1 2 2 2 4 5 3 2" xfId="2925"/>
    <cellStyle name="20% - Accent1 2 2 2 4 5 4" xfId="2926"/>
    <cellStyle name="20% - Accent1 2 2 2 4 6" xfId="2927"/>
    <cellStyle name="20% - Accent1 2 2 2 4 6 2" xfId="2928"/>
    <cellStyle name="20% - Accent1 2 2 2 4 6 2 2" xfId="2929"/>
    <cellStyle name="20% - Accent1 2 2 2 4 6 2 2 2" xfId="2930"/>
    <cellStyle name="20% - Accent1 2 2 2 4 6 2 3" xfId="2931"/>
    <cellStyle name="20% - Accent1 2 2 2 4 6 3" xfId="2932"/>
    <cellStyle name="20% - Accent1 2 2 2 4 6 3 2" xfId="2933"/>
    <cellStyle name="20% - Accent1 2 2 2 4 6 4" xfId="2934"/>
    <cellStyle name="20% - Accent1 2 2 2 4 7" xfId="2935"/>
    <cellStyle name="20% - Accent1 2 2 2 4 7 2" xfId="2936"/>
    <cellStyle name="20% - Accent1 2 2 2 4 7 2 2" xfId="2937"/>
    <cellStyle name="20% - Accent1 2 2 2 4 7 3" xfId="2938"/>
    <cellStyle name="20% - Accent1 2 2 2 4 8" xfId="2939"/>
    <cellStyle name="20% - Accent1 2 2 2 4 8 2" xfId="2940"/>
    <cellStyle name="20% - Accent1 2 2 2 4 8 2 2" xfId="2941"/>
    <cellStyle name="20% - Accent1 2 2 2 4 8 3" xfId="2942"/>
    <cellStyle name="20% - Accent1 2 2 2 4 9" xfId="2943"/>
    <cellStyle name="20% - Accent1 2 2 2 4 9 2" xfId="2944"/>
    <cellStyle name="20% - Accent1 2 2 2 5" xfId="2945"/>
    <cellStyle name="20% - Accent1 2 2 2 5 10" xfId="2946"/>
    <cellStyle name="20% - Accent1 2 2 2 5 10 2" xfId="2947"/>
    <cellStyle name="20% - Accent1 2 2 2 5 11" xfId="2948"/>
    <cellStyle name="20% - Accent1 2 2 2 5 2" xfId="2949"/>
    <cellStyle name="20% - Accent1 2 2 2 5 2 2" xfId="2950"/>
    <cellStyle name="20% - Accent1 2 2 2 5 2 2 2" xfId="2951"/>
    <cellStyle name="20% - Accent1 2 2 2 5 2 2 2 2" xfId="2952"/>
    <cellStyle name="20% - Accent1 2 2 2 5 2 2 2 2 2" xfId="2953"/>
    <cellStyle name="20% - Accent1 2 2 2 5 2 2 2 3" xfId="2954"/>
    <cellStyle name="20% - Accent1 2 2 2 5 2 2 3" xfId="2955"/>
    <cellStyle name="20% - Accent1 2 2 2 5 2 2 3 2" xfId="2956"/>
    <cellStyle name="20% - Accent1 2 2 2 5 2 2 4" xfId="2957"/>
    <cellStyle name="20% - Accent1 2 2 2 5 2 3" xfId="2958"/>
    <cellStyle name="20% - Accent1 2 2 2 5 2 3 2" xfId="2959"/>
    <cellStyle name="20% - Accent1 2 2 2 5 2 3 2 2" xfId="2960"/>
    <cellStyle name="20% - Accent1 2 2 2 5 2 3 2 2 2" xfId="2961"/>
    <cellStyle name="20% - Accent1 2 2 2 5 2 3 2 3" xfId="2962"/>
    <cellStyle name="20% - Accent1 2 2 2 5 2 3 3" xfId="2963"/>
    <cellStyle name="20% - Accent1 2 2 2 5 2 3 3 2" xfId="2964"/>
    <cellStyle name="20% - Accent1 2 2 2 5 2 3 4" xfId="2965"/>
    <cellStyle name="20% - Accent1 2 2 2 5 2 4" xfId="2966"/>
    <cellStyle name="20% - Accent1 2 2 2 5 2 4 2" xfId="2967"/>
    <cellStyle name="20% - Accent1 2 2 2 5 2 4 2 2" xfId="2968"/>
    <cellStyle name="20% - Accent1 2 2 2 5 2 4 2 2 2" xfId="2969"/>
    <cellStyle name="20% - Accent1 2 2 2 5 2 4 2 3" xfId="2970"/>
    <cellStyle name="20% - Accent1 2 2 2 5 2 4 3" xfId="2971"/>
    <cellStyle name="20% - Accent1 2 2 2 5 2 4 3 2" xfId="2972"/>
    <cellStyle name="20% - Accent1 2 2 2 5 2 4 4" xfId="2973"/>
    <cellStyle name="20% - Accent1 2 2 2 5 2 5" xfId="2974"/>
    <cellStyle name="20% - Accent1 2 2 2 5 2 5 2" xfId="2975"/>
    <cellStyle name="20% - Accent1 2 2 2 5 2 5 2 2" xfId="2976"/>
    <cellStyle name="20% - Accent1 2 2 2 5 2 5 3" xfId="2977"/>
    <cellStyle name="20% - Accent1 2 2 2 5 2 6" xfId="2978"/>
    <cellStyle name="20% - Accent1 2 2 2 5 2 6 2" xfId="2979"/>
    <cellStyle name="20% - Accent1 2 2 2 5 2 6 2 2" xfId="2980"/>
    <cellStyle name="20% - Accent1 2 2 2 5 2 6 3" xfId="2981"/>
    <cellStyle name="20% - Accent1 2 2 2 5 2 7" xfId="2982"/>
    <cellStyle name="20% - Accent1 2 2 2 5 2 7 2" xfId="2983"/>
    <cellStyle name="20% - Accent1 2 2 2 5 2 8" xfId="2984"/>
    <cellStyle name="20% - Accent1 2 2 2 5 2 8 2" xfId="2985"/>
    <cellStyle name="20% - Accent1 2 2 2 5 2 9" xfId="2986"/>
    <cellStyle name="20% - Accent1 2 2 2 5 3" xfId="2987"/>
    <cellStyle name="20% - Accent1 2 2 2 5 3 2" xfId="2988"/>
    <cellStyle name="20% - Accent1 2 2 2 5 3 2 2" xfId="2989"/>
    <cellStyle name="20% - Accent1 2 2 2 5 3 2 2 2" xfId="2990"/>
    <cellStyle name="20% - Accent1 2 2 2 5 3 2 2 2 2" xfId="2991"/>
    <cellStyle name="20% - Accent1 2 2 2 5 3 2 2 3" xfId="2992"/>
    <cellStyle name="20% - Accent1 2 2 2 5 3 2 3" xfId="2993"/>
    <cellStyle name="20% - Accent1 2 2 2 5 3 2 3 2" xfId="2994"/>
    <cellStyle name="20% - Accent1 2 2 2 5 3 2 4" xfId="2995"/>
    <cellStyle name="20% - Accent1 2 2 2 5 3 3" xfId="2996"/>
    <cellStyle name="20% - Accent1 2 2 2 5 3 3 2" xfId="2997"/>
    <cellStyle name="20% - Accent1 2 2 2 5 3 3 2 2" xfId="2998"/>
    <cellStyle name="20% - Accent1 2 2 2 5 3 3 2 2 2" xfId="2999"/>
    <cellStyle name="20% - Accent1 2 2 2 5 3 3 2 3" xfId="3000"/>
    <cellStyle name="20% - Accent1 2 2 2 5 3 3 3" xfId="3001"/>
    <cellStyle name="20% - Accent1 2 2 2 5 3 3 3 2" xfId="3002"/>
    <cellStyle name="20% - Accent1 2 2 2 5 3 3 4" xfId="3003"/>
    <cellStyle name="20% - Accent1 2 2 2 5 3 4" xfId="3004"/>
    <cellStyle name="20% - Accent1 2 2 2 5 3 4 2" xfId="3005"/>
    <cellStyle name="20% - Accent1 2 2 2 5 3 4 2 2" xfId="3006"/>
    <cellStyle name="20% - Accent1 2 2 2 5 3 4 2 2 2" xfId="3007"/>
    <cellStyle name="20% - Accent1 2 2 2 5 3 4 2 3" xfId="3008"/>
    <cellStyle name="20% - Accent1 2 2 2 5 3 4 3" xfId="3009"/>
    <cellStyle name="20% - Accent1 2 2 2 5 3 4 3 2" xfId="3010"/>
    <cellStyle name="20% - Accent1 2 2 2 5 3 4 4" xfId="3011"/>
    <cellStyle name="20% - Accent1 2 2 2 5 3 5" xfId="3012"/>
    <cellStyle name="20% - Accent1 2 2 2 5 3 5 2" xfId="3013"/>
    <cellStyle name="20% - Accent1 2 2 2 5 3 5 2 2" xfId="3014"/>
    <cellStyle name="20% - Accent1 2 2 2 5 3 5 3" xfId="3015"/>
    <cellStyle name="20% - Accent1 2 2 2 5 3 6" xfId="3016"/>
    <cellStyle name="20% - Accent1 2 2 2 5 3 6 2" xfId="3017"/>
    <cellStyle name="20% - Accent1 2 2 2 5 3 6 2 2" xfId="3018"/>
    <cellStyle name="20% - Accent1 2 2 2 5 3 6 3" xfId="3019"/>
    <cellStyle name="20% - Accent1 2 2 2 5 3 7" xfId="3020"/>
    <cellStyle name="20% - Accent1 2 2 2 5 3 7 2" xfId="3021"/>
    <cellStyle name="20% - Accent1 2 2 2 5 3 8" xfId="3022"/>
    <cellStyle name="20% - Accent1 2 2 2 5 3 8 2" xfId="3023"/>
    <cellStyle name="20% - Accent1 2 2 2 5 3 9" xfId="3024"/>
    <cellStyle name="20% - Accent1 2 2 2 5 4" xfId="3025"/>
    <cellStyle name="20% - Accent1 2 2 2 5 4 2" xfId="3026"/>
    <cellStyle name="20% - Accent1 2 2 2 5 4 2 2" xfId="3027"/>
    <cellStyle name="20% - Accent1 2 2 2 5 4 2 2 2" xfId="3028"/>
    <cellStyle name="20% - Accent1 2 2 2 5 4 2 3" xfId="3029"/>
    <cellStyle name="20% - Accent1 2 2 2 5 4 3" xfId="3030"/>
    <cellStyle name="20% - Accent1 2 2 2 5 4 3 2" xfId="3031"/>
    <cellStyle name="20% - Accent1 2 2 2 5 4 4" xfId="3032"/>
    <cellStyle name="20% - Accent1 2 2 2 5 5" xfId="3033"/>
    <cellStyle name="20% - Accent1 2 2 2 5 5 2" xfId="3034"/>
    <cellStyle name="20% - Accent1 2 2 2 5 5 2 2" xfId="3035"/>
    <cellStyle name="20% - Accent1 2 2 2 5 5 2 2 2" xfId="3036"/>
    <cellStyle name="20% - Accent1 2 2 2 5 5 2 3" xfId="3037"/>
    <cellStyle name="20% - Accent1 2 2 2 5 5 3" xfId="3038"/>
    <cellStyle name="20% - Accent1 2 2 2 5 5 3 2" xfId="3039"/>
    <cellStyle name="20% - Accent1 2 2 2 5 5 4" xfId="3040"/>
    <cellStyle name="20% - Accent1 2 2 2 5 6" xfId="3041"/>
    <cellStyle name="20% - Accent1 2 2 2 5 6 2" xfId="3042"/>
    <cellStyle name="20% - Accent1 2 2 2 5 6 2 2" xfId="3043"/>
    <cellStyle name="20% - Accent1 2 2 2 5 6 2 2 2" xfId="3044"/>
    <cellStyle name="20% - Accent1 2 2 2 5 6 2 3" xfId="3045"/>
    <cellStyle name="20% - Accent1 2 2 2 5 6 3" xfId="3046"/>
    <cellStyle name="20% - Accent1 2 2 2 5 6 3 2" xfId="3047"/>
    <cellStyle name="20% - Accent1 2 2 2 5 6 4" xfId="3048"/>
    <cellStyle name="20% - Accent1 2 2 2 5 7" xfId="3049"/>
    <cellStyle name="20% - Accent1 2 2 2 5 7 2" xfId="3050"/>
    <cellStyle name="20% - Accent1 2 2 2 5 7 2 2" xfId="3051"/>
    <cellStyle name="20% - Accent1 2 2 2 5 7 3" xfId="3052"/>
    <cellStyle name="20% - Accent1 2 2 2 5 8" xfId="3053"/>
    <cellStyle name="20% - Accent1 2 2 2 5 8 2" xfId="3054"/>
    <cellStyle name="20% - Accent1 2 2 2 5 8 2 2" xfId="3055"/>
    <cellStyle name="20% - Accent1 2 2 2 5 8 3" xfId="3056"/>
    <cellStyle name="20% - Accent1 2 2 2 5 9" xfId="3057"/>
    <cellStyle name="20% - Accent1 2 2 2 5 9 2" xfId="3058"/>
    <cellStyle name="20% - Accent1 2 2 2 6" xfId="3059"/>
    <cellStyle name="20% - Accent1 2 2 2 6 10" xfId="3060"/>
    <cellStyle name="20% - Accent1 2 2 2 6 10 2" xfId="3061"/>
    <cellStyle name="20% - Accent1 2 2 2 6 11" xfId="3062"/>
    <cellStyle name="20% - Accent1 2 2 2 6 2" xfId="3063"/>
    <cellStyle name="20% - Accent1 2 2 2 6 2 2" xfId="3064"/>
    <cellStyle name="20% - Accent1 2 2 2 6 2 2 2" xfId="3065"/>
    <cellStyle name="20% - Accent1 2 2 2 6 2 2 2 2" xfId="3066"/>
    <cellStyle name="20% - Accent1 2 2 2 6 2 2 2 2 2" xfId="3067"/>
    <cellStyle name="20% - Accent1 2 2 2 6 2 2 2 3" xfId="3068"/>
    <cellStyle name="20% - Accent1 2 2 2 6 2 2 3" xfId="3069"/>
    <cellStyle name="20% - Accent1 2 2 2 6 2 2 3 2" xfId="3070"/>
    <cellStyle name="20% - Accent1 2 2 2 6 2 2 4" xfId="3071"/>
    <cellStyle name="20% - Accent1 2 2 2 6 2 3" xfId="3072"/>
    <cellStyle name="20% - Accent1 2 2 2 6 2 3 2" xfId="3073"/>
    <cellStyle name="20% - Accent1 2 2 2 6 2 3 2 2" xfId="3074"/>
    <cellStyle name="20% - Accent1 2 2 2 6 2 3 2 2 2" xfId="3075"/>
    <cellStyle name="20% - Accent1 2 2 2 6 2 3 2 3" xfId="3076"/>
    <cellStyle name="20% - Accent1 2 2 2 6 2 3 3" xfId="3077"/>
    <cellStyle name="20% - Accent1 2 2 2 6 2 3 3 2" xfId="3078"/>
    <cellStyle name="20% - Accent1 2 2 2 6 2 3 4" xfId="3079"/>
    <cellStyle name="20% - Accent1 2 2 2 6 2 4" xfId="3080"/>
    <cellStyle name="20% - Accent1 2 2 2 6 2 4 2" xfId="3081"/>
    <cellStyle name="20% - Accent1 2 2 2 6 2 4 2 2" xfId="3082"/>
    <cellStyle name="20% - Accent1 2 2 2 6 2 4 2 2 2" xfId="3083"/>
    <cellStyle name="20% - Accent1 2 2 2 6 2 4 2 3" xfId="3084"/>
    <cellStyle name="20% - Accent1 2 2 2 6 2 4 3" xfId="3085"/>
    <cellStyle name="20% - Accent1 2 2 2 6 2 4 3 2" xfId="3086"/>
    <cellStyle name="20% - Accent1 2 2 2 6 2 4 4" xfId="3087"/>
    <cellStyle name="20% - Accent1 2 2 2 6 2 5" xfId="3088"/>
    <cellStyle name="20% - Accent1 2 2 2 6 2 5 2" xfId="3089"/>
    <cellStyle name="20% - Accent1 2 2 2 6 2 5 2 2" xfId="3090"/>
    <cellStyle name="20% - Accent1 2 2 2 6 2 5 3" xfId="3091"/>
    <cellStyle name="20% - Accent1 2 2 2 6 2 6" xfId="3092"/>
    <cellStyle name="20% - Accent1 2 2 2 6 2 6 2" xfId="3093"/>
    <cellStyle name="20% - Accent1 2 2 2 6 2 6 2 2" xfId="3094"/>
    <cellStyle name="20% - Accent1 2 2 2 6 2 6 3" xfId="3095"/>
    <cellStyle name="20% - Accent1 2 2 2 6 2 7" xfId="3096"/>
    <cellStyle name="20% - Accent1 2 2 2 6 2 7 2" xfId="3097"/>
    <cellStyle name="20% - Accent1 2 2 2 6 2 8" xfId="3098"/>
    <cellStyle name="20% - Accent1 2 2 2 6 2 8 2" xfId="3099"/>
    <cellStyle name="20% - Accent1 2 2 2 6 2 9" xfId="3100"/>
    <cellStyle name="20% - Accent1 2 2 2 6 3" xfId="3101"/>
    <cellStyle name="20% - Accent1 2 2 2 6 3 2" xfId="3102"/>
    <cellStyle name="20% - Accent1 2 2 2 6 3 2 2" xfId="3103"/>
    <cellStyle name="20% - Accent1 2 2 2 6 3 2 2 2" xfId="3104"/>
    <cellStyle name="20% - Accent1 2 2 2 6 3 2 2 2 2" xfId="3105"/>
    <cellStyle name="20% - Accent1 2 2 2 6 3 2 2 3" xfId="3106"/>
    <cellStyle name="20% - Accent1 2 2 2 6 3 2 3" xfId="3107"/>
    <cellStyle name="20% - Accent1 2 2 2 6 3 2 3 2" xfId="3108"/>
    <cellStyle name="20% - Accent1 2 2 2 6 3 2 4" xfId="3109"/>
    <cellStyle name="20% - Accent1 2 2 2 6 3 3" xfId="3110"/>
    <cellStyle name="20% - Accent1 2 2 2 6 3 3 2" xfId="3111"/>
    <cellStyle name="20% - Accent1 2 2 2 6 3 3 2 2" xfId="3112"/>
    <cellStyle name="20% - Accent1 2 2 2 6 3 3 2 2 2" xfId="3113"/>
    <cellStyle name="20% - Accent1 2 2 2 6 3 3 2 3" xfId="3114"/>
    <cellStyle name="20% - Accent1 2 2 2 6 3 3 3" xfId="3115"/>
    <cellStyle name="20% - Accent1 2 2 2 6 3 3 3 2" xfId="3116"/>
    <cellStyle name="20% - Accent1 2 2 2 6 3 3 4" xfId="3117"/>
    <cellStyle name="20% - Accent1 2 2 2 6 3 4" xfId="3118"/>
    <cellStyle name="20% - Accent1 2 2 2 6 3 4 2" xfId="3119"/>
    <cellStyle name="20% - Accent1 2 2 2 6 3 4 2 2" xfId="3120"/>
    <cellStyle name="20% - Accent1 2 2 2 6 3 4 2 2 2" xfId="3121"/>
    <cellStyle name="20% - Accent1 2 2 2 6 3 4 2 3" xfId="3122"/>
    <cellStyle name="20% - Accent1 2 2 2 6 3 4 3" xfId="3123"/>
    <cellStyle name="20% - Accent1 2 2 2 6 3 4 3 2" xfId="3124"/>
    <cellStyle name="20% - Accent1 2 2 2 6 3 4 4" xfId="3125"/>
    <cellStyle name="20% - Accent1 2 2 2 6 3 5" xfId="3126"/>
    <cellStyle name="20% - Accent1 2 2 2 6 3 5 2" xfId="3127"/>
    <cellStyle name="20% - Accent1 2 2 2 6 3 5 2 2" xfId="3128"/>
    <cellStyle name="20% - Accent1 2 2 2 6 3 5 3" xfId="3129"/>
    <cellStyle name="20% - Accent1 2 2 2 6 3 6" xfId="3130"/>
    <cellStyle name="20% - Accent1 2 2 2 6 3 6 2" xfId="3131"/>
    <cellStyle name="20% - Accent1 2 2 2 6 3 6 2 2" xfId="3132"/>
    <cellStyle name="20% - Accent1 2 2 2 6 3 6 3" xfId="3133"/>
    <cellStyle name="20% - Accent1 2 2 2 6 3 7" xfId="3134"/>
    <cellStyle name="20% - Accent1 2 2 2 6 3 7 2" xfId="3135"/>
    <cellStyle name="20% - Accent1 2 2 2 6 3 8" xfId="3136"/>
    <cellStyle name="20% - Accent1 2 2 2 6 3 8 2" xfId="3137"/>
    <cellStyle name="20% - Accent1 2 2 2 6 3 9" xfId="3138"/>
    <cellStyle name="20% - Accent1 2 2 2 6 4" xfId="3139"/>
    <cellStyle name="20% - Accent1 2 2 2 6 4 2" xfId="3140"/>
    <cellStyle name="20% - Accent1 2 2 2 6 4 2 2" xfId="3141"/>
    <cellStyle name="20% - Accent1 2 2 2 6 4 2 2 2" xfId="3142"/>
    <cellStyle name="20% - Accent1 2 2 2 6 4 2 3" xfId="3143"/>
    <cellStyle name="20% - Accent1 2 2 2 6 4 3" xfId="3144"/>
    <cellStyle name="20% - Accent1 2 2 2 6 4 3 2" xfId="3145"/>
    <cellStyle name="20% - Accent1 2 2 2 6 4 4" xfId="3146"/>
    <cellStyle name="20% - Accent1 2 2 2 6 5" xfId="3147"/>
    <cellStyle name="20% - Accent1 2 2 2 6 5 2" xfId="3148"/>
    <cellStyle name="20% - Accent1 2 2 2 6 5 2 2" xfId="3149"/>
    <cellStyle name="20% - Accent1 2 2 2 6 5 2 2 2" xfId="3150"/>
    <cellStyle name="20% - Accent1 2 2 2 6 5 2 3" xfId="3151"/>
    <cellStyle name="20% - Accent1 2 2 2 6 5 3" xfId="3152"/>
    <cellStyle name="20% - Accent1 2 2 2 6 5 3 2" xfId="3153"/>
    <cellStyle name="20% - Accent1 2 2 2 6 5 4" xfId="3154"/>
    <cellStyle name="20% - Accent1 2 2 2 6 6" xfId="3155"/>
    <cellStyle name="20% - Accent1 2 2 2 6 6 2" xfId="3156"/>
    <cellStyle name="20% - Accent1 2 2 2 6 6 2 2" xfId="3157"/>
    <cellStyle name="20% - Accent1 2 2 2 6 6 2 2 2" xfId="3158"/>
    <cellStyle name="20% - Accent1 2 2 2 6 6 2 3" xfId="3159"/>
    <cellStyle name="20% - Accent1 2 2 2 6 6 3" xfId="3160"/>
    <cellStyle name="20% - Accent1 2 2 2 6 6 3 2" xfId="3161"/>
    <cellStyle name="20% - Accent1 2 2 2 6 6 4" xfId="3162"/>
    <cellStyle name="20% - Accent1 2 2 2 6 7" xfId="3163"/>
    <cellStyle name="20% - Accent1 2 2 2 6 7 2" xfId="3164"/>
    <cellStyle name="20% - Accent1 2 2 2 6 7 2 2" xfId="3165"/>
    <cellStyle name="20% - Accent1 2 2 2 6 7 3" xfId="3166"/>
    <cellStyle name="20% - Accent1 2 2 2 6 8" xfId="3167"/>
    <cellStyle name="20% - Accent1 2 2 2 6 8 2" xfId="3168"/>
    <cellStyle name="20% - Accent1 2 2 2 6 8 2 2" xfId="3169"/>
    <cellStyle name="20% - Accent1 2 2 2 6 8 3" xfId="3170"/>
    <cellStyle name="20% - Accent1 2 2 2 6 9" xfId="3171"/>
    <cellStyle name="20% - Accent1 2 2 2 6 9 2" xfId="3172"/>
    <cellStyle name="20% - Accent1 2 2 2 7" xfId="3173"/>
    <cellStyle name="20% - Accent1 2 2 2 7 2" xfId="3174"/>
    <cellStyle name="20% - Accent1 2 2 2 7 2 2" xfId="3175"/>
    <cellStyle name="20% - Accent1 2 2 2 7 2 2 2" xfId="3176"/>
    <cellStyle name="20% - Accent1 2 2 2 7 2 2 2 2" xfId="3177"/>
    <cellStyle name="20% - Accent1 2 2 2 7 2 2 3" xfId="3178"/>
    <cellStyle name="20% - Accent1 2 2 2 7 2 3" xfId="3179"/>
    <cellStyle name="20% - Accent1 2 2 2 7 2 3 2" xfId="3180"/>
    <cellStyle name="20% - Accent1 2 2 2 7 2 4" xfId="3181"/>
    <cellStyle name="20% - Accent1 2 2 2 7 3" xfId="3182"/>
    <cellStyle name="20% - Accent1 2 2 2 7 3 2" xfId="3183"/>
    <cellStyle name="20% - Accent1 2 2 2 7 3 2 2" xfId="3184"/>
    <cellStyle name="20% - Accent1 2 2 2 7 3 2 2 2" xfId="3185"/>
    <cellStyle name="20% - Accent1 2 2 2 7 3 2 3" xfId="3186"/>
    <cellStyle name="20% - Accent1 2 2 2 7 3 3" xfId="3187"/>
    <cellStyle name="20% - Accent1 2 2 2 7 3 3 2" xfId="3188"/>
    <cellStyle name="20% - Accent1 2 2 2 7 3 4" xfId="3189"/>
    <cellStyle name="20% - Accent1 2 2 2 7 4" xfId="3190"/>
    <cellStyle name="20% - Accent1 2 2 2 7 4 2" xfId="3191"/>
    <cellStyle name="20% - Accent1 2 2 2 7 4 2 2" xfId="3192"/>
    <cellStyle name="20% - Accent1 2 2 2 7 4 2 2 2" xfId="3193"/>
    <cellStyle name="20% - Accent1 2 2 2 7 4 2 3" xfId="3194"/>
    <cellStyle name="20% - Accent1 2 2 2 7 4 3" xfId="3195"/>
    <cellStyle name="20% - Accent1 2 2 2 7 4 3 2" xfId="3196"/>
    <cellStyle name="20% - Accent1 2 2 2 7 4 4" xfId="3197"/>
    <cellStyle name="20% - Accent1 2 2 2 7 5" xfId="3198"/>
    <cellStyle name="20% - Accent1 2 2 2 7 5 2" xfId="3199"/>
    <cellStyle name="20% - Accent1 2 2 2 7 5 2 2" xfId="3200"/>
    <cellStyle name="20% - Accent1 2 2 2 7 5 3" xfId="3201"/>
    <cellStyle name="20% - Accent1 2 2 2 7 6" xfId="3202"/>
    <cellStyle name="20% - Accent1 2 2 2 7 6 2" xfId="3203"/>
    <cellStyle name="20% - Accent1 2 2 2 7 6 2 2" xfId="3204"/>
    <cellStyle name="20% - Accent1 2 2 2 7 6 3" xfId="3205"/>
    <cellStyle name="20% - Accent1 2 2 2 7 7" xfId="3206"/>
    <cellStyle name="20% - Accent1 2 2 2 7 7 2" xfId="3207"/>
    <cellStyle name="20% - Accent1 2 2 2 7 8" xfId="3208"/>
    <cellStyle name="20% - Accent1 2 2 2 7 8 2" xfId="3209"/>
    <cellStyle name="20% - Accent1 2 2 2 7 9" xfId="3210"/>
    <cellStyle name="20% - Accent1 2 2 2 8" xfId="3211"/>
    <cellStyle name="20% - Accent1 2 2 2 8 2" xfId="3212"/>
    <cellStyle name="20% - Accent1 2 2 2 8 2 2" xfId="3213"/>
    <cellStyle name="20% - Accent1 2 2 2 8 2 2 2" xfId="3214"/>
    <cellStyle name="20% - Accent1 2 2 2 8 2 2 2 2" xfId="3215"/>
    <cellStyle name="20% - Accent1 2 2 2 8 2 2 3" xfId="3216"/>
    <cellStyle name="20% - Accent1 2 2 2 8 2 3" xfId="3217"/>
    <cellStyle name="20% - Accent1 2 2 2 8 2 3 2" xfId="3218"/>
    <cellStyle name="20% - Accent1 2 2 2 8 2 4" xfId="3219"/>
    <cellStyle name="20% - Accent1 2 2 2 8 3" xfId="3220"/>
    <cellStyle name="20% - Accent1 2 2 2 8 3 2" xfId="3221"/>
    <cellStyle name="20% - Accent1 2 2 2 8 3 2 2" xfId="3222"/>
    <cellStyle name="20% - Accent1 2 2 2 8 3 2 2 2" xfId="3223"/>
    <cellStyle name="20% - Accent1 2 2 2 8 3 2 3" xfId="3224"/>
    <cellStyle name="20% - Accent1 2 2 2 8 3 3" xfId="3225"/>
    <cellStyle name="20% - Accent1 2 2 2 8 3 3 2" xfId="3226"/>
    <cellStyle name="20% - Accent1 2 2 2 8 3 4" xfId="3227"/>
    <cellStyle name="20% - Accent1 2 2 2 8 4" xfId="3228"/>
    <cellStyle name="20% - Accent1 2 2 2 8 4 2" xfId="3229"/>
    <cellStyle name="20% - Accent1 2 2 2 8 4 2 2" xfId="3230"/>
    <cellStyle name="20% - Accent1 2 2 2 8 4 2 2 2" xfId="3231"/>
    <cellStyle name="20% - Accent1 2 2 2 8 4 2 3" xfId="3232"/>
    <cellStyle name="20% - Accent1 2 2 2 8 4 3" xfId="3233"/>
    <cellStyle name="20% - Accent1 2 2 2 8 4 3 2" xfId="3234"/>
    <cellStyle name="20% - Accent1 2 2 2 8 4 4" xfId="3235"/>
    <cellStyle name="20% - Accent1 2 2 2 8 5" xfId="3236"/>
    <cellStyle name="20% - Accent1 2 2 2 8 5 2" xfId="3237"/>
    <cellStyle name="20% - Accent1 2 2 2 8 5 2 2" xfId="3238"/>
    <cellStyle name="20% - Accent1 2 2 2 8 5 3" xfId="3239"/>
    <cellStyle name="20% - Accent1 2 2 2 8 6" xfId="3240"/>
    <cellStyle name="20% - Accent1 2 2 2 8 6 2" xfId="3241"/>
    <cellStyle name="20% - Accent1 2 2 2 8 6 2 2" xfId="3242"/>
    <cellStyle name="20% - Accent1 2 2 2 8 6 3" xfId="3243"/>
    <cellStyle name="20% - Accent1 2 2 2 8 7" xfId="3244"/>
    <cellStyle name="20% - Accent1 2 2 2 8 7 2" xfId="3245"/>
    <cellStyle name="20% - Accent1 2 2 2 8 8" xfId="3246"/>
    <cellStyle name="20% - Accent1 2 2 2 8 8 2" xfId="3247"/>
    <cellStyle name="20% - Accent1 2 2 2 8 9" xfId="3248"/>
    <cellStyle name="20% - Accent1 2 2 2 9" xfId="3249"/>
    <cellStyle name="20% - Accent1 2 2 2 9 2" xfId="3250"/>
    <cellStyle name="20% - Accent1 2 2 2 9 2 2" xfId="3251"/>
    <cellStyle name="20% - Accent1 2 2 2 9 2 2 2" xfId="3252"/>
    <cellStyle name="20% - Accent1 2 2 2 9 2 3" xfId="3253"/>
    <cellStyle name="20% - Accent1 2 2 2 9 3" xfId="3254"/>
    <cellStyle name="20% - Accent1 2 2 2 9 3 2" xfId="3255"/>
    <cellStyle name="20% - Accent1 2 2 2 9 4" xfId="3256"/>
    <cellStyle name="20% - Accent1 2 2 20" xfId="3257"/>
    <cellStyle name="20% - Accent1 2 2 3" xfId="3258"/>
    <cellStyle name="20% - Accent1 2 2 3 10" xfId="3259"/>
    <cellStyle name="20% - Accent1 2 2 3 10 2" xfId="3260"/>
    <cellStyle name="20% - Accent1 2 2 3 10 2 2" xfId="3261"/>
    <cellStyle name="20% - Accent1 2 2 3 10 2 2 2" xfId="3262"/>
    <cellStyle name="20% - Accent1 2 2 3 10 2 3" xfId="3263"/>
    <cellStyle name="20% - Accent1 2 2 3 10 3" xfId="3264"/>
    <cellStyle name="20% - Accent1 2 2 3 10 3 2" xfId="3265"/>
    <cellStyle name="20% - Accent1 2 2 3 10 4" xfId="3266"/>
    <cellStyle name="20% - Accent1 2 2 3 11" xfId="3267"/>
    <cellStyle name="20% - Accent1 2 2 3 11 2" xfId="3268"/>
    <cellStyle name="20% - Accent1 2 2 3 11 2 2" xfId="3269"/>
    <cellStyle name="20% - Accent1 2 2 3 11 2 2 2" xfId="3270"/>
    <cellStyle name="20% - Accent1 2 2 3 11 2 3" xfId="3271"/>
    <cellStyle name="20% - Accent1 2 2 3 11 3" xfId="3272"/>
    <cellStyle name="20% - Accent1 2 2 3 11 3 2" xfId="3273"/>
    <cellStyle name="20% - Accent1 2 2 3 11 4" xfId="3274"/>
    <cellStyle name="20% - Accent1 2 2 3 12" xfId="3275"/>
    <cellStyle name="20% - Accent1 2 2 3 12 2" xfId="3276"/>
    <cellStyle name="20% - Accent1 2 2 3 12 2 2" xfId="3277"/>
    <cellStyle name="20% - Accent1 2 2 3 12 3" xfId="3278"/>
    <cellStyle name="20% - Accent1 2 2 3 13" xfId="3279"/>
    <cellStyle name="20% - Accent1 2 2 3 13 2" xfId="3280"/>
    <cellStyle name="20% - Accent1 2 2 3 13 2 2" xfId="3281"/>
    <cellStyle name="20% - Accent1 2 2 3 13 3" xfId="3282"/>
    <cellStyle name="20% - Accent1 2 2 3 14" xfId="3283"/>
    <cellStyle name="20% - Accent1 2 2 3 14 2" xfId="3284"/>
    <cellStyle name="20% - Accent1 2 2 3 15" xfId="3285"/>
    <cellStyle name="20% - Accent1 2 2 3 15 2" xfId="3286"/>
    <cellStyle name="20% - Accent1 2 2 3 16" xfId="3287"/>
    <cellStyle name="20% - Accent1 2 2 3 2" xfId="3288"/>
    <cellStyle name="20% - Accent1 2 2 3 2 10" xfId="3289"/>
    <cellStyle name="20% - Accent1 2 2 3 2 10 2" xfId="3290"/>
    <cellStyle name="20% - Accent1 2 2 3 2 10 2 2" xfId="3291"/>
    <cellStyle name="20% - Accent1 2 2 3 2 10 2 2 2" xfId="3292"/>
    <cellStyle name="20% - Accent1 2 2 3 2 10 2 3" xfId="3293"/>
    <cellStyle name="20% - Accent1 2 2 3 2 10 3" xfId="3294"/>
    <cellStyle name="20% - Accent1 2 2 3 2 10 3 2" xfId="3295"/>
    <cellStyle name="20% - Accent1 2 2 3 2 10 4" xfId="3296"/>
    <cellStyle name="20% - Accent1 2 2 3 2 11" xfId="3297"/>
    <cellStyle name="20% - Accent1 2 2 3 2 11 2" xfId="3298"/>
    <cellStyle name="20% - Accent1 2 2 3 2 11 2 2" xfId="3299"/>
    <cellStyle name="20% - Accent1 2 2 3 2 11 3" xfId="3300"/>
    <cellStyle name="20% - Accent1 2 2 3 2 12" xfId="3301"/>
    <cellStyle name="20% - Accent1 2 2 3 2 12 2" xfId="3302"/>
    <cellStyle name="20% - Accent1 2 2 3 2 12 2 2" xfId="3303"/>
    <cellStyle name="20% - Accent1 2 2 3 2 12 3" xfId="3304"/>
    <cellStyle name="20% - Accent1 2 2 3 2 13" xfId="3305"/>
    <cellStyle name="20% - Accent1 2 2 3 2 13 2" xfId="3306"/>
    <cellStyle name="20% - Accent1 2 2 3 2 14" xfId="3307"/>
    <cellStyle name="20% - Accent1 2 2 3 2 14 2" xfId="3308"/>
    <cellStyle name="20% - Accent1 2 2 3 2 15" xfId="3309"/>
    <cellStyle name="20% - Accent1 2 2 3 2 2" xfId="3310"/>
    <cellStyle name="20% - Accent1 2 2 3 2 2 10" xfId="3311"/>
    <cellStyle name="20% - Accent1 2 2 3 2 2 10 2" xfId="3312"/>
    <cellStyle name="20% - Accent1 2 2 3 2 2 10 2 2" xfId="3313"/>
    <cellStyle name="20% - Accent1 2 2 3 2 2 10 3" xfId="3314"/>
    <cellStyle name="20% - Accent1 2 2 3 2 2 11" xfId="3315"/>
    <cellStyle name="20% - Accent1 2 2 3 2 2 11 2" xfId="3316"/>
    <cellStyle name="20% - Accent1 2 2 3 2 2 11 2 2" xfId="3317"/>
    <cellStyle name="20% - Accent1 2 2 3 2 2 11 3" xfId="3318"/>
    <cellStyle name="20% - Accent1 2 2 3 2 2 12" xfId="3319"/>
    <cellStyle name="20% - Accent1 2 2 3 2 2 12 2" xfId="3320"/>
    <cellStyle name="20% - Accent1 2 2 3 2 2 13" xfId="3321"/>
    <cellStyle name="20% - Accent1 2 2 3 2 2 13 2" xfId="3322"/>
    <cellStyle name="20% - Accent1 2 2 3 2 2 14" xfId="3323"/>
    <cellStyle name="20% - Accent1 2 2 3 2 2 2" xfId="3324"/>
    <cellStyle name="20% - Accent1 2 2 3 2 2 2 10" xfId="3325"/>
    <cellStyle name="20% - Accent1 2 2 3 2 2 2 10 2" xfId="3326"/>
    <cellStyle name="20% - Accent1 2 2 3 2 2 2 11" xfId="3327"/>
    <cellStyle name="20% - Accent1 2 2 3 2 2 2 2" xfId="3328"/>
    <cellStyle name="20% - Accent1 2 2 3 2 2 2 2 2" xfId="3329"/>
    <cellStyle name="20% - Accent1 2 2 3 2 2 2 2 2 2" xfId="3330"/>
    <cellStyle name="20% - Accent1 2 2 3 2 2 2 2 2 2 2" xfId="3331"/>
    <cellStyle name="20% - Accent1 2 2 3 2 2 2 2 2 2 2 2" xfId="3332"/>
    <cellStyle name="20% - Accent1 2 2 3 2 2 2 2 2 2 3" xfId="3333"/>
    <cellStyle name="20% - Accent1 2 2 3 2 2 2 2 2 3" xfId="3334"/>
    <cellStyle name="20% - Accent1 2 2 3 2 2 2 2 2 3 2" xfId="3335"/>
    <cellStyle name="20% - Accent1 2 2 3 2 2 2 2 2 4" xfId="3336"/>
    <cellStyle name="20% - Accent1 2 2 3 2 2 2 2 3" xfId="3337"/>
    <cellStyle name="20% - Accent1 2 2 3 2 2 2 2 3 2" xfId="3338"/>
    <cellStyle name="20% - Accent1 2 2 3 2 2 2 2 3 2 2" xfId="3339"/>
    <cellStyle name="20% - Accent1 2 2 3 2 2 2 2 3 2 2 2" xfId="3340"/>
    <cellStyle name="20% - Accent1 2 2 3 2 2 2 2 3 2 3" xfId="3341"/>
    <cellStyle name="20% - Accent1 2 2 3 2 2 2 2 3 3" xfId="3342"/>
    <cellStyle name="20% - Accent1 2 2 3 2 2 2 2 3 3 2" xfId="3343"/>
    <cellStyle name="20% - Accent1 2 2 3 2 2 2 2 3 4" xfId="3344"/>
    <cellStyle name="20% - Accent1 2 2 3 2 2 2 2 4" xfId="3345"/>
    <cellStyle name="20% - Accent1 2 2 3 2 2 2 2 4 2" xfId="3346"/>
    <cellStyle name="20% - Accent1 2 2 3 2 2 2 2 4 2 2" xfId="3347"/>
    <cellStyle name="20% - Accent1 2 2 3 2 2 2 2 4 2 2 2" xfId="3348"/>
    <cellStyle name="20% - Accent1 2 2 3 2 2 2 2 4 2 3" xfId="3349"/>
    <cellStyle name="20% - Accent1 2 2 3 2 2 2 2 4 3" xfId="3350"/>
    <cellStyle name="20% - Accent1 2 2 3 2 2 2 2 4 3 2" xfId="3351"/>
    <cellStyle name="20% - Accent1 2 2 3 2 2 2 2 4 4" xfId="3352"/>
    <cellStyle name="20% - Accent1 2 2 3 2 2 2 2 5" xfId="3353"/>
    <cellStyle name="20% - Accent1 2 2 3 2 2 2 2 5 2" xfId="3354"/>
    <cellStyle name="20% - Accent1 2 2 3 2 2 2 2 5 2 2" xfId="3355"/>
    <cellStyle name="20% - Accent1 2 2 3 2 2 2 2 5 3" xfId="3356"/>
    <cellStyle name="20% - Accent1 2 2 3 2 2 2 2 6" xfId="3357"/>
    <cellStyle name="20% - Accent1 2 2 3 2 2 2 2 6 2" xfId="3358"/>
    <cellStyle name="20% - Accent1 2 2 3 2 2 2 2 6 2 2" xfId="3359"/>
    <cellStyle name="20% - Accent1 2 2 3 2 2 2 2 6 3" xfId="3360"/>
    <cellStyle name="20% - Accent1 2 2 3 2 2 2 2 7" xfId="3361"/>
    <cellStyle name="20% - Accent1 2 2 3 2 2 2 2 7 2" xfId="3362"/>
    <cellStyle name="20% - Accent1 2 2 3 2 2 2 2 8" xfId="3363"/>
    <cellStyle name="20% - Accent1 2 2 3 2 2 2 2 8 2" xfId="3364"/>
    <cellStyle name="20% - Accent1 2 2 3 2 2 2 2 9" xfId="3365"/>
    <cellStyle name="20% - Accent1 2 2 3 2 2 2 3" xfId="3366"/>
    <cellStyle name="20% - Accent1 2 2 3 2 2 2 3 2" xfId="3367"/>
    <cellStyle name="20% - Accent1 2 2 3 2 2 2 3 2 2" xfId="3368"/>
    <cellStyle name="20% - Accent1 2 2 3 2 2 2 3 2 2 2" xfId="3369"/>
    <cellStyle name="20% - Accent1 2 2 3 2 2 2 3 2 2 2 2" xfId="3370"/>
    <cellStyle name="20% - Accent1 2 2 3 2 2 2 3 2 2 3" xfId="3371"/>
    <cellStyle name="20% - Accent1 2 2 3 2 2 2 3 2 3" xfId="3372"/>
    <cellStyle name="20% - Accent1 2 2 3 2 2 2 3 2 3 2" xfId="3373"/>
    <cellStyle name="20% - Accent1 2 2 3 2 2 2 3 2 4" xfId="3374"/>
    <cellStyle name="20% - Accent1 2 2 3 2 2 2 3 3" xfId="3375"/>
    <cellStyle name="20% - Accent1 2 2 3 2 2 2 3 3 2" xfId="3376"/>
    <cellStyle name="20% - Accent1 2 2 3 2 2 2 3 3 2 2" xfId="3377"/>
    <cellStyle name="20% - Accent1 2 2 3 2 2 2 3 3 2 2 2" xfId="3378"/>
    <cellStyle name="20% - Accent1 2 2 3 2 2 2 3 3 2 3" xfId="3379"/>
    <cellStyle name="20% - Accent1 2 2 3 2 2 2 3 3 3" xfId="3380"/>
    <cellStyle name="20% - Accent1 2 2 3 2 2 2 3 3 3 2" xfId="3381"/>
    <cellStyle name="20% - Accent1 2 2 3 2 2 2 3 3 4" xfId="3382"/>
    <cellStyle name="20% - Accent1 2 2 3 2 2 2 3 4" xfId="3383"/>
    <cellStyle name="20% - Accent1 2 2 3 2 2 2 3 4 2" xfId="3384"/>
    <cellStyle name="20% - Accent1 2 2 3 2 2 2 3 4 2 2" xfId="3385"/>
    <cellStyle name="20% - Accent1 2 2 3 2 2 2 3 4 2 2 2" xfId="3386"/>
    <cellStyle name="20% - Accent1 2 2 3 2 2 2 3 4 2 3" xfId="3387"/>
    <cellStyle name="20% - Accent1 2 2 3 2 2 2 3 4 3" xfId="3388"/>
    <cellStyle name="20% - Accent1 2 2 3 2 2 2 3 4 3 2" xfId="3389"/>
    <cellStyle name="20% - Accent1 2 2 3 2 2 2 3 4 4" xfId="3390"/>
    <cellStyle name="20% - Accent1 2 2 3 2 2 2 3 5" xfId="3391"/>
    <cellStyle name="20% - Accent1 2 2 3 2 2 2 3 5 2" xfId="3392"/>
    <cellStyle name="20% - Accent1 2 2 3 2 2 2 3 5 2 2" xfId="3393"/>
    <cellStyle name="20% - Accent1 2 2 3 2 2 2 3 5 3" xfId="3394"/>
    <cellStyle name="20% - Accent1 2 2 3 2 2 2 3 6" xfId="3395"/>
    <cellStyle name="20% - Accent1 2 2 3 2 2 2 3 6 2" xfId="3396"/>
    <cellStyle name="20% - Accent1 2 2 3 2 2 2 3 6 2 2" xfId="3397"/>
    <cellStyle name="20% - Accent1 2 2 3 2 2 2 3 6 3" xfId="3398"/>
    <cellStyle name="20% - Accent1 2 2 3 2 2 2 3 7" xfId="3399"/>
    <cellStyle name="20% - Accent1 2 2 3 2 2 2 3 7 2" xfId="3400"/>
    <cellStyle name="20% - Accent1 2 2 3 2 2 2 3 8" xfId="3401"/>
    <cellStyle name="20% - Accent1 2 2 3 2 2 2 3 8 2" xfId="3402"/>
    <cellStyle name="20% - Accent1 2 2 3 2 2 2 3 9" xfId="3403"/>
    <cellStyle name="20% - Accent1 2 2 3 2 2 2 4" xfId="3404"/>
    <cellStyle name="20% - Accent1 2 2 3 2 2 2 4 2" xfId="3405"/>
    <cellStyle name="20% - Accent1 2 2 3 2 2 2 4 2 2" xfId="3406"/>
    <cellStyle name="20% - Accent1 2 2 3 2 2 2 4 2 2 2" xfId="3407"/>
    <cellStyle name="20% - Accent1 2 2 3 2 2 2 4 2 3" xfId="3408"/>
    <cellStyle name="20% - Accent1 2 2 3 2 2 2 4 3" xfId="3409"/>
    <cellStyle name="20% - Accent1 2 2 3 2 2 2 4 3 2" xfId="3410"/>
    <cellStyle name="20% - Accent1 2 2 3 2 2 2 4 4" xfId="3411"/>
    <cellStyle name="20% - Accent1 2 2 3 2 2 2 5" xfId="3412"/>
    <cellStyle name="20% - Accent1 2 2 3 2 2 2 5 2" xfId="3413"/>
    <cellStyle name="20% - Accent1 2 2 3 2 2 2 5 2 2" xfId="3414"/>
    <cellStyle name="20% - Accent1 2 2 3 2 2 2 5 2 2 2" xfId="3415"/>
    <cellStyle name="20% - Accent1 2 2 3 2 2 2 5 2 3" xfId="3416"/>
    <cellStyle name="20% - Accent1 2 2 3 2 2 2 5 3" xfId="3417"/>
    <cellStyle name="20% - Accent1 2 2 3 2 2 2 5 3 2" xfId="3418"/>
    <cellStyle name="20% - Accent1 2 2 3 2 2 2 5 4" xfId="3419"/>
    <cellStyle name="20% - Accent1 2 2 3 2 2 2 6" xfId="3420"/>
    <cellStyle name="20% - Accent1 2 2 3 2 2 2 6 2" xfId="3421"/>
    <cellStyle name="20% - Accent1 2 2 3 2 2 2 6 2 2" xfId="3422"/>
    <cellStyle name="20% - Accent1 2 2 3 2 2 2 6 2 2 2" xfId="3423"/>
    <cellStyle name="20% - Accent1 2 2 3 2 2 2 6 2 3" xfId="3424"/>
    <cellStyle name="20% - Accent1 2 2 3 2 2 2 6 3" xfId="3425"/>
    <cellStyle name="20% - Accent1 2 2 3 2 2 2 6 3 2" xfId="3426"/>
    <cellStyle name="20% - Accent1 2 2 3 2 2 2 6 4" xfId="3427"/>
    <cellStyle name="20% - Accent1 2 2 3 2 2 2 7" xfId="3428"/>
    <cellStyle name="20% - Accent1 2 2 3 2 2 2 7 2" xfId="3429"/>
    <cellStyle name="20% - Accent1 2 2 3 2 2 2 7 2 2" xfId="3430"/>
    <cellStyle name="20% - Accent1 2 2 3 2 2 2 7 3" xfId="3431"/>
    <cellStyle name="20% - Accent1 2 2 3 2 2 2 8" xfId="3432"/>
    <cellStyle name="20% - Accent1 2 2 3 2 2 2 8 2" xfId="3433"/>
    <cellStyle name="20% - Accent1 2 2 3 2 2 2 8 2 2" xfId="3434"/>
    <cellStyle name="20% - Accent1 2 2 3 2 2 2 8 3" xfId="3435"/>
    <cellStyle name="20% - Accent1 2 2 3 2 2 2 9" xfId="3436"/>
    <cellStyle name="20% - Accent1 2 2 3 2 2 2 9 2" xfId="3437"/>
    <cellStyle name="20% - Accent1 2 2 3 2 2 3" xfId="3438"/>
    <cellStyle name="20% - Accent1 2 2 3 2 2 3 10" xfId="3439"/>
    <cellStyle name="20% - Accent1 2 2 3 2 2 3 10 2" xfId="3440"/>
    <cellStyle name="20% - Accent1 2 2 3 2 2 3 11" xfId="3441"/>
    <cellStyle name="20% - Accent1 2 2 3 2 2 3 2" xfId="3442"/>
    <cellStyle name="20% - Accent1 2 2 3 2 2 3 2 2" xfId="3443"/>
    <cellStyle name="20% - Accent1 2 2 3 2 2 3 2 2 2" xfId="3444"/>
    <cellStyle name="20% - Accent1 2 2 3 2 2 3 2 2 2 2" xfId="3445"/>
    <cellStyle name="20% - Accent1 2 2 3 2 2 3 2 2 2 2 2" xfId="3446"/>
    <cellStyle name="20% - Accent1 2 2 3 2 2 3 2 2 2 3" xfId="3447"/>
    <cellStyle name="20% - Accent1 2 2 3 2 2 3 2 2 3" xfId="3448"/>
    <cellStyle name="20% - Accent1 2 2 3 2 2 3 2 2 3 2" xfId="3449"/>
    <cellStyle name="20% - Accent1 2 2 3 2 2 3 2 2 4" xfId="3450"/>
    <cellStyle name="20% - Accent1 2 2 3 2 2 3 2 3" xfId="3451"/>
    <cellStyle name="20% - Accent1 2 2 3 2 2 3 2 3 2" xfId="3452"/>
    <cellStyle name="20% - Accent1 2 2 3 2 2 3 2 3 2 2" xfId="3453"/>
    <cellStyle name="20% - Accent1 2 2 3 2 2 3 2 3 2 2 2" xfId="3454"/>
    <cellStyle name="20% - Accent1 2 2 3 2 2 3 2 3 2 3" xfId="3455"/>
    <cellStyle name="20% - Accent1 2 2 3 2 2 3 2 3 3" xfId="3456"/>
    <cellStyle name="20% - Accent1 2 2 3 2 2 3 2 3 3 2" xfId="3457"/>
    <cellStyle name="20% - Accent1 2 2 3 2 2 3 2 3 4" xfId="3458"/>
    <cellStyle name="20% - Accent1 2 2 3 2 2 3 2 4" xfId="3459"/>
    <cellStyle name="20% - Accent1 2 2 3 2 2 3 2 4 2" xfId="3460"/>
    <cellStyle name="20% - Accent1 2 2 3 2 2 3 2 4 2 2" xfId="3461"/>
    <cellStyle name="20% - Accent1 2 2 3 2 2 3 2 4 2 2 2" xfId="3462"/>
    <cellStyle name="20% - Accent1 2 2 3 2 2 3 2 4 2 3" xfId="3463"/>
    <cellStyle name="20% - Accent1 2 2 3 2 2 3 2 4 3" xfId="3464"/>
    <cellStyle name="20% - Accent1 2 2 3 2 2 3 2 4 3 2" xfId="3465"/>
    <cellStyle name="20% - Accent1 2 2 3 2 2 3 2 4 4" xfId="3466"/>
    <cellStyle name="20% - Accent1 2 2 3 2 2 3 2 5" xfId="3467"/>
    <cellStyle name="20% - Accent1 2 2 3 2 2 3 2 5 2" xfId="3468"/>
    <cellStyle name="20% - Accent1 2 2 3 2 2 3 2 5 2 2" xfId="3469"/>
    <cellStyle name="20% - Accent1 2 2 3 2 2 3 2 5 3" xfId="3470"/>
    <cellStyle name="20% - Accent1 2 2 3 2 2 3 2 6" xfId="3471"/>
    <cellStyle name="20% - Accent1 2 2 3 2 2 3 2 6 2" xfId="3472"/>
    <cellStyle name="20% - Accent1 2 2 3 2 2 3 2 6 2 2" xfId="3473"/>
    <cellStyle name="20% - Accent1 2 2 3 2 2 3 2 6 3" xfId="3474"/>
    <cellStyle name="20% - Accent1 2 2 3 2 2 3 2 7" xfId="3475"/>
    <cellStyle name="20% - Accent1 2 2 3 2 2 3 2 7 2" xfId="3476"/>
    <cellStyle name="20% - Accent1 2 2 3 2 2 3 2 8" xfId="3477"/>
    <cellStyle name="20% - Accent1 2 2 3 2 2 3 2 8 2" xfId="3478"/>
    <cellStyle name="20% - Accent1 2 2 3 2 2 3 2 9" xfId="3479"/>
    <cellStyle name="20% - Accent1 2 2 3 2 2 3 3" xfId="3480"/>
    <cellStyle name="20% - Accent1 2 2 3 2 2 3 3 2" xfId="3481"/>
    <cellStyle name="20% - Accent1 2 2 3 2 2 3 3 2 2" xfId="3482"/>
    <cellStyle name="20% - Accent1 2 2 3 2 2 3 3 2 2 2" xfId="3483"/>
    <cellStyle name="20% - Accent1 2 2 3 2 2 3 3 2 2 2 2" xfId="3484"/>
    <cellStyle name="20% - Accent1 2 2 3 2 2 3 3 2 2 3" xfId="3485"/>
    <cellStyle name="20% - Accent1 2 2 3 2 2 3 3 2 3" xfId="3486"/>
    <cellStyle name="20% - Accent1 2 2 3 2 2 3 3 2 3 2" xfId="3487"/>
    <cellStyle name="20% - Accent1 2 2 3 2 2 3 3 2 4" xfId="3488"/>
    <cellStyle name="20% - Accent1 2 2 3 2 2 3 3 3" xfId="3489"/>
    <cellStyle name="20% - Accent1 2 2 3 2 2 3 3 3 2" xfId="3490"/>
    <cellStyle name="20% - Accent1 2 2 3 2 2 3 3 3 2 2" xfId="3491"/>
    <cellStyle name="20% - Accent1 2 2 3 2 2 3 3 3 2 2 2" xfId="3492"/>
    <cellStyle name="20% - Accent1 2 2 3 2 2 3 3 3 2 3" xfId="3493"/>
    <cellStyle name="20% - Accent1 2 2 3 2 2 3 3 3 3" xfId="3494"/>
    <cellStyle name="20% - Accent1 2 2 3 2 2 3 3 3 3 2" xfId="3495"/>
    <cellStyle name="20% - Accent1 2 2 3 2 2 3 3 3 4" xfId="3496"/>
    <cellStyle name="20% - Accent1 2 2 3 2 2 3 3 4" xfId="3497"/>
    <cellStyle name="20% - Accent1 2 2 3 2 2 3 3 4 2" xfId="3498"/>
    <cellStyle name="20% - Accent1 2 2 3 2 2 3 3 4 2 2" xfId="3499"/>
    <cellStyle name="20% - Accent1 2 2 3 2 2 3 3 4 2 2 2" xfId="3500"/>
    <cellStyle name="20% - Accent1 2 2 3 2 2 3 3 4 2 3" xfId="3501"/>
    <cellStyle name="20% - Accent1 2 2 3 2 2 3 3 4 3" xfId="3502"/>
    <cellStyle name="20% - Accent1 2 2 3 2 2 3 3 4 3 2" xfId="3503"/>
    <cellStyle name="20% - Accent1 2 2 3 2 2 3 3 4 4" xfId="3504"/>
    <cellStyle name="20% - Accent1 2 2 3 2 2 3 3 5" xfId="3505"/>
    <cellStyle name="20% - Accent1 2 2 3 2 2 3 3 5 2" xfId="3506"/>
    <cellStyle name="20% - Accent1 2 2 3 2 2 3 3 5 2 2" xfId="3507"/>
    <cellStyle name="20% - Accent1 2 2 3 2 2 3 3 5 3" xfId="3508"/>
    <cellStyle name="20% - Accent1 2 2 3 2 2 3 3 6" xfId="3509"/>
    <cellStyle name="20% - Accent1 2 2 3 2 2 3 3 6 2" xfId="3510"/>
    <cellStyle name="20% - Accent1 2 2 3 2 2 3 3 6 2 2" xfId="3511"/>
    <cellStyle name="20% - Accent1 2 2 3 2 2 3 3 6 3" xfId="3512"/>
    <cellStyle name="20% - Accent1 2 2 3 2 2 3 3 7" xfId="3513"/>
    <cellStyle name="20% - Accent1 2 2 3 2 2 3 3 7 2" xfId="3514"/>
    <cellStyle name="20% - Accent1 2 2 3 2 2 3 3 8" xfId="3515"/>
    <cellStyle name="20% - Accent1 2 2 3 2 2 3 3 8 2" xfId="3516"/>
    <cellStyle name="20% - Accent1 2 2 3 2 2 3 3 9" xfId="3517"/>
    <cellStyle name="20% - Accent1 2 2 3 2 2 3 4" xfId="3518"/>
    <cellStyle name="20% - Accent1 2 2 3 2 2 3 4 2" xfId="3519"/>
    <cellStyle name="20% - Accent1 2 2 3 2 2 3 4 2 2" xfId="3520"/>
    <cellStyle name="20% - Accent1 2 2 3 2 2 3 4 2 2 2" xfId="3521"/>
    <cellStyle name="20% - Accent1 2 2 3 2 2 3 4 2 3" xfId="3522"/>
    <cellStyle name="20% - Accent1 2 2 3 2 2 3 4 3" xfId="3523"/>
    <cellStyle name="20% - Accent1 2 2 3 2 2 3 4 3 2" xfId="3524"/>
    <cellStyle name="20% - Accent1 2 2 3 2 2 3 4 4" xfId="3525"/>
    <cellStyle name="20% - Accent1 2 2 3 2 2 3 5" xfId="3526"/>
    <cellStyle name="20% - Accent1 2 2 3 2 2 3 5 2" xfId="3527"/>
    <cellStyle name="20% - Accent1 2 2 3 2 2 3 5 2 2" xfId="3528"/>
    <cellStyle name="20% - Accent1 2 2 3 2 2 3 5 2 2 2" xfId="3529"/>
    <cellStyle name="20% - Accent1 2 2 3 2 2 3 5 2 3" xfId="3530"/>
    <cellStyle name="20% - Accent1 2 2 3 2 2 3 5 3" xfId="3531"/>
    <cellStyle name="20% - Accent1 2 2 3 2 2 3 5 3 2" xfId="3532"/>
    <cellStyle name="20% - Accent1 2 2 3 2 2 3 5 4" xfId="3533"/>
    <cellStyle name="20% - Accent1 2 2 3 2 2 3 6" xfId="3534"/>
    <cellStyle name="20% - Accent1 2 2 3 2 2 3 6 2" xfId="3535"/>
    <cellStyle name="20% - Accent1 2 2 3 2 2 3 6 2 2" xfId="3536"/>
    <cellStyle name="20% - Accent1 2 2 3 2 2 3 6 2 2 2" xfId="3537"/>
    <cellStyle name="20% - Accent1 2 2 3 2 2 3 6 2 3" xfId="3538"/>
    <cellStyle name="20% - Accent1 2 2 3 2 2 3 6 3" xfId="3539"/>
    <cellStyle name="20% - Accent1 2 2 3 2 2 3 6 3 2" xfId="3540"/>
    <cellStyle name="20% - Accent1 2 2 3 2 2 3 6 4" xfId="3541"/>
    <cellStyle name="20% - Accent1 2 2 3 2 2 3 7" xfId="3542"/>
    <cellStyle name="20% - Accent1 2 2 3 2 2 3 7 2" xfId="3543"/>
    <cellStyle name="20% - Accent1 2 2 3 2 2 3 7 2 2" xfId="3544"/>
    <cellStyle name="20% - Accent1 2 2 3 2 2 3 7 3" xfId="3545"/>
    <cellStyle name="20% - Accent1 2 2 3 2 2 3 8" xfId="3546"/>
    <cellStyle name="20% - Accent1 2 2 3 2 2 3 8 2" xfId="3547"/>
    <cellStyle name="20% - Accent1 2 2 3 2 2 3 8 2 2" xfId="3548"/>
    <cellStyle name="20% - Accent1 2 2 3 2 2 3 8 3" xfId="3549"/>
    <cellStyle name="20% - Accent1 2 2 3 2 2 3 9" xfId="3550"/>
    <cellStyle name="20% - Accent1 2 2 3 2 2 3 9 2" xfId="3551"/>
    <cellStyle name="20% - Accent1 2 2 3 2 2 4" xfId="3552"/>
    <cellStyle name="20% - Accent1 2 2 3 2 2 4 10" xfId="3553"/>
    <cellStyle name="20% - Accent1 2 2 3 2 2 4 10 2" xfId="3554"/>
    <cellStyle name="20% - Accent1 2 2 3 2 2 4 11" xfId="3555"/>
    <cellStyle name="20% - Accent1 2 2 3 2 2 4 2" xfId="3556"/>
    <cellStyle name="20% - Accent1 2 2 3 2 2 4 2 2" xfId="3557"/>
    <cellStyle name="20% - Accent1 2 2 3 2 2 4 2 2 2" xfId="3558"/>
    <cellStyle name="20% - Accent1 2 2 3 2 2 4 2 2 2 2" xfId="3559"/>
    <cellStyle name="20% - Accent1 2 2 3 2 2 4 2 2 2 2 2" xfId="3560"/>
    <cellStyle name="20% - Accent1 2 2 3 2 2 4 2 2 2 3" xfId="3561"/>
    <cellStyle name="20% - Accent1 2 2 3 2 2 4 2 2 3" xfId="3562"/>
    <cellStyle name="20% - Accent1 2 2 3 2 2 4 2 2 3 2" xfId="3563"/>
    <cellStyle name="20% - Accent1 2 2 3 2 2 4 2 2 4" xfId="3564"/>
    <cellStyle name="20% - Accent1 2 2 3 2 2 4 2 3" xfId="3565"/>
    <cellStyle name="20% - Accent1 2 2 3 2 2 4 2 3 2" xfId="3566"/>
    <cellStyle name="20% - Accent1 2 2 3 2 2 4 2 3 2 2" xfId="3567"/>
    <cellStyle name="20% - Accent1 2 2 3 2 2 4 2 3 2 2 2" xfId="3568"/>
    <cellStyle name="20% - Accent1 2 2 3 2 2 4 2 3 2 3" xfId="3569"/>
    <cellStyle name="20% - Accent1 2 2 3 2 2 4 2 3 3" xfId="3570"/>
    <cellStyle name="20% - Accent1 2 2 3 2 2 4 2 3 3 2" xfId="3571"/>
    <cellStyle name="20% - Accent1 2 2 3 2 2 4 2 3 4" xfId="3572"/>
    <cellStyle name="20% - Accent1 2 2 3 2 2 4 2 4" xfId="3573"/>
    <cellStyle name="20% - Accent1 2 2 3 2 2 4 2 4 2" xfId="3574"/>
    <cellStyle name="20% - Accent1 2 2 3 2 2 4 2 4 2 2" xfId="3575"/>
    <cellStyle name="20% - Accent1 2 2 3 2 2 4 2 4 2 2 2" xfId="3576"/>
    <cellStyle name="20% - Accent1 2 2 3 2 2 4 2 4 2 3" xfId="3577"/>
    <cellStyle name="20% - Accent1 2 2 3 2 2 4 2 4 3" xfId="3578"/>
    <cellStyle name="20% - Accent1 2 2 3 2 2 4 2 4 3 2" xfId="3579"/>
    <cellStyle name="20% - Accent1 2 2 3 2 2 4 2 4 4" xfId="3580"/>
    <cellStyle name="20% - Accent1 2 2 3 2 2 4 2 5" xfId="3581"/>
    <cellStyle name="20% - Accent1 2 2 3 2 2 4 2 5 2" xfId="3582"/>
    <cellStyle name="20% - Accent1 2 2 3 2 2 4 2 5 2 2" xfId="3583"/>
    <cellStyle name="20% - Accent1 2 2 3 2 2 4 2 5 3" xfId="3584"/>
    <cellStyle name="20% - Accent1 2 2 3 2 2 4 2 6" xfId="3585"/>
    <cellStyle name="20% - Accent1 2 2 3 2 2 4 2 6 2" xfId="3586"/>
    <cellStyle name="20% - Accent1 2 2 3 2 2 4 2 6 2 2" xfId="3587"/>
    <cellStyle name="20% - Accent1 2 2 3 2 2 4 2 6 3" xfId="3588"/>
    <cellStyle name="20% - Accent1 2 2 3 2 2 4 2 7" xfId="3589"/>
    <cellStyle name="20% - Accent1 2 2 3 2 2 4 2 7 2" xfId="3590"/>
    <cellStyle name="20% - Accent1 2 2 3 2 2 4 2 8" xfId="3591"/>
    <cellStyle name="20% - Accent1 2 2 3 2 2 4 2 8 2" xfId="3592"/>
    <cellStyle name="20% - Accent1 2 2 3 2 2 4 2 9" xfId="3593"/>
    <cellStyle name="20% - Accent1 2 2 3 2 2 4 3" xfId="3594"/>
    <cellStyle name="20% - Accent1 2 2 3 2 2 4 3 2" xfId="3595"/>
    <cellStyle name="20% - Accent1 2 2 3 2 2 4 3 2 2" xfId="3596"/>
    <cellStyle name="20% - Accent1 2 2 3 2 2 4 3 2 2 2" xfId="3597"/>
    <cellStyle name="20% - Accent1 2 2 3 2 2 4 3 2 2 2 2" xfId="3598"/>
    <cellStyle name="20% - Accent1 2 2 3 2 2 4 3 2 2 3" xfId="3599"/>
    <cellStyle name="20% - Accent1 2 2 3 2 2 4 3 2 3" xfId="3600"/>
    <cellStyle name="20% - Accent1 2 2 3 2 2 4 3 2 3 2" xfId="3601"/>
    <cellStyle name="20% - Accent1 2 2 3 2 2 4 3 2 4" xfId="3602"/>
    <cellStyle name="20% - Accent1 2 2 3 2 2 4 3 3" xfId="3603"/>
    <cellStyle name="20% - Accent1 2 2 3 2 2 4 3 3 2" xfId="3604"/>
    <cellStyle name="20% - Accent1 2 2 3 2 2 4 3 3 2 2" xfId="3605"/>
    <cellStyle name="20% - Accent1 2 2 3 2 2 4 3 3 2 2 2" xfId="3606"/>
    <cellStyle name="20% - Accent1 2 2 3 2 2 4 3 3 2 3" xfId="3607"/>
    <cellStyle name="20% - Accent1 2 2 3 2 2 4 3 3 3" xfId="3608"/>
    <cellStyle name="20% - Accent1 2 2 3 2 2 4 3 3 3 2" xfId="3609"/>
    <cellStyle name="20% - Accent1 2 2 3 2 2 4 3 3 4" xfId="3610"/>
    <cellStyle name="20% - Accent1 2 2 3 2 2 4 3 4" xfId="3611"/>
    <cellStyle name="20% - Accent1 2 2 3 2 2 4 3 4 2" xfId="3612"/>
    <cellStyle name="20% - Accent1 2 2 3 2 2 4 3 4 2 2" xfId="3613"/>
    <cellStyle name="20% - Accent1 2 2 3 2 2 4 3 4 2 2 2" xfId="3614"/>
    <cellStyle name="20% - Accent1 2 2 3 2 2 4 3 4 2 3" xfId="3615"/>
    <cellStyle name="20% - Accent1 2 2 3 2 2 4 3 4 3" xfId="3616"/>
    <cellStyle name="20% - Accent1 2 2 3 2 2 4 3 4 3 2" xfId="3617"/>
    <cellStyle name="20% - Accent1 2 2 3 2 2 4 3 4 4" xfId="3618"/>
    <cellStyle name="20% - Accent1 2 2 3 2 2 4 3 5" xfId="3619"/>
    <cellStyle name="20% - Accent1 2 2 3 2 2 4 3 5 2" xfId="3620"/>
    <cellStyle name="20% - Accent1 2 2 3 2 2 4 3 5 2 2" xfId="3621"/>
    <cellStyle name="20% - Accent1 2 2 3 2 2 4 3 5 3" xfId="3622"/>
    <cellStyle name="20% - Accent1 2 2 3 2 2 4 3 6" xfId="3623"/>
    <cellStyle name="20% - Accent1 2 2 3 2 2 4 3 6 2" xfId="3624"/>
    <cellStyle name="20% - Accent1 2 2 3 2 2 4 3 6 2 2" xfId="3625"/>
    <cellStyle name="20% - Accent1 2 2 3 2 2 4 3 6 3" xfId="3626"/>
    <cellStyle name="20% - Accent1 2 2 3 2 2 4 3 7" xfId="3627"/>
    <cellStyle name="20% - Accent1 2 2 3 2 2 4 3 7 2" xfId="3628"/>
    <cellStyle name="20% - Accent1 2 2 3 2 2 4 3 8" xfId="3629"/>
    <cellStyle name="20% - Accent1 2 2 3 2 2 4 3 8 2" xfId="3630"/>
    <cellStyle name="20% - Accent1 2 2 3 2 2 4 3 9" xfId="3631"/>
    <cellStyle name="20% - Accent1 2 2 3 2 2 4 4" xfId="3632"/>
    <cellStyle name="20% - Accent1 2 2 3 2 2 4 4 2" xfId="3633"/>
    <cellStyle name="20% - Accent1 2 2 3 2 2 4 4 2 2" xfId="3634"/>
    <cellStyle name="20% - Accent1 2 2 3 2 2 4 4 2 2 2" xfId="3635"/>
    <cellStyle name="20% - Accent1 2 2 3 2 2 4 4 2 3" xfId="3636"/>
    <cellStyle name="20% - Accent1 2 2 3 2 2 4 4 3" xfId="3637"/>
    <cellStyle name="20% - Accent1 2 2 3 2 2 4 4 3 2" xfId="3638"/>
    <cellStyle name="20% - Accent1 2 2 3 2 2 4 4 4" xfId="3639"/>
    <cellStyle name="20% - Accent1 2 2 3 2 2 4 5" xfId="3640"/>
    <cellStyle name="20% - Accent1 2 2 3 2 2 4 5 2" xfId="3641"/>
    <cellStyle name="20% - Accent1 2 2 3 2 2 4 5 2 2" xfId="3642"/>
    <cellStyle name="20% - Accent1 2 2 3 2 2 4 5 2 2 2" xfId="3643"/>
    <cellStyle name="20% - Accent1 2 2 3 2 2 4 5 2 3" xfId="3644"/>
    <cellStyle name="20% - Accent1 2 2 3 2 2 4 5 3" xfId="3645"/>
    <cellStyle name="20% - Accent1 2 2 3 2 2 4 5 3 2" xfId="3646"/>
    <cellStyle name="20% - Accent1 2 2 3 2 2 4 5 4" xfId="3647"/>
    <cellStyle name="20% - Accent1 2 2 3 2 2 4 6" xfId="3648"/>
    <cellStyle name="20% - Accent1 2 2 3 2 2 4 6 2" xfId="3649"/>
    <cellStyle name="20% - Accent1 2 2 3 2 2 4 6 2 2" xfId="3650"/>
    <cellStyle name="20% - Accent1 2 2 3 2 2 4 6 2 2 2" xfId="3651"/>
    <cellStyle name="20% - Accent1 2 2 3 2 2 4 6 2 3" xfId="3652"/>
    <cellStyle name="20% - Accent1 2 2 3 2 2 4 6 3" xfId="3653"/>
    <cellStyle name="20% - Accent1 2 2 3 2 2 4 6 3 2" xfId="3654"/>
    <cellStyle name="20% - Accent1 2 2 3 2 2 4 6 4" xfId="3655"/>
    <cellStyle name="20% - Accent1 2 2 3 2 2 4 7" xfId="3656"/>
    <cellStyle name="20% - Accent1 2 2 3 2 2 4 7 2" xfId="3657"/>
    <cellStyle name="20% - Accent1 2 2 3 2 2 4 7 2 2" xfId="3658"/>
    <cellStyle name="20% - Accent1 2 2 3 2 2 4 7 3" xfId="3659"/>
    <cellStyle name="20% - Accent1 2 2 3 2 2 4 8" xfId="3660"/>
    <cellStyle name="20% - Accent1 2 2 3 2 2 4 8 2" xfId="3661"/>
    <cellStyle name="20% - Accent1 2 2 3 2 2 4 8 2 2" xfId="3662"/>
    <cellStyle name="20% - Accent1 2 2 3 2 2 4 8 3" xfId="3663"/>
    <cellStyle name="20% - Accent1 2 2 3 2 2 4 9" xfId="3664"/>
    <cellStyle name="20% - Accent1 2 2 3 2 2 4 9 2" xfId="3665"/>
    <cellStyle name="20% - Accent1 2 2 3 2 2 5" xfId="3666"/>
    <cellStyle name="20% - Accent1 2 2 3 2 2 5 2" xfId="3667"/>
    <cellStyle name="20% - Accent1 2 2 3 2 2 5 2 2" xfId="3668"/>
    <cellStyle name="20% - Accent1 2 2 3 2 2 5 2 2 2" xfId="3669"/>
    <cellStyle name="20% - Accent1 2 2 3 2 2 5 2 2 2 2" xfId="3670"/>
    <cellStyle name="20% - Accent1 2 2 3 2 2 5 2 2 3" xfId="3671"/>
    <cellStyle name="20% - Accent1 2 2 3 2 2 5 2 3" xfId="3672"/>
    <cellStyle name="20% - Accent1 2 2 3 2 2 5 2 3 2" xfId="3673"/>
    <cellStyle name="20% - Accent1 2 2 3 2 2 5 2 4" xfId="3674"/>
    <cellStyle name="20% - Accent1 2 2 3 2 2 5 3" xfId="3675"/>
    <cellStyle name="20% - Accent1 2 2 3 2 2 5 3 2" xfId="3676"/>
    <cellStyle name="20% - Accent1 2 2 3 2 2 5 3 2 2" xfId="3677"/>
    <cellStyle name="20% - Accent1 2 2 3 2 2 5 3 2 2 2" xfId="3678"/>
    <cellStyle name="20% - Accent1 2 2 3 2 2 5 3 2 3" xfId="3679"/>
    <cellStyle name="20% - Accent1 2 2 3 2 2 5 3 3" xfId="3680"/>
    <cellStyle name="20% - Accent1 2 2 3 2 2 5 3 3 2" xfId="3681"/>
    <cellStyle name="20% - Accent1 2 2 3 2 2 5 3 4" xfId="3682"/>
    <cellStyle name="20% - Accent1 2 2 3 2 2 5 4" xfId="3683"/>
    <cellStyle name="20% - Accent1 2 2 3 2 2 5 4 2" xfId="3684"/>
    <cellStyle name="20% - Accent1 2 2 3 2 2 5 4 2 2" xfId="3685"/>
    <cellStyle name="20% - Accent1 2 2 3 2 2 5 4 2 2 2" xfId="3686"/>
    <cellStyle name="20% - Accent1 2 2 3 2 2 5 4 2 3" xfId="3687"/>
    <cellStyle name="20% - Accent1 2 2 3 2 2 5 4 3" xfId="3688"/>
    <cellStyle name="20% - Accent1 2 2 3 2 2 5 4 3 2" xfId="3689"/>
    <cellStyle name="20% - Accent1 2 2 3 2 2 5 4 4" xfId="3690"/>
    <cellStyle name="20% - Accent1 2 2 3 2 2 5 5" xfId="3691"/>
    <cellStyle name="20% - Accent1 2 2 3 2 2 5 5 2" xfId="3692"/>
    <cellStyle name="20% - Accent1 2 2 3 2 2 5 5 2 2" xfId="3693"/>
    <cellStyle name="20% - Accent1 2 2 3 2 2 5 5 3" xfId="3694"/>
    <cellStyle name="20% - Accent1 2 2 3 2 2 5 6" xfId="3695"/>
    <cellStyle name="20% - Accent1 2 2 3 2 2 5 6 2" xfId="3696"/>
    <cellStyle name="20% - Accent1 2 2 3 2 2 5 6 2 2" xfId="3697"/>
    <cellStyle name="20% - Accent1 2 2 3 2 2 5 6 3" xfId="3698"/>
    <cellStyle name="20% - Accent1 2 2 3 2 2 5 7" xfId="3699"/>
    <cellStyle name="20% - Accent1 2 2 3 2 2 5 7 2" xfId="3700"/>
    <cellStyle name="20% - Accent1 2 2 3 2 2 5 8" xfId="3701"/>
    <cellStyle name="20% - Accent1 2 2 3 2 2 5 8 2" xfId="3702"/>
    <cellStyle name="20% - Accent1 2 2 3 2 2 5 9" xfId="3703"/>
    <cellStyle name="20% - Accent1 2 2 3 2 2 6" xfId="3704"/>
    <cellStyle name="20% - Accent1 2 2 3 2 2 6 2" xfId="3705"/>
    <cellStyle name="20% - Accent1 2 2 3 2 2 6 2 2" xfId="3706"/>
    <cellStyle name="20% - Accent1 2 2 3 2 2 6 2 2 2" xfId="3707"/>
    <cellStyle name="20% - Accent1 2 2 3 2 2 6 2 2 2 2" xfId="3708"/>
    <cellStyle name="20% - Accent1 2 2 3 2 2 6 2 2 3" xfId="3709"/>
    <cellStyle name="20% - Accent1 2 2 3 2 2 6 2 3" xfId="3710"/>
    <cellStyle name="20% - Accent1 2 2 3 2 2 6 2 3 2" xfId="3711"/>
    <cellStyle name="20% - Accent1 2 2 3 2 2 6 2 4" xfId="3712"/>
    <cellStyle name="20% - Accent1 2 2 3 2 2 6 3" xfId="3713"/>
    <cellStyle name="20% - Accent1 2 2 3 2 2 6 3 2" xfId="3714"/>
    <cellStyle name="20% - Accent1 2 2 3 2 2 6 3 2 2" xfId="3715"/>
    <cellStyle name="20% - Accent1 2 2 3 2 2 6 3 2 2 2" xfId="3716"/>
    <cellStyle name="20% - Accent1 2 2 3 2 2 6 3 2 3" xfId="3717"/>
    <cellStyle name="20% - Accent1 2 2 3 2 2 6 3 3" xfId="3718"/>
    <cellStyle name="20% - Accent1 2 2 3 2 2 6 3 3 2" xfId="3719"/>
    <cellStyle name="20% - Accent1 2 2 3 2 2 6 3 4" xfId="3720"/>
    <cellStyle name="20% - Accent1 2 2 3 2 2 6 4" xfId="3721"/>
    <cellStyle name="20% - Accent1 2 2 3 2 2 6 4 2" xfId="3722"/>
    <cellStyle name="20% - Accent1 2 2 3 2 2 6 4 2 2" xfId="3723"/>
    <cellStyle name="20% - Accent1 2 2 3 2 2 6 4 2 2 2" xfId="3724"/>
    <cellStyle name="20% - Accent1 2 2 3 2 2 6 4 2 3" xfId="3725"/>
    <cellStyle name="20% - Accent1 2 2 3 2 2 6 4 3" xfId="3726"/>
    <cellStyle name="20% - Accent1 2 2 3 2 2 6 4 3 2" xfId="3727"/>
    <cellStyle name="20% - Accent1 2 2 3 2 2 6 4 4" xfId="3728"/>
    <cellStyle name="20% - Accent1 2 2 3 2 2 6 5" xfId="3729"/>
    <cellStyle name="20% - Accent1 2 2 3 2 2 6 5 2" xfId="3730"/>
    <cellStyle name="20% - Accent1 2 2 3 2 2 6 5 2 2" xfId="3731"/>
    <cellStyle name="20% - Accent1 2 2 3 2 2 6 5 3" xfId="3732"/>
    <cellStyle name="20% - Accent1 2 2 3 2 2 6 6" xfId="3733"/>
    <cellStyle name="20% - Accent1 2 2 3 2 2 6 6 2" xfId="3734"/>
    <cellStyle name="20% - Accent1 2 2 3 2 2 6 6 2 2" xfId="3735"/>
    <cellStyle name="20% - Accent1 2 2 3 2 2 6 6 3" xfId="3736"/>
    <cellStyle name="20% - Accent1 2 2 3 2 2 6 7" xfId="3737"/>
    <cellStyle name="20% - Accent1 2 2 3 2 2 6 7 2" xfId="3738"/>
    <cellStyle name="20% - Accent1 2 2 3 2 2 6 8" xfId="3739"/>
    <cellStyle name="20% - Accent1 2 2 3 2 2 6 8 2" xfId="3740"/>
    <cellStyle name="20% - Accent1 2 2 3 2 2 6 9" xfId="3741"/>
    <cellStyle name="20% - Accent1 2 2 3 2 2 7" xfId="3742"/>
    <cellStyle name="20% - Accent1 2 2 3 2 2 7 2" xfId="3743"/>
    <cellStyle name="20% - Accent1 2 2 3 2 2 7 2 2" xfId="3744"/>
    <cellStyle name="20% - Accent1 2 2 3 2 2 7 2 2 2" xfId="3745"/>
    <cellStyle name="20% - Accent1 2 2 3 2 2 7 2 3" xfId="3746"/>
    <cellStyle name="20% - Accent1 2 2 3 2 2 7 3" xfId="3747"/>
    <cellStyle name="20% - Accent1 2 2 3 2 2 7 3 2" xfId="3748"/>
    <cellStyle name="20% - Accent1 2 2 3 2 2 7 4" xfId="3749"/>
    <cellStyle name="20% - Accent1 2 2 3 2 2 8" xfId="3750"/>
    <cellStyle name="20% - Accent1 2 2 3 2 2 8 2" xfId="3751"/>
    <cellStyle name="20% - Accent1 2 2 3 2 2 8 2 2" xfId="3752"/>
    <cellStyle name="20% - Accent1 2 2 3 2 2 8 2 2 2" xfId="3753"/>
    <cellStyle name="20% - Accent1 2 2 3 2 2 8 2 3" xfId="3754"/>
    <cellStyle name="20% - Accent1 2 2 3 2 2 8 3" xfId="3755"/>
    <cellStyle name="20% - Accent1 2 2 3 2 2 8 3 2" xfId="3756"/>
    <cellStyle name="20% - Accent1 2 2 3 2 2 8 4" xfId="3757"/>
    <cellStyle name="20% - Accent1 2 2 3 2 2 9" xfId="3758"/>
    <cellStyle name="20% - Accent1 2 2 3 2 2 9 2" xfId="3759"/>
    <cellStyle name="20% - Accent1 2 2 3 2 2 9 2 2" xfId="3760"/>
    <cellStyle name="20% - Accent1 2 2 3 2 2 9 2 2 2" xfId="3761"/>
    <cellStyle name="20% - Accent1 2 2 3 2 2 9 2 3" xfId="3762"/>
    <cellStyle name="20% - Accent1 2 2 3 2 2 9 3" xfId="3763"/>
    <cellStyle name="20% - Accent1 2 2 3 2 2 9 3 2" xfId="3764"/>
    <cellStyle name="20% - Accent1 2 2 3 2 2 9 4" xfId="3765"/>
    <cellStyle name="20% - Accent1 2 2 3 2 3" xfId="3766"/>
    <cellStyle name="20% - Accent1 2 2 3 2 3 10" xfId="3767"/>
    <cellStyle name="20% - Accent1 2 2 3 2 3 10 2" xfId="3768"/>
    <cellStyle name="20% - Accent1 2 2 3 2 3 11" xfId="3769"/>
    <cellStyle name="20% - Accent1 2 2 3 2 3 2" xfId="3770"/>
    <cellStyle name="20% - Accent1 2 2 3 2 3 2 2" xfId="3771"/>
    <cellStyle name="20% - Accent1 2 2 3 2 3 2 2 2" xfId="3772"/>
    <cellStyle name="20% - Accent1 2 2 3 2 3 2 2 2 2" xfId="3773"/>
    <cellStyle name="20% - Accent1 2 2 3 2 3 2 2 2 2 2" xfId="3774"/>
    <cellStyle name="20% - Accent1 2 2 3 2 3 2 2 2 3" xfId="3775"/>
    <cellStyle name="20% - Accent1 2 2 3 2 3 2 2 3" xfId="3776"/>
    <cellStyle name="20% - Accent1 2 2 3 2 3 2 2 3 2" xfId="3777"/>
    <cellStyle name="20% - Accent1 2 2 3 2 3 2 2 4" xfId="3778"/>
    <cellStyle name="20% - Accent1 2 2 3 2 3 2 3" xfId="3779"/>
    <cellStyle name="20% - Accent1 2 2 3 2 3 2 3 2" xfId="3780"/>
    <cellStyle name="20% - Accent1 2 2 3 2 3 2 3 2 2" xfId="3781"/>
    <cellStyle name="20% - Accent1 2 2 3 2 3 2 3 2 2 2" xfId="3782"/>
    <cellStyle name="20% - Accent1 2 2 3 2 3 2 3 2 3" xfId="3783"/>
    <cellStyle name="20% - Accent1 2 2 3 2 3 2 3 3" xfId="3784"/>
    <cellStyle name="20% - Accent1 2 2 3 2 3 2 3 3 2" xfId="3785"/>
    <cellStyle name="20% - Accent1 2 2 3 2 3 2 3 4" xfId="3786"/>
    <cellStyle name="20% - Accent1 2 2 3 2 3 2 4" xfId="3787"/>
    <cellStyle name="20% - Accent1 2 2 3 2 3 2 4 2" xfId="3788"/>
    <cellStyle name="20% - Accent1 2 2 3 2 3 2 4 2 2" xfId="3789"/>
    <cellStyle name="20% - Accent1 2 2 3 2 3 2 4 2 2 2" xfId="3790"/>
    <cellStyle name="20% - Accent1 2 2 3 2 3 2 4 2 3" xfId="3791"/>
    <cellStyle name="20% - Accent1 2 2 3 2 3 2 4 3" xfId="3792"/>
    <cellStyle name="20% - Accent1 2 2 3 2 3 2 4 3 2" xfId="3793"/>
    <cellStyle name="20% - Accent1 2 2 3 2 3 2 4 4" xfId="3794"/>
    <cellStyle name="20% - Accent1 2 2 3 2 3 2 5" xfId="3795"/>
    <cellStyle name="20% - Accent1 2 2 3 2 3 2 5 2" xfId="3796"/>
    <cellStyle name="20% - Accent1 2 2 3 2 3 2 5 2 2" xfId="3797"/>
    <cellStyle name="20% - Accent1 2 2 3 2 3 2 5 3" xfId="3798"/>
    <cellStyle name="20% - Accent1 2 2 3 2 3 2 6" xfId="3799"/>
    <cellStyle name="20% - Accent1 2 2 3 2 3 2 6 2" xfId="3800"/>
    <cellStyle name="20% - Accent1 2 2 3 2 3 2 6 2 2" xfId="3801"/>
    <cellStyle name="20% - Accent1 2 2 3 2 3 2 6 3" xfId="3802"/>
    <cellStyle name="20% - Accent1 2 2 3 2 3 2 7" xfId="3803"/>
    <cellStyle name="20% - Accent1 2 2 3 2 3 2 7 2" xfId="3804"/>
    <cellStyle name="20% - Accent1 2 2 3 2 3 2 8" xfId="3805"/>
    <cellStyle name="20% - Accent1 2 2 3 2 3 2 8 2" xfId="3806"/>
    <cellStyle name="20% - Accent1 2 2 3 2 3 2 9" xfId="3807"/>
    <cellStyle name="20% - Accent1 2 2 3 2 3 3" xfId="3808"/>
    <cellStyle name="20% - Accent1 2 2 3 2 3 3 2" xfId="3809"/>
    <cellStyle name="20% - Accent1 2 2 3 2 3 3 2 2" xfId="3810"/>
    <cellStyle name="20% - Accent1 2 2 3 2 3 3 2 2 2" xfId="3811"/>
    <cellStyle name="20% - Accent1 2 2 3 2 3 3 2 2 2 2" xfId="3812"/>
    <cellStyle name="20% - Accent1 2 2 3 2 3 3 2 2 3" xfId="3813"/>
    <cellStyle name="20% - Accent1 2 2 3 2 3 3 2 3" xfId="3814"/>
    <cellStyle name="20% - Accent1 2 2 3 2 3 3 2 3 2" xfId="3815"/>
    <cellStyle name="20% - Accent1 2 2 3 2 3 3 2 4" xfId="3816"/>
    <cellStyle name="20% - Accent1 2 2 3 2 3 3 3" xfId="3817"/>
    <cellStyle name="20% - Accent1 2 2 3 2 3 3 3 2" xfId="3818"/>
    <cellStyle name="20% - Accent1 2 2 3 2 3 3 3 2 2" xfId="3819"/>
    <cellStyle name="20% - Accent1 2 2 3 2 3 3 3 2 2 2" xfId="3820"/>
    <cellStyle name="20% - Accent1 2 2 3 2 3 3 3 2 3" xfId="3821"/>
    <cellStyle name="20% - Accent1 2 2 3 2 3 3 3 3" xfId="3822"/>
    <cellStyle name="20% - Accent1 2 2 3 2 3 3 3 3 2" xfId="3823"/>
    <cellStyle name="20% - Accent1 2 2 3 2 3 3 3 4" xfId="3824"/>
    <cellStyle name="20% - Accent1 2 2 3 2 3 3 4" xfId="3825"/>
    <cellStyle name="20% - Accent1 2 2 3 2 3 3 4 2" xfId="3826"/>
    <cellStyle name="20% - Accent1 2 2 3 2 3 3 4 2 2" xfId="3827"/>
    <cellStyle name="20% - Accent1 2 2 3 2 3 3 4 2 2 2" xfId="3828"/>
    <cellStyle name="20% - Accent1 2 2 3 2 3 3 4 2 3" xfId="3829"/>
    <cellStyle name="20% - Accent1 2 2 3 2 3 3 4 3" xfId="3830"/>
    <cellStyle name="20% - Accent1 2 2 3 2 3 3 4 3 2" xfId="3831"/>
    <cellStyle name="20% - Accent1 2 2 3 2 3 3 4 4" xfId="3832"/>
    <cellStyle name="20% - Accent1 2 2 3 2 3 3 5" xfId="3833"/>
    <cellStyle name="20% - Accent1 2 2 3 2 3 3 5 2" xfId="3834"/>
    <cellStyle name="20% - Accent1 2 2 3 2 3 3 5 2 2" xfId="3835"/>
    <cellStyle name="20% - Accent1 2 2 3 2 3 3 5 3" xfId="3836"/>
    <cellStyle name="20% - Accent1 2 2 3 2 3 3 6" xfId="3837"/>
    <cellStyle name="20% - Accent1 2 2 3 2 3 3 6 2" xfId="3838"/>
    <cellStyle name="20% - Accent1 2 2 3 2 3 3 6 2 2" xfId="3839"/>
    <cellStyle name="20% - Accent1 2 2 3 2 3 3 6 3" xfId="3840"/>
    <cellStyle name="20% - Accent1 2 2 3 2 3 3 7" xfId="3841"/>
    <cellStyle name="20% - Accent1 2 2 3 2 3 3 7 2" xfId="3842"/>
    <cellStyle name="20% - Accent1 2 2 3 2 3 3 8" xfId="3843"/>
    <cellStyle name="20% - Accent1 2 2 3 2 3 3 8 2" xfId="3844"/>
    <cellStyle name="20% - Accent1 2 2 3 2 3 3 9" xfId="3845"/>
    <cellStyle name="20% - Accent1 2 2 3 2 3 4" xfId="3846"/>
    <cellStyle name="20% - Accent1 2 2 3 2 3 4 2" xfId="3847"/>
    <cellStyle name="20% - Accent1 2 2 3 2 3 4 2 2" xfId="3848"/>
    <cellStyle name="20% - Accent1 2 2 3 2 3 4 2 2 2" xfId="3849"/>
    <cellStyle name="20% - Accent1 2 2 3 2 3 4 2 3" xfId="3850"/>
    <cellStyle name="20% - Accent1 2 2 3 2 3 4 3" xfId="3851"/>
    <cellStyle name="20% - Accent1 2 2 3 2 3 4 3 2" xfId="3852"/>
    <cellStyle name="20% - Accent1 2 2 3 2 3 4 4" xfId="3853"/>
    <cellStyle name="20% - Accent1 2 2 3 2 3 5" xfId="3854"/>
    <cellStyle name="20% - Accent1 2 2 3 2 3 5 2" xfId="3855"/>
    <cellStyle name="20% - Accent1 2 2 3 2 3 5 2 2" xfId="3856"/>
    <cellStyle name="20% - Accent1 2 2 3 2 3 5 2 2 2" xfId="3857"/>
    <cellStyle name="20% - Accent1 2 2 3 2 3 5 2 3" xfId="3858"/>
    <cellStyle name="20% - Accent1 2 2 3 2 3 5 3" xfId="3859"/>
    <cellStyle name="20% - Accent1 2 2 3 2 3 5 3 2" xfId="3860"/>
    <cellStyle name="20% - Accent1 2 2 3 2 3 5 4" xfId="3861"/>
    <cellStyle name="20% - Accent1 2 2 3 2 3 6" xfId="3862"/>
    <cellStyle name="20% - Accent1 2 2 3 2 3 6 2" xfId="3863"/>
    <cellStyle name="20% - Accent1 2 2 3 2 3 6 2 2" xfId="3864"/>
    <cellStyle name="20% - Accent1 2 2 3 2 3 6 2 2 2" xfId="3865"/>
    <cellStyle name="20% - Accent1 2 2 3 2 3 6 2 3" xfId="3866"/>
    <cellStyle name="20% - Accent1 2 2 3 2 3 6 3" xfId="3867"/>
    <cellStyle name="20% - Accent1 2 2 3 2 3 6 3 2" xfId="3868"/>
    <cellStyle name="20% - Accent1 2 2 3 2 3 6 4" xfId="3869"/>
    <cellStyle name="20% - Accent1 2 2 3 2 3 7" xfId="3870"/>
    <cellStyle name="20% - Accent1 2 2 3 2 3 7 2" xfId="3871"/>
    <cellStyle name="20% - Accent1 2 2 3 2 3 7 2 2" xfId="3872"/>
    <cellStyle name="20% - Accent1 2 2 3 2 3 7 3" xfId="3873"/>
    <cellStyle name="20% - Accent1 2 2 3 2 3 8" xfId="3874"/>
    <cellStyle name="20% - Accent1 2 2 3 2 3 8 2" xfId="3875"/>
    <cellStyle name="20% - Accent1 2 2 3 2 3 8 2 2" xfId="3876"/>
    <cellStyle name="20% - Accent1 2 2 3 2 3 8 3" xfId="3877"/>
    <cellStyle name="20% - Accent1 2 2 3 2 3 9" xfId="3878"/>
    <cellStyle name="20% - Accent1 2 2 3 2 3 9 2" xfId="3879"/>
    <cellStyle name="20% - Accent1 2 2 3 2 4" xfId="3880"/>
    <cellStyle name="20% - Accent1 2 2 3 2 4 10" xfId="3881"/>
    <cellStyle name="20% - Accent1 2 2 3 2 4 10 2" xfId="3882"/>
    <cellStyle name="20% - Accent1 2 2 3 2 4 11" xfId="3883"/>
    <cellStyle name="20% - Accent1 2 2 3 2 4 2" xfId="3884"/>
    <cellStyle name="20% - Accent1 2 2 3 2 4 2 2" xfId="3885"/>
    <cellStyle name="20% - Accent1 2 2 3 2 4 2 2 2" xfId="3886"/>
    <cellStyle name="20% - Accent1 2 2 3 2 4 2 2 2 2" xfId="3887"/>
    <cellStyle name="20% - Accent1 2 2 3 2 4 2 2 2 2 2" xfId="3888"/>
    <cellStyle name="20% - Accent1 2 2 3 2 4 2 2 2 3" xfId="3889"/>
    <cellStyle name="20% - Accent1 2 2 3 2 4 2 2 3" xfId="3890"/>
    <cellStyle name="20% - Accent1 2 2 3 2 4 2 2 3 2" xfId="3891"/>
    <cellStyle name="20% - Accent1 2 2 3 2 4 2 2 4" xfId="3892"/>
    <cellStyle name="20% - Accent1 2 2 3 2 4 2 3" xfId="3893"/>
    <cellStyle name="20% - Accent1 2 2 3 2 4 2 3 2" xfId="3894"/>
    <cellStyle name="20% - Accent1 2 2 3 2 4 2 3 2 2" xfId="3895"/>
    <cellStyle name="20% - Accent1 2 2 3 2 4 2 3 2 2 2" xfId="3896"/>
    <cellStyle name="20% - Accent1 2 2 3 2 4 2 3 2 3" xfId="3897"/>
    <cellStyle name="20% - Accent1 2 2 3 2 4 2 3 3" xfId="3898"/>
    <cellStyle name="20% - Accent1 2 2 3 2 4 2 3 3 2" xfId="3899"/>
    <cellStyle name="20% - Accent1 2 2 3 2 4 2 3 4" xfId="3900"/>
    <cellStyle name="20% - Accent1 2 2 3 2 4 2 4" xfId="3901"/>
    <cellStyle name="20% - Accent1 2 2 3 2 4 2 4 2" xfId="3902"/>
    <cellStyle name="20% - Accent1 2 2 3 2 4 2 4 2 2" xfId="3903"/>
    <cellStyle name="20% - Accent1 2 2 3 2 4 2 4 2 2 2" xfId="3904"/>
    <cellStyle name="20% - Accent1 2 2 3 2 4 2 4 2 3" xfId="3905"/>
    <cellStyle name="20% - Accent1 2 2 3 2 4 2 4 3" xfId="3906"/>
    <cellStyle name="20% - Accent1 2 2 3 2 4 2 4 3 2" xfId="3907"/>
    <cellStyle name="20% - Accent1 2 2 3 2 4 2 4 4" xfId="3908"/>
    <cellStyle name="20% - Accent1 2 2 3 2 4 2 5" xfId="3909"/>
    <cellStyle name="20% - Accent1 2 2 3 2 4 2 5 2" xfId="3910"/>
    <cellStyle name="20% - Accent1 2 2 3 2 4 2 5 2 2" xfId="3911"/>
    <cellStyle name="20% - Accent1 2 2 3 2 4 2 5 3" xfId="3912"/>
    <cellStyle name="20% - Accent1 2 2 3 2 4 2 6" xfId="3913"/>
    <cellStyle name="20% - Accent1 2 2 3 2 4 2 6 2" xfId="3914"/>
    <cellStyle name="20% - Accent1 2 2 3 2 4 2 6 2 2" xfId="3915"/>
    <cellStyle name="20% - Accent1 2 2 3 2 4 2 6 3" xfId="3916"/>
    <cellStyle name="20% - Accent1 2 2 3 2 4 2 7" xfId="3917"/>
    <cellStyle name="20% - Accent1 2 2 3 2 4 2 7 2" xfId="3918"/>
    <cellStyle name="20% - Accent1 2 2 3 2 4 2 8" xfId="3919"/>
    <cellStyle name="20% - Accent1 2 2 3 2 4 2 8 2" xfId="3920"/>
    <cellStyle name="20% - Accent1 2 2 3 2 4 2 9" xfId="3921"/>
    <cellStyle name="20% - Accent1 2 2 3 2 4 3" xfId="3922"/>
    <cellStyle name="20% - Accent1 2 2 3 2 4 3 2" xfId="3923"/>
    <cellStyle name="20% - Accent1 2 2 3 2 4 3 2 2" xfId="3924"/>
    <cellStyle name="20% - Accent1 2 2 3 2 4 3 2 2 2" xfId="3925"/>
    <cellStyle name="20% - Accent1 2 2 3 2 4 3 2 2 2 2" xfId="3926"/>
    <cellStyle name="20% - Accent1 2 2 3 2 4 3 2 2 3" xfId="3927"/>
    <cellStyle name="20% - Accent1 2 2 3 2 4 3 2 3" xfId="3928"/>
    <cellStyle name="20% - Accent1 2 2 3 2 4 3 2 3 2" xfId="3929"/>
    <cellStyle name="20% - Accent1 2 2 3 2 4 3 2 4" xfId="3930"/>
    <cellStyle name="20% - Accent1 2 2 3 2 4 3 3" xfId="3931"/>
    <cellStyle name="20% - Accent1 2 2 3 2 4 3 3 2" xfId="3932"/>
    <cellStyle name="20% - Accent1 2 2 3 2 4 3 3 2 2" xfId="3933"/>
    <cellStyle name="20% - Accent1 2 2 3 2 4 3 3 2 2 2" xfId="3934"/>
    <cellStyle name="20% - Accent1 2 2 3 2 4 3 3 2 3" xfId="3935"/>
    <cellStyle name="20% - Accent1 2 2 3 2 4 3 3 3" xfId="3936"/>
    <cellStyle name="20% - Accent1 2 2 3 2 4 3 3 3 2" xfId="3937"/>
    <cellStyle name="20% - Accent1 2 2 3 2 4 3 3 4" xfId="3938"/>
    <cellStyle name="20% - Accent1 2 2 3 2 4 3 4" xfId="3939"/>
    <cellStyle name="20% - Accent1 2 2 3 2 4 3 4 2" xfId="3940"/>
    <cellStyle name="20% - Accent1 2 2 3 2 4 3 4 2 2" xfId="3941"/>
    <cellStyle name="20% - Accent1 2 2 3 2 4 3 4 2 2 2" xfId="3942"/>
    <cellStyle name="20% - Accent1 2 2 3 2 4 3 4 2 3" xfId="3943"/>
    <cellStyle name="20% - Accent1 2 2 3 2 4 3 4 3" xfId="3944"/>
    <cellStyle name="20% - Accent1 2 2 3 2 4 3 4 3 2" xfId="3945"/>
    <cellStyle name="20% - Accent1 2 2 3 2 4 3 4 4" xfId="3946"/>
    <cellStyle name="20% - Accent1 2 2 3 2 4 3 5" xfId="3947"/>
    <cellStyle name="20% - Accent1 2 2 3 2 4 3 5 2" xfId="3948"/>
    <cellStyle name="20% - Accent1 2 2 3 2 4 3 5 2 2" xfId="3949"/>
    <cellStyle name="20% - Accent1 2 2 3 2 4 3 5 3" xfId="3950"/>
    <cellStyle name="20% - Accent1 2 2 3 2 4 3 6" xfId="3951"/>
    <cellStyle name="20% - Accent1 2 2 3 2 4 3 6 2" xfId="3952"/>
    <cellStyle name="20% - Accent1 2 2 3 2 4 3 6 2 2" xfId="3953"/>
    <cellStyle name="20% - Accent1 2 2 3 2 4 3 6 3" xfId="3954"/>
    <cellStyle name="20% - Accent1 2 2 3 2 4 3 7" xfId="3955"/>
    <cellStyle name="20% - Accent1 2 2 3 2 4 3 7 2" xfId="3956"/>
    <cellStyle name="20% - Accent1 2 2 3 2 4 3 8" xfId="3957"/>
    <cellStyle name="20% - Accent1 2 2 3 2 4 3 8 2" xfId="3958"/>
    <cellStyle name="20% - Accent1 2 2 3 2 4 3 9" xfId="3959"/>
    <cellStyle name="20% - Accent1 2 2 3 2 4 4" xfId="3960"/>
    <cellStyle name="20% - Accent1 2 2 3 2 4 4 2" xfId="3961"/>
    <cellStyle name="20% - Accent1 2 2 3 2 4 4 2 2" xfId="3962"/>
    <cellStyle name="20% - Accent1 2 2 3 2 4 4 2 2 2" xfId="3963"/>
    <cellStyle name="20% - Accent1 2 2 3 2 4 4 2 3" xfId="3964"/>
    <cellStyle name="20% - Accent1 2 2 3 2 4 4 3" xfId="3965"/>
    <cellStyle name="20% - Accent1 2 2 3 2 4 4 3 2" xfId="3966"/>
    <cellStyle name="20% - Accent1 2 2 3 2 4 4 4" xfId="3967"/>
    <cellStyle name="20% - Accent1 2 2 3 2 4 5" xfId="3968"/>
    <cellStyle name="20% - Accent1 2 2 3 2 4 5 2" xfId="3969"/>
    <cellStyle name="20% - Accent1 2 2 3 2 4 5 2 2" xfId="3970"/>
    <cellStyle name="20% - Accent1 2 2 3 2 4 5 2 2 2" xfId="3971"/>
    <cellStyle name="20% - Accent1 2 2 3 2 4 5 2 3" xfId="3972"/>
    <cellStyle name="20% - Accent1 2 2 3 2 4 5 3" xfId="3973"/>
    <cellStyle name="20% - Accent1 2 2 3 2 4 5 3 2" xfId="3974"/>
    <cellStyle name="20% - Accent1 2 2 3 2 4 5 4" xfId="3975"/>
    <cellStyle name="20% - Accent1 2 2 3 2 4 6" xfId="3976"/>
    <cellStyle name="20% - Accent1 2 2 3 2 4 6 2" xfId="3977"/>
    <cellStyle name="20% - Accent1 2 2 3 2 4 6 2 2" xfId="3978"/>
    <cellStyle name="20% - Accent1 2 2 3 2 4 6 2 2 2" xfId="3979"/>
    <cellStyle name="20% - Accent1 2 2 3 2 4 6 2 3" xfId="3980"/>
    <cellStyle name="20% - Accent1 2 2 3 2 4 6 3" xfId="3981"/>
    <cellStyle name="20% - Accent1 2 2 3 2 4 6 3 2" xfId="3982"/>
    <cellStyle name="20% - Accent1 2 2 3 2 4 6 4" xfId="3983"/>
    <cellStyle name="20% - Accent1 2 2 3 2 4 7" xfId="3984"/>
    <cellStyle name="20% - Accent1 2 2 3 2 4 7 2" xfId="3985"/>
    <cellStyle name="20% - Accent1 2 2 3 2 4 7 2 2" xfId="3986"/>
    <cellStyle name="20% - Accent1 2 2 3 2 4 7 3" xfId="3987"/>
    <cellStyle name="20% - Accent1 2 2 3 2 4 8" xfId="3988"/>
    <cellStyle name="20% - Accent1 2 2 3 2 4 8 2" xfId="3989"/>
    <cellStyle name="20% - Accent1 2 2 3 2 4 8 2 2" xfId="3990"/>
    <cellStyle name="20% - Accent1 2 2 3 2 4 8 3" xfId="3991"/>
    <cellStyle name="20% - Accent1 2 2 3 2 4 9" xfId="3992"/>
    <cellStyle name="20% - Accent1 2 2 3 2 4 9 2" xfId="3993"/>
    <cellStyle name="20% - Accent1 2 2 3 2 5" xfId="3994"/>
    <cellStyle name="20% - Accent1 2 2 3 2 5 10" xfId="3995"/>
    <cellStyle name="20% - Accent1 2 2 3 2 5 10 2" xfId="3996"/>
    <cellStyle name="20% - Accent1 2 2 3 2 5 11" xfId="3997"/>
    <cellStyle name="20% - Accent1 2 2 3 2 5 2" xfId="3998"/>
    <cellStyle name="20% - Accent1 2 2 3 2 5 2 2" xfId="3999"/>
    <cellStyle name="20% - Accent1 2 2 3 2 5 2 2 2" xfId="4000"/>
    <cellStyle name="20% - Accent1 2 2 3 2 5 2 2 2 2" xfId="4001"/>
    <cellStyle name="20% - Accent1 2 2 3 2 5 2 2 2 2 2" xfId="4002"/>
    <cellStyle name="20% - Accent1 2 2 3 2 5 2 2 2 3" xfId="4003"/>
    <cellStyle name="20% - Accent1 2 2 3 2 5 2 2 3" xfId="4004"/>
    <cellStyle name="20% - Accent1 2 2 3 2 5 2 2 3 2" xfId="4005"/>
    <cellStyle name="20% - Accent1 2 2 3 2 5 2 2 4" xfId="4006"/>
    <cellStyle name="20% - Accent1 2 2 3 2 5 2 3" xfId="4007"/>
    <cellStyle name="20% - Accent1 2 2 3 2 5 2 3 2" xfId="4008"/>
    <cellStyle name="20% - Accent1 2 2 3 2 5 2 3 2 2" xfId="4009"/>
    <cellStyle name="20% - Accent1 2 2 3 2 5 2 3 2 2 2" xfId="4010"/>
    <cellStyle name="20% - Accent1 2 2 3 2 5 2 3 2 3" xfId="4011"/>
    <cellStyle name="20% - Accent1 2 2 3 2 5 2 3 3" xfId="4012"/>
    <cellStyle name="20% - Accent1 2 2 3 2 5 2 3 3 2" xfId="4013"/>
    <cellStyle name="20% - Accent1 2 2 3 2 5 2 3 4" xfId="4014"/>
    <cellStyle name="20% - Accent1 2 2 3 2 5 2 4" xfId="4015"/>
    <cellStyle name="20% - Accent1 2 2 3 2 5 2 4 2" xfId="4016"/>
    <cellStyle name="20% - Accent1 2 2 3 2 5 2 4 2 2" xfId="4017"/>
    <cellStyle name="20% - Accent1 2 2 3 2 5 2 4 2 2 2" xfId="4018"/>
    <cellStyle name="20% - Accent1 2 2 3 2 5 2 4 2 3" xfId="4019"/>
    <cellStyle name="20% - Accent1 2 2 3 2 5 2 4 3" xfId="4020"/>
    <cellStyle name="20% - Accent1 2 2 3 2 5 2 4 3 2" xfId="4021"/>
    <cellStyle name="20% - Accent1 2 2 3 2 5 2 4 4" xfId="4022"/>
    <cellStyle name="20% - Accent1 2 2 3 2 5 2 5" xfId="4023"/>
    <cellStyle name="20% - Accent1 2 2 3 2 5 2 5 2" xfId="4024"/>
    <cellStyle name="20% - Accent1 2 2 3 2 5 2 5 2 2" xfId="4025"/>
    <cellStyle name="20% - Accent1 2 2 3 2 5 2 5 3" xfId="4026"/>
    <cellStyle name="20% - Accent1 2 2 3 2 5 2 6" xfId="4027"/>
    <cellStyle name="20% - Accent1 2 2 3 2 5 2 6 2" xfId="4028"/>
    <cellStyle name="20% - Accent1 2 2 3 2 5 2 6 2 2" xfId="4029"/>
    <cellStyle name="20% - Accent1 2 2 3 2 5 2 6 3" xfId="4030"/>
    <cellStyle name="20% - Accent1 2 2 3 2 5 2 7" xfId="4031"/>
    <cellStyle name="20% - Accent1 2 2 3 2 5 2 7 2" xfId="4032"/>
    <cellStyle name="20% - Accent1 2 2 3 2 5 2 8" xfId="4033"/>
    <cellStyle name="20% - Accent1 2 2 3 2 5 2 8 2" xfId="4034"/>
    <cellStyle name="20% - Accent1 2 2 3 2 5 2 9" xfId="4035"/>
    <cellStyle name="20% - Accent1 2 2 3 2 5 3" xfId="4036"/>
    <cellStyle name="20% - Accent1 2 2 3 2 5 3 2" xfId="4037"/>
    <cellStyle name="20% - Accent1 2 2 3 2 5 3 2 2" xfId="4038"/>
    <cellStyle name="20% - Accent1 2 2 3 2 5 3 2 2 2" xfId="4039"/>
    <cellStyle name="20% - Accent1 2 2 3 2 5 3 2 2 2 2" xfId="4040"/>
    <cellStyle name="20% - Accent1 2 2 3 2 5 3 2 2 3" xfId="4041"/>
    <cellStyle name="20% - Accent1 2 2 3 2 5 3 2 3" xfId="4042"/>
    <cellStyle name="20% - Accent1 2 2 3 2 5 3 2 3 2" xfId="4043"/>
    <cellStyle name="20% - Accent1 2 2 3 2 5 3 2 4" xfId="4044"/>
    <cellStyle name="20% - Accent1 2 2 3 2 5 3 3" xfId="4045"/>
    <cellStyle name="20% - Accent1 2 2 3 2 5 3 3 2" xfId="4046"/>
    <cellStyle name="20% - Accent1 2 2 3 2 5 3 3 2 2" xfId="4047"/>
    <cellStyle name="20% - Accent1 2 2 3 2 5 3 3 2 2 2" xfId="4048"/>
    <cellStyle name="20% - Accent1 2 2 3 2 5 3 3 2 3" xfId="4049"/>
    <cellStyle name="20% - Accent1 2 2 3 2 5 3 3 3" xfId="4050"/>
    <cellStyle name="20% - Accent1 2 2 3 2 5 3 3 3 2" xfId="4051"/>
    <cellStyle name="20% - Accent1 2 2 3 2 5 3 3 4" xfId="4052"/>
    <cellStyle name="20% - Accent1 2 2 3 2 5 3 4" xfId="4053"/>
    <cellStyle name="20% - Accent1 2 2 3 2 5 3 4 2" xfId="4054"/>
    <cellStyle name="20% - Accent1 2 2 3 2 5 3 4 2 2" xfId="4055"/>
    <cellStyle name="20% - Accent1 2 2 3 2 5 3 4 2 2 2" xfId="4056"/>
    <cellStyle name="20% - Accent1 2 2 3 2 5 3 4 2 3" xfId="4057"/>
    <cellStyle name="20% - Accent1 2 2 3 2 5 3 4 3" xfId="4058"/>
    <cellStyle name="20% - Accent1 2 2 3 2 5 3 4 3 2" xfId="4059"/>
    <cellStyle name="20% - Accent1 2 2 3 2 5 3 4 4" xfId="4060"/>
    <cellStyle name="20% - Accent1 2 2 3 2 5 3 5" xfId="4061"/>
    <cellStyle name="20% - Accent1 2 2 3 2 5 3 5 2" xfId="4062"/>
    <cellStyle name="20% - Accent1 2 2 3 2 5 3 5 2 2" xfId="4063"/>
    <cellStyle name="20% - Accent1 2 2 3 2 5 3 5 3" xfId="4064"/>
    <cellStyle name="20% - Accent1 2 2 3 2 5 3 6" xfId="4065"/>
    <cellStyle name="20% - Accent1 2 2 3 2 5 3 6 2" xfId="4066"/>
    <cellStyle name="20% - Accent1 2 2 3 2 5 3 6 2 2" xfId="4067"/>
    <cellStyle name="20% - Accent1 2 2 3 2 5 3 6 3" xfId="4068"/>
    <cellStyle name="20% - Accent1 2 2 3 2 5 3 7" xfId="4069"/>
    <cellStyle name="20% - Accent1 2 2 3 2 5 3 7 2" xfId="4070"/>
    <cellStyle name="20% - Accent1 2 2 3 2 5 3 8" xfId="4071"/>
    <cellStyle name="20% - Accent1 2 2 3 2 5 3 8 2" xfId="4072"/>
    <cellStyle name="20% - Accent1 2 2 3 2 5 3 9" xfId="4073"/>
    <cellStyle name="20% - Accent1 2 2 3 2 5 4" xfId="4074"/>
    <cellStyle name="20% - Accent1 2 2 3 2 5 4 2" xfId="4075"/>
    <cellStyle name="20% - Accent1 2 2 3 2 5 4 2 2" xfId="4076"/>
    <cellStyle name="20% - Accent1 2 2 3 2 5 4 2 2 2" xfId="4077"/>
    <cellStyle name="20% - Accent1 2 2 3 2 5 4 2 3" xfId="4078"/>
    <cellStyle name="20% - Accent1 2 2 3 2 5 4 3" xfId="4079"/>
    <cellStyle name="20% - Accent1 2 2 3 2 5 4 3 2" xfId="4080"/>
    <cellStyle name="20% - Accent1 2 2 3 2 5 4 4" xfId="4081"/>
    <cellStyle name="20% - Accent1 2 2 3 2 5 5" xfId="4082"/>
    <cellStyle name="20% - Accent1 2 2 3 2 5 5 2" xfId="4083"/>
    <cellStyle name="20% - Accent1 2 2 3 2 5 5 2 2" xfId="4084"/>
    <cellStyle name="20% - Accent1 2 2 3 2 5 5 2 2 2" xfId="4085"/>
    <cellStyle name="20% - Accent1 2 2 3 2 5 5 2 3" xfId="4086"/>
    <cellStyle name="20% - Accent1 2 2 3 2 5 5 3" xfId="4087"/>
    <cellStyle name="20% - Accent1 2 2 3 2 5 5 3 2" xfId="4088"/>
    <cellStyle name="20% - Accent1 2 2 3 2 5 5 4" xfId="4089"/>
    <cellStyle name="20% - Accent1 2 2 3 2 5 6" xfId="4090"/>
    <cellStyle name="20% - Accent1 2 2 3 2 5 6 2" xfId="4091"/>
    <cellStyle name="20% - Accent1 2 2 3 2 5 6 2 2" xfId="4092"/>
    <cellStyle name="20% - Accent1 2 2 3 2 5 6 2 2 2" xfId="4093"/>
    <cellStyle name="20% - Accent1 2 2 3 2 5 6 2 3" xfId="4094"/>
    <cellStyle name="20% - Accent1 2 2 3 2 5 6 3" xfId="4095"/>
    <cellStyle name="20% - Accent1 2 2 3 2 5 6 3 2" xfId="4096"/>
    <cellStyle name="20% - Accent1 2 2 3 2 5 6 4" xfId="4097"/>
    <cellStyle name="20% - Accent1 2 2 3 2 5 7" xfId="4098"/>
    <cellStyle name="20% - Accent1 2 2 3 2 5 7 2" xfId="4099"/>
    <cellStyle name="20% - Accent1 2 2 3 2 5 7 2 2" xfId="4100"/>
    <cellStyle name="20% - Accent1 2 2 3 2 5 7 3" xfId="4101"/>
    <cellStyle name="20% - Accent1 2 2 3 2 5 8" xfId="4102"/>
    <cellStyle name="20% - Accent1 2 2 3 2 5 8 2" xfId="4103"/>
    <cellStyle name="20% - Accent1 2 2 3 2 5 8 2 2" xfId="4104"/>
    <cellStyle name="20% - Accent1 2 2 3 2 5 8 3" xfId="4105"/>
    <cellStyle name="20% - Accent1 2 2 3 2 5 9" xfId="4106"/>
    <cellStyle name="20% - Accent1 2 2 3 2 5 9 2" xfId="4107"/>
    <cellStyle name="20% - Accent1 2 2 3 2 6" xfId="4108"/>
    <cellStyle name="20% - Accent1 2 2 3 2 6 2" xfId="4109"/>
    <cellStyle name="20% - Accent1 2 2 3 2 6 2 2" xfId="4110"/>
    <cellStyle name="20% - Accent1 2 2 3 2 6 2 2 2" xfId="4111"/>
    <cellStyle name="20% - Accent1 2 2 3 2 6 2 2 2 2" xfId="4112"/>
    <cellStyle name="20% - Accent1 2 2 3 2 6 2 2 3" xfId="4113"/>
    <cellStyle name="20% - Accent1 2 2 3 2 6 2 3" xfId="4114"/>
    <cellStyle name="20% - Accent1 2 2 3 2 6 2 3 2" xfId="4115"/>
    <cellStyle name="20% - Accent1 2 2 3 2 6 2 4" xfId="4116"/>
    <cellStyle name="20% - Accent1 2 2 3 2 6 3" xfId="4117"/>
    <cellStyle name="20% - Accent1 2 2 3 2 6 3 2" xfId="4118"/>
    <cellStyle name="20% - Accent1 2 2 3 2 6 3 2 2" xfId="4119"/>
    <cellStyle name="20% - Accent1 2 2 3 2 6 3 2 2 2" xfId="4120"/>
    <cellStyle name="20% - Accent1 2 2 3 2 6 3 2 3" xfId="4121"/>
    <cellStyle name="20% - Accent1 2 2 3 2 6 3 3" xfId="4122"/>
    <cellStyle name="20% - Accent1 2 2 3 2 6 3 3 2" xfId="4123"/>
    <cellStyle name="20% - Accent1 2 2 3 2 6 3 4" xfId="4124"/>
    <cellStyle name="20% - Accent1 2 2 3 2 6 4" xfId="4125"/>
    <cellStyle name="20% - Accent1 2 2 3 2 6 4 2" xfId="4126"/>
    <cellStyle name="20% - Accent1 2 2 3 2 6 4 2 2" xfId="4127"/>
    <cellStyle name="20% - Accent1 2 2 3 2 6 4 2 2 2" xfId="4128"/>
    <cellStyle name="20% - Accent1 2 2 3 2 6 4 2 3" xfId="4129"/>
    <cellStyle name="20% - Accent1 2 2 3 2 6 4 3" xfId="4130"/>
    <cellStyle name="20% - Accent1 2 2 3 2 6 4 3 2" xfId="4131"/>
    <cellStyle name="20% - Accent1 2 2 3 2 6 4 4" xfId="4132"/>
    <cellStyle name="20% - Accent1 2 2 3 2 6 5" xfId="4133"/>
    <cellStyle name="20% - Accent1 2 2 3 2 6 5 2" xfId="4134"/>
    <cellStyle name="20% - Accent1 2 2 3 2 6 5 2 2" xfId="4135"/>
    <cellStyle name="20% - Accent1 2 2 3 2 6 5 3" xfId="4136"/>
    <cellStyle name="20% - Accent1 2 2 3 2 6 6" xfId="4137"/>
    <cellStyle name="20% - Accent1 2 2 3 2 6 6 2" xfId="4138"/>
    <cellStyle name="20% - Accent1 2 2 3 2 6 6 2 2" xfId="4139"/>
    <cellStyle name="20% - Accent1 2 2 3 2 6 6 3" xfId="4140"/>
    <cellStyle name="20% - Accent1 2 2 3 2 6 7" xfId="4141"/>
    <cellStyle name="20% - Accent1 2 2 3 2 6 7 2" xfId="4142"/>
    <cellStyle name="20% - Accent1 2 2 3 2 6 8" xfId="4143"/>
    <cellStyle name="20% - Accent1 2 2 3 2 6 8 2" xfId="4144"/>
    <cellStyle name="20% - Accent1 2 2 3 2 6 9" xfId="4145"/>
    <cellStyle name="20% - Accent1 2 2 3 2 7" xfId="4146"/>
    <cellStyle name="20% - Accent1 2 2 3 2 7 2" xfId="4147"/>
    <cellStyle name="20% - Accent1 2 2 3 2 7 2 2" xfId="4148"/>
    <cellStyle name="20% - Accent1 2 2 3 2 7 2 2 2" xfId="4149"/>
    <cellStyle name="20% - Accent1 2 2 3 2 7 2 2 2 2" xfId="4150"/>
    <cellStyle name="20% - Accent1 2 2 3 2 7 2 2 3" xfId="4151"/>
    <cellStyle name="20% - Accent1 2 2 3 2 7 2 3" xfId="4152"/>
    <cellStyle name="20% - Accent1 2 2 3 2 7 2 3 2" xfId="4153"/>
    <cellStyle name="20% - Accent1 2 2 3 2 7 2 4" xfId="4154"/>
    <cellStyle name="20% - Accent1 2 2 3 2 7 3" xfId="4155"/>
    <cellStyle name="20% - Accent1 2 2 3 2 7 3 2" xfId="4156"/>
    <cellStyle name="20% - Accent1 2 2 3 2 7 3 2 2" xfId="4157"/>
    <cellStyle name="20% - Accent1 2 2 3 2 7 3 2 2 2" xfId="4158"/>
    <cellStyle name="20% - Accent1 2 2 3 2 7 3 2 3" xfId="4159"/>
    <cellStyle name="20% - Accent1 2 2 3 2 7 3 3" xfId="4160"/>
    <cellStyle name="20% - Accent1 2 2 3 2 7 3 3 2" xfId="4161"/>
    <cellStyle name="20% - Accent1 2 2 3 2 7 3 4" xfId="4162"/>
    <cellStyle name="20% - Accent1 2 2 3 2 7 4" xfId="4163"/>
    <cellStyle name="20% - Accent1 2 2 3 2 7 4 2" xfId="4164"/>
    <cellStyle name="20% - Accent1 2 2 3 2 7 4 2 2" xfId="4165"/>
    <cellStyle name="20% - Accent1 2 2 3 2 7 4 2 2 2" xfId="4166"/>
    <cellStyle name="20% - Accent1 2 2 3 2 7 4 2 3" xfId="4167"/>
    <cellStyle name="20% - Accent1 2 2 3 2 7 4 3" xfId="4168"/>
    <cellStyle name="20% - Accent1 2 2 3 2 7 4 3 2" xfId="4169"/>
    <cellStyle name="20% - Accent1 2 2 3 2 7 4 4" xfId="4170"/>
    <cellStyle name="20% - Accent1 2 2 3 2 7 5" xfId="4171"/>
    <cellStyle name="20% - Accent1 2 2 3 2 7 5 2" xfId="4172"/>
    <cellStyle name="20% - Accent1 2 2 3 2 7 5 2 2" xfId="4173"/>
    <cellStyle name="20% - Accent1 2 2 3 2 7 5 3" xfId="4174"/>
    <cellStyle name="20% - Accent1 2 2 3 2 7 6" xfId="4175"/>
    <cellStyle name="20% - Accent1 2 2 3 2 7 6 2" xfId="4176"/>
    <cellStyle name="20% - Accent1 2 2 3 2 7 6 2 2" xfId="4177"/>
    <cellStyle name="20% - Accent1 2 2 3 2 7 6 3" xfId="4178"/>
    <cellStyle name="20% - Accent1 2 2 3 2 7 7" xfId="4179"/>
    <cellStyle name="20% - Accent1 2 2 3 2 7 7 2" xfId="4180"/>
    <cellStyle name="20% - Accent1 2 2 3 2 7 8" xfId="4181"/>
    <cellStyle name="20% - Accent1 2 2 3 2 7 8 2" xfId="4182"/>
    <cellStyle name="20% - Accent1 2 2 3 2 7 9" xfId="4183"/>
    <cellStyle name="20% - Accent1 2 2 3 2 8" xfId="4184"/>
    <cellStyle name="20% - Accent1 2 2 3 2 8 2" xfId="4185"/>
    <cellStyle name="20% - Accent1 2 2 3 2 8 2 2" xfId="4186"/>
    <cellStyle name="20% - Accent1 2 2 3 2 8 2 2 2" xfId="4187"/>
    <cellStyle name="20% - Accent1 2 2 3 2 8 2 3" xfId="4188"/>
    <cellStyle name="20% - Accent1 2 2 3 2 8 3" xfId="4189"/>
    <cellStyle name="20% - Accent1 2 2 3 2 8 3 2" xfId="4190"/>
    <cellStyle name="20% - Accent1 2 2 3 2 8 4" xfId="4191"/>
    <cellStyle name="20% - Accent1 2 2 3 2 9" xfId="4192"/>
    <cellStyle name="20% - Accent1 2 2 3 2 9 2" xfId="4193"/>
    <cellStyle name="20% - Accent1 2 2 3 2 9 2 2" xfId="4194"/>
    <cellStyle name="20% - Accent1 2 2 3 2 9 2 2 2" xfId="4195"/>
    <cellStyle name="20% - Accent1 2 2 3 2 9 2 3" xfId="4196"/>
    <cellStyle name="20% - Accent1 2 2 3 2 9 3" xfId="4197"/>
    <cellStyle name="20% - Accent1 2 2 3 2 9 3 2" xfId="4198"/>
    <cellStyle name="20% - Accent1 2 2 3 2 9 4" xfId="4199"/>
    <cellStyle name="20% - Accent1 2 2 3 3" xfId="4200"/>
    <cellStyle name="20% - Accent1 2 2 3 3 10" xfId="4201"/>
    <cellStyle name="20% - Accent1 2 2 3 3 10 2" xfId="4202"/>
    <cellStyle name="20% - Accent1 2 2 3 3 10 2 2" xfId="4203"/>
    <cellStyle name="20% - Accent1 2 2 3 3 10 3" xfId="4204"/>
    <cellStyle name="20% - Accent1 2 2 3 3 11" xfId="4205"/>
    <cellStyle name="20% - Accent1 2 2 3 3 11 2" xfId="4206"/>
    <cellStyle name="20% - Accent1 2 2 3 3 11 2 2" xfId="4207"/>
    <cellStyle name="20% - Accent1 2 2 3 3 11 3" xfId="4208"/>
    <cellStyle name="20% - Accent1 2 2 3 3 12" xfId="4209"/>
    <cellStyle name="20% - Accent1 2 2 3 3 12 2" xfId="4210"/>
    <cellStyle name="20% - Accent1 2 2 3 3 13" xfId="4211"/>
    <cellStyle name="20% - Accent1 2 2 3 3 13 2" xfId="4212"/>
    <cellStyle name="20% - Accent1 2 2 3 3 14" xfId="4213"/>
    <cellStyle name="20% - Accent1 2 2 3 3 2" xfId="4214"/>
    <cellStyle name="20% - Accent1 2 2 3 3 2 10" xfId="4215"/>
    <cellStyle name="20% - Accent1 2 2 3 3 2 10 2" xfId="4216"/>
    <cellStyle name="20% - Accent1 2 2 3 3 2 11" xfId="4217"/>
    <cellStyle name="20% - Accent1 2 2 3 3 2 2" xfId="4218"/>
    <cellStyle name="20% - Accent1 2 2 3 3 2 2 2" xfId="4219"/>
    <cellStyle name="20% - Accent1 2 2 3 3 2 2 2 2" xfId="4220"/>
    <cellStyle name="20% - Accent1 2 2 3 3 2 2 2 2 2" xfId="4221"/>
    <cellStyle name="20% - Accent1 2 2 3 3 2 2 2 2 2 2" xfId="4222"/>
    <cellStyle name="20% - Accent1 2 2 3 3 2 2 2 2 3" xfId="4223"/>
    <cellStyle name="20% - Accent1 2 2 3 3 2 2 2 3" xfId="4224"/>
    <cellStyle name="20% - Accent1 2 2 3 3 2 2 2 3 2" xfId="4225"/>
    <cellStyle name="20% - Accent1 2 2 3 3 2 2 2 4" xfId="4226"/>
    <cellStyle name="20% - Accent1 2 2 3 3 2 2 3" xfId="4227"/>
    <cellStyle name="20% - Accent1 2 2 3 3 2 2 3 2" xfId="4228"/>
    <cellStyle name="20% - Accent1 2 2 3 3 2 2 3 2 2" xfId="4229"/>
    <cellStyle name="20% - Accent1 2 2 3 3 2 2 3 2 2 2" xfId="4230"/>
    <cellStyle name="20% - Accent1 2 2 3 3 2 2 3 2 3" xfId="4231"/>
    <cellStyle name="20% - Accent1 2 2 3 3 2 2 3 3" xfId="4232"/>
    <cellStyle name="20% - Accent1 2 2 3 3 2 2 3 3 2" xfId="4233"/>
    <cellStyle name="20% - Accent1 2 2 3 3 2 2 3 4" xfId="4234"/>
    <cellStyle name="20% - Accent1 2 2 3 3 2 2 4" xfId="4235"/>
    <cellStyle name="20% - Accent1 2 2 3 3 2 2 4 2" xfId="4236"/>
    <cellStyle name="20% - Accent1 2 2 3 3 2 2 4 2 2" xfId="4237"/>
    <cellStyle name="20% - Accent1 2 2 3 3 2 2 4 2 2 2" xfId="4238"/>
    <cellStyle name="20% - Accent1 2 2 3 3 2 2 4 2 3" xfId="4239"/>
    <cellStyle name="20% - Accent1 2 2 3 3 2 2 4 3" xfId="4240"/>
    <cellStyle name="20% - Accent1 2 2 3 3 2 2 4 3 2" xfId="4241"/>
    <cellStyle name="20% - Accent1 2 2 3 3 2 2 4 4" xfId="4242"/>
    <cellStyle name="20% - Accent1 2 2 3 3 2 2 5" xfId="4243"/>
    <cellStyle name="20% - Accent1 2 2 3 3 2 2 5 2" xfId="4244"/>
    <cellStyle name="20% - Accent1 2 2 3 3 2 2 5 2 2" xfId="4245"/>
    <cellStyle name="20% - Accent1 2 2 3 3 2 2 5 3" xfId="4246"/>
    <cellStyle name="20% - Accent1 2 2 3 3 2 2 6" xfId="4247"/>
    <cellStyle name="20% - Accent1 2 2 3 3 2 2 6 2" xfId="4248"/>
    <cellStyle name="20% - Accent1 2 2 3 3 2 2 6 2 2" xfId="4249"/>
    <cellStyle name="20% - Accent1 2 2 3 3 2 2 6 3" xfId="4250"/>
    <cellStyle name="20% - Accent1 2 2 3 3 2 2 7" xfId="4251"/>
    <cellStyle name="20% - Accent1 2 2 3 3 2 2 7 2" xfId="4252"/>
    <cellStyle name="20% - Accent1 2 2 3 3 2 2 8" xfId="4253"/>
    <cellStyle name="20% - Accent1 2 2 3 3 2 2 8 2" xfId="4254"/>
    <cellStyle name="20% - Accent1 2 2 3 3 2 2 9" xfId="4255"/>
    <cellStyle name="20% - Accent1 2 2 3 3 2 3" xfId="4256"/>
    <cellStyle name="20% - Accent1 2 2 3 3 2 3 2" xfId="4257"/>
    <cellStyle name="20% - Accent1 2 2 3 3 2 3 2 2" xfId="4258"/>
    <cellStyle name="20% - Accent1 2 2 3 3 2 3 2 2 2" xfId="4259"/>
    <cellStyle name="20% - Accent1 2 2 3 3 2 3 2 2 2 2" xfId="4260"/>
    <cellStyle name="20% - Accent1 2 2 3 3 2 3 2 2 3" xfId="4261"/>
    <cellStyle name="20% - Accent1 2 2 3 3 2 3 2 3" xfId="4262"/>
    <cellStyle name="20% - Accent1 2 2 3 3 2 3 2 3 2" xfId="4263"/>
    <cellStyle name="20% - Accent1 2 2 3 3 2 3 2 4" xfId="4264"/>
    <cellStyle name="20% - Accent1 2 2 3 3 2 3 3" xfId="4265"/>
    <cellStyle name="20% - Accent1 2 2 3 3 2 3 3 2" xfId="4266"/>
    <cellStyle name="20% - Accent1 2 2 3 3 2 3 3 2 2" xfId="4267"/>
    <cellStyle name="20% - Accent1 2 2 3 3 2 3 3 2 2 2" xfId="4268"/>
    <cellStyle name="20% - Accent1 2 2 3 3 2 3 3 2 3" xfId="4269"/>
    <cellStyle name="20% - Accent1 2 2 3 3 2 3 3 3" xfId="4270"/>
    <cellStyle name="20% - Accent1 2 2 3 3 2 3 3 3 2" xfId="4271"/>
    <cellStyle name="20% - Accent1 2 2 3 3 2 3 3 4" xfId="4272"/>
    <cellStyle name="20% - Accent1 2 2 3 3 2 3 4" xfId="4273"/>
    <cellStyle name="20% - Accent1 2 2 3 3 2 3 4 2" xfId="4274"/>
    <cellStyle name="20% - Accent1 2 2 3 3 2 3 4 2 2" xfId="4275"/>
    <cellStyle name="20% - Accent1 2 2 3 3 2 3 4 2 2 2" xfId="4276"/>
    <cellStyle name="20% - Accent1 2 2 3 3 2 3 4 2 3" xfId="4277"/>
    <cellStyle name="20% - Accent1 2 2 3 3 2 3 4 3" xfId="4278"/>
    <cellStyle name="20% - Accent1 2 2 3 3 2 3 4 3 2" xfId="4279"/>
    <cellStyle name="20% - Accent1 2 2 3 3 2 3 4 4" xfId="4280"/>
    <cellStyle name="20% - Accent1 2 2 3 3 2 3 5" xfId="4281"/>
    <cellStyle name="20% - Accent1 2 2 3 3 2 3 5 2" xfId="4282"/>
    <cellStyle name="20% - Accent1 2 2 3 3 2 3 5 2 2" xfId="4283"/>
    <cellStyle name="20% - Accent1 2 2 3 3 2 3 5 3" xfId="4284"/>
    <cellStyle name="20% - Accent1 2 2 3 3 2 3 6" xfId="4285"/>
    <cellStyle name="20% - Accent1 2 2 3 3 2 3 6 2" xfId="4286"/>
    <cellStyle name="20% - Accent1 2 2 3 3 2 3 6 2 2" xfId="4287"/>
    <cellStyle name="20% - Accent1 2 2 3 3 2 3 6 3" xfId="4288"/>
    <cellStyle name="20% - Accent1 2 2 3 3 2 3 7" xfId="4289"/>
    <cellStyle name="20% - Accent1 2 2 3 3 2 3 7 2" xfId="4290"/>
    <cellStyle name="20% - Accent1 2 2 3 3 2 3 8" xfId="4291"/>
    <cellStyle name="20% - Accent1 2 2 3 3 2 3 8 2" xfId="4292"/>
    <cellStyle name="20% - Accent1 2 2 3 3 2 3 9" xfId="4293"/>
    <cellStyle name="20% - Accent1 2 2 3 3 2 4" xfId="4294"/>
    <cellStyle name="20% - Accent1 2 2 3 3 2 4 2" xfId="4295"/>
    <cellStyle name="20% - Accent1 2 2 3 3 2 4 2 2" xfId="4296"/>
    <cellStyle name="20% - Accent1 2 2 3 3 2 4 2 2 2" xfId="4297"/>
    <cellStyle name="20% - Accent1 2 2 3 3 2 4 2 3" xfId="4298"/>
    <cellStyle name="20% - Accent1 2 2 3 3 2 4 3" xfId="4299"/>
    <cellStyle name="20% - Accent1 2 2 3 3 2 4 3 2" xfId="4300"/>
    <cellStyle name="20% - Accent1 2 2 3 3 2 4 4" xfId="4301"/>
    <cellStyle name="20% - Accent1 2 2 3 3 2 5" xfId="4302"/>
    <cellStyle name="20% - Accent1 2 2 3 3 2 5 2" xfId="4303"/>
    <cellStyle name="20% - Accent1 2 2 3 3 2 5 2 2" xfId="4304"/>
    <cellStyle name="20% - Accent1 2 2 3 3 2 5 2 2 2" xfId="4305"/>
    <cellStyle name="20% - Accent1 2 2 3 3 2 5 2 3" xfId="4306"/>
    <cellStyle name="20% - Accent1 2 2 3 3 2 5 3" xfId="4307"/>
    <cellStyle name="20% - Accent1 2 2 3 3 2 5 3 2" xfId="4308"/>
    <cellStyle name="20% - Accent1 2 2 3 3 2 5 4" xfId="4309"/>
    <cellStyle name="20% - Accent1 2 2 3 3 2 6" xfId="4310"/>
    <cellStyle name="20% - Accent1 2 2 3 3 2 6 2" xfId="4311"/>
    <cellStyle name="20% - Accent1 2 2 3 3 2 6 2 2" xfId="4312"/>
    <cellStyle name="20% - Accent1 2 2 3 3 2 6 2 2 2" xfId="4313"/>
    <cellStyle name="20% - Accent1 2 2 3 3 2 6 2 3" xfId="4314"/>
    <cellStyle name="20% - Accent1 2 2 3 3 2 6 3" xfId="4315"/>
    <cellStyle name="20% - Accent1 2 2 3 3 2 6 3 2" xfId="4316"/>
    <cellStyle name="20% - Accent1 2 2 3 3 2 6 4" xfId="4317"/>
    <cellStyle name="20% - Accent1 2 2 3 3 2 7" xfId="4318"/>
    <cellStyle name="20% - Accent1 2 2 3 3 2 7 2" xfId="4319"/>
    <cellStyle name="20% - Accent1 2 2 3 3 2 7 2 2" xfId="4320"/>
    <cellStyle name="20% - Accent1 2 2 3 3 2 7 3" xfId="4321"/>
    <cellStyle name="20% - Accent1 2 2 3 3 2 8" xfId="4322"/>
    <cellStyle name="20% - Accent1 2 2 3 3 2 8 2" xfId="4323"/>
    <cellStyle name="20% - Accent1 2 2 3 3 2 8 2 2" xfId="4324"/>
    <cellStyle name="20% - Accent1 2 2 3 3 2 8 3" xfId="4325"/>
    <cellStyle name="20% - Accent1 2 2 3 3 2 9" xfId="4326"/>
    <cellStyle name="20% - Accent1 2 2 3 3 2 9 2" xfId="4327"/>
    <cellStyle name="20% - Accent1 2 2 3 3 3" xfId="4328"/>
    <cellStyle name="20% - Accent1 2 2 3 3 3 10" xfId="4329"/>
    <cellStyle name="20% - Accent1 2 2 3 3 3 10 2" xfId="4330"/>
    <cellStyle name="20% - Accent1 2 2 3 3 3 11" xfId="4331"/>
    <cellStyle name="20% - Accent1 2 2 3 3 3 2" xfId="4332"/>
    <cellStyle name="20% - Accent1 2 2 3 3 3 2 2" xfId="4333"/>
    <cellStyle name="20% - Accent1 2 2 3 3 3 2 2 2" xfId="4334"/>
    <cellStyle name="20% - Accent1 2 2 3 3 3 2 2 2 2" xfId="4335"/>
    <cellStyle name="20% - Accent1 2 2 3 3 3 2 2 2 2 2" xfId="4336"/>
    <cellStyle name="20% - Accent1 2 2 3 3 3 2 2 2 3" xfId="4337"/>
    <cellStyle name="20% - Accent1 2 2 3 3 3 2 2 3" xfId="4338"/>
    <cellStyle name="20% - Accent1 2 2 3 3 3 2 2 3 2" xfId="4339"/>
    <cellStyle name="20% - Accent1 2 2 3 3 3 2 2 4" xfId="4340"/>
    <cellStyle name="20% - Accent1 2 2 3 3 3 2 3" xfId="4341"/>
    <cellStyle name="20% - Accent1 2 2 3 3 3 2 3 2" xfId="4342"/>
    <cellStyle name="20% - Accent1 2 2 3 3 3 2 3 2 2" xfId="4343"/>
    <cellStyle name="20% - Accent1 2 2 3 3 3 2 3 2 2 2" xfId="4344"/>
    <cellStyle name="20% - Accent1 2 2 3 3 3 2 3 2 3" xfId="4345"/>
    <cellStyle name="20% - Accent1 2 2 3 3 3 2 3 3" xfId="4346"/>
    <cellStyle name="20% - Accent1 2 2 3 3 3 2 3 3 2" xfId="4347"/>
    <cellStyle name="20% - Accent1 2 2 3 3 3 2 3 4" xfId="4348"/>
    <cellStyle name="20% - Accent1 2 2 3 3 3 2 4" xfId="4349"/>
    <cellStyle name="20% - Accent1 2 2 3 3 3 2 4 2" xfId="4350"/>
    <cellStyle name="20% - Accent1 2 2 3 3 3 2 4 2 2" xfId="4351"/>
    <cellStyle name="20% - Accent1 2 2 3 3 3 2 4 2 2 2" xfId="4352"/>
    <cellStyle name="20% - Accent1 2 2 3 3 3 2 4 2 3" xfId="4353"/>
    <cellStyle name="20% - Accent1 2 2 3 3 3 2 4 3" xfId="4354"/>
    <cellStyle name="20% - Accent1 2 2 3 3 3 2 4 3 2" xfId="4355"/>
    <cellStyle name="20% - Accent1 2 2 3 3 3 2 4 4" xfId="4356"/>
    <cellStyle name="20% - Accent1 2 2 3 3 3 2 5" xfId="4357"/>
    <cellStyle name="20% - Accent1 2 2 3 3 3 2 5 2" xfId="4358"/>
    <cellStyle name="20% - Accent1 2 2 3 3 3 2 5 2 2" xfId="4359"/>
    <cellStyle name="20% - Accent1 2 2 3 3 3 2 5 3" xfId="4360"/>
    <cellStyle name="20% - Accent1 2 2 3 3 3 2 6" xfId="4361"/>
    <cellStyle name="20% - Accent1 2 2 3 3 3 2 6 2" xfId="4362"/>
    <cellStyle name="20% - Accent1 2 2 3 3 3 2 6 2 2" xfId="4363"/>
    <cellStyle name="20% - Accent1 2 2 3 3 3 2 6 3" xfId="4364"/>
    <cellStyle name="20% - Accent1 2 2 3 3 3 2 7" xfId="4365"/>
    <cellStyle name="20% - Accent1 2 2 3 3 3 2 7 2" xfId="4366"/>
    <cellStyle name="20% - Accent1 2 2 3 3 3 2 8" xfId="4367"/>
    <cellStyle name="20% - Accent1 2 2 3 3 3 2 8 2" xfId="4368"/>
    <cellStyle name="20% - Accent1 2 2 3 3 3 2 9" xfId="4369"/>
    <cellStyle name="20% - Accent1 2 2 3 3 3 3" xfId="4370"/>
    <cellStyle name="20% - Accent1 2 2 3 3 3 3 2" xfId="4371"/>
    <cellStyle name="20% - Accent1 2 2 3 3 3 3 2 2" xfId="4372"/>
    <cellStyle name="20% - Accent1 2 2 3 3 3 3 2 2 2" xfId="4373"/>
    <cellStyle name="20% - Accent1 2 2 3 3 3 3 2 2 2 2" xfId="4374"/>
    <cellStyle name="20% - Accent1 2 2 3 3 3 3 2 2 3" xfId="4375"/>
    <cellStyle name="20% - Accent1 2 2 3 3 3 3 2 3" xfId="4376"/>
    <cellStyle name="20% - Accent1 2 2 3 3 3 3 2 3 2" xfId="4377"/>
    <cellStyle name="20% - Accent1 2 2 3 3 3 3 2 4" xfId="4378"/>
    <cellStyle name="20% - Accent1 2 2 3 3 3 3 3" xfId="4379"/>
    <cellStyle name="20% - Accent1 2 2 3 3 3 3 3 2" xfId="4380"/>
    <cellStyle name="20% - Accent1 2 2 3 3 3 3 3 2 2" xfId="4381"/>
    <cellStyle name="20% - Accent1 2 2 3 3 3 3 3 2 2 2" xfId="4382"/>
    <cellStyle name="20% - Accent1 2 2 3 3 3 3 3 2 3" xfId="4383"/>
    <cellStyle name="20% - Accent1 2 2 3 3 3 3 3 3" xfId="4384"/>
    <cellStyle name="20% - Accent1 2 2 3 3 3 3 3 3 2" xfId="4385"/>
    <cellStyle name="20% - Accent1 2 2 3 3 3 3 3 4" xfId="4386"/>
    <cellStyle name="20% - Accent1 2 2 3 3 3 3 4" xfId="4387"/>
    <cellStyle name="20% - Accent1 2 2 3 3 3 3 4 2" xfId="4388"/>
    <cellStyle name="20% - Accent1 2 2 3 3 3 3 4 2 2" xfId="4389"/>
    <cellStyle name="20% - Accent1 2 2 3 3 3 3 4 2 2 2" xfId="4390"/>
    <cellStyle name="20% - Accent1 2 2 3 3 3 3 4 2 3" xfId="4391"/>
    <cellStyle name="20% - Accent1 2 2 3 3 3 3 4 3" xfId="4392"/>
    <cellStyle name="20% - Accent1 2 2 3 3 3 3 4 3 2" xfId="4393"/>
    <cellStyle name="20% - Accent1 2 2 3 3 3 3 4 4" xfId="4394"/>
    <cellStyle name="20% - Accent1 2 2 3 3 3 3 5" xfId="4395"/>
    <cellStyle name="20% - Accent1 2 2 3 3 3 3 5 2" xfId="4396"/>
    <cellStyle name="20% - Accent1 2 2 3 3 3 3 5 2 2" xfId="4397"/>
    <cellStyle name="20% - Accent1 2 2 3 3 3 3 5 3" xfId="4398"/>
    <cellStyle name="20% - Accent1 2 2 3 3 3 3 6" xfId="4399"/>
    <cellStyle name="20% - Accent1 2 2 3 3 3 3 6 2" xfId="4400"/>
    <cellStyle name="20% - Accent1 2 2 3 3 3 3 6 2 2" xfId="4401"/>
    <cellStyle name="20% - Accent1 2 2 3 3 3 3 6 3" xfId="4402"/>
    <cellStyle name="20% - Accent1 2 2 3 3 3 3 7" xfId="4403"/>
    <cellStyle name="20% - Accent1 2 2 3 3 3 3 7 2" xfId="4404"/>
    <cellStyle name="20% - Accent1 2 2 3 3 3 3 8" xfId="4405"/>
    <cellStyle name="20% - Accent1 2 2 3 3 3 3 8 2" xfId="4406"/>
    <cellStyle name="20% - Accent1 2 2 3 3 3 3 9" xfId="4407"/>
    <cellStyle name="20% - Accent1 2 2 3 3 3 4" xfId="4408"/>
    <cellStyle name="20% - Accent1 2 2 3 3 3 4 2" xfId="4409"/>
    <cellStyle name="20% - Accent1 2 2 3 3 3 4 2 2" xfId="4410"/>
    <cellStyle name="20% - Accent1 2 2 3 3 3 4 2 2 2" xfId="4411"/>
    <cellStyle name="20% - Accent1 2 2 3 3 3 4 2 3" xfId="4412"/>
    <cellStyle name="20% - Accent1 2 2 3 3 3 4 3" xfId="4413"/>
    <cellStyle name="20% - Accent1 2 2 3 3 3 4 3 2" xfId="4414"/>
    <cellStyle name="20% - Accent1 2 2 3 3 3 4 4" xfId="4415"/>
    <cellStyle name="20% - Accent1 2 2 3 3 3 5" xfId="4416"/>
    <cellStyle name="20% - Accent1 2 2 3 3 3 5 2" xfId="4417"/>
    <cellStyle name="20% - Accent1 2 2 3 3 3 5 2 2" xfId="4418"/>
    <cellStyle name="20% - Accent1 2 2 3 3 3 5 2 2 2" xfId="4419"/>
    <cellStyle name="20% - Accent1 2 2 3 3 3 5 2 3" xfId="4420"/>
    <cellStyle name="20% - Accent1 2 2 3 3 3 5 3" xfId="4421"/>
    <cellStyle name="20% - Accent1 2 2 3 3 3 5 3 2" xfId="4422"/>
    <cellStyle name="20% - Accent1 2 2 3 3 3 5 4" xfId="4423"/>
    <cellStyle name="20% - Accent1 2 2 3 3 3 6" xfId="4424"/>
    <cellStyle name="20% - Accent1 2 2 3 3 3 6 2" xfId="4425"/>
    <cellStyle name="20% - Accent1 2 2 3 3 3 6 2 2" xfId="4426"/>
    <cellStyle name="20% - Accent1 2 2 3 3 3 6 2 2 2" xfId="4427"/>
    <cellStyle name="20% - Accent1 2 2 3 3 3 6 2 3" xfId="4428"/>
    <cellStyle name="20% - Accent1 2 2 3 3 3 6 3" xfId="4429"/>
    <cellStyle name="20% - Accent1 2 2 3 3 3 6 3 2" xfId="4430"/>
    <cellStyle name="20% - Accent1 2 2 3 3 3 6 4" xfId="4431"/>
    <cellStyle name="20% - Accent1 2 2 3 3 3 7" xfId="4432"/>
    <cellStyle name="20% - Accent1 2 2 3 3 3 7 2" xfId="4433"/>
    <cellStyle name="20% - Accent1 2 2 3 3 3 7 2 2" xfId="4434"/>
    <cellStyle name="20% - Accent1 2 2 3 3 3 7 3" xfId="4435"/>
    <cellStyle name="20% - Accent1 2 2 3 3 3 8" xfId="4436"/>
    <cellStyle name="20% - Accent1 2 2 3 3 3 8 2" xfId="4437"/>
    <cellStyle name="20% - Accent1 2 2 3 3 3 8 2 2" xfId="4438"/>
    <cellStyle name="20% - Accent1 2 2 3 3 3 8 3" xfId="4439"/>
    <cellStyle name="20% - Accent1 2 2 3 3 3 9" xfId="4440"/>
    <cellStyle name="20% - Accent1 2 2 3 3 3 9 2" xfId="4441"/>
    <cellStyle name="20% - Accent1 2 2 3 3 4" xfId="4442"/>
    <cellStyle name="20% - Accent1 2 2 3 3 4 10" xfId="4443"/>
    <cellStyle name="20% - Accent1 2 2 3 3 4 10 2" xfId="4444"/>
    <cellStyle name="20% - Accent1 2 2 3 3 4 11" xfId="4445"/>
    <cellStyle name="20% - Accent1 2 2 3 3 4 2" xfId="4446"/>
    <cellStyle name="20% - Accent1 2 2 3 3 4 2 2" xfId="4447"/>
    <cellStyle name="20% - Accent1 2 2 3 3 4 2 2 2" xfId="4448"/>
    <cellStyle name="20% - Accent1 2 2 3 3 4 2 2 2 2" xfId="4449"/>
    <cellStyle name="20% - Accent1 2 2 3 3 4 2 2 2 2 2" xfId="4450"/>
    <cellStyle name="20% - Accent1 2 2 3 3 4 2 2 2 3" xfId="4451"/>
    <cellStyle name="20% - Accent1 2 2 3 3 4 2 2 3" xfId="4452"/>
    <cellStyle name="20% - Accent1 2 2 3 3 4 2 2 3 2" xfId="4453"/>
    <cellStyle name="20% - Accent1 2 2 3 3 4 2 2 4" xfId="4454"/>
    <cellStyle name="20% - Accent1 2 2 3 3 4 2 3" xfId="4455"/>
    <cellStyle name="20% - Accent1 2 2 3 3 4 2 3 2" xfId="4456"/>
    <cellStyle name="20% - Accent1 2 2 3 3 4 2 3 2 2" xfId="4457"/>
    <cellStyle name="20% - Accent1 2 2 3 3 4 2 3 2 2 2" xfId="4458"/>
    <cellStyle name="20% - Accent1 2 2 3 3 4 2 3 2 3" xfId="4459"/>
    <cellStyle name="20% - Accent1 2 2 3 3 4 2 3 3" xfId="4460"/>
    <cellStyle name="20% - Accent1 2 2 3 3 4 2 3 3 2" xfId="4461"/>
    <cellStyle name="20% - Accent1 2 2 3 3 4 2 3 4" xfId="4462"/>
    <cellStyle name="20% - Accent1 2 2 3 3 4 2 4" xfId="4463"/>
    <cellStyle name="20% - Accent1 2 2 3 3 4 2 4 2" xfId="4464"/>
    <cellStyle name="20% - Accent1 2 2 3 3 4 2 4 2 2" xfId="4465"/>
    <cellStyle name="20% - Accent1 2 2 3 3 4 2 4 2 2 2" xfId="4466"/>
    <cellStyle name="20% - Accent1 2 2 3 3 4 2 4 2 3" xfId="4467"/>
    <cellStyle name="20% - Accent1 2 2 3 3 4 2 4 3" xfId="4468"/>
    <cellStyle name="20% - Accent1 2 2 3 3 4 2 4 3 2" xfId="4469"/>
    <cellStyle name="20% - Accent1 2 2 3 3 4 2 4 4" xfId="4470"/>
    <cellStyle name="20% - Accent1 2 2 3 3 4 2 5" xfId="4471"/>
    <cellStyle name="20% - Accent1 2 2 3 3 4 2 5 2" xfId="4472"/>
    <cellStyle name="20% - Accent1 2 2 3 3 4 2 5 2 2" xfId="4473"/>
    <cellStyle name="20% - Accent1 2 2 3 3 4 2 5 3" xfId="4474"/>
    <cellStyle name="20% - Accent1 2 2 3 3 4 2 6" xfId="4475"/>
    <cellStyle name="20% - Accent1 2 2 3 3 4 2 6 2" xfId="4476"/>
    <cellStyle name="20% - Accent1 2 2 3 3 4 2 6 2 2" xfId="4477"/>
    <cellStyle name="20% - Accent1 2 2 3 3 4 2 6 3" xfId="4478"/>
    <cellStyle name="20% - Accent1 2 2 3 3 4 2 7" xfId="4479"/>
    <cellStyle name="20% - Accent1 2 2 3 3 4 2 7 2" xfId="4480"/>
    <cellStyle name="20% - Accent1 2 2 3 3 4 2 8" xfId="4481"/>
    <cellStyle name="20% - Accent1 2 2 3 3 4 2 8 2" xfId="4482"/>
    <cellStyle name="20% - Accent1 2 2 3 3 4 2 9" xfId="4483"/>
    <cellStyle name="20% - Accent1 2 2 3 3 4 3" xfId="4484"/>
    <cellStyle name="20% - Accent1 2 2 3 3 4 3 2" xfId="4485"/>
    <cellStyle name="20% - Accent1 2 2 3 3 4 3 2 2" xfId="4486"/>
    <cellStyle name="20% - Accent1 2 2 3 3 4 3 2 2 2" xfId="4487"/>
    <cellStyle name="20% - Accent1 2 2 3 3 4 3 2 2 2 2" xfId="4488"/>
    <cellStyle name="20% - Accent1 2 2 3 3 4 3 2 2 3" xfId="4489"/>
    <cellStyle name="20% - Accent1 2 2 3 3 4 3 2 3" xfId="4490"/>
    <cellStyle name="20% - Accent1 2 2 3 3 4 3 2 3 2" xfId="4491"/>
    <cellStyle name="20% - Accent1 2 2 3 3 4 3 2 4" xfId="4492"/>
    <cellStyle name="20% - Accent1 2 2 3 3 4 3 3" xfId="4493"/>
    <cellStyle name="20% - Accent1 2 2 3 3 4 3 3 2" xfId="4494"/>
    <cellStyle name="20% - Accent1 2 2 3 3 4 3 3 2 2" xfId="4495"/>
    <cellStyle name="20% - Accent1 2 2 3 3 4 3 3 2 2 2" xfId="4496"/>
    <cellStyle name="20% - Accent1 2 2 3 3 4 3 3 2 3" xfId="4497"/>
    <cellStyle name="20% - Accent1 2 2 3 3 4 3 3 3" xfId="4498"/>
    <cellStyle name="20% - Accent1 2 2 3 3 4 3 3 3 2" xfId="4499"/>
    <cellStyle name="20% - Accent1 2 2 3 3 4 3 3 4" xfId="4500"/>
    <cellStyle name="20% - Accent1 2 2 3 3 4 3 4" xfId="4501"/>
    <cellStyle name="20% - Accent1 2 2 3 3 4 3 4 2" xfId="4502"/>
    <cellStyle name="20% - Accent1 2 2 3 3 4 3 4 2 2" xfId="4503"/>
    <cellStyle name="20% - Accent1 2 2 3 3 4 3 4 2 2 2" xfId="4504"/>
    <cellStyle name="20% - Accent1 2 2 3 3 4 3 4 2 3" xfId="4505"/>
    <cellStyle name="20% - Accent1 2 2 3 3 4 3 4 3" xfId="4506"/>
    <cellStyle name="20% - Accent1 2 2 3 3 4 3 4 3 2" xfId="4507"/>
    <cellStyle name="20% - Accent1 2 2 3 3 4 3 4 4" xfId="4508"/>
    <cellStyle name="20% - Accent1 2 2 3 3 4 3 5" xfId="4509"/>
    <cellStyle name="20% - Accent1 2 2 3 3 4 3 5 2" xfId="4510"/>
    <cellStyle name="20% - Accent1 2 2 3 3 4 3 5 2 2" xfId="4511"/>
    <cellStyle name="20% - Accent1 2 2 3 3 4 3 5 3" xfId="4512"/>
    <cellStyle name="20% - Accent1 2 2 3 3 4 3 6" xfId="4513"/>
    <cellStyle name="20% - Accent1 2 2 3 3 4 3 6 2" xfId="4514"/>
    <cellStyle name="20% - Accent1 2 2 3 3 4 3 6 2 2" xfId="4515"/>
    <cellStyle name="20% - Accent1 2 2 3 3 4 3 6 3" xfId="4516"/>
    <cellStyle name="20% - Accent1 2 2 3 3 4 3 7" xfId="4517"/>
    <cellStyle name="20% - Accent1 2 2 3 3 4 3 7 2" xfId="4518"/>
    <cellStyle name="20% - Accent1 2 2 3 3 4 3 8" xfId="4519"/>
    <cellStyle name="20% - Accent1 2 2 3 3 4 3 8 2" xfId="4520"/>
    <cellStyle name="20% - Accent1 2 2 3 3 4 3 9" xfId="4521"/>
    <cellStyle name="20% - Accent1 2 2 3 3 4 4" xfId="4522"/>
    <cellStyle name="20% - Accent1 2 2 3 3 4 4 2" xfId="4523"/>
    <cellStyle name="20% - Accent1 2 2 3 3 4 4 2 2" xfId="4524"/>
    <cellStyle name="20% - Accent1 2 2 3 3 4 4 2 2 2" xfId="4525"/>
    <cellStyle name="20% - Accent1 2 2 3 3 4 4 2 3" xfId="4526"/>
    <cellStyle name="20% - Accent1 2 2 3 3 4 4 3" xfId="4527"/>
    <cellStyle name="20% - Accent1 2 2 3 3 4 4 3 2" xfId="4528"/>
    <cellStyle name="20% - Accent1 2 2 3 3 4 4 4" xfId="4529"/>
    <cellStyle name="20% - Accent1 2 2 3 3 4 5" xfId="4530"/>
    <cellStyle name="20% - Accent1 2 2 3 3 4 5 2" xfId="4531"/>
    <cellStyle name="20% - Accent1 2 2 3 3 4 5 2 2" xfId="4532"/>
    <cellStyle name="20% - Accent1 2 2 3 3 4 5 2 2 2" xfId="4533"/>
    <cellStyle name="20% - Accent1 2 2 3 3 4 5 2 3" xfId="4534"/>
    <cellStyle name="20% - Accent1 2 2 3 3 4 5 3" xfId="4535"/>
    <cellStyle name="20% - Accent1 2 2 3 3 4 5 3 2" xfId="4536"/>
    <cellStyle name="20% - Accent1 2 2 3 3 4 5 4" xfId="4537"/>
    <cellStyle name="20% - Accent1 2 2 3 3 4 6" xfId="4538"/>
    <cellStyle name="20% - Accent1 2 2 3 3 4 6 2" xfId="4539"/>
    <cellStyle name="20% - Accent1 2 2 3 3 4 6 2 2" xfId="4540"/>
    <cellStyle name="20% - Accent1 2 2 3 3 4 6 2 2 2" xfId="4541"/>
    <cellStyle name="20% - Accent1 2 2 3 3 4 6 2 3" xfId="4542"/>
    <cellStyle name="20% - Accent1 2 2 3 3 4 6 3" xfId="4543"/>
    <cellStyle name="20% - Accent1 2 2 3 3 4 6 3 2" xfId="4544"/>
    <cellStyle name="20% - Accent1 2 2 3 3 4 6 4" xfId="4545"/>
    <cellStyle name="20% - Accent1 2 2 3 3 4 7" xfId="4546"/>
    <cellStyle name="20% - Accent1 2 2 3 3 4 7 2" xfId="4547"/>
    <cellStyle name="20% - Accent1 2 2 3 3 4 7 2 2" xfId="4548"/>
    <cellStyle name="20% - Accent1 2 2 3 3 4 7 3" xfId="4549"/>
    <cellStyle name="20% - Accent1 2 2 3 3 4 8" xfId="4550"/>
    <cellStyle name="20% - Accent1 2 2 3 3 4 8 2" xfId="4551"/>
    <cellStyle name="20% - Accent1 2 2 3 3 4 8 2 2" xfId="4552"/>
    <cellStyle name="20% - Accent1 2 2 3 3 4 8 3" xfId="4553"/>
    <cellStyle name="20% - Accent1 2 2 3 3 4 9" xfId="4554"/>
    <cellStyle name="20% - Accent1 2 2 3 3 4 9 2" xfId="4555"/>
    <cellStyle name="20% - Accent1 2 2 3 3 5" xfId="4556"/>
    <cellStyle name="20% - Accent1 2 2 3 3 5 2" xfId="4557"/>
    <cellStyle name="20% - Accent1 2 2 3 3 5 2 2" xfId="4558"/>
    <cellStyle name="20% - Accent1 2 2 3 3 5 2 2 2" xfId="4559"/>
    <cellStyle name="20% - Accent1 2 2 3 3 5 2 2 2 2" xfId="4560"/>
    <cellStyle name="20% - Accent1 2 2 3 3 5 2 2 3" xfId="4561"/>
    <cellStyle name="20% - Accent1 2 2 3 3 5 2 3" xfId="4562"/>
    <cellStyle name="20% - Accent1 2 2 3 3 5 2 3 2" xfId="4563"/>
    <cellStyle name="20% - Accent1 2 2 3 3 5 2 4" xfId="4564"/>
    <cellStyle name="20% - Accent1 2 2 3 3 5 3" xfId="4565"/>
    <cellStyle name="20% - Accent1 2 2 3 3 5 3 2" xfId="4566"/>
    <cellStyle name="20% - Accent1 2 2 3 3 5 3 2 2" xfId="4567"/>
    <cellStyle name="20% - Accent1 2 2 3 3 5 3 2 2 2" xfId="4568"/>
    <cellStyle name="20% - Accent1 2 2 3 3 5 3 2 3" xfId="4569"/>
    <cellStyle name="20% - Accent1 2 2 3 3 5 3 3" xfId="4570"/>
    <cellStyle name="20% - Accent1 2 2 3 3 5 3 3 2" xfId="4571"/>
    <cellStyle name="20% - Accent1 2 2 3 3 5 3 4" xfId="4572"/>
    <cellStyle name="20% - Accent1 2 2 3 3 5 4" xfId="4573"/>
    <cellStyle name="20% - Accent1 2 2 3 3 5 4 2" xfId="4574"/>
    <cellStyle name="20% - Accent1 2 2 3 3 5 4 2 2" xfId="4575"/>
    <cellStyle name="20% - Accent1 2 2 3 3 5 4 2 2 2" xfId="4576"/>
    <cellStyle name="20% - Accent1 2 2 3 3 5 4 2 3" xfId="4577"/>
    <cellStyle name="20% - Accent1 2 2 3 3 5 4 3" xfId="4578"/>
    <cellStyle name="20% - Accent1 2 2 3 3 5 4 3 2" xfId="4579"/>
    <cellStyle name="20% - Accent1 2 2 3 3 5 4 4" xfId="4580"/>
    <cellStyle name="20% - Accent1 2 2 3 3 5 5" xfId="4581"/>
    <cellStyle name="20% - Accent1 2 2 3 3 5 5 2" xfId="4582"/>
    <cellStyle name="20% - Accent1 2 2 3 3 5 5 2 2" xfId="4583"/>
    <cellStyle name="20% - Accent1 2 2 3 3 5 5 3" xfId="4584"/>
    <cellStyle name="20% - Accent1 2 2 3 3 5 6" xfId="4585"/>
    <cellStyle name="20% - Accent1 2 2 3 3 5 6 2" xfId="4586"/>
    <cellStyle name="20% - Accent1 2 2 3 3 5 6 2 2" xfId="4587"/>
    <cellStyle name="20% - Accent1 2 2 3 3 5 6 3" xfId="4588"/>
    <cellStyle name="20% - Accent1 2 2 3 3 5 7" xfId="4589"/>
    <cellStyle name="20% - Accent1 2 2 3 3 5 7 2" xfId="4590"/>
    <cellStyle name="20% - Accent1 2 2 3 3 5 8" xfId="4591"/>
    <cellStyle name="20% - Accent1 2 2 3 3 5 8 2" xfId="4592"/>
    <cellStyle name="20% - Accent1 2 2 3 3 5 9" xfId="4593"/>
    <cellStyle name="20% - Accent1 2 2 3 3 6" xfId="4594"/>
    <cellStyle name="20% - Accent1 2 2 3 3 6 2" xfId="4595"/>
    <cellStyle name="20% - Accent1 2 2 3 3 6 2 2" xfId="4596"/>
    <cellStyle name="20% - Accent1 2 2 3 3 6 2 2 2" xfId="4597"/>
    <cellStyle name="20% - Accent1 2 2 3 3 6 2 2 2 2" xfId="4598"/>
    <cellStyle name="20% - Accent1 2 2 3 3 6 2 2 3" xfId="4599"/>
    <cellStyle name="20% - Accent1 2 2 3 3 6 2 3" xfId="4600"/>
    <cellStyle name="20% - Accent1 2 2 3 3 6 2 3 2" xfId="4601"/>
    <cellStyle name="20% - Accent1 2 2 3 3 6 2 4" xfId="4602"/>
    <cellStyle name="20% - Accent1 2 2 3 3 6 3" xfId="4603"/>
    <cellStyle name="20% - Accent1 2 2 3 3 6 3 2" xfId="4604"/>
    <cellStyle name="20% - Accent1 2 2 3 3 6 3 2 2" xfId="4605"/>
    <cellStyle name="20% - Accent1 2 2 3 3 6 3 2 2 2" xfId="4606"/>
    <cellStyle name="20% - Accent1 2 2 3 3 6 3 2 3" xfId="4607"/>
    <cellStyle name="20% - Accent1 2 2 3 3 6 3 3" xfId="4608"/>
    <cellStyle name="20% - Accent1 2 2 3 3 6 3 3 2" xfId="4609"/>
    <cellStyle name="20% - Accent1 2 2 3 3 6 3 4" xfId="4610"/>
    <cellStyle name="20% - Accent1 2 2 3 3 6 4" xfId="4611"/>
    <cellStyle name="20% - Accent1 2 2 3 3 6 4 2" xfId="4612"/>
    <cellStyle name="20% - Accent1 2 2 3 3 6 4 2 2" xfId="4613"/>
    <cellStyle name="20% - Accent1 2 2 3 3 6 4 2 2 2" xfId="4614"/>
    <cellStyle name="20% - Accent1 2 2 3 3 6 4 2 3" xfId="4615"/>
    <cellStyle name="20% - Accent1 2 2 3 3 6 4 3" xfId="4616"/>
    <cellStyle name="20% - Accent1 2 2 3 3 6 4 3 2" xfId="4617"/>
    <cellStyle name="20% - Accent1 2 2 3 3 6 4 4" xfId="4618"/>
    <cellStyle name="20% - Accent1 2 2 3 3 6 5" xfId="4619"/>
    <cellStyle name="20% - Accent1 2 2 3 3 6 5 2" xfId="4620"/>
    <cellStyle name="20% - Accent1 2 2 3 3 6 5 2 2" xfId="4621"/>
    <cellStyle name="20% - Accent1 2 2 3 3 6 5 3" xfId="4622"/>
    <cellStyle name="20% - Accent1 2 2 3 3 6 6" xfId="4623"/>
    <cellStyle name="20% - Accent1 2 2 3 3 6 6 2" xfId="4624"/>
    <cellStyle name="20% - Accent1 2 2 3 3 6 6 2 2" xfId="4625"/>
    <cellStyle name="20% - Accent1 2 2 3 3 6 6 3" xfId="4626"/>
    <cellStyle name="20% - Accent1 2 2 3 3 6 7" xfId="4627"/>
    <cellStyle name="20% - Accent1 2 2 3 3 6 7 2" xfId="4628"/>
    <cellStyle name="20% - Accent1 2 2 3 3 6 8" xfId="4629"/>
    <cellStyle name="20% - Accent1 2 2 3 3 6 8 2" xfId="4630"/>
    <cellStyle name="20% - Accent1 2 2 3 3 6 9" xfId="4631"/>
    <cellStyle name="20% - Accent1 2 2 3 3 7" xfId="4632"/>
    <cellStyle name="20% - Accent1 2 2 3 3 7 2" xfId="4633"/>
    <cellStyle name="20% - Accent1 2 2 3 3 7 2 2" xfId="4634"/>
    <cellStyle name="20% - Accent1 2 2 3 3 7 2 2 2" xfId="4635"/>
    <cellStyle name="20% - Accent1 2 2 3 3 7 2 3" xfId="4636"/>
    <cellStyle name="20% - Accent1 2 2 3 3 7 3" xfId="4637"/>
    <cellStyle name="20% - Accent1 2 2 3 3 7 3 2" xfId="4638"/>
    <cellStyle name="20% - Accent1 2 2 3 3 7 4" xfId="4639"/>
    <cellStyle name="20% - Accent1 2 2 3 3 8" xfId="4640"/>
    <cellStyle name="20% - Accent1 2 2 3 3 8 2" xfId="4641"/>
    <cellStyle name="20% - Accent1 2 2 3 3 8 2 2" xfId="4642"/>
    <cellStyle name="20% - Accent1 2 2 3 3 8 2 2 2" xfId="4643"/>
    <cellStyle name="20% - Accent1 2 2 3 3 8 2 3" xfId="4644"/>
    <cellStyle name="20% - Accent1 2 2 3 3 8 3" xfId="4645"/>
    <cellStyle name="20% - Accent1 2 2 3 3 8 3 2" xfId="4646"/>
    <cellStyle name="20% - Accent1 2 2 3 3 8 4" xfId="4647"/>
    <cellStyle name="20% - Accent1 2 2 3 3 9" xfId="4648"/>
    <cellStyle name="20% - Accent1 2 2 3 3 9 2" xfId="4649"/>
    <cellStyle name="20% - Accent1 2 2 3 3 9 2 2" xfId="4650"/>
    <cellStyle name="20% - Accent1 2 2 3 3 9 2 2 2" xfId="4651"/>
    <cellStyle name="20% - Accent1 2 2 3 3 9 2 3" xfId="4652"/>
    <cellStyle name="20% - Accent1 2 2 3 3 9 3" xfId="4653"/>
    <cellStyle name="20% - Accent1 2 2 3 3 9 3 2" xfId="4654"/>
    <cellStyle name="20% - Accent1 2 2 3 3 9 4" xfId="4655"/>
    <cellStyle name="20% - Accent1 2 2 3 4" xfId="4656"/>
    <cellStyle name="20% - Accent1 2 2 3 4 10" xfId="4657"/>
    <cellStyle name="20% - Accent1 2 2 3 4 10 2" xfId="4658"/>
    <cellStyle name="20% - Accent1 2 2 3 4 11" xfId="4659"/>
    <cellStyle name="20% - Accent1 2 2 3 4 2" xfId="4660"/>
    <cellStyle name="20% - Accent1 2 2 3 4 2 2" xfId="4661"/>
    <cellStyle name="20% - Accent1 2 2 3 4 2 2 2" xfId="4662"/>
    <cellStyle name="20% - Accent1 2 2 3 4 2 2 2 2" xfId="4663"/>
    <cellStyle name="20% - Accent1 2 2 3 4 2 2 2 2 2" xfId="4664"/>
    <cellStyle name="20% - Accent1 2 2 3 4 2 2 2 3" xfId="4665"/>
    <cellStyle name="20% - Accent1 2 2 3 4 2 2 3" xfId="4666"/>
    <cellStyle name="20% - Accent1 2 2 3 4 2 2 3 2" xfId="4667"/>
    <cellStyle name="20% - Accent1 2 2 3 4 2 2 4" xfId="4668"/>
    <cellStyle name="20% - Accent1 2 2 3 4 2 3" xfId="4669"/>
    <cellStyle name="20% - Accent1 2 2 3 4 2 3 2" xfId="4670"/>
    <cellStyle name="20% - Accent1 2 2 3 4 2 3 2 2" xfId="4671"/>
    <cellStyle name="20% - Accent1 2 2 3 4 2 3 2 2 2" xfId="4672"/>
    <cellStyle name="20% - Accent1 2 2 3 4 2 3 2 3" xfId="4673"/>
    <cellStyle name="20% - Accent1 2 2 3 4 2 3 3" xfId="4674"/>
    <cellStyle name="20% - Accent1 2 2 3 4 2 3 3 2" xfId="4675"/>
    <cellStyle name="20% - Accent1 2 2 3 4 2 3 4" xfId="4676"/>
    <cellStyle name="20% - Accent1 2 2 3 4 2 4" xfId="4677"/>
    <cellStyle name="20% - Accent1 2 2 3 4 2 4 2" xfId="4678"/>
    <cellStyle name="20% - Accent1 2 2 3 4 2 4 2 2" xfId="4679"/>
    <cellStyle name="20% - Accent1 2 2 3 4 2 4 2 2 2" xfId="4680"/>
    <cellStyle name="20% - Accent1 2 2 3 4 2 4 2 3" xfId="4681"/>
    <cellStyle name="20% - Accent1 2 2 3 4 2 4 3" xfId="4682"/>
    <cellStyle name="20% - Accent1 2 2 3 4 2 4 3 2" xfId="4683"/>
    <cellStyle name="20% - Accent1 2 2 3 4 2 4 4" xfId="4684"/>
    <cellStyle name="20% - Accent1 2 2 3 4 2 5" xfId="4685"/>
    <cellStyle name="20% - Accent1 2 2 3 4 2 5 2" xfId="4686"/>
    <cellStyle name="20% - Accent1 2 2 3 4 2 5 2 2" xfId="4687"/>
    <cellStyle name="20% - Accent1 2 2 3 4 2 5 3" xfId="4688"/>
    <cellStyle name="20% - Accent1 2 2 3 4 2 6" xfId="4689"/>
    <cellStyle name="20% - Accent1 2 2 3 4 2 6 2" xfId="4690"/>
    <cellStyle name="20% - Accent1 2 2 3 4 2 6 2 2" xfId="4691"/>
    <cellStyle name="20% - Accent1 2 2 3 4 2 6 3" xfId="4692"/>
    <cellStyle name="20% - Accent1 2 2 3 4 2 7" xfId="4693"/>
    <cellStyle name="20% - Accent1 2 2 3 4 2 7 2" xfId="4694"/>
    <cellStyle name="20% - Accent1 2 2 3 4 2 8" xfId="4695"/>
    <cellStyle name="20% - Accent1 2 2 3 4 2 8 2" xfId="4696"/>
    <cellStyle name="20% - Accent1 2 2 3 4 2 9" xfId="4697"/>
    <cellStyle name="20% - Accent1 2 2 3 4 3" xfId="4698"/>
    <cellStyle name="20% - Accent1 2 2 3 4 3 2" xfId="4699"/>
    <cellStyle name="20% - Accent1 2 2 3 4 3 2 2" xfId="4700"/>
    <cellStyle name="20% - Accent1 2 2 3 4 3 2 2 2" xfId="4701"/>
    <cellStyle name="20% - Accent1 2 2 3 4 3 2 2 2 2" xfId="4702"/>
    <cellStyle name="20% - Accent1 2 2 3 4 3 2 2 3" xfId="4703"/>
    <cellStyle name="20% - Accent1 2 2 3 4 3 2 3" xfId="4704"/>
    <cellStyle name="20% - Accent1 2 2 3 4 3 2 3 2" xfId="4705"/>
    <cellStyle name="20% - Accent1 2 2 3 4 3 2 4" xfId="4706"/>
    <cellStyle name="20% - Accent1 2 2 3 4 3 3" xfId="4707"/>
    <cellStyle name="20% - Accent1 2 2 3 4 3 3 2" xfId="4708"/>
    <cellStyle name="20% - Accent1 2 2 3 4 3 3 2 2" xfId="4709"/>
    <cellStyle name="20% - Accent1 2 2 3 4 3 3 2 2 2" xfId="4710"/>
    <cellStyle name="20% - Accent1 2 2 3 4 3 3 2 3" xfId="4711"/>
    <cellStyle name="20% - Accent1 2 2 3 4 3 3 3" xfId="4712"/>
    <cellStyle name="20% - Accent1 2 2 3 4 3 3 3 2" xfId="4713"/>
    <cellStyle name="20% - Accent1 2 2 3 4 3 3 4" xfId="4714"/>
    <cellStyle name="20% - Accent1 2 2 3 4 3 4" xfId="4715"/>
    <cellStyle name="20% - Accent1 2 2 3 4 3 4 2" xfId="4716"/>
    <cellStyle name="20% - Accent1 2 2 3 4 3 4 2 2" xfId="4717"/>
    <cellStyle name="20% - Accent1 2 2 3 4 3 4 2 2 2" xfId="4718"/>
    <cellStyle name="20% - Accent1 2 2 3 4 3 4 2 3" xfId="4719"/>
    <cellStyle name="20% - Accent1 2 2 3 4 3 4 3" xfId="4720"/>
    <cellStyle name="20% - Accent1 2 2 3 4 3 4 3 2" xfId="4721"/>
    <cellStyle name="20% - Accent1 2 2 3 4 3 4 4" xfId="4722"/>
    <cellStyle name="20% - Accent1 2 2 3 4 3 5" xfId="4723"/>
    <cellStyle name="20% - Accent1 2 2 3 4 3 5 2" xfId="4724"/>
    <cellStyle name="20% - Accent1 2 2 3 4 3 5 2 2" xfId="4725"/>
    <cellStyle name="20% - Accent1 2 2 3 4 3 5 3" xfId="4726"/>
    <cellStyle name="20% - Accent1 2 2 3 4 3 6" xfId="4727"/>
    <cellStyle name="20% - Accent1 2 2 3 4 3 6 2" xfId="4728"/>
    <cellStyle name="20% - Accent1 2 2 3 4 3 6 2 2" xfId="4729"/>
    <cellStyle name="20% - Accent1 2 2 3 4 3 6 3" xfId="4730"/>
    <cellStyle name="20% - Accent1 2 2 3 4 3 7" xfId="4731"/>
    <cellStyle name="20% - Accent1 2 2 3 4 3 7 2" xfId="4732"/>
    <cellStyle name="20% - Accent1 2 2 3 4 3 8" xfId="4733"/>
    <cellStyle name="20% - Accent1 2 2 3 4 3 8 2" xfId="4734"/>
    <cellStyle name="20% - Accent1 2 2 3 4 3 9" xfId="4735"/>
    <cellStyle name="20% - Accent1 2 2 3 4 4" xfId="4736"/>
    <cellStyle name="20% - Accent1 2 2 3 4 4 2" xfId="4737"/>
    <cellStyle name="20% - Accent1 2 2 3 4 4 2 2" xfId="4738"/>
    <cellStyle name="20% - Accent1 2 2 3 4 4 2 2 2" xfId="4739"/>
    <cellStyle name="20% - Accent1 2 2 3 4 4 2 3" xfId="4740"/>
    <cellStyle name="20% - Accent1 2 2 3 4 4 3" xfId="4741"/>
    <cellStyle name="20% - Accent1 2 2 3 4 4 3 2" xfId="4742"/>
    <cellStyle name="20% - Accent1 2 2 3 4 4 4" xfId="4743"/>
    <cellStyle name="20% - Accent1 2 2 3 4 5" xfId="4744"/>
    <cellStyle name="20% - Accent1 2 2 3 4 5 2" xfId="4745"/>
    <cellStyle name="20% - Accent1 2 2 3 4 5 2 2" xfId="4746"/>
    <cellStyle name="20% - Accent1 2 2 3 4 5 2 2 2" xfId="4747"/>
    <cellStyle name="20% - Accent1 2 2 3 4 5 2 3" xfId="4748"/>
    <cellStyle name="20% - Accent1 2 2 3 4 5 3" xfId="4749"/>
    <cellStyle name="20% - Accent1 2 2 3 4 5 3 2" xfId="4750"/>
    <cellStyle name="20% - Accent1 2 2 3 4 5 4" xfId="4751"/>
    <cellStyle name="20% - Accent1 2 2 3 4 6" xfId="4752"/>
    <cellStyle name="20% - Accent1 2 2 3 4 6 2" xfId="4753"/>
    <cellStyle name="20% - Accent1 2 2 3 4 6 2 2" xfId="4754"/>
    <cellStyle name="20% - Accent1 2 2 3 4 6 2 2 2" xfId="4755"/>
    <cellStyle name="20% - Accent1 2 2 3 4 6 2 3" xfId="4756"/>
    <cellStyle name="20% - Accent1 2 2 3 4 6 3" xfId="4757"/>
    <cellStyle name="20% - Accent1 2 2 3 4 6 3 2" xfId="4758"/>
    <cellStyle name="20% - Accent1 2 2 3 4 6 4" xfId="4759"/>
    <cellStyle name="20% - Accent1 2 2 3 4 7" xfId="4760"/>
    <cellStyle name="20% - Accent1 2 2 3 4 7 2" xfId="4761"/>
    <cellStyle name="20% - Accent1 2 2 3 4 7 2 2" xfId="4762"/>
    <cellStyle name="20% - Accent1 2 2 3 4 7 3" xfId="4763"/>
    <cellStyle name="20% - Accent1 2 2 3 4 8" xfId="4764"/>
    <cellStyle name="20% - Accent1 2 2 3 4 8 2" xfId="4765"/>
    <cellStyle name="20% - Accent1 2 2 3 4 8 2 2" xfId="4766"/>
    <cellStyle name="20% - Accent1 2 2 3 4 8 3" xfId="4767"/>
    <cellStyle name="20% - Accent1 2 2 3 4 9" xfId="4768"/>
    <cellStyle name="20% - Accent1 2 2 3 4 9 2" xfId="4769"/>
    <cellStyle name="20% - Accent1 2 2 3 5" xfId="4770"/>
    <cellStyle name="20% - Accent1 2 2 3 5 10" xfId="4771"/>
    <cellStyle name="20% - Accent1 2 2 3 5 10 2" xfId="4772"/>
    <cellStyle name="20% - Accent1 2 2 3 5 11" xfId="4773"/>
    <cellStyle name="20% - Accent1 2 2 3 5 2" xfId="4774"/>
    <cellStyle name="20% - Accent1 2 2 3 5 2 2" xfId="4775"/>
    <cellStyle name="20% - Accent1 2 2 3 5 2 2 2" xfId="4776"/>
    <cellStyle name="20% - Accent1 2 2 3 5 2 2 2 2" xfId="4777"/>
    <cellStyle name="20% - Accent1 2 2 3 5 2 2 2 2 2" xfId="4778"/>
    <cellStyle name="20% - Accent1 2 2 3 5 2 2 2 3" xfId="4779"/>
    <cellStyle name="20% - Accent1 2 2 3 5 2 2 3" xfId="4780"/>
    <cellStyle name="20% - Accent1 2 2 3 5 2 2 3 2" xfId="4781"/>
    <cellStyle name="20% - Accent1 2 2 3 5 2 2 4" xfId="4782"/>
    <cellStyle name="20% - Accent1 2 2 3 5 2 3" xfId="4783"/>
    <cellStyle name="20% - Accent1 2 2 3 5 2 3 2" xfId="4784"/>
    <cellStyle name="20% - Accent1 2 2 3 5 2 3 2 2" xfId="4785"/>
    <cellStyle name="20% - Accent1 2 2 3 5 2 3 2 2 2" xfId="4786"/>
    <cellStyle name="20% - Accent1 2 2 3 5 2 3 2 3" xfId="4787"/>
    <cellStyle name="20% - Accent1 2 2 3 5 2 3 3" xfId="4788"/>
    <cellStyle name="20% - Accent1 2 2 3 5 2 3 3 2" xfId="4789"/>
    <cellStyle name="20% - Accent1 2 2 3 5 2 3 4" xfId="4790"/>
    <cellStyle name="20% - Accent1 2 2 3 5 2 4" xfId="4791"/>
    <cellStyle name="20% - Accent1 2 2 3 5 2 4 2" xfId="4792"/>
    <cellStyle name="20% - Accent1 2 2 3 5 2 4 2 2" xfId="4793"/>
    <cellStyle name="20% - Accent1 2 2 3 5 2 4 2 2 2" xfId="4794"/>
    <cellStyle name="20% - Accent1 2 2 3 5 2 4 2 3" xfId="4795"/>
    <cellStyle name="20% - Accent1 2 2 3 5 2 4 3" xfId="4796"/>
    <cellStyle name="20% - Accent1 2 2 3 5 2 4 3 2" xfId="4797"/>
    <cellStyle name="20% - Accent1 2 2 3 5 2 4 4" xfId="4798"/>
    <cellStyle name="20% - Accent1 2 2 3 5 2 5" xfId="4799"/>
    <cellStyle name="20% - Accent1 2 2 3 5 2 5 2" xfId="4800"/>
    <cellStyle name="20% - Accent1 2 2 3 5 2 5 2 2" xfId="4801"/>
    <cellStyle name="20% - Accent1 2 2 3 5 2 5 3" xfId="4802"/>
    <cellStyle name="20% - Accent1 2 2 3 5 2 6" xfId="4803"/>
    <cellStyle name="20% - Accent1 2 2 3 5 2 6 2" xfId="4804"/>
    <cellStyle name="20% - Accent1 2 2 3 5 2 6 2 2" xfId="4805"/>
    <cellStyle name="20% - Accent1 2 2 3 5 2 6 3" xfId="4806"/>
    <cellStyle name="20% - Accent1 2 2 3 5 2 7" xfId="4807"/>
    <cellStyle name="20% - Accent1 2 2 3 5 2 7 2" xfId="4808"/>
    <cellStyle name="20% - Accent1 2 2 3 5 2 8" xfId="4809"/>
    <cellStyle name="20% - Accent1 2 2 3 5 2 8 2" xfId="4810"/>
    <cellStyle name="20% - Accent1 2 2 3 5 2 9" xfId="4811"/>
    <cellStyle name="20% - Accent1 2 2 3 5 3" xfId="4812"/>
    <cellStyle name="20% - Accent1 2 2 3 5 3 2" xfId="4813"/>
    <cellStyle name="20% - Accent1 2 2 3 5 3 2 2" xfId="4814"/>
    <cellStyle name="20% - Accent1 2 2 3 5 3 2 2 2" xfId="4815"/>
    <cellStyle name="20% - Accent1 2 2 3 5 3 2 2 2 2" xfId="4816"/>
    <cellStyle name="20% - Accent1 2 2 3 5 3 2 2 3" xfId="4817"/>
    <cellStyle name="20% - Accent1 2 2 3 5 3 2 3" xfId="4818"/>
    <cellStyle name="20% - Accent1 2 2 3 5 3 2 3 2" xfId="4819"/>
    <cellStyle name="20% - Accent1 2 2 3 5 3 2 4" xfId="4820"/>
    <cellStyle name="20% - Accent1 2 2 3 5 3 3" xfId="4821"/>
    <cellStyle name="20% - Accent1 2 2 3 5 3 3 2" xfId="4822"/>
    <cellStyle name="20% - Accent1 2 2 3 5 3 3 2 2" xfId="4823"/>
    <cellStyle name="20% - Accent1 2 2 3 5 3 3 2 2 2" xfId="4824"/>
    <cellStyle name="20% - Accent1 2 2 3 5 3 3 2 3" xfId="4825"/>
    <cellStyle name="20% - Accent1 2 2 3 5 3 3 3" xfId="4826"/>
    <cellStyle name="20% - Accent1 2 2 3 5 3 3 3 2" xfId="4827"/>
    <cellStyle name="20% - Accent1 2 2 3 5 3 3 4" xfId="4828"/>
    <cellStyle name="20% - Accent1 2 2 3 5 3 4" xfId="4829"/>
    <cellStyle name="20% - Accent1 2 2 3 5 3 4 2" xfId="4830"/>
    <cellStyle name="20% - Accent1 2 2 3 5 3 4 2 2" xfId="4831"/>
    <cellStyle name="20% - Accent1 2 2 3 5 3 4 2 2 2" xfId="4832"/>
    <cellStyle name="20% - Accent1 2 2 3 5 3 4 2 3" xfId="4833"/>
    <cellStyle name="20% - Accent1 2 2 3 5 3 4 3" xfId="4834"/>
    <cellStyle name="20% - Accent1 2 2 3 5 3 4 3 2" xfId="4835"/>
    <cellStyle name="20% - Accent1 2 2 3 5 3 4 4" xfId="4836"/>
    <cellStyle name="20% - Accent1 2 2 3 5 3 5" xfId="4837"/>
    <cellStyle name="20% - Accent1 2 2 3 5 3 5 2" xfId="4838"/>
    <cellStyle name="20% - Accent1 2 2 3 5 3 5 2 2" xfId="4839"/>
    <cellStyle name="20% - Accent1 2 2 3 5 3 5 3" xfId="4840"/>
    <cellStyle name="20% - Accent1 2 2 3 5 3 6" xfId="4841"/>
    <cellStyle name="20% - Accent1 2 2 3 5 3 6 2" xfId="4842"/>
    <cellStyle name="20% - Accent1 2 2 3 5 3 6 2 2" xfId="4843"/>
    <cellStyle name="20% - Accent1 2 2 3 5 3 6 3" xfId="4844"/>
    <cellStyle name="20% - Accent1 2 2 3 5 3 7" xfId="4845"/>
    <cellStyle name="20% - Accent1 2 2 3 5 3 7 2" xfId="4846"/>
    <cellStyle name="20% - Accent1 2 2 3 5 3 8" xfId="4847"/>
    <cellStyle name="20% - Accent1 2 2 3 5 3 8 2" xfId="4848"/>
    <cellStyle name="20% - Accent1 2 2 3 5 3 9" xfId="4849"/>
    <cellStyle name="20% - Accent1 2 2 3 5 4" xfId="4850"/>
    <cellStyle name="20% - Accent1 2 2 3 5 4 2" xfId="4851"/>
    <cellStyle name="20% - Accent1 2 2 3 5 4 2 2" xfId="4852"/>
    <cellStyle name="20% - Accent1 2 2 3 5 4 2 2 2" xfId="4853"/>
    <cellStyle name="20% - Accent1 2 2 3 5 4 2 3" xfId="4854"/>
    <cellStyle name="20% - Accent1 2 2 3 5 4 3" xfId="4855"/>
    <cellStyle name="20% - Accent1 2 2 3 5 4 3 2" xfId="4856"/>
    <cellStyle name="20% - Accent1 2 2 3 5 4 4" xfId="4857"/>
    <cellStyle name="20% - Accent1 2 2 3 5 5" xfId="4858"/>
    <cellStyle name="20% - Accent1 2 2 3 5 5 2" xfId="4859"/>
    <cellStyle name="20% - Accent1 2 2 3 5 5 2 2" xfId="4860"/>
    <cellStyle name="20% - Accent1 2 2 3 5 5 2 2 2" xfId="4861"/>
    <cellStyle name="20% - Accent1 2 2 3 5 5 2 3" xfId="4862"/>
    <cellStyle name="20% - Accent1 2 2 3 5 5 3" xfId="4863"/>
    <cellStyle name="20% - Accent1 2 2 3 5 5 3 2" xfId="4864"/>
    <cellStyle name="20% - Accent1 2 2 3 5 5 4" xfId="4865"/>
    <cellStyle name="20% - Accent1 2 2 3 5 6" xfId="4866"/>
    <cellStyle name="20% - Accent1 2 2 3 5 6 2" xfId="4867"/>
    <cellStyle name="20% - Accent1 2 2 3 5 6 2 2" xfId="4868"/>
    <cellStyle name="20% - Accent1 2 2 3 5 6 2 2 2" xfId="4869"/>
    <cellStyle name="20% - Accent1 2 2 3 5 6 2 3" xfId="4870"/>
    <cellStyle name="20% - Accent1 2 2 3 5 6 3" xfId="4871"/>
    <cellStyle name="20% - Accent1 2 2 3 5 6 3 2" xfId="4872"/>
    <cellStyle name="20% - Accent1 2 2 3 5 6 4" xfId="4873"/>
    <cellStyle name="20% - Accent1 2 2 3 5 7" xfId="4874"/>
    <cellStyle name="20% - Accent1 2 2 3 5 7 2" xfId="4875"/>
    <cellStyle name="20% - Accent1 2 2 3 5 7 2 2" xfId="4876"/>
    <cellStyle name="20% - Accent1 2 2 3 5 7 3" xfId="4877"/>
    <cellStyle name="20% - Accent1 2 2 3 5 8" xfId="4878"/>
    <cellStyle name="20% - Accent1 2 2 3 5 8 2" xfId="4879"/>
    <cellStyle name="20% - Accent1 2 2 3 5 8 2 2" xfId="4880"/>
    <cellStyle name="20% - Accent1 2 2 3 5 8 3" xfId="4881"/>
    <cellStyle name="20% - Accent1 2 2 3 5 9" xfId="4882"/>
    <cellStyle name="20% - Accent1 2 2 3 5 9 2" xfId="4883"/>
    <cellStyle name="20% - Accent1 2 2 3 6" xfId="4884"/>
    <cellStyle name="20% - Accent1 2 2 3 6 10" xfId="4885"/>
    <cellStyle name="20% - Accent1 2 2 3 6 10 2" xfId="4886"/>
    <cellStyle name="20% - Accent1 2 2 3 6 11" xfId="4887"/>
    <cellStyle name="20% - Accent1 2 2 3 6 2" xfId="4888"/>
    <cellStyle name="20% - Accent1 2 2 3 6 2 2" xfId="4889"/>
    <cellStyle name="20% - Accent1 2 2 3 6 2 2 2" xfId="4890"/>
    <cellStyle name="20% - Accent1 2 2 3 6 2 2 2 2" xfId="4891"/>
    <cellStyle name="20% - Accent1 2 2 3 6 2 2 2 2 2" xfId="4892"/>
    <cellStyle name="20% - Accent1 2 2 3 6 2 2 2 3" xfId="4893"/>
    <cellStyle name="20% - Accent1 2 2 3 6 2 2 3" xfId="4894"/>
    <cellStyle name="20% - Accent1 2 2 3 6 2 2 3 2" xfId="4895"/>
    <cellStyle name="20% - Accent1 2 2 3 6 2 2 4" xfId="4896"/>
    <cellStyle name="20% - Accent1 2 2 3 6 2 3" xfId="4897"/>
    <cellStyle name="20% - Accent1 2 2 3 6 2 3 2" xfId="4898"/>
    <cellStyle name="20% - Accent1 2 2 3 6 2 3 2 2" xfId="4899"/>
    <cellStyle name="20% - Accent1 2 2 3 6 2 3 2 2 2" xfId="4900"/>
    <cellStyle name="20% - Accent1 2 2 3 6 2 3 2 3" xfId="4901"/>
    <cellStyle name="20% - Accent1 2 2 3 6 2 3 3" xfId="4902"/>
    <cellStyle name="20% - Accent1 2 2 3 6 2 3 3 2" xfId="4903"/>
    <cellStyle name="20% - Accent1 2 2 3 6 2 3 4" xfId="4904"/>
    <cellStyle name="20% - Accent1 2 2 3 6 2 4" xfId="4905"/>
    <cellStyle name="20% - Accent1 2 2 3 6 2 4 2" xfId="4906"/>
    <cellStyle name="20% - Accent1 2 2 3 6 2 4 2 2" xfId="4907"/>
    <cellStyle name="20% - Accent1 2 2 3 6 2 4 2 2 2" xfId="4908"/>
    <cellStyle name="20% - Accent1 2 2 3 6 2 4 2 3" xfId="4909"/>
    <cellStyle name="20% - Accent1 2 2 3 6 2 4 3" xfId="4910"/>
    <cellStyle name="20% - Accent1 2 2 3 6 2 4 3 2" xfId="4911"/>
    <cellStyle name="20% - Accent1 2 2 3 6 2 4 4" xfId="4912"/>
    <cellStyle name="20% - Accent1 2 2 3 6 2 5" xfId="4913"/>
    <cellStyle name="20% - Accent1 2 2 3 6 2 5 2" xfId="4914"/>
    <cellStyle name="20% - Accent1 2 2 3 6 2 5 2 2" xfId="4915"/>
    <cellStyle name="20% - Accent1 2 2 3 6 2 5 3" xfId="4916"/>
    <cellStyle name="20% - Accent1 2 2 3 6 2 6" xfId="4917"/>
    <cellStyle name="20% - Accent1 2 2 3 6 2 6 2" xfId="4918"/>
    <cellStyle name="20% - Accent1 2 2 3 6 2 6 2 2" xfId="4919"/>
    <cellStyle name="20% - Accent1 2 2 3 6 2 6 3" xfId="4920"/>
    <cellStyle name="20% - Accent1 2 2 3 6 2 7" xfId="4921"/>
    <cellStyle name="20% - Accent1 2 2 3 6 2 7 2" xfId="4922"/>
    <cellStyle name="20% - Accent1 2 2 3 6 2 8" xfId="4923"/>
    <cellStyle name="20% - Accent1 2 2 3 6 2 8 2" xfId="4924"/>
    <cellStyle name="20% - Accent1 2 2 3 6 2 9" xfId="4925"/>
    <cellStyle name="20% - Accent1 2 2 3 6 3" xfId="4926"/>
    <cellStyle name="20% - Accent1 2 2 3 6 3 2" xfId="4927"/>
    <cellStyle name="20% - Accent1 2 2 3 6 3 2 2" xfId="4928"/>
    <cellStyle name="20% - Accent1 2 2 3 6 3 2 2 2" xfId="4929"/>
    <cellStyle name="20% - Accent1 2 2 3 6 3 2 2 2 2" xfId="4930"/>
    <cellStyle name="20% - Accent1 2 2 3 6 3 2 2 3" xfId="4931"/>
    <cellStyle name="20% - Accent1 2 2 3 6 3 2 3" xfId="4932"/>
    <cellStyle name="20% - Accent1 2 2 3 6 3 2 3 2" xfId="4933"/>
    <cellStyle name="20% - Accent1 2 2 3 6 3 2 4" xfId="4934"/>
    <cellStyle name="20% - Accent1 2 2 3 6 3 3" xfId="4935"/>
    <cellStyle name="20% - Accent1 2 2 3 6 3 3 2" xfId="4936"/>
    <cellStyle name="20% - Accent1 2 2 3 6 3 3 2 2" xfId="4937"/>
    <cellStyle name="20% - Accent1 2 2 3 6 3 3 2 2 2" xfId="4938"/>
    <cellStyle name="20% - Accent1 2 2 3 6 3 3 2 3" xfId="4939"/>
    <cellStyle name="20% - Accent1 2 2 3 6 3 3 3" xfId="4940"/>
    <cellStyle name="20% - Accent1 2 2 3 6 3 3 3 2" xfId="4941"/>
    <cellStyle name="20% - Accent1 2 2 3 6 3 3 4" xfId="4942"/>
    <cellStyle name="20% - Accent1 2 2 3 6 3 4" xfId="4943"/>
    <cellStyle name="20% - Accent1 2 2 3 6 3 4 2" xfId="4944"/>
    <cellStyle name="20% - Accent1 2 2 3 6 3 4 2 2" xfId="4945"/>
    <cellStyle name="20% - Accent1 2 2 3 6 3 4 2 2 2" xfId="4946"/>
    <cellStyle name="20% - Accent1 2 2 3 6 3 4 2 3" xfId="4947"/>
    <cellStyle name="20% - Accent1 2 2 3 6 3 4 3" xfId="4948"/>
    <cellStyle name="20% - Accent1 2 2 3 6 3 4 3 2" xfId="4949"/>
    <cellStyle name="20% - Accent1 2 2 3 6 3 4 4" xfId="4950"/>
    <cellStyle name="20% - Accent1 2 2 3 6 3 5" xfId="4951"/>
    <cellStyle name="20% - Accent1 2 2 3 6 3 5 2" xfId="4952"/>
    <cellStyle name="20% - Accent1 2 2 3 6 3 5 2 2" xfId="4953"/>
    <cellStyle name="20% - Accent1 2 2 3 6 3 5 3" xfId="4954"/>
    <cellStyle name="20% - Accent1 2 2 3 6 3 6" xfId="4955"/>
    <cellStyle name="20% - Accent1 2 2 3 6 3 6 2" xfId="4956"/>
    <cellStyle name="20% - Accent1 2 2 3 6 3 6 2 2" xfId="4957"/>
    <cellStyle name="20% - Accent1 2 2 3 6 3 6 3" xfId="4958"/>
    <cellStyle name="20% - Accent1 2 2 3 6 3 7" xfId="4959"/>
    <cellStyle name="20% - Accent1 2 2 3 6 3 7 2" xfId="4960"/>
    <cellStyle name="20% - Accent1 2 2 3 6 3 8" xfId="4961"/>
    <cellStyle name="20% - Accent1 2 2 3 6 3 8 2" xfId="4962"/>
    <cellStyle name="20% - Accent1 2 2 3 6 3 9" xfId="4963"/>
    <cellStyle name="20% - Accent1 2 2 3 6 4" xfId="4964"/>
    <cellStyle name="20% - Accent1 2 2 3 6 4 2" xfId="4965"/>
    <cellStyle name="20% - Accent1 2 2 3 6 4 2 2" xfId="4966"/>
    <cellStyle name="20% - Accent1 2 2 3 6 4 2 2 2" xfId="4967"/>
    <cellStyle name="20% - Accent1 2 2 3 6 4 2 3" xfId="4968"/>
    <cellStyle name="20% - Accent1 2 2 3 6 4 3" xfId="4969"/>
    <cellStyle name="20% - Accent1 2 2 3 6 4 3 2" xfId="4970"/>
    <cellStyle name="20% - Accent1 2 2 3 6 4 4" xfId="4971"/>
    <cellStyle name="20% - Accent1 2 2 3 6 5" xfId="4972"/>
    <cellStyle name="20% - Accent1 2 2 3 6 5 2" xfId="4973"/>
    <cellStyle name="20% - Accent1 2 2 3 6 5 2 2" xfId="4974"/>
    <cellStyle name="20% - Accent1 2 2 3 6 5 2 2 2" xfId="4975"/>
    <cellStyle name="20% - Accent1 2 2 3 6 5 2 3" xfId="4976"/>
    <cellStyle name="20% - Accent1 2 2 3 6 5 3" xfId="4977"/>
    <cellStyle name="20% - Accent1 2 2 3 6 5 3 2" xfId="4978"/>
    <cellStyle name="20% - Accent1 2 2 3 6 5 4" xfId="4979"/>
    <cellStyle name="20% - Accent1 2 2 3 6 6" xfId="4980"/>
    <cellStyle name="20% - Accent1 2 2 3 6 6 2" xfId="4981"/>
    <cellStyle name="20% - Accent1 2 2 3 6 6 2 2" xfId="4982"/>
    <cellStyle name="20% - Accent1 2 2 3 6 6 2 2 2" xfId="4983"/>
    <cellStyle name="20% - Accent1 2 2 3 6 6 2 3" xfId="4984"/>
    <cellStyle name="20% - Accent1 2 2 3 6 6 3" xfId="4985"/>
    <cellStyle name="20% - Accent1 2 2 3 6 6 3 2" xfId="4986"/>
    <cellStyle name="20% - Accent1 2 2 3 6 6 4" xfId="4987"/>
    <cellStyle name="20% - Accent1 2 2 3 6 7" xfId="4988"/>
    <cellStyle name="20% - Accent1 2 2 3 6 7 2" xfId="4989"/>
    <cellStyle name="20% - Accent1 2 2 3 6 7 2 2" xfId="4990"/>
    <cellStyle name="20% - Accent1 2 2 3 6 7 3" xfId="4991"/>
    <cellStyle name="20% - Accent1 2 2 3 6 8" xfId="4992"/>
    <cellStyle name="20% - Accent1 2 2 3 6 8 2" xfId="4993"/>
    <cellStyle name="20% - Accent1 2 2 3 6 8 2 2" xfId="4994"/>
    <cellStyle name="20% - Accent1 2 2 3 6 8 3" xfId="4995"/>
    <cellStyle name="20% - Accent1 2 2 3 6 9" xfId="4996"/>
    <cellStyle name="20% - Accent1 2 2 3 6 9 2" xfId="4997"/>
    <cellStyle name="20% - Accent1 2 2 3 7" xfId="4998"/>
    <cellStyle name="20% - Accent1 2 2 3 7 2" xfId="4999"/>
    <cellStyle name="20% - Accent1 2 2 3 7 2 2" xfId="5000"/>
    <cellStyle name="20% - Accent1 2 2 3 7 2 2 2" xfId="5001"/>
    <cellStyle name="20% - Accent1 2 2 3 7 2 2 2 2" xfId="5002"/>
    <cellStyle name="20% - Accent1 2 2 3 7 2 2 3" xfId="5003"/>
    <cellStyle name="20% - Accent1 2 2 3 7 2 3" xfId="5004"/>
    <cellStyle name="20% - Accent1 2 2 3 7 2 3 2" xfId="5005"/>
    <cellStyle name="20% - Accent1 2 2 3 7 2 4" xfId="5006"/>
    <cellStyle name="20% - Accent1 2 2 3 7 3" xfId="5007"/>
    <cellStyle name="20% - Accent1 2 2 3 7 3 2" xfId="5008"/>
    <cellStyle name="20% - Accent1 2 2 3 7 3 2 2" xfId="5009"/>
    <cellStyle name="20% - Accent1 2 2 3 7 3 2 2 2" xfId="5010"/>
    <cellStyle name="20% - Accent1 2 2 3 7 3 2 3" xfId="5011"/>
    <cellStyle name="20% - Accent1 2 2 3 7 3 3" xfId="5012"/>
    <cellStyle name="20% - Accent1 2 2 3 7 3 3 2" xfId="5013"/>
    <cellStyle name="20% - Accent1 2 2 3 7 3 4" xfId="5014"/>
    <cellStyle name="20% - Accent1 2 2 3 7 4" xfId="5015"/>
    <cellStyle name="20% - Accent1 2 2 3 7 4 2" xfId="5016"/>
    <cellStyle name="20% - Accent1 2 2 3 7 4 2 2" xfId="5017"/>
    <cellStyle name="20% - Accent1 2 2 3 7 4 2 2 2" xfId="5018"/>
    <cellStyle name="20% - Accent1 2 2 3 7 4 2 3" xfId="5019"/>
    <cellStyle name="20% - Accent1 2 2 3 7 4 3" xfId="5020"/>
    <cellStyle name="20% - Accent1 2 2 3 7 4 3 2" xfId="5021"/>
    <cellStyle name="20% - Accent1 2 2 3 7 4 4" xfId="5022"/>
    <cellStyle name="20% - Accent1 2 2 3 7 5" xfId="5023"/>
    <cellStyle name="20% - Accent1 2 2 3 7 5 2" xfId="5024"/>
    <cellStyle name="20% - Accent1 2 2 3 7 5 2 2" xfId="5025"/>
    <cellStyle name="20% - Accent1 2 2 3 7 5 3" xfId="5026"/>
    <cellStyle name="20% - Accent1 2 2 3 7 6" xfId="5027"/>
    <cellStyle name="20% - Accent1 2 2 3 7 6 2" xfId="5028"/>
    <cellStyle name="20% - Accent1 2 2 3 7 6 2 2" xfId="5029"/>
    <cellStyle name="20% - Accent1 2 2 3 7 6 3" xfId="5030"/>
    <cellStyle name="20% - Accent1 2 2 3 7 7" xfId="5031"/>
    <cellStyle name="20% - Accent1 2 2 3 7 7 2" xfId="5032"/>
    <cellStyle name="20% - Accent1 2 2 3 7 8" xfId="5033"/>
    <cellStyle name="20% - Accent1 2 2 3 7 8 2" xfId="5034"/>
    <cellStyle name="20% - Accent1 2 2 3 7 9" xfId="5035"/>
    <cellStyle name="20% - Accent1 2 2 3 8" xfId="5036"/>
    <cellStyle name="20% - Accent1 2 2 3 8 2" xfId="5037"/>
    <cellStyle name="20% - Accent1 2 2 3 8 2 2" xfId="5038"/>
    <cellStyle name="20% - Accent1 2 2 3 8 2 2 2" xfId="5039"/>
    <cellStyle name="20% - Accent1 2 2 3 8 2 2 2 2" xfId="5040"/>
    <cellStyle name="20% - Accent1 2 2 3 8 2 2 3" xfId="5041"/>
    <cellStyle name="20% - Accent1 2 2 3 8 2 3" xfId="5042"/>
    <cellStyle name="20% - Accent1 2 2 3 8 2 3 2" xfId="5043"/>
    <cellStyle name="20% - Accent1 2 2 3 8 2 4" xfId="5044"/>
    <cellStyle name="20% - Accent1 2 2 3 8 3" xfId="5045"/>
    <cellStyle name="20% - Accent1 2 2 3 8 3 2" xfId="5046"/>
    <cellStyle name="20% - Accent1 2 2 3 8 3 2 2" xfId="5047"/>
    <cellStyle name="20% - Accent1 2 2 3 8 3 2 2 2" xfId="5048"/>
    <cellStyle name="20% - Accent1 2 2 3 8 3 2 3" xfId="5049"/>
    <cellStyle name="20% - Accent1 2 2 3 8 3 3" xfId="5050"/>
    <cellStyle name="20% - Accent1 2 2 3 8 3 3 2" xfId="5051"/>
    <cellStyle name="20% - Accent1 2 2 3 8 3 4" xfId="5052"/>
    <cellStyle name="20% - Accent1 2 2 3 8 4" xfId="5053"/>
    <cellStyle name="20% - Accent1 2 2 3 8 4 2" xfId="5054"/>
    <cellStyle name="20% - Accent1 2 2 3 8 4 2 2" xfId="5055"/>
    <cellStyle name="20% - Accent1 2 2 3 8 4 2 2 2" xfId="5056"/>
    <cellStyle name="20% - Accent1 2 2 3 8 4 2 3" xfId="5057"/>
    <cellStyle name="20% - Accent1 2 2 3 8 4 3" xfId="5058"/>
    <cellStyle name="20% - Accent1 2 2 3 8 4 3 2" xfId="5059"/>
    <cellStyle name="20% - Accent1 2 2 3 8 4 4" xfId="5060"/>
    <cellStyle name="20% - Accent1 2 2 3 8 5" xfId="5061"/>
    <cellStyle name="20% - Accent1 2 2 3 8 5 2" xfId="5062"/>
    <cellStyle name="20% - Accent1 2 2 3 8 5 2 2" xfId="5063"/>
    <cellStyle name="20% - Accent1 2 2 3 8 5 3" xfId="5064"/>
    <cellStyle name="20% - Accent1 2 2 3 8 6" xfId="5065"/>
    <cellStyle name="20% - Accent1 2 2 3 8 6 2" xfId="5066"/>
    <cellStyle name="20% - Accent1 2 2 3 8 6 2 2" xfId="5067"/>
    <cellStyle name="20% - Accent1 2 2 3 8 6 3" xfId="5068"/>
    <cellStyle name="20% - Accent1 2 2 3 8 7" xfId="5069"/>
    <cellStyle name="20% - Accent1 2 2 3 8 7 2" xfId="5070"/>
    <cellStyle name="20% - Accent1 2 2 3 8 8" xfId="5071"/>
    <cellStyle name="20% - Accent1 2 2 3 8 8 2" xfId="5072"/>
    <cellStyle name="20% - Accent1 2 2 3 8 9" xfId="5073"/>
    <cellStyle name="20% - Accent1 2 2 3 9" xfId="5074"/>
    <cellStyle name="20% - Accent1 2 2 3 9 2" xfId="5075"/>
    <cellStyle name="20% - Accent1 2 2 3 9 2 2" xfId="5076"/>
    <cellStyle name="20% - Accent1 2 2 3 9 2 2 2" xfId="5077"/>
    <cellStyle name="20% - Accent1 2 2 3 9 2 3" xfId="5078"/>
    <cellStyle name="20% - Accent1 2 2 3 9 3" xfId="5079"/>
    <cellStyle name="20% - Accent1 2 2 3 9 3 2" xfId="5080"/>
    <cellStyle name="20% - Accent1 2 2 3 9 4" xfId="5081"/>
    <cellStyle name="20% - Accent1 2 2 4" xfId="5082"/>
    <cellStyle name="20% - Accent1 2 2 4 10" xfId="5083"/>
    <cellStyle name="20% - Accent1 2 2 4 10 2" xfId="5084"/>
    <cellStyle name="20% - Accent1 2 2 4 10 2 2" xfId="5085"/>
    <cellStyle name="20% - Accent1 2 2 4 10 2 2 2" xfId="5086"/>
    <cellStyle name="20% - Accent1 2 2 4 10 2 3" xfId="5087"/>
    <cellStyle name="20% - Accent1 2 2 4 10 3" xfId="5088"/>
    <cellStyle name="20% - Accent1 2 2 4 10 3 2" xfId="5089"/>
    <cellStyle name="20% - Accent1 2 2 4 10 4" xfId="5090"/>
    <cellStyle name="20% - Accent1 2 2 4 11" xfId="5091"/>
    <cellStyle name="20% - Accent1 2 2 4 11 2" xfId="5092"/>
    <cellStyle name="20% - Accent1 2 2 4 11 2 2" xfId="5093"/>
    <cellStyle name="20% - Accent1 2 2 4 11 2 2 2" xfId="5094"/>
    <cellStyle name="20% - Accent1 2 2 4 11 2 3" xfId="5095"/>
    <cellStyle name="20% - Accent1 2 2 4 11 3" xfId="5096"/>
    <cellStyle name="20% - Accent1 2 2 4 11 3 2" xfId="5097"/>
    <cellStyle name="20% - Accent1 2 2 4 11 4" xfId="5098"/>
    <cellStyle name="20% - Accent1 2 2 4 12" xfId="5099"/>
    <cellStyle name="20% - Accent1 2 2 4 12 2" xfId="5100"/>
    <cellStyle name="20% - Accent1 2 2 4 12 2 2" xfId="5101"/>
    <cellStyle name="20% - Accent1 2 2 4 12 3" xfId="5102"/>
    <cellStyle name="20% - Accent1 2 2 4 13" xfId="5103"/>
    <cellStyle name="20% - Accent1 2 2 4 13 2" xfId="5104"/>
    <cellStyle name="20% - Accent1 2 2 4 13 2 2" xfId="5105"/>
    <cellStyle name="20% - Accent1 2 2 4 13 3" xfId="5106"/>
    <cellStyle name="20% - Accent1 2 2 4 14" xfId="5107"/>
    <cellStyle name="20% - Accent1 2 2 4 14 2" xfId="5108"/>
    <cellStyle name="20% - Accent1 2 2 4 15" xfId="5109"/>
    <cellStyle name="20% - Accent1 2 2 4 15 2" xfId="5110"/>
    <cellStyle name="20% - Accent1 2 2 4 16" xfId="5111"/>
    <cellStyle name="20% - Accent1 2 2 4 2" xfId="5112"/>
    <cellStyle name="20% - Accent1 2 2 4 2 10" xfId="5113"/>
    <cellStyle name="20% - Accent1 2 2 4 2 10 2" xfId="5114"/>
    <cellStyle name="20% - Accent1 2 2 4 2 10 2 2" xfId="5115"/>
    <cellStyle name="20% - Accent1 2 2 4 2 10 2 2 2" xfId="5116"/>
    <cellStyle name="20% - Accent1 2 2 4 2 10 2 3" xfId="5117"/>
    <cellStyle name="20% - Accent1 2 2 4 2 10 3" xfId="5118"/>
    <cellStyle name="20% - Accent1 2 2 4 2 10 3 2" xfId="5119"/>
    <cellStyle name="20% - Accent1 2 2 4 2 10 4" xfId="5120"/>
    <cellStyle name="20% - Accent1 2 2 4 2 11" xfId="5121"/>
    <cellStyle name="20% - Accent1 2 2 4 2 11 2" xfId="5122"/>
    <cellStyle name="20% - Accent1 2 2 4 2 11 2 2" xfId="5123"/>
    <cellStyle name="20% - Accent1 2 2 4 2 11 3" xfId="5124"/>
    <cellStyle name="20% - Accent1 2 2 4 2 12" xfId="5125"/>
    <cellStyle name="20% - Accent1 2 2 4 2 12 2" xfId="5126"/>
    <cellStyle name="20% - Accent1 2 2 4 2 12 2 2" xfId="5127"/>
    <cellStyle name="20% - Accent1 2 2 4 2 12 3" xfId="5128"/>
    <cellStyle name="20% - Accent1 2 2 4 2 13" xfId="5129"/>
    <cellStyle name="20% - Accent1 2 2 4 2 13 2" xfId="5130"/>
    <cellStyle name="20% - Accent1 2 2 4 2 14" xfId="5131"/>
    <cellStyle name="20% - Accent1 2 2 4 2 14 2" xfId="5132"/>
    <cellStyle name="20% - Accent1 2 2 4 2 15" xfId="5133"/>
    <cellStyle name="20% - Accent1 2 2 4 2 2" xfId="5134"/>
    <cellStyle name="20% - Accent1 2 2 4 2 2 10" xfId="5135"/>
    <cellStyle name="20% - Accent1 2 2 4 2 2 10 2" xfId="5136"/>
    <cellStyle name="20% - Accent1 2 2 4 2 2 10 2 2" xfId="5137"/>
    <cellStyle name="20% - Accent1 2 2 4 2 2 10 3" xfId="5138"/>
    <cellStyle name="20% - Accent1 2 2 4 2 2 11" xfId="5139"/>
    <cellStyle name="20% - Accent1 2 2 4 2 2 11 2" xfId="5140"/>
    <cellStyle name="20% - Accent1 2 2 4 2 2 11 2 2" xfId="5141"/>
    <cellStyle name="20% - Accent1 2 2 4 2 2 11 3" xfId="5142"/>
    <cellStyle name="20% - Accent1 2 2 4 2 2 12" xfId="5143"/>
    <cellStyle name="20% - Accent1 2 2 4 2 2 12 2" xfId="5144"/>
    <cellStyle name="20% - Accent1 2 2 4 2 2 13" xfId="5145"/>
    <cellStyle name="20% - Accent1 2 2 4 2 2 13 2" xfId="5146"/>
    <cellStyle name="20% - Accent1 2 2 4 2 2 14" xfId="5147"/>
    <cellStyle name="20% - Accent1 2 2 4 2 2 2" xfId="5148"/>
    <cellStyle name="20% - Accent1 2 2 4 2 2 2 10" xfId="5149"/>
    <cellStyle name="20% - Accent1 2 2 4 2 2 2 10 2" xfId="5150"/>
    <cellStyle name="20% - Accent1 2 2 4 2 2 2 11" xfId="5151"/>
    <cellStyle name="20% - Accent1 2 2 4 2 2 2 2" xfId="5152"/>
    <cellStyle name="20% - Accent1 2 2 4 2 2 2 2 2" xfId="5153"/>
    <cellStyle name="20% - Accent1 2 2 4 2 2 2 2 2 2" xfId="5154"/>
    <cellStyle name="20% - Accent1 2 2 4 2 2 2 2 2 2 2" xfId="5155"/>
    <cellStyle name="20% - Accent1 2 2 4 2 2 2 2 2 2 2 2" xfId="5156"/>
    <cellStyle name="20% - Accent1 2 2 4 2 2 2 2 2 2 3" xfId="5157"/>
    <cellStyle name="20% - Accent1 2 2 4 2 2 2 2 2 3" xfId="5158"/>
    <cellStyle name="20% - Accent1 2 2 4 2 2 2 2 2 3 2" xfId="5159"/>
    <cellStyle name="20% - Accent1 2 2 4 2 2 2 2 2 4" xfId="5160"/>
    <cellStyle name="20% - Accent1 2 2 4 2 2 2 2 3" xfId="5161"/>
    <cellStyle name="20% - Accent1 2 2 4 2 2 2 2 3 2" xfId="5162"/>
    <cellStyle name="20% - Accent1 2 2 4 2 2 2 2 3 2 2" xfId="5163"/>
    <cellStyle name="20% - Accent1 2 2 4 2 2 2 2 3 2 2 2" xfId="5164"/>
    <cellStyle name="20% - Accent1 2 2 4 2 2 2 2 3 2 3" xfId="5165"/>
    <cellStyle name="20% - Accent1 2 2 4 2 2 2 2 3 3" xfId="5166"/>
    <cellStyle name="20% - Accent1 2 2 4 2 2 2 2 3 3 2" xfId="5167"/>
    <cellStyle name="20% - Accent1 2 2 4 2 2 2 2 3 4" xfId="5168"/>
    <cellStyle name="20% - Accent1 2 2 4 2 2 2 2 4" xfId="5169"/>
    <cellStyle name="20% - Accent1 2 2 4 2 2 2 2 4 2" xfId="5170"/>
    <cellStyle name="20% - Accent1 2 2 4 2 2 2 2 4 2 2" xfId="5171"/>
    <cellStyle name="20% - Accent1 2 2 4 2 2 2 2 4 2 2 2" xfId="5172"/>
    <cellStyle name="20% - Accent1 2 2 4 2 2 2 2 4 2 3" xfId="5173"/>
    <cellStyle name="20% - Accent1 2 2 4 2 2 2 2 4 3" xfId="5174"/>
    <cellStyle name="20% - Accent1 2 2 4 2 2 2 2 4 3 2" xfId="5175"/>
    <cellStyle name="20% - Accent1 2 2 4 2 2 2 2 4 4" xfId="5176"/>
    <cellStyle name="20% - Accent1 2 2 4 2 2 2 2 5" xfId="5177"/>
    <cellStyle name="20% - Accent1 2 2 4 2 2 2 2 5 2" xfId="5178"/>
    <cellStyle name="20% - Accent1 2 2 4 2 2 2 2 5 2 2" xfId="5179"/>
    <cellStyle name="20% - Accent1 2 2 4 2 2 2 2 5 3" xfId="5180"/>
    <cellStyle name="20% - Accent1 2 2 4 2 2 2 2 6" xfId="5181"/>
    <cellStyle name="20% - Accent1 2 2 4 2 2 2 2 6 2" xfId="5182"/>
    <cellStyle name="20% - Accent1 2 2 4 2 2 2 2 6 2 2" xfId="5183"/>
    <cellStyle name="20% - Accent1 2 2 4 2 2 2 2 6 3" xfId="5184"/>
    <cellStyle name="20% - Accent1 2 2 4 2 2 2 2 7" xfId="5185"/>
    <cellStyle name="20% - Accent1 2 2 4 2 2 2 2 7 2" xfId="5186"/>
    <cellStyle name="20% - Accent1 2 2 4 2 2 2 2 8" xfId="5187"/>
    <cellStyle name="20% - Accent1 2 2 4 2 2 2 2 8 2" xfId="5188"/>
    <cellStyle name="20% - Accent1 2 2 4 2 2 2 2 9" xfId="5189"/>
    <cellStyle name="20% - Accent1 2 2 4 2 2 2 3" xfId="5190"/>
    <cellStyle name="20% - Accent1 2 2 4 2 2 2 3 2" xfId="5191"/>
    <cellStyle name="20% - Accent1 2 2 4 2 2 2 3 2 2" xfId="5192"/>
    <cellStyle name="20% - Accent1 2 2 4 2 2 2 3 2 2 2" xfId="5193"/>
    <cellStyle name="20% - Accent1 2 2 4 2 2 2 3 2 2 2 2" xfId="5194"/>
    <cellStyle name="20% - Accent1 2 2 4 2 2 2 3 2 2 3" xfId="5195"/>
    <cellStyle name="20% - Accent1 2 2 4 2 2 2 3 2 3" xfId="5196"/>
    <cellStyle name="20% - Accent1 2 2 4 2 2 2 3 2 3 2" xfId="5197"/>
    <cellStyle name="20% - Accent1 2 2 4 2 2 2 3 2 4" xfId="5198"/>
    <cellStyle name="20% - Accent1 2 2 4 2 2 2 3 3" xfId="5199"/>
    <cellStyle name="20% - Accent1 2 2 4 2 2 2 3 3 2" xfId="5200"/>
    <cellStyle name="20% - Accent1 2 2 4 2 2 2 3 3 2 2" xfId="5201"/>
    <cellStyle name="20% - Accent1 2 2 4 2 2 2 3 3 2 2 2" xfId="5202"/>
    <cellStyle name="20% - Accent1 2 2 4 2 2 2 3 3 2 3" xfId="5203"/>
    <cellStyle name="20% - Accent1 2 2 4 2 2 2 3 3 3" xfId="5204"/>
    <cellStyle name="20% - Accent1 2 2 4 2 2 2 3 3 3 2" xfId="5205"/>
    <cellStyle name="20% - Accent1 2 2 4 2 2 2 3 3 4" xfId="5206"/>
    <cellStyle name="20% - Accent1 2 2 4 2 2 2 3 4" xfId="5207"/>
    <cellStyle name="20% - Accent1 2 2 4 2 2 2 3 4 2" xfId="5208"/>
    <cellStyle name="20% - Accent1 2 2 4 2 2 2 3 4 2 2" xfId="5209"/>
    <cellStyle name="20% - Accent1 2 2 4 2 2 2 3 4 2 2 2" xfId="5210"/>
    <cellStyle name="20% - Accent1 2 2 4 2 2 2 3 4 2 3" xfId="5211"/>
    <cellStyle name="20% - Accent1 2 2 4 2 2 2 3 4 3" xfId="5212"/>
    <cellStyle name="20% - Accent1 2 2 4 2 2 2 3 4 3 2" xfId="5213"/>
    <cellStyle name="20% - Accent1 2 2 4 2 2 2 3 4 4" xfId="5214"/>
    <cellStyle name="20% - Accent1 2 2 4 2 2 2 3 5" xfId="5215"/>
    <cellStyle name="20% - Accent1 2 2 4 2 2 2 3 5 2" xfId="5216"/>
    <cellStyle name="20% - Accent1 2 2 4 2 2 2 3 5 2 2" xfId="5217"/>
    <cellStyle name="20% - Accent1 2 2 4 2 2 2 3 5 3" xfId="5218"/>
    <cellStyle name="20% - Accent1 2 2 4 2 2 2 3 6" xfId="5219"/>
    <cellStyle name="20% - Accent1 2 2 4 2 2 2 3 6 2" xfId="5220"/>
    <cellStyle name="20% - Accent1 2 2 4 2 2 2 3 6 2 2" xfId="5221"/>
    <cellStyle name="20% - Accent1 2 2 4 2 2 2 3 6 3" xfId="5222"/>
    <cellStyle name="20% - Accent1 2 2 4 2 2 2 3 7" xfId="5223"/>
    <cellStyle name="20% - Accent1 2 2 4 2 2 2 3 7 2" xfId="5224"/>
    <cellStyle name="20% - Accent1 2 2 4 2 2 2 3 8" xfId="5225"/>
    <cellStyle name="20% - Accent1 2 2 4 2 2 2 3 8 2" xfId="5226"/>
    <cellStyle name="20% - Accent1 2 2 4 2 2 2 3 9" xfId="5227"/>
    <cellStyle name="20% - Accent1 2 2 4 2 2 2 4" xfId="5228"/>
    <cellStyle name="20% - Accent1 2 2 4 2 2 2 4 2" xfId="5229"/>
    <cellStyle name="20% - Accent1 2 2 4 2 2 2 4 2 2" xfId="5230"/>
    <cellStyle name="20% - Accent1 2 2 4 2 2 2 4 2 2 2" xfId="5231"/>
    <cellStyle name="20% - Accent1 2 2 4 2 2 2 4 2 3" xfId="5232"/>
    <cellStyle name="20% - Accent1 2 2 4 2 2 2 4 3" xfId="5233"/>
    <cellStyle name="20% - Accent1 2 2 4 2 2 2 4 3 2" xfId="5234"/>
    <cellStyle name="20% - Accent1 2 2 4 2 2 2 4 4" xfId="5235"/>
    <cellStyle name="20% - Accent1 2 2 4 2 2 2 5" xfId="5236"/>
    <cellStyle name="20% - Accent1 2 2 4 2 2 2 5 2" xfId="5237"/>
    <cellStyle name="20% - Accent1 2 2 4 2 2 2 5 2 2" xfId="5238"/>
    <cellStyle name="20% - Accent1 2 2 4 2 2 2 5 2 2 2" xfId="5239"/>
    <cellStyle name="20% - Accent1 2 2 4 2 2 2 5 2 3" xfId="5240"/>
    <cellStyle name="20% - Accent1 2 2 4 2 2 2 5 3" xfId="5241"/>
    <cellStyle name="20% - Accent1 2 2 4 2 2 2 5 3 2" xfId="5242"/>
    <cellStyle name="20% - Accent1 2 2 4 2 2 2 5 4" xfId="5243"/>
    <cellStyle name="20% - Accent1 2 2 4 2 2 2 6" xfId="5244"/>
    <cellStyle name="20% - Accent1 2 2 4 2 2 2 6 2" xfId="5245"/>
    <cellStyle name="20% - Accent1 2 2 4 2 2 2 6 2 2" xfId="5246"/>
    <cellStyle name="20% - Accent1 2 2 4 2 2 2 6 2 2 2" xfId="5247"/>
    <cellStyle name="20% - Accent1 2 2 4 2 2 2 6 2 3" xfId="5248"/>
    <cellStyle name="20% - Accent1 2 2 4 2 2 2 6 3" xfId="5249"/>
    <cellStyle name="20% - Accent1 2 2 4 2 2 2 6 3 2" xfId="5250"/>
    <cellStyle name="20% - Accent1 2 2 4 2 2 2 6 4" xfId="5251"/>
    <cellStyle name="20% - Accent1 2 2 4 2 2 2 7" xfId="5252"/>
    <cellStyle name="20% - Accent1 2 2 4 2 2 2 7 2" xfId="5253"/>
    <cellStyle name="20% - Accent1 2 2 4 2 2 2 7 2 2" xfId="5254"/>
    <cellStyle name="20% - Accent1 2 2 4 2 2 2 7 3" xfId="5255"/>
    <cellStyle name="20% - Accent1 2 2 4 2 2 2 8" xfId="5256"/>
    <cellStyle name="20% - Accent1 2 2 4 2 2 2 8 2" xfId="5257"/>
    <cellStyle name="20% - Accent1 2 2 4 2 2 2 8 2 2" xfId="5258"/>
    <cellStyle name="20% - Accent1 2 2 4 2 2 2 8 3" xfId="5259"/>
    <cellStyle name="20% - Accent1 2 2 4 2 2 2 9" xfId="5260"/>
    <cellStyle name="20% - Accent1 2 2 4 2 2 2 9 2" xfId="5261"/>
    <cellStyle name="20% - Accent1 2 2 4 2 2 3" xfId="5262"/>
    <cellStyle name="20% - Accent1 2 2 4 2 2 3 10" xfId="5263"/>
    <cellStyle name="20% - Accent1 2 2 4 2 2 3 10 2" xfId="5264"/>
    <cellStyle name="20% - Accent1 2 2 4 2 2 3 11" xfId="5265"/>
    <cellStyle name="20% - Accent1 2 2 4 2 2 3 2" xfId="5266"/>
    <cellStyle name="20% - Accent1 2 2 4 2 2 3 2 2" xfId="5267"/>
    <cellStyle name="20% - Accent1 2 2 4 2 2 3 2 2 2" xfId="5268"/>
    <cellStyle name="20% - Accent1 2 2 4 2 2 3 2 2 2 2" xfId="5269"/>
    <cellStyle name="20% - Accent1 2 2 4 2 2 3 2 2 2 2 2" xfId="5270"/>
    <cellStyle name="20% - Accent1 2 2 4 2 2 3 2 2 2 3" xfId="5271"/>
    <cellStyle name="20% - Accent1 2 2 4 2 2 3 2 2 3" xfId="5272"/>
    <cellStyle name="20% - Accent1 2 2 4 2 2 3 2 2 3 2" xfId="5273"/>
    <cellStyle name="20% - Accent1 2 2 4 2 2 3 2 2 4" xfId="5274"/>
    <cellStyle name="20% - Accent1 2 2 4 2 2 3 2 3" xfId="5275"/>
    <cellStyle name="20% - Accent1 2 2 4 2 2 3 2 3 2" xfId="5276"/>
    <cellStyle name="20% - Accent1 2 2 4 2 2 3 2 3 2 2" xfId="5277"/>
    <cellStyle name="20% - Accent1 2 2 4 2 2 3 2 3 2 2 2" xfId="5278"/>
    <cellStyle name="20% - Accent1 2 2 4 2 2 3 2 3 2 3" xfId="5279"/>
    <cellStyle name="20% - Accent1 2 2 4 2 2 3 2 3 3" xfId="5280"/>
    <cellStyle name="20% - Accent1 2 2 4 2 2 3 2 3 3 2" xfId="5281"/>
    <cellStyle name="20% - Accent1 2 2 4 2 2 3 2 3 4" xfId="5282"/>
    <cellStyle name="20% - Accent1 2 2 4 2 2 3 2 4" xfId="5283"/>
    <cellStyle name="20% - Accent1 2 2 4 2 2 3 2 4 2" xfId="5284"/>
    <cellStyle name="20% - Accent1 2 2 4 2 2 3 2 4 2 2" xfId="5285"/>
    <cellStyle name="20% - Accent1 2 2 4 2 2 3 2 4 2 2 2" xfId="5286"/>
    <cellStyle name="20% - Accent1 2 2 4 2 2 3 2 4 2 3" xfId="5287"/>
    <cellStyle name="20% - Accent1 2 2 4 2 2 3 2 4 3" xfId="5288"/>
    <cellStyle name="20% - Accent1 2 2 4 2 2 3 2 4 3 2" xfId="5289"/>
    <cellStyle name="20% - Accent1 2 2 4 2 2 3 2 4 4" xfId="5290"/>
    <cellStyle name="20% - Accent1 2 2 4 2 2 3 2 5" xfId="5291"/>
    <cellStyle name="20% - Accent1 2 2 4 2 2 3 2 5 2" xfId="5292"/>
    <cellStyle name="20% - Accent1 2 2 4 2 2 3 2 5 2 2" xfId="5293"/>
    <cellStyle name="20% - Accent1 2 2 4 2 2 3 2 5 3" xfId="5294"/>
    <cellStyle name="20% - Accent1 2 2 4 2 2 3 2 6" xfId="5295"/>
    <cellStyle name="20% - Accent1 2 2 4 2 2 3 2 6 2" xfId="5296"/>
    <cellStyle name="20% - Accent1 2 2 4 2 2 3 2 6 2 2" xfId="5297"/>
    <cellStyle name="20% - Accent1 2 2 4 2 2 3 2 6 3" xfId="5298"/>
    <cellStyle name="20% - Accent1 2 2 4 2 2 3 2 7" xfId="5299"/>
    <cellStyle name="20% - Accent1 2 2 4 2 2 3 2 7 2" xfId="5300"/>
    <cellStyle name="20% - Accent1 2 2 4 2 2 3 2 8" xfId="5301"/>
    <cellStyle name="20% - Accent1 2 2 4 2 2 3 2 8 2" xfId="5302"/>
    <cellStyle name="20% - Accent1 2 2 4 2 2 3 2 9" xfId="5303"/>
    <cellStyle name="20% - Accent1 2 2 4 2 2 3 3" xfId="5304"/>
    <cellStyle name="20% - Accent1 2 2 4 2 2 3 3 2" xfId="5305"/>
    <cellStyle name="20% - Accent1 2 2 4 2 2 3 3 2 2" xfId="5306"/>
    <cellStyle name="20% - Accent1 2 2 4 2 2 3 3 2 2 2" xfId="5307"/>
    <cellStyle name="20% - Accent1 2 2 4 2 2 3 3 2 2 2 2" xfId="5308"/>
    <cellStyle name="20% - Accent1 2 2 4 2 2 3 3 2 2 3" xfId="5309"/>
    <cellStyle name="20% - Accent1 2 2 4 2 2 3 3 2 3" xfId="5310"/>
    <cellStyle name="20% - Accent1 2 2 4 2 2 3 3 2 3 2" xfId="5311"/>
    <cellStyle name="20% - Accent1 2 2 4 2 2 3 3 2 4" xfId="5312"/>
    <cellStyle name="20% - Accent1 2 2 4 2 2 3 3 3" xfId="5313"/>
    <cellStyle name="20% - Accent1 2 2 4 2 2 3 3 3 2" xfId="5314"/>
    <cellStyle name="20% - Accent1 2 2 4 2 2 3 3 3 2 2" xfId="5315"/>
    <cellStyle name="20% - Accent1 2 2 4 2 2 3 3 3 2 2 2" xfId="5316"/>
    <cellStyle name="20% - Accent1 2 2 4 2 2 3 3 3 2 3" xfId="5317"/>
    <cellStyle name="20% - Accent1 2 2 4 2 2 3 3 3 3" xfId="5318"/>
    <cellStyle name="20% - Accent1 2 2 4 2 2 3 3 3 3 2" xfId="5319"/>
    <cellStyle name="20% - Accent1 2 2 4 2 2 3 3 3 4" xfId="5320"/>
    <cellStyle name="20% - Accent1 2 2 4 2 2 3 3 4" xfId="5321"/>
    <cellStyle name="20% - Accent1 2 2 4 2 2 3 3 4 2" xfId="5322"/>
    <cellStyle name="20% - Accent1 2 2 4 2 2 3 3 4 2 2" xfId="5323"/>
    <cellStyle name="20% - Accent1 2 2 4 2 2 3 3 4 2 2 2" xfId="5324"/>
    <cellStyle name="20% - Accent1 2 2 4 2 2 3 3 4 2 3" xfId="5325"/>
    <cellStyle name="20% - Accent1 2 2 4 2 2 3 3 4 3" xfId="5326"/>
    <cellStyle name="20% - Accent1 2 2 4 2 2 3 3 4 3 2" xfId="5327"/>
    <cellStyle name="20% - Accent1 2 2 4 2 2 3 3 4 4" xfId="5328"/>
    <cellStyle name="20% - Accent1 2 2 4 2 2 3 3 5" xfId="5329"/>
    <cellStyle name="20% - Accent1 2 2 4 2 2 3 3 5 2" xfId="5330"/>
    <cellStyle name="20% - Accent1 2 2 4 2 2 3 3 5 2 2" xfId="5331"/>
    <cellStyle name="20% - Accent1 2 2 4 2 2 3 3 5 3" xfId="5332"/>
    <cellStyle name="20% - Accent1 2 2 4 2 2 3 3 6" xfId="5333"/>
    <cellStyle name="20% - Accent1 2 2 4 2 2 3 3 6 2" xfId="5334"/>
    <cellStyle name="20% - Accent1 2 2 4 2 2 3 3 6 2 2" xfId="5335"/>
    <cellStyle name="20% - Accent1 2 2 4 2 2 3 3 6 3" xfId="5336"/>
    <cellStyle name="20% - Accent1 2 2 4 2 2 3 3 7" xfId="5337"/>
    <cellStyle name="20% - Accent1 2 2 4 2 2 3 3 7 2" xfId="5338"/>
    <cellStyle name="20% - Accent1 2 2 4 2 2 3 3 8" xfId="5339"/>
    <cellStyle name="20% - Accent1 2 2 4 2 2 3 3 8 2" xfId="5340"/>
    <cellStyle name="20% - Accent1 2 2 4 2 2 3 3 9" xfId="5341"/>
    <cellStyle name="20% - Accent1 2 2 4 2 2 3 4" xfId="5342"/>
    <cellStyle name="20% - Accent1 2 2 4 2 2 3 4 2" xfId="5343"/>
    <cellStyle name="20% - Accent1 2 2 4 2 2 3 4 2 2" xfId="5344"/>
    <cellStyle name="20% - Accent1 2 2 4 2 2 3 4 2 2 2" xfId="5345"/>
    <cellStyle name="20% - Accent1 2 2 4 2 2 3 4 2 3" xfId="5346"/>
    <cellStyle name="20% - Accent1 2 2 4 2 2 3 4 3" xfId="5347"/>
    <cellStyle name="20% - Accent1 2 2 4 2 2 3 4 3 2" xfId="5348"/>
    <cellStyle name="20% - Accent1 2 2 4 2 2 3 4 4" xfId="5349"/>
    <cellStyle name="20% - Accent1 2 2 4 2 2 3 5" xfId="5350"/>
    <cellStyle name="20% - Accent1 2 2 4 2 2 3 5 2" xfId="5351"/>
    <cellStyle name="20% - Accent1 2 2 4 2 2 3 5 2 2" xfId="5352"/>
    <cellStyle name="20% - Accent1 2 2 4 2 2 3 5 2 2 2" xfId="5353"/>
    <cellStyle name="20% - Accent1 2 2 4 2 2 3 5 2 3" xfId="5354"/>
    <cellStyle name="20% - Accent1 2 2 4 2 2 3 5 3" xfId="5355"/>
    <cellStyle name="20% - Accent1 2 2 4 2 2 3 5 3 2" xfId="5356"/>
    <cellStyle name="20% - Accent1 2 2 4 2 2 3 5 4" xfId="5357"/>
    <cellStyle name="20% - Accent1 2 2 4 2 2 3 6" xfId="5358"/>
    <cellStyle name="20% - Accent1 2 2 4 2 2 3 6 2" xfId="5359"/>
    <cellStyle name="20% - Accent1 2 2 4 2 2 3 6 2 2" xfId="5360"/>
    <cellStyle name="20% - Accent1 2 2 4 2 2 3 6 2 2 2" xfId="5361"/>
    <cellStyle name="20% - Accent1 2 2 4 2 2 3 6 2 3" xfId="5362"/>
    <cellStyle name="20% - Accent1 2 2 4 2 2 3 6 3" xfId="5363"/>
    <cellStyle name="20% - Accent1 2 2 4 2 2 3 6 3 2" xfId="5364"/>
    <cellStyle name="20% - Accent1 2 2 4 2 2 3 6 4" xfId="5365"/>
    <cellStyle name="20% - Accent1 2 2 4 2 2 3 7" xfId="5366"/>
    <cellStyle name="20% - Accent1 2 2 4 2 2 3 7 2" xfId="5367"/>
    <cellStyle name="20% - Accent1 2 2 4 2 2 3 7 2 2" xfId="5368"/>
    <cellStyle name="20% - Accent1 2 2 4 2 2 3 7 3" xfId="5369"/>
    <cellStyle name="20% - Accent1 2 2 4 2 2 3 8" xfId="5370"/>
    <cellStyle name="20% - Accent1 2 2 4 2 2 3 8 2" xfId="5371"/>
    <cellStyle name="20% - Accent1 2 2 4 2 2 3 8 2 2" xfId="5372"/>
    <cellStyle name="20% - Accent1 2 2 4 2 2 3 8 3" xfId="5373"/>
    <cellStyle name="20% - Accent1 2 2 4 2 2 3 9" xfId="5374"/>
    <cellStyle name="20% - Accent1 2 2 4 2 2 3 9 2" xfId="5375"/>
    <cellStyle name="20% - Accent1 2 2 4 2 2 4" xfId="5376"/>
    <cellStyle name="20% - Accent1 2 2 4 2 2 4 10" xfId="5377"/>
    <cellStyle name="20% - Accent1 2 2 4 2 2 4 10 2" xfId="5378"/>
    <cellStyle name="20% - Accent1 2 2 4 2 2 4 11" xfId="5379"/>
    <cellStyle name="20% - Accent1 2 2 4 2 2 4 2" xfId="5380"/>
    <cellStyle name="20% - Accent1 2 2 4 2 2 4 2 2" xfId="5381"/>
    <cellStyle name="20% - Accent1 2 2 4 2 2 4 2 2 2" xfId="5382"/>
    <cellStyle name="20% - Accent1 2 2 4 2 2 4 2 2 2 2" xfId="5383"/>
    <cellStyle name="20% - Accent1 2 2 4 2 2 4 2 2 2 2 2" xfId="5384"/>
    <cellStyle name="20% - Accent1 2 2 4 2 2 4 2 2 2 3" xfId="5385"/>
    <cellStyle name="20% - Accent1 2 2 4 2 2 4 2 2 3" xfId="5386"/>
    <cellStyle name="20% - Accent1 2 2 4 2 2 4 2 2 3 2" xfId="5387"/>
    <cellStyle name="20% - Accent1 2 2 4 2 2 4 2 2 4" xfId="5388"/>
    <cellStyle name="20% - Accent1 2 2 4 2 2 4 2 3" xfId="5389"/>
    <cellStyle name="20% - Accent1 2 2 4 2 2 4 2 3 2" xfId="5390"/>
    <cellStyle name="20% - Accent1 2 2 4 2 2 4 2 3 2 2" xfId="5391"/>
    <cellStyle name="20% - Accent1 2 2 4 2 2 4 2 3 2 2 2" xfId="5392"/>
    <cellStyle name="20% - Accent1 2 2 4 2 2 4 2 3 2 3" xfId="5393"/>
    <cellStyle name="20% - Accent1 2 2 4 2 2 4 2 3 3" xfId="5394"/>
    <cellStyle name="20% - Accent1 2 2 4 2 2 4 2 3 3 2" xfId="5395"/>
    <cellStyle name="20% - Accent1 2 2 4 2 2 4 2 3 4" xfId="5396"/>
    <cellStyle name="20% - Accent1 2 2 4 2 2 4 2 4" xfId="5397"/>
    <cellStyle name="20% - Accent1 2 2 4 2 2 4 2 4 2" xfId="5398"/>
    <cellStyle name="20% - Accent1 2 2 4 2 2 4 2 4 2 2" xfId="5399"/>
    <cellStyle name="20% - Accent1 2 2 4 2 2 4 2 4 2 2 2" xfId="5400"/>
    <cellStyle name="20% - Accent1 2 2 4 2 2 4 2 4 2 3" xfId="5401"/>
    <cellStyle name="20% - Accent1 2 2 4 2 2 4 2 4 3" xfId="5402"/>
    <cellStyle name="20% - Accent1 2 2 4 2 2 4 2 4 3 2" xfId="5403"/>
    <cellStyle name="20% - Accent1 2 2 4 2 2 4 2 4 4" xfId="5404"/>
    <cellStyle name="20% - Accent1 2 2 4 2 2 4 2 5" xfId="5405"/>
    <cellStyle name="20% - Accent1 2 2 4 2 2 4 2 5 2" xfId="5406"/>
    <cellStyle name="20% - Accent1 2 2 4 2 2 4 2 5 2 2" xfId="5407"/>
    <cellStyle name="20% - Accent1 2 2 4 2 2 4 2 5 3" xfId="5408"/>
    <cellStyle name="20% - Accent1 2 2 4 2 2 4 2 6" xfId="5409"/>
    <cellStyle name="20% - Accent1 2 2 4 2 2 4 2 6 2" xfId="5410"/>
    <cellStyle name="20% - Accent1 2 2 4 2 2 4 2 6 2 2" xfId="5411"/>
    <cellStyle name="20% - Accent1 2 2 4 2 2 4 2 6 3" xfId="5412"/>
    <cellStyle name="20% - Accent1 2 2 4 2 2 4 2 7" xfId="5413"/>
    <cellStyle name="20% - Accent1 2 2 4 2 2 4 2 7 2" xfId="5414"/>
    <cellStyle name="20% - Accent1 2 2 4 2 2 4 2 8" xfId="5415"/>
    <cellStyle name="20% - Accent1 2 2 4 2 2 4 2 8 2" xfId="5416"/>
    <cellStyle name="20% - Accent1 2 2 4 2 2 4 2 9" xfId="5417"/>
    <cellStyle name="20% - Accent1 2 2 4 2 2 4 3" xfId="5418"/>
    <cellStyle name="20% - Accent1 2 2 4 2 2 4 3 2" xfId="5419"/>
    <cellStyle name="20% - Accent1 2 2 4 2 2 4 3 2 2" xfId="5420"/>
    <cellStyle name="20% - Accent1 2 2 4 2 2 4 3 2 2 2" xfId="5421"/>
    <cellStyle name="20% - Accent1 2 2 4 2 2 4 3 2 2 2 2" xfId="5422"/>
    <cellStyle name="20% - Accent1 2 2 4 2 2 4 3 2 2 3" xfId="5423"/>
    <cellStyle name="20% - Accent1 2 2 4 2 2 4 3 2 3" xfId="5424"/>
    <cellStyle name="20% - Accent1 2 2 4 2 2 4 3 2 3 2" xfId="5425"/>
    <cellStyle name="20% - Accent1 2 2 4 2 2 4 3 2 4" xfId="5426"/>
    <cellStyle name="20% - Accent1 2 2 4 2 2 4 3 3" xfId="5427"/>
    <cellStyle name="20% - Accent1 2 2 4 2 2 4 3 3 2" xfId="5428"/>
    <cellStyle name="20% - Accent1 2 2 4 2 2 4 3 3 2 2" xfId="5429"/>
    <cellStyle name="20% - Accent1 2 2 4 2 2 4 3 3 2 2 2" xfId="5430"/>
    <cellStyle name="20% - Accent1 2 2 4 2 2 4 3 3 2 3" xfId="5431"/>
    <cellStyle name="20% - Accent1 2 2 4 2 2 4 3 3 3" xfId="5432"/>
    <cellStyle name="20% - Accent1 2 2 4 2 2 4 3 3 3 2" xfId="5433"/>
    <cellStyle name="20% - Accent1 2 2 4 2 2 4 3 3 4" xfId="5434"/>
    <cellStyle name="20% - Accent1 2 2 4 2 2 4 3 4" xfId="5435"/>
    <cellStyle name="20% - Accent1 2 2 4 2 2 4 3 4 2" xfId="5436"/>
    <cellStyle name="20% - Accent1 2 2 4 2 2 4 3 4 2 2" xfId="5437"/>
    <cellStyle name="20% - Accent1 2 2 4 2 2 4 3 4 2 2 2" xfId="5438"/>
    <cellStyle name="20% - Accent1 2 2 4 2 2 4 3 4 2 3" xfId="5439"/>
    <cellStyle name="20% - Accent1 2 2 4 2 2 4 3 4 3" xfId="5440"/>
    <cellStyle name="20% - Accent1 2 2 4 2 2 4 3 4 3 2" xfId="5441"/>
    <cellStyle name="20% - Accent1 2 2 4 2 2 4 3 4 4" xfId="5442"/>
    <cellStyle name="20% - Accent1 2 2 4 2 2 4 3 5" xfId="5443"/>
    <cellStyle name="20% - Accent1 2 2 4 2 2 4 3 5 2" xfId="5444"/>
    <cellStyle name="20% - Accent1 2 2 4 2 2 4 3 5 2 2" xfId="5445"/>
    <cellStyle name="20% - Accent1 2 2 4 2 2 4 3 5 3" xfId="5446"/>
    <cellStyle name="20% - Accent1 2 2 4 2 2 4 3 6" xfId="5447"/>
    <cellStyle name="20% - Accent1 2 2 4 2 2 4 3 6 2" xfId="5448"/>
    <cellStyle name="20% - Accent1 2 2 4 2 2 4 3 6 2 2" xfId="5449"/>
    <cellStyle name="20% - Accent1 2 2 4 2 2 4 3 6 3" xfId="5450"/>
    <cellStyle name="20% - Accent1 2 2 4 2 2 4 3 7" xfId="5451"/>
    <cellStyle name="20% - Accent1 2 2 4 2 2 4 3 7 2" xfId="5452"/>
    <cellStyle name="20% - Accent1 2 2 4 2 2 4 3 8" xfId="5453"/>
    <cellStyle name="20% - Accent1 2 2 4 2 2 4 3 8 2" xfId="5454"/>
    <cellStyle name="20% - Accent1 2 2 4 2 2 4 3 9" xfId="5455"/>
    <cellStyle name="20% - Accent1 2 2 4 2 2 4 4" xfId="5456"/>
    <cellStyle name="20% - Accent1 2 2 4 2 2 4 4 2" xfId="5457"/>
    <cellStyle name="20% - Accent1 2 2 4 2 2 4 4 2 2" xfId="5458"/>
    <cellStyle name="20% - Accent1 2 2 4 2 2 4 4 2 2 2" xfId="5459"/>
    <cellStyle name="20% - Accent1 2 2 4 2 2 4 4 2 3" xfId="5460"/>
    <cellStyle name="20% - Accent1 2 2 4 2 2 4 4 3" xfId="5461"/>
    <cellStyle name="20% - Accent1 2 2 4 2 2 4 4 3 2" xfId="5462"/>
    <cellStyle name="20% - Accent1 2 2 4 2 2 4 4 4" xfId="5463"/>
    <cellStyle name="20% - Accent1 2 2 4 2 2 4 5" xfId="5464"/>
    <cellStyle name="20% - Accent1 2 2 4 2 2 4 5 2" xfId="5465"/>
    <cellStyle name="20% - Accent1 2 2 4 2 2 4 5 2 2" xfId="5466"/>
    <cellStyle name="20% - Accent1 2 2 4 2 2 4 5 2 2 2" xfId="5467"/>
    <cellStyle name="20% - Accent1 2 2 4 2 2 4 5 2 3" xfId="5468"/>
    <cellStyle name="20% - Accent1 2 2 4 2 2 4 5 3" xfId="5469"/>
    <cellStyle name="20% - Accent1 2 2 4 2 2 4 5 3 2" xfId="5470"/>
    <cellStyle name="20% - Accent1 2 2 4 2 2 4 5 4" xfId="5471"/>
    <cellStyle name="20% - Accent1 2 2 4 2 2 4 6" xfId="5472"/>
    <cellStyle name="20% - Accent1 2 2 4 2 2 4 6 2" xfId="5473"/>
    <cellStyle name="20% - Accent1 2 2 4 2 2 4 6 2 2" xfId="5474"/>
    <cellStyle name="20% - Accent1 2 2 4 2 2 4 6 2 2 2" xfId="5475"/>
    <cellStyle name="20% - Accent1 2 2 4 2 2 4 6 2 3" xfId="5476"/>
    <cellStyle name="20% - Accent1 2 2 4 2 2 4 6 3" xfId="5477"/>
    <cellStyle name="20% - Accent1 2 2 4 2 2 4 6 3 2" xfId="5478"/>
    <cellStyle name="20% - Accent1 2 2 4 2 2 4 6 4" xfId="5479"/>
    <cellStyle name="20% - Accent1 2 2 4 2 2 4 7" xfId="5480"/>
    <cellStyle name="20% - Accent1 2 2 4 2 2 4 7 2" xfId="5481"/>
    <cellStyle name="20% - Accent1 2 2 4 2 2 4 7 2 2" xfId="5482"/>
    <cellStyle name="20% - Accent1 2 2 4 2 2 4 7 3" xfId="5483"/>
    <cellStyle name="20% - Accent1 2 2 4 2 2 4 8" xfId="5484"/>
    <cellStyle name="20% - Accent1 2 2 4 2 2 4 8 2" xfId="5485"/>
    <cellStyle name="20% - Accent1 2 2 4 2 2 4 8 2 2" xfId="5486"/>
    <cellStyle name="20% - Accent1 2 2 4 2 2 4 8 3" xfId="5487"/>
    <cellStyle name="20% - Accent1 2 2 4 2 2 4 9" xfId="5488"/>
    <cellStyle name="20% - Accent1 2 2 4 2 2 4 9 2" xfId="5489"/>
    <cellStyle name="20% - Accent1 2 2 4 2 2 5" xfId="5490"/>
    <cellStyle name="20% - Accent1 2 2 4 2 2 5 2" xfId="5491"/>
    <cellStyle name="20% - Accent1 2 2 4 2 2 5 2 2" xfId="5492"/>
    <cellStyle name="20% - Accent1 2 2 4 2 2 5 2 2 2" xfId="5493"/>
    <cellStyle name="20% - Accent1 2 2 4 2 2 5 2 2 2 2" xfId="5494"/>
    <cellStyle name="20% - Accent1 2 2 4 2 2 5 2 2 3" xfId="5495"/>
    <cellStyle name="20% - Accent1 2 2 4 2 2 5 2 3" xfId="5496"/>
    <cellStyle name="20% - Accent1 2 2 4 2 2 5 2 3 2" xfId="5497"/>
    <cellStyle name="20% - Accent1 2 2 4 2 2 5 2 4" xfId="5498"/>
    <cellStyle name="20% - Accent1 2 2 4 2 2 5 3" xfId="5499"/>
    <cellStyle name="20% - Accent1 2 2 4 2 2 5 3 2" xfId="5500"/>
    <cellStyle name="20% - Accent1 2 2 4 2 2 5 3 2 2" xfId="5501"/>
    <cellStyle name="20% - Accent1 2 2 4 2 2 5 3 2 2 2" xfId="5502"/>
    <cellStyle name="20% - Accent1 2 2 4 2 2 5 3 2 3" xfId="5503"/>
    <cellStyle name="20% - Accent1 2 2 4 2 2 5 3 3" xfId="5504"/>
    <cellStyle name="20% - Accent1 2 2 4 2 2 5 3 3 2" xfId="5505"/>
    <cellStyle name="20% - Accent1 2 2 4 2 2 5 3 4" xfId="5506"/>
    <cellStyle name="20% - Accent1 2 2 4 2 2 5 4" xfId="5507"/>
    <cellStyle name="20% - Accent1 2 2 4 2 2 5 4 2" xfId="5508"/>
    <cellStyle name="20% - Accent1 2 2 4 2 2 5 4 2 2" xfId="5509"/>
    <cellStyle name="20% - Accent1 2 2 4 2 2 5 4 2 2 2" xfId="5510"/>
    <cellStyle name="20% - Accent1 2 2 4 2 2 5 4 2 3" xfId="5511"/>
    <cellStyle name="20% - Accent1 2 2 4 2 2 5 4 3" xfId="5512"/>
    <cellStyle name="20% - Accent1 2 2 4 2 2 5 4 3 2" xfId="5513"/>
    <cellStyle name="20% - Accent1 2 2 4 2 2 5 4 4" xfId="5514"/>
    <cellStyle name="20% - Accent1 2 2 4 2 2 5 5" xfId="5515"/>
    <cellStyle name="20% - Accent1 2 2 4 2 2 5 5 2" xfId="5516"/>
    <cellStyle name="20% - Accent1 2 2 4 2 2 5 5 2 2" xfId="5517"/>
    <cellStyle name="20% - Accent1 2 2 4 2 2 5 5 3" xfId="5518"/>
    <cellStyle name="20% - Accent1 2 2 4 2 2 5 6" xfId="5519"/>
    <cellStyle name="20% - Accent1 2 2 4 2 2 5 6 2" xfId="5520"/>
    <cellStyle name="20% - Accent1 2 2 4 2 2 5 6 2 2" xfId="5521"/>
    <cellStyle name="20% - Accent1 2 2 4 2 2 5 6 3" xfId="5522"/>
    <cellStyle name="20% - Accent1 2 2 4 2 2 5 7" xfId="5523"/>
    <cellStyle name="20% - Accent1 2 2 4 2 2 5 7 2" xfId="5524"/>
    <cellStyle name="20% - Accent1 2 2 4 2 2 5 8" xfId="5525"/>
    <cellStyle name="20% - Accent1 2 2 4 2 2 5 8 2" xfId="5526"/>
    <cellStyle name="20% - Accent1 2 2 4 2 2 5 9" xfId="5527"/>
    <cellStyle name="20% - Accent1 2 2 4 2 2 6" xfId="5528"/>
    <cellStyle name="20% - Accent1 2 2 4 2 2 6 2" xfId="5529"/>
    <cellStyle name="20% - Accent1 2 2 4 2 2 6 2 2" xfId="5530"/>
    <cellStyle name="20% - Accent1 2 2 4 2 2 6 2 2 2" xfId="5531"/>
    <cellStyle name="20% - Accent1 2 2 4 2 2 6 2 2 2 2" xfId="5532"/>
    <cellStyle name="20% - Accent1 2 2 4 2 2 6 2 2 3" xfId="5533"/>
    <cellStyle name="20% - Accent1 2 2 4 2 2 6 2 3" xfId="5534"/>
    <cellStyle name="20% - Accent1 2 2 4 2 2 6 2 3 2" xfId="5535"/>
    <cellStyle name="20% - Accent1 2 2 4 2 2 6 2 4" xfId="5536"/>
    <cellStyle name="20% - Accent1 2 2 4 2 2 6 3" xfId="5537"/>
    <cellStyle name="20% - Accent1 2 2 4 2 2 6 3 2" xfId="5538"/>
    <cellStyle name="20% - Accent1 2 2 4 2 2 6 3 2 2" xfId="5539"/>
    <cellStyle name="20% - Accent1 2 2 4 2 2 6 3 2 2 2" xfId="5540"/>
    <cellStyle name="20% - Accent1 2 2 4 2 2 6 3 2 3" xfId="5541"/>
    <cellStyle name="20% - Accent1 2 2 4 2 2 6 3 3" xfId="5542"/>
    <cellStyle name="20% - Accent1 2 2 4 2 2 6 3 3 2" xfId="5543"/>
    <cellStyle name="20% - Accent1 2 2 4 2 2 6 3 4" xfId="5544"/>
    <cellStyle name="20% - Accent1 2 2 4 2 2 6 4" xfId="5545"/>
    <cellStyle name="20% - Accent1 2 2 4 2 2 6 4 2" xfId="5546"/>
    <cellStyle name="20% - Accent1 2 2 4 2 2 6 4 2 2" xfId="5547"/>
    <cellStyle name="20% - Accent1 2 2 4 2 2 6 4 2 2 2" xfId="5548"/>
    <cellStyle name="20% - Accent1 2 2 4 2 2 6 4 2 3" xfId="5549"/>
    <cellStyle name="20% - Accent1 2 2 4 2 2 6 4 3" xfId="5550"/>
    <cellStyle name="20% - Accent1 2 2 4 2 2 6 4 3 2" xfId="5551"/>
    <cellStyle name="20% - Accent1 2 2 4 2 2 6 4 4" xfId="5552"/>
    <cellStyle name="20% - Accent1 2 2 4 2 2 6 5" xfId="5553"/>
    <cellStyle name="20% - Accent1 2 2 4 2 2 6 5 2" xfId="5554"/>
    <cellStyle name="20% - Accent1 2 2 4 2 2 6 5 2 2" xfId="5555"/>
    <cellStyle name="20% - Accent1 2 2 4 2 2 6 5 3" xfId="5556"/>
    <cellStyle name="20% - Accent1 2 2 4 2 2 6 6" xfId="5557"/>
    <cellStyle name="20% - Accent1 2 2 4 2 2 6 6 2" xfId="5558"/>
    <cellStyle name="20% - Accent1 2 2 4 2 2 6 6 2 2" xfId="5559"/>
    <cellStyle name="20% - Accent1 2 2 4 2 2 6 6 3" xfId="5560"/>
    <cellStyle name="20% - Accent1 2 2 4 2 2 6 7" xfId="5561"/>
    <cellStyle name="20% - Accent1 2 2 4 2 2 6 7 2" xfId="5562"/>
    <cellStyle name="20% - Accent1 2 2 4 2 2 6 8" xfId="5563"/>
    <cellStyle name="20% - Accent1 2 2 4 2 2 6 8 2" xfId="5564"/>
    <cellStyle name="20% - Accent1 2 2 4 2 2 6 9" xfId="5565"/>
    <cellStyle name="20% - Accent1 2 2 4 2 2 7" xfId="5566"/>
    <cellStyle name="20% - Accent1 2 2 4 2 2 7 2" xfId="5567"/>
    <cellStyle name="20% - Accent1 2 2 4 2 2 7 2 2" xfId="5568"/>
    <cellStyle name="20% - Accent1 2 2 4 2 2 7 2 2 2" xfId="5569"/>
    <cellStyle name="20% - Accent1 2 2 4 2 2 7 2 3" xfId="5570"/>
    <cellStyle name="20% - Accent1 2 2 4 2 2 7 3" xfId="5571"/>
    <cellStyle name="20% - Accent1 2 2 4 2 2 7 3 2" xfId="5572"/>
    <cellStyle name="20% - Accent1 2 2 4 2 2 7 4" xfId="5573"/>
    <cellStyle name="20% - Accent1 2 2 4 2 2 8" xfId="5574"/>
    <cellStyle name="20% - Accent1 2 2 4 2 2 8 2" xfId="5575"/>
    <cellStyle name="20% - Accent1 2 2 4 2 2 8 2 2" xfId="5576"/>
    <cellStyle name="20% - Accent1 2 2 4 2 2 8 2 2 2" xfId="5577"/>
    <cellStyle name="20% - Accent1 2 2 4 2 2 8 2 3" xfId="5578"/>
    <cellStyle name="20% - Accent1 2 2 4 2 2 8 3" xfId="5579"/>
    <cellStyle name="20% - Accent1 2 2 4 2 2 8 3 2" xfId="5580"/>
    <cellStyle name="20% - Accent1 2 2 4 2 2 8 4" xfId="5581"/>
    <cellStyle name="20% - Accent1 2 2 4 2 2 9" xfId="5582"/>
    <cellStyle name="20% - Accent1 2 2 4 2 2 9 2" xfId="5583"/>
    <cellStyle name="20% - Accent1 2 2 4 2 2 9 2 2" xfId="5584"/>
    <cellStyle name="20% - Accent1 2 2 4 2 2 9 2 2 2" xfId="5585"/>
    <cellStyle name="20% - Accent1 2 2 4 2 2 9 2 3" xfId="5586"/>
    <cellStyle name="20% - Accent1 2 2 4 2 2 9 3" xfId="5587"/>
    <cellStyle name="20% - Accent1 2 2 4 2 2 9 3 2" xfId="5588"/>
    <cellStyle name="20% - Accent1 2 2 4 2 2 9 4" xfId="5589"/>
    <cellStyle name="20% - Accent1 2 2 4 2 3" xfId="5590"/>
    <cellStyle name="20% - Accent1 2 2 4 2 3 10" xfId="5591"/>
    <cellStyle name="20% - Accent1 2 2 4 2 3 10 2" xfId="5592"/>
    <cellStyle name="20% - Accent1 2 2 4 2 3 11" xfId="5593"/>
    <cellStyle name="20% - Accent1 2 2 4 2 3 2" xfId="5594"/>
    <cellStyle name="20% - Accent1 2 2 4 2 3 2 2" xfId="5595"/>
    <cellStyle name="20% - Accent1 2 2 4 2 3 2 2 2" xfId="5596"/>
    <cellStyle name="20% - Accent1 2 2 4 2 3 2 2 2 2" xfId="5597"/>
    <cellStyle name="20% - Accent1 2 2 4 2 3 2 2 2 2 2" xfId="5598"/>
    <cellStyle name="20% - Accent1 2 2 4 2 3 2 2 2 3" xfId="5599"/>
    <cellStyle name="20% - Accent1 2 2 4 2 3 2 2 3" xfId="5600"/>
    <cellStyle name="20% - Accent1 2 2 4 2 3 2 2 3 2" xfId="5601"/>
    <cellStyle name="20% - Accent1 2 2 4 2 3 2 2 4" xfId="5602"/>
    <cellStyle name="20% - Accent1 2 2 4 2 3 2 3" xfId="5603"/>
    <cellStyle name="20% - Accent1 2 2 4 2 3 2 3 2" xfId="5604"/>
    <cellStyle name="20% - Accent1 2 2 4 2 3 2 3 2 2" xfId="5605"/>
    <cellStyle name="20% - Accent1 2 2 4 2 3 2 3 2 2 2" xfId="5606"/>
    <cellStyle name="20% - Accent1 2 2 4 2 3 2 3 2 3" xfId="5607"/>
    <cellStyle name="20% - Accent1 2 2 4 2 3 2 3 3" xfId="5608"/>
    <cellStyle name="20% - Accent1 2 2 4 2 3 2 3 3 2" xfId="5609"/>
    <cellStyle name="20% - Accent1 2 2 4 2 3 2 3 4" xfId="5610"/>
    <cellStyle name="20% - Accent1 2 2 4 2 3 2 4" xfId="5611"/>
    <cellStyle name="20% - Accent1 2 2 4 2 3 2 4 2" xfId="5612"/>
    <cellStyle name="20% - Accent1 2 2 4 2 3 2 4 2 2" xfId="5613"/>
    <cellStyle name="20% - Accent1 2 2 4 2 3 2 4 2 2 2" xfId="5614"/>
    <cellStyle name="20% - Accent1 2 2 4 2 3 2 4 2 3" xfId="5615"/>
    <cellStyle name="20% - Accent1 2 2 4 2 3 2 4 3" xfId="5616"/>
    <cellStyle name="20% - Accent1 2 2 4 2 3 2 4 3 2" xfId="5617"/>
    <cellStyle name="20% - Accent1 2 2 4 2 3 2 4 4" xfId="5618"/>
    <cellStyle name="20% - Accent1 2 2 4 2 3 2 5" xfId="5619"/>
    <cellStyle name="20% - Accent1 2 2 4 2 3 2 5 2" xfId="5620"/>
    <cellStyle name="20% - Accent1 2 2 4 2 3 2 5 2 2" xfId="5621"/>
    <cellStyle name="20% - Accent1 2 2 4 2 3 2 5 3" xfId="5622"/>
    <cellStyle name="20% - Accent1 2 2 4 2 3 2 6" xfId="5623"/>
    <cellStyle name="20% - Accent1 2 2 4 2 3 2 6 2" xfId="5624"/>
    <cellStyle name="20% - Accent1 2 2 4 2 3 2 6 2 2" xfId="5625"/>
    <cellStyle name="20% - Accent1 2 2 4 2 3 2 6 3" xfId="5626"/>
    <cellStyle name="20% - Accent1 2 2 4 2 3 2 7" xfId="5627"/>
    <cellStyle name="20% - Accent1 2 2 4 2 3 2 7 2" xfId="5628"/>
    <cellStyle name="20% - Accent1 2 2 4 2 3 2 8" xfId="5629"/>
    <cellStyle name="20% - Accent1 2 2 4 2 3 2 8 2" xfId="5630"/>
    <cellStyle name="20% - Accent1 2 2 4 2 3 2 9" xfId="5631"/>
    <cellStyle name="20% - Accent1 2 2 4 2 3 3" xfId="5632"/>
    <cellStyle name="20% - Accent1 2 2 4 2 3 3 2" xfId="5633"/>
    <cellStyle name="20% - Accent1 2 2 4 2 3 3 2 2" xfId="5634"/>
    <cellStyle name="20% - Accent1 2 2 4 2 3 3 2 2 2" xfId="5635"/>
    <cellStyle name="20% - Accent1 2 2 4 2 3 3 2 2 2 2" xfId="5636"/>
    <cellStyle name="20% - Accent1 2 2 4 2 3 3 2 2 3" xfId="5637"/>
    <cellStyle name="20% - Accent1 2 2 4 2 3 3 2 3" xfId="5638"/>
    <cellStyle name="20% - Accent1 2 2 4 2 3 3 2 3 2" xfId="5639"/>
    <cellStyle name="20% - Accent1 2 2 4 2 3 3 2 4" xfId="5640"/>
    <cellStyle name="20% - Accent1 2 2 4 2 3 3 3" xfId="5641"/>
    <cellStyle name="20% - Accent1 2 2 4 2 3 3 3 2" xfId="5642"/>
    <cellStyle name="20% - Accent1 2 2 4 2 3 3 3 2 2" xfId="5643"/>
    <cellStyle name="20% - Accent1 2 2 4 2 3 3 3 2 2 2" xfId="5644"/>
    <cellStyle name="20% - Accent1 2 2 4 2 3 3 3 2 3" xfId="5645"/>
    <cellStyle name="20% - Accent1 2 2 4 2 3 3 3 3" xfId="5646"/>
    <cellStyle name="20% - Accent1 2 2 4 2 3 3 3 3 2" xfId="5647"/>
    <cellStyle name="20% - Accent1 2 2 4 2 3 3 3 4" xfId="5648"/>
    <cellStyle name="20% - Accent1 2 2 4 2 3 3 4" xfId="5649"/>
    <cellStyle name="20% - Accent1 2 2 4 2 3 3 4 2" xfId="5650"/>
    <cellStyle name="20% - Accent1 2 2 4 2 3 3 4 2 2" xfId="5651"/>
    <cellStyle name="20% - Accent1 2 2 4 2 3 3 4 2 2 2" xfId="5652"/>
    <cellStyle name="20% - Accent1 2 2 4 2 3 3 4 2 3" xfId="5653"/>
    <cellStyle name="20% - Accent1 2 2 4 2 3 3 4 3" xfId="5654"/>
    <cellStyle name="20% - Accent1 2 2 4 2 3 3 4 3 2" xfId="5655"/>
    <cellStyle name="20% - Accent1 2 2 4 2 3 3 4 4" xfId="5656"/>
    <cellStyle name="20% - Accent1 2 2 4 2 3 3 5" xfId="5657"/>
    <cellStyle name="20% - Accent1 2 2 4 2 3 3 5 2" xfId="5658"/>
    <cellStyle name="20% - Accent1 2 2 4 2 3 3 5 2 2" xfId="5659"/>
    <cellStyle name="20% - Accent1 2 2 4 2 3 3 5 3" xfId="5660"/>
    <cellStyle name="20% - Accent1 2 2 4 2 3 3 6" xfId="5661"/>
    <cellStyle name="20% - Accent1 2 2 4 2 3 3 6 2" xfId="5662"/>
    <cellStyle name="20% - Accent1 2 2 4 2 3 3 6 2 2" xfId="5663"/>
    <cellStyle name="20% - Accent1 2 2 4 2 3 3 6 3" xfId="5664"/>
    <cellStyle name="20% - Accent1 2 2 4 2 3 3 7" xfId="5665"/>
    <cellStyle name="20% - Accent1 2 2 4 2 3 3 7 2" xfId="5666"/>
    <cellStyle name="20% - Accent1 2 2 4 2 3 3 8" xfId="5667"/>
    <cellStyle name="20% - Accent1 2 2 4 2 3 3 8 2" xfId="5668"/>
    <cellStyle name="20% - Accent1 2 2 4 2 3 3 9" xfId="5669"/>
    <cellStyle name="20% - Accent1 2 2 4 2 3 4" xfId="5670"/>
    <cellStyle name="20% - Accent1 2 2 4 2 3 4 2" xfId="5671"/>
    <cellStyle name="20% - Accent1 2 2 4 2 3 4 2 2" xfId="5672"/>
    <cellStyle name="20% - Accent1 2 2 4 2 3 4 2 2 2" xfId="5673"/>
    <cellStyle name="20% - Accent1 2 2 4 2 3 4 2 3" xfId="5674"/>
    <cellStyle name="20% - Accent1 2 2 4 2 3 4 3" xfId="5675"/>
    <cellStyle name="20% - Accent1 2 2 4 2 3 4 3 2" xfId="5676"/>
    <cellStyle name="20% - Accent1 2 2 4 2 3 4 4" xfId="5677"/>
    <cellStyle name="20% - Accent1 2 2 4 2 3 5" xfId="5678"/>
    <cellStyle name="20% - Accent1 2 2 4 2 3 5 2" xfId="5679"/>
    <cellStyle name="20% - Accent1 2 2 4 2 3 5 2 2" xfId="5680"/>
    <cellStyle name="20% - Accent1 2 2 4 2 3 5 2 2 2" xfId="5681"/>
    <cellStyle name="20% - Accent1 2 2 4 2 3 5 2 3" xfId="5682"/>
    <cellStyle name="20% - Accent1 2 2 4 2 3 5 3" xfId="5683"/>
    <cellStyle name="20% - Accent1 2 2 4 2 3 5 3 2" xfId="5684"/>
    <cellStyle name="20% - Accent1 2 2 4 2 3 5 4" xfId="5685"/>
    <cellStyle name="20% - Accent1 2 2 4 2 3 6" xfId="5686"/>
    <cellStyle name="20% - Accent1 2 2 4 2 3 6 2" xfId="5687"/>
    <cellStyle name="20% - Accent1 2 2 4 2 3 6 2 2" xfId="5688"/>
    <cellStyle name="20% - Accent1 2 2 4 2 3 6 2 2 2" xfId="5689"/>
    <cellStyle name="20% - Accent1 2 2 4 2 3 6 2 3" xfId="5690"/>
    <cellStyle name="20% - Accent1 2 2 4 2 3 6 3" xfId="5691"/>
    <cellStyle name="20% - Accent1 2 2 4 2 3 6 3 2" xfId="5692"/>
    <cellStyle name="20% - Accent1 2 2 4 2 3 6 4" xfId="5693"/>
    <cellStyle name="20% - Accent1 2 2 4 2 3 7" xfId="5694"/>
    <cellStyle name="20% - Accent1 2 2 4 2 3 7 2" xfId="5695"/>
    <cellStyle name="20% - Accent1 2 2 4 2 3 7 2 2" xfId="5696"/>
    <cellStyle name="20% - Accent1 2 2 4 2 3 7 3" xfId="5697"/>
    <cellStyle name="20% - Accent1 2 2 4 2 3 8" xfId="5698"/>
    <cellStyle name="20% - Accent1 2 2 4 2 3 8 2" xfId="5699"/>
    <cellStyle name="20% - Accent1 2 2 4 2 3 8 2 2" xfId="5700"/>
    <cellStyle name="20% - Accent1 2 2 4 2 3 8 3" xfId="5701"/>
    <cellStyle name="20% - Accent1 2 2 4 2 3 9" xfId="5702"/>
    <cellStyle name="20% - Accent1 2 2 4 2 3 9 2" xfId="5703"/>
    <cellStyle name="20% - Accent1 2 2 4 2 4" xfId="5704"/>
    <cellStyle name="20% - Accent1 2 2 4 2 4 10" xfId="5705"/>
    <cellStyle name="20% - Accent1 2 2 4 2 4 10 2" xfId="5706"/>
    <cellStyle name="20% - Accent1 2 2 4 2 4 11" xfId="5707"/>
    <cellStyle name="20% - Accent1 2 2 4 2 4 2" xfId="5708"/>
    <cellStyle name="20% - Accent1 2 2 4 2 4 2 2" xfId="5709"/>
    <cellStyle name="20% - Accent1 2 2 4 2 4 2 2 2" xfId="5710"/>
    <cellStyle name="20% - Accent1 2 2 4 2 4 2 2 2 2" xfId="5711"/>
    <cellStyle name="20% - Accent1 2 2 4 2 4 2 2 2 2 2" xfId="5712"/>
    <cellStyle name="20% - Accent1 2 2 4 2 4 2 2 2 3" xfId="5713"/>
    <cellStyle name="20% - Accent1 2 2 4 2 4 2 2 3" xfId="5714"/>
    <cellStyle name="20% - Accent1 2 2 4 2 4 2 2 3 2" xfId="5715"/>
    <cellStyle name="20% - Accent1 2 2 4 2 4 2 2 4" xfId="5716"/>
    <cellStyle name="20% - Accent1 2 2 4 2 4 2 3" xfId="5717"/>
    <cellStyle name="20% - Accent1 2 2 4 2 4 2 3 2" xfId="5718"/>
    <cellStyle name="20% - Accent1 2 2 4 2 4 2 3 2 2" xfId="5719"/>
    <cellStyle name="20% - Accent1 2 2 4 2 4 2 3 2 2 2" xfId="5720"/>
    <cellStyle name="20% - Accent1 2 2 4 2 4 2 3 2 3" xfId="5721"/>
    <cellStyle name="20% - Accent1 2 2 4 2 4 2 3 3" xfId="5722"/>
    <cellStyle name="20% - Accent1 2 2 4 2 4 2 3 3 2" xfId="5723"/>
    <cellStyle name="20% - Accent1 2 2 4 2 4 2 3 4" xfId="5724"/>
    <cellStyle name="20% - Accent1 2 2 4 2 4 2 4" xfId="5725"/>
    <cellStyle name="20% - Accent1 2 2 4 2 4 2 4 2" xfId="5726"/>
    <cellStyle name="20% - Accent1 2 2 4 2 4 2 4 2 2" xfId="5727"/>
    <cellStyle name="20% - Accent1 2 2 4 2 4 2 4 2 2 2" xfId="5728"/>
    <cellStyle name="20% - Accent1 2 2 4 2 4 2 4 2 3" xfId="5729"/>
    <cellStyle name="20% - Accent1 2 2 4 2 4 2 4 3" xfId="5730"/>
    <cellStyle name="20% - Accent1 2 2 4 2 4 2 4 3 2" xfId="5731"/>
    <cellStyle name="20% - Accent1 2 2 4 2 4 2 4 4" xfId="5732"/>
    <cellStyle name="20% - Accent1 2 2 4 2 4 2 5" xfId="5733"/>
    <cellStyle name="20% - Accent1 2 2 4 2 4 2 5 2" xfId="5734"/>
    <cellStyle name="20% - Accent1 2 2 4 2 4 2 5 2 2" xfId="5735"/>
    <cellStyle name="20% - Accent1 2 2 4 2 4 2 5 3" xfId="5736"/>
    <cellStyle name="20% - Accent1 2 2 4 2 4 2 6" xfId="5737"/>
    <cellStyle name="20% - Accent1 2 2 4 2 4 2 6 2" xfId="5738"/>
    <cellStyle name="20% - Accent1 2 2 4 2 4 2 6 2 2" xfId="5739"/>
    <cellStyle name="20% - Accent1 2 2 4 2 4 2 6 3" xfId="5740"/>
    <cellStyle name="20% - Accent1 2 2 4 2 4 2 7" xfId="5741"/>
    <cellStyle name="20% - Accent1 2 2 4 2 4 2 7 2" xfId="5742"/>
    <cellStyle name="20% - Accent1 2 2 4 2 4 2 8" xfId="5743"/>
    <cellStyle name="20% - Accent1 2 2 4 2 4 2 8 2" xfId="5744"/>
    <cellStyle name="20% - Accent1 2 2 4 2 4 2 9" xfId="5745"/>
    <cellStyle name="20% - Accent1 2 2 4 2 4 3" xfId="5746"/>
    <cellStyle name="20% - Accent1 2 2 4 2 4 3 2" xfId="5747"/>
    <cellStyle name="20% - Accent1 2 2 4 2 4 3 2 2" xfId="5748"/>
    <cellStyle name="20% - Accent1 2 2 4 2 4 3 2 2 2" xfId="5749"/>
    <cellStyle name="20% - Accent1 2 2 4 2 4 3 2 2 2 2" xfId="5750"/>
    <cellStyle name="20% - Accent1 2 2 4 2 4 3 2 2 3" xfId="5751"/>
    <cellStyle name="20% - Accent1 2 2 4 2 4 3 2 3" xfId="5752"/>
    <cellStyle name="20% - Accent1 2 2 4 2 4 3 2 3 2" xfId="5753"/>
    <cellStyle name="20% - Accent1 2 2 4 2 4 3 2 4" xfId="5754"/>
    <cellStyle name="20% - Accent1 2 2 4 2 4 3 3" xfId="5755"/>
    <cellStyle name="20% - Accent1 2 2 4 2 4 3 3 2" xfId="5756"/>
    <cellStyle name="20% - Accent1 2 2 4 2 4 3 3 2 2" xfId="5757"/>
    <cellStyle name="20% - Accent1 2 2 4 2 4 3 3 2 2 2" xfId="5758"/>
    <cellStyle name="20% - Accent1 2 2 4 2 4 3 3 2 3" xfId="5759"/>
    <cellStyle name="20% - Accent1 2 2 4 2 4 3 3 3" xfId="5760"/>
    <cellStyle name="20% - Accent1 2 2 4 2 4 3 3 3 2" xfId="5761"/>
    <cellStyle name="20% - Accent1 2 2 4 2 4 3 3 4" xfId="5762"/>
    <cellStyle name="20% - Accent1 2 2 4 2 4 3 4" xfId="5763"/>
    <cellStyle name="20% - Accent1 2 2 4 2 4 3 4 2" xfId="5764"/>
    <cellStyle name="20% - Accent1 2 2 4 2 4 3 4 2 2" xfId="5765"/>
    <cellStyle name="20% - Accent1 2 2 4 2 4 3 4 2 2 2" xfId="5766"/>
    <cellStyle name="20% - Accent1 2 2 4 2 4 3 4 2 3" xfId="5767"/>
    <cellStyle name="20% - Accent1 2 2 4 2 4 3 4 3" xfId="5768"/>
    <cellStyle name="20% - Accent1 2 2 4 2 4 3 4 3 2" xfId="5769"/>
    <cellStyle name="20% - Accent1 2 2 4 2 4 3 4 4" xfId="5770"/>
    <cellStyle name="20% - Accent1 2 2 4 2 4 3 5" xfId="5771"/>
    <cellStyle name="20% - Accent1 2 2 4 2 4 3 5 2" xfId="5772"/>
    <cellStyle name="20% - Accent1 2 2 4 2 4 3 5 2 2" xfId="5773"/>
    <cellStyle name="20% - Accent1 2 2 4 2 4 3 5 3" xfId="5774"/>
    <cellStyle name="20% - Accent1 2 2 4 2 4 3 6" xfId="5775"/>
    <cellStyle name="20% - Accent1 2 2 4 2 4 3 6 2" xfId="5776"/>
    <cellStyle name="20% - Accent1 2 2 4 2 4 3 6 2 2" xfId="5777"/>
    <cellStyle name="20% - Accent1 2 2 4 2 4 3 6 3" xfId="5778"/>
    <cellStyle name="20% - Accent1 2 2 4 2 4 3 7" xfId="5779"/>
    <cellStyle name="20% - Accent1 2 2 4 2 4 3 7 2" xfId="5780"/>
    <cellStyle name="20% - Accent1 2 2 4 2 4 3 8" xfId="5781"/>
    <cellStyle name="20% - Accent1 2 2 4 2 4 3 8 2" xfId="5782"/>
    <cellStyle name="20% - Accent1 2 2 4 2 4 3 9" xfId="5783"/>
    <cellStyle name="20% - Accent1 2 2 4 2 4 4" xfId="5784"/>
    <cellStyle name="20% - Accent1 2 2 4 2 4 4 2" xfId="5785"/>
    <cellStyle name="20% - Accent1 2 2 4 2 4 4 2 2" xfId="5786"/>
    <cellStyle name="20% - Accent1 2 2 4 2 4 4 2 2 2" xfId="5787"/>
    <cellStyle name="20% - Accent1 2 2 4 2 4 4 2 3" xfId="5788"/>
    <cellStyle name="20% - Accent1 2 2 4 2 4 4 3" xfId="5789"/>
    <cellStyle name="20% - Accent1 2 2 4 2 4 4 3 2" xfId="5790"/>
    <cellStyle name="20% - Accent1 2 2 4 2 4 4 4" xfId="5791"/>
    <cellStyle name="20% - Accent1 2 2 4 2 4 5" xfId="5792"/>
    <cellStyle name="20% - Accent1 2 2 4 2 4 5 2" xfId="5793"/>
    <cellStyle name="20% - Accent1 2 2 4 2 4 5 2 2" xfId="5794"/>
    <cellStyle name="20% - Accent1 2 2 4 2 4 5 2 2 2" xfId="5795"/>
    <cellStyle name="20% - Accent1 2 2 4 2 4 5 2 3" xfId="5796"/>
    <cellStyle name="20% - Accent1 2 2 4 2 4 5 3" xfId="5797"/>
    <cellStyle name="20% - Accent1 2 2 4 2 4 5 3 2" xfId="5798"/>
    <cellStyle name="20% - Accent1 2 2 4 2 4 5 4" xfId="5799"/>
    <cellStyle name="20% - Accent1 2 2 4 2 4 6" xfId="5800"/>
    <cellStyle name="20% - Accent1 2 2 4 2 4 6 2" xfId="5801"/>
    <cellStyle name="20% - Accent1 2 2 4 2 4 6 2 2" xfId="5802"/>
    <cellStyle name="20% - Accent1 2 2 4 2 4 6 2 2 2" xfId="5803"/>
    <cellStyle name="20% - Accent1 2 2 4 2 4 6 2 3" xfId="5804"/>
    <cellStyle name="20% - Accent1 2 2 4 2 4 6 3" xfId="5805"/>
    <cellStyle name="20% - Accent1 2 2 4 2 4 6 3 2" xfId="5806"/>
    <cellStyle name="20% - Accent1 2 2 4 2 4 6 4" xfId="5807"/>
    <cellStyle name="20% - Accent1 2 2 4 2 4 7" xfId="5808"/>
    <cellStyle name="20% - Accent1 2 2 4 2 4 7 2" xfId="5809"/>
    <cellStyle name="20% - Accent1 2 2 4 2 4 7 2 2" xfId="5810"/>
    <cellStyle name="20% - Accent1 2 2 4 2 4 7 3" xfId="5811"/>
    <cellStyle name="20% - Accent1 2 2 4 2 4 8" xfId="5812"/>
    <cellStyle name="20% - Accent1 2 2 4 2 4 8 2" xfId="5813"/>
    <cellStyle name="20% - Accent1 2 2 4 2 4 8 2 2" xfId="5814"/>
    <cellStyle name="20% - Accent1 2 2 4 2 4 8 3" xfId="5815"/>
    <cellStyle name="20% - Accent1 2 2 4 2 4 9" xfId="5816"/>
    <cellStyle name="20% - Accent1 2 2 4 2 4 9 2" xfId="5817"/>
    <cellStyle name="20% - Accent1 2 2 4 2 5" xfId="5818"/>
    <cellStyle name="20% - Accent1 2 2 4 2 5 10" xfId="5819"/>
    <cellStyle name="20% - Accent1 2 2 4 2 5 10 2" xfId="5820"/>
    <cellStyle name="20% - Accent1 2 2 4 2 5 11" xfId="5821"/>
    <cellStyle name="20% - Accent1 2 2 4 2 5 2" xfId="5822"/>
    <cellStyle name="20% - Accent1 2 2 4 2 5 2 2" xfId="5823"/>
    <cellStyle name="20% - Accent1 2 2 4 2 5 2 2 2" xfId="5824"/>
    <cellStyle name="20% - Accent1 2 2 4 2 5 2 2 2 2" xfId="5825"/>
    <cellStyle name="20% - Accent1 2 2 4 2 5 2 2 2 2 2" xfId="5826"/>
    <cellStyle name="20% - Accent1 2 2 4 2 5 2 2 2 3" xfId="5827"/>
    <cellStyle name="20% - Accent1 2 2 4 2 5 2 2 3" xfId="5828"/>
    <cellStyle name="20% - Accent1 2 2 4 2 5 2 2 3 2" xfId="5829"/>
    <cellStyle name="20% - Accent1 2 2 4 2 5 2 2 4" xfId="5830"/>
    <cellStyle name="20% - Accent1 2 2 4 2 5 2 3" xfId="5831"/>
    <cellStyle name="20% - Accent1 2 2 4 2 5 2 3 2" xfId="5832"/>
    <cellStyle name="20% - Accent1 2 2 4 2 5 2 3 2 2" xfId="5833"/>
    <cellStyle name="20% - Accent1 2 2 4 2 5 2 3 2 2 2" xfId="5834"/>
    <cellStyle name="20% - Accent1 2 2 4 2 5 2 3 2 3" xfId="5835"/>
    <cellStyle name="20% - Accent1 2 2 4 2 5 2 3 3" xfId="5836"/>
    <cellStyle name="20% - Accent1 2 2 4 2 5 2 3 3 2" xfId="5837"/>
    <cellStyle name="20% - Accent1 2 2 4 2 5 2 3 4" xfId="5838"/>
    <cellStyle name="20% - Accent1 2 2 4 2 5 2 4" xfId="5839"/>
    <cellStyle name="20% - Accent1 2 2 4 2 5 2 4 2" xfId="5840"/>
    <cellStyle name="20% - Accent1 2 2 4 2 5 2 4 2 2" xfId="5841"/>
    <cellStyle name="20% - Accent1 2 2 4 2 5 2 4 2 2 2" xfId="5842"/>
    <cellStyle name="20% - Accent1 2 2 4 2 5 2 4 2 3" xfId="5843"/>
    <cellStyle name="20% - Accent1 2 2 4 2 5 2 4 3" xfId="5844"/>
    <cellStyle name="20% - Accent1 2 2 4 2 5 2 4 3 2" xfId="5845"/>
    <cellStyle name="20% - Accent1 2 2 4 2 5 2 4 4" xfId="5846"/>
    <cellStyle name="20% - Accent1 2 2 4 2 5 2 5" xfId="5847"/>
    <cellStyle name="20% - Accent1 2 2 4 2 5 2 5 2" xfId="5848"/>
    <cellStyle name="20% - Accent1 2 2 4 2 5 2 5 2 2" xfId="5849"/>
    <cellStyle name="20% - Accent1 2 2 4 2 5 2 5 3" xfId="5850"/>
    <cellStyle name="20% - Accent1 2 2 4 2 5 2 6" xfId="5851"/>
    <cellStyle name="20% - Accent1 2 2 4 2 5 2 6 2" xfId="5852"/>
    <cellStyle name="20% - Accent1 2 2 4 2 5 2 6 2 2" xfId="5853"/>
    <cellStyle name="20% - Accent1 2 2 4 2 5 2 6 3" xfId="5854"/>
    <cellStyle name="20% - Accent1 2 2 4 2 5 2 7" xfId="5855"/>
    <cellStyle name="20% - Accent1 2 2 4 2 5 2 7 2" xfId="5856"/>
    <cellStyle name="20% - Accent1 2 2 4 2 5 2 8" xfId="5857"/>
    <cellStyle name="20% - Accent1 2 2 4 2 5 2 8 2" xfId="5858"/>
    <cellStyle name="20% - Accent1 2 2 4 2 5 2 9" xfId="5859"/>
    <cellStyle name="20% - Accent1 2 2 4 2 5 3" xfId="5860"/>
    <cellStyle name="20% - Accent1 2 2 4 2 5 3 2" xfId="5861"/>
    <cellStyle name="20% - Accent1 2 2 4 2 5 3 2 2" xfId="5862"/>
    <cellStyle name="20% - Accent1 2 2 4 2 5 3 2 2 2" xfId="5863"/>
    <cellStyle name="20% - Accent1 2 2 4 2 5 3 2 2 2 2" xfId="5864"/>
    <cellStyle name="20% - Accent1 2 2 4 2 5 3 2 2 3" xfId="5865"/>
    <cellStyle name="20% - Accent1 2 2 4 2 5 3 2 3" xfId="5866"/>
    <cellStyle name="20% - Accent1 2 2 4 2 5 3 2 3 2" xfId="5867"/>
    <cellStyle name="20% - Accent1 2 2 4 2 5 3 2 4" xfId="5868"/>
    <cellStyle name="20% - Accent1 2 2 4 2 5 3 3" xfId="5869"/>
    <cellStyle name="20% - Accent1 2 2 4 2 5 3 3 2" xfId="5870"/>
    <cellStyle name="20% - Accent1 2 2 4 2 5 3 3 2 2" xfId="5871"/>
    <cellStyle name="20% - Accent1 2 2 4 2 5 3 3 2 2 2" xfId="5872"/>
    <cellStyle name="20% - Accent1 2 2 4 2 5 3 3 2 3" xfId="5873"/>
    <cellStyle name="20% - Accent1 2 2 4 2 5 3 3 3" xfId="5874"/>
    <cellStyle name="20% - Accent1 2 2 4 2 5 3 3 3 2" xfId="5875"/>
    <cellStyle name="20% - Accent1 2 2 4 2 5 3 3 4" xfId="5876"/>
    <cellStyle name="20% - Accent1 2 2 4 2 5 3 4" xfId="5877"/>
    <cellStyle name="20% - Accent1 2 2 4 2 5 3 4 2" xfId="5878"/>
    <cellStyle name="20% - Accent1 2 2 4 2 5 3 4 2 2" xfId="5879"/>
    <cellStyle name="20% - Accent1 2 2 4 2 5 3 4 2 2 2" xfId="5880"/>
    <cellStyle name="20% - Accent1 2 2 4 2 5 3 4 2 3" xfId="5881"/>
    <cellStyle name="20% - Accent1 2 2 4 2 5 3 4 3" xfId="5882"/>
    <cellStyle name="20% - Accent1 2 2 4 2 5 3 4 3 2" xfId="5883"/>
    <cellStyle name="20% - Accent1 2 2 4 2 5 3 4 4" xfId="5884"/>
    <cellStyle name="20% - Accent1 2 2 4 2 5 3 5" xfId="5885"/>
    <cellStyle name="20% - Accent1 2 2 4 2 5 3 5 2" xfId="5886"/>
    <cellStyle name="20% - Accent1 2 2 4 2 5 3 5 2 2" xfId="5887"/>
    <cellStyle name="20% - Accent1 2 2 4 2 5 3 5 3" xfId="5888"/>
    <cellStyle name="20% - Accent1 2 2 4 2 5 3 6" xfId="5889"/>
    <cellStyle name="20% - Accent1 2 2 4 2 5 3 6 2" xfId="5890"/>
    <cellStyle name="20% - Accent1 2 2 4 2 5 3 6 2 2" xfId="5891"/>
    <cellStyle name="20% - Accent1 2 2 4 2 5 3 6 3" xfId="5892"/>
    <cellStyle name="20% - Accent1 2 2 4 2 5 3 7" xfId="5893"/>
    <cellStyle name="20% - Accent1 2 2 4 2 5 3 7 2" xfId="5894"/>
    <cellStyle name="20% - Accent1 2 2 4 2 5 3 8" xfId="5895"/>
    <cellStyle name="20% - Accent1 2 2 4 2 5 3 8 2" xfId="5896"/>
    <cellStyle name="20% - Accent1 2 2 4 2 5 3 9" xfId="5897"/>
    <cellStyle name="20% - Accent1 2 2 4 2 5 4" xfId="5898"/>
    <cellStyle name="20% - Accent1 2 2 4 2 5 4 2" xfId="5899"/>
    <cellStyle name="20% - Accent1 2 2 4 2 5 4 2 2" xfId="5900"/>
    <cellStyle name="20% - Accent1 2 2 4 2 5 4 2 2 2" xfId="5901"/>
    <cellStyle name="20% - Accent1 2 2 4 2 5 4 2 3" xfId="5902"/>
    <cellStyle name="20% - Accent1 2 2 4 2 5 4 3" xfId="5903"/>
    <cellStyle name="20% - Accent1 2 2 4 2 5 4 3 2" xfId="5904"/>
    <cellStyle name="20% - Accent1 2 2 4 2 5 4 4" xfId="5905"/>
    <cellStyle name="20% - Accent1 2 2 4 2 5 5" xfId="5906"/>
    <cellStyle name="20% - Accent1 2 2 4 2 5 5 2" xfId="5907"/>
    <cellStyle name="20% - Accent1 2 2 4 2 5 5 2 2" xfId="5908"/>
    <cellStyle name="20% - Accent1 2 2 4 2 5 5 2 2 2" xfId="5909"/>
    <cellStyle name="20% - Accent1 2 2 4 2 5 5 2 3" xfId="5910"/>
    <cellStyle name="20% - Accent1 2 2 4 2 5 5 3" xfId="5911"/>
    <cellStyle name="20% - Accent1 2 2 4 2 5 5 3 2" xfId="5912"/>
    <cellStyle name="20% - Accent1 2 2 4 2 5 5 4" xfId="5913"/>
    <cellStyle name="20% - Accent1 2 2 4 2 5 6" xfId="5914"/>
    <cellStyle name="20% - Accent1 2 2 4 2 5 6 2" xfId="5915"/>
    <cellStyle name="20% - Accent1 2 2 4 2 5 6 2 2" xfId="5916"/>
    <cellStyle name="20% - Accent1 2 2 4 2 5 6 2 2 2" xfId="5917"/>
    <cellStyle name="20% - Accent1 2 2 4 2 5 6 2 3" xfId="5918"/>
    <cellStyle name="20% - Accent1 2 2 4 2 5 6 3" xfId="5919"/>
    <cellStyle name="20% - Accent1 2 2 4 2 5 6 3 2" xfId="5920"/>
    <cellStyle name="20% - Accent1 2 2 4 2 5 6 4" xfId="5921"/>
    <cellStyle name="20% - Accent1 2 2 4 2 5 7" xfId="5922"/>
    <cellStyle name="20% - Accent1 2 2 4 2 5 7 2" xfId="5923"/>
    <cellStyle name="20% - Accent1 2 2 4 2 5 7 2 2" xfId="5924"/>
    <cellStyle name="20% - Accent1 2 2 4 2 5 7 3" xfId="5925"/>
    <cellStyle name="20% - Accent1 2 2 4 2 5 8" xfId="5926"/>
    <cellStyle name="20% - Accent1 2 2 4 2 5 8 2" xfId="5927"/>
    <cellStyle name="20% - Accent1 2 2 4 2 5 8 2 2" xfId="5928"/>
    <cellStyle name="20% - Accent1 2 2 4 2 5 8 3" xfId="5929"/>
    <cellStyle name="20% - Accent1 2 2 4 2 5 9" xfId="5930"/>
    <cellStyle name="20% - Accent1 2 2 4 2 5 9 2" xfId="5931"/>
    <cellStyle name="20% - Accent1 2 2 4 2 6" xfId="5932"/>
    <cellStyle name="20% - Accent1 2 2 4 2 6 2" xfId="5933"/>
    <cellStyle name="20% - Accent1 2 2 4 2 6 2 2" xfId="5934"/>
    <cellStyle name="20% - Accent1 2 2 4 2 6 2 2 2" xfId="5935"/>
    <cellStyle name="20% - Accent1 2 2 4 2 6 2 2 2 2" xfId="5936"/>
    <cellStyle name="20% - Accent1 2 2 4 2 6 2 2 3" xfId="5937"/>
    <cellStyle name="20% - Accent1 2 2 4 2 6 2 3" xfId="5938"/>
    <cellStyle name="20% - Accent1 2 2 4 2 6 2 3 2" xfId="5939"/>
    <cellStyle name="20% - Accent1 2 2 4 2 6 2 4" xfId="5940"/>
    <cellStyle name="20% - Accent1 2 2 4 2 6 3" xfId="5941"/>
    <cellStyle name="20% - Accent1 2 2 4 2 6 3 2" xfId="5942"/>
    <cellStyle name="20% - Accent1 2 2 4 2 6 3 2 2" xfId="5943"/>
    <cellStyle name="20% - Accent1 2 2 4 2 6 3 2 2 2" xfId="5944"/>
    <cellStyle name="20% - Accent1 2 2 4 2 6 3 2 3" xfId="5945"/>
    <cellStyle name="20% - Accent1 2 2 4 2 6 3 3" xfId="5946"/>
    <cellStyle name="20% - Accent1 2 2 4 2 6 3 3 2" xfId="5947"/>
    <cellStyle name="20% - Accent1 2 2 4 2 6 3 4" xfId="5948"/>
    <cellStyle name="20% - Accent1 2 2 4 2 6 4" xfId="5949"/>
    <cellStyle name="20% - Accent1 2 2 4 2 6 4 2" xfId="5950"/>
    <cellStyle name="20% - Accent1 2 2 4 2 6 4 2 2" xfId="5951"/>
    <cellStyle name="20% - Accent1 2 2 4 2 6 4 2 2 2" xfId="5952"/>
    <cellStyle name="20% - Accent1 2 2 4 2 6 4 2 3" xfId="5953"/>
    <cellStyle name="20% - Accent1 2 2 4 2 6 4 3" xfId="5954"/>
    <cellStyle name="20% - Accent1 2 2 4 2 6 4 3 2" xfId="5955"/>
    <cellStyle name="20% - Accent1 2 2 4 2 6 4 4" xfId="5956"/>
    <cellStyle name="20% - Accent1 2 2 4 2 6 5" xfId="5957"/>
    <cellStyle name="20% - Accent1 2 2 4 2 6 5 2" xfId="5958"/>
    <cellStyle name="20% - Accent1 2 2 4 2 6 5 2 2" xfId="5959"/>
    <cellStyle name="20% - Accent1 2 2 4 2 6 5 3" xfId="5960"/>
    <cellStyle name="20% - Accent1 2 2 4 2 6 6" xfId="5961"/>
    <cellStyle name="20% - Accent1 2 2 4 2 6 6 2" xfId="5962"/>
    <cellStyle name="20% - Accent1 2 2 4 2 6 6 2 2" xfId="5963"/>
    <cellStyle name="20% - Accent1 2 2 4 2 6 6 3" xfId="5964"/>
    <cellStyle name="20% - Accent1 2 2 4 2 6 7" xfId="5965"/>
    <cellStyle name="20% - Accent1 2 2 4 2 6 7 2" xfId="5966"/>
    <cellStyle name="20% - Accent1 2 2 4 2 6 8" xfId="5967"/>
    <cellStyle name="20% - Accent1 2 2 4 2 6 8 2" xfId="5968"/>
    <cellStyle name="20% - Accent1 2 2 4 2 6 9" xfId="5969"/>
    <cellStyle name="20% - Accent1 2 2 4 2 7" xfId="5970"/>
    <cellStyle name="20% - Accent1 2 2 4 2 7 2" xfId="5971"/>
    <cellStyle name="20% - Accent1 2 2 4 2 7 2 2" xfId="5972"/>
    <cellStyle name="20% - Accent1 2 2 4 2 7 2 2 2" xfId="5973"/>
    <cellStyle name="20% - Accent1 2 2 4 2 7 2 2 2 2" xfId="5974"/>
    <cellStyle name="20% - Accent1 2 2 4 2 7 2 2 3" xfId="5975"/>
    <cellStyle name="20% - Accent1 2 2 4 2 7 2 3" xfId="5976"/>
    <cellStyle name="20% - Accent1 2 2 4 2 7 2 3 2" xfId="5977"/>
    <cellStyle name="20% - Accent1 2 2 4 2 7 2 4" xfId="5978"/>
    <cellStyle name="20% - Accent1 2 2 4 2 7 3" xfId="5979"/>
    <cellStyle name="20% - Accent1 2 2 4 2 7 3 2" xfId="5980"/>
    <cellStyle name="20% - Accent1 2 2 4 2 7 3 2 2" xfId="5981"/>
    <cellStyle name="20% - Accent1 2 2 4 2 7 3 2 2 2" xfId="5982"/>
    <cellStyle name="20% - Accent1 2 2 4 2 7 3 2 3" xfId="5983"/>
    <cellStyle name="20% - Accent1 2 2 4 2 7 3 3" xfId="5984"/>
    <cellStyle name="20% - Accent1 2 2 4 2 7 3 3 2" xfId="5985"/>
    <cellStyle name="20% - Accent1 2 2 4 2 7 3 4" xfId="5986"/>
    <cellStyle name="20% - Accent1 2 2 4 2 7 4" xfId="5987"/>
    <cellStyle name="20% - Accent1 2 2 4 2 7 4 2" xfId="5988"/>
    <cellStyle name="20% - Accent1 2 2 4 2 7 4 2 2" xfId="5989"/>
    <cellStyle name="20% - Accent1 2 2 4 2 7 4 2 2 2" xfId="5990"/>
    <cellStyle name="20% - Accent1 2 2 4 2 7 4 2 3" xfId="5991"/>
    <cellStyle name="20% - Accent1 2 2 4 2 7 4 3" xfId="5992"/>
    <cellStyle name="20% - Accent1 2 2 4 2 7 4 3 2" xfId="5993"/>
    <cellStyle name="20% - Accent1 2 2 4 2 7 4 4" xfId="5994"/>
    <cellStyle name="20% - Accent1 2 2 4 2 7 5" xfId="5995"/>
    <cellStyle name="20% - Accent1 2 2 4 2 7 5 2" xfId="5996"/>
    <cellStyle name="20% - Accent1 2 2 4 2 7 5 2 2" xfId="5997"/>
    <cellStyle name="20% - Accent1 2 2 4 2 7 5 3" xfId="5998"/>
    <cellStyle name="20% - Accent1 2 2 4 2 7 6" xfId="5999"/>
    <cellStyle name="20% - Accent1 2 2 4 2 7 6 2" xfId="6000"/>
    <cellStyle name="20% - Accent1 2 2 4 2 7 6 2 2" xfId="6001"/>
    <cellStyle name="20% - Accent1 2 2 4 2 7 6 3" xfId="6002"/>
    <cellStyle name="20% - Accent1 2 2 4 2 7 7" xfId="6003"/>
    <cellStyle name="20% - Accent1 2 2 4 2 7 7 2" xfId="6004"/>
    <cellStyle name="20% - Accent1 2 2 4 2 7 8" xfId="6005"/>
    <cellStyle name="20% - Accent1 2 2 4 2 7 8 2" xfId="6006"/>
    <cellStyle name="20% - Accent1 2 2 4 2 7 9" xfId="6007"/>
    <cellStyle name="20% - Accent1 2 2 4 2 8" xfId="6008"/>
    <cellStyle name="20% - Accent1 2 2 4 2 8 2" xfId="6009"/>
    <cellStyle name="20% - Accent1 2 2 4 2 8 2 2" xfId="6010"/>
    <cellStyle name="20% - Accent1 2 2 4 2 8 2 2 2" xfId="6011"/>
    <cellStyle name="20% - Accent1 2 2 4 2 8 2 3" xfId="6012"/>
    <cellStyle name="20% - Accent1 2 2 4 2 8 3" xfId="6013"/>
    <cellStyle name="20% - Accent1 2 2 4 2 8 3 2" xfId="6014"/>
    <cellStyle name="20% - Accent1 2 2 4 2 8 4" xfId="6015"/>
    <cellStyle name="20% - Accent1 2 2 4 2 9" xfId="6016"/>
    <cellStyle name="20% - Accent1 2 2 4 2 9 2" xfId="6017"/>
    <cellStyle name="20% - Accent1 2 2 4 2 9 2 2" xfId="6018"/>
    <cellStyle name="20% - Accent1 2 2 4 2 9 2 2 2" xfId="6019"/>
    <cellStyle name="20% - Accent1 2 2 4 2 9 2 3" xfId="6020"/>
    <cellStyle name="20% - Accent1 2 2 4 2 9 3" xfId="6021"/>
    <cellStyle name="20% - Accent1 2 2 4 2 9 3 2" xfId="6022"/>
    <cellStyle name="20% - Accent1 2 2 4 2 9 4" xfId="6023"/>
    <cellStyle name="20% - Accent1 2 2 4 3" xfId="6024"/>
    <cellStyle name="20% - Accent1 2 2 4 3 10" xfId="6025"/>
    <cellStyle name="20% - Accent1 2 2 4 3 10 2" xfId="6026"/>
    <cellStyle name="20% - Accent1 2 2 4 3 10 2 2" xfId="6027"/>
    <cellStyle name="20% - Accent1 2 2 4 3 10 3" xfId="6028"/>
    <cellStyle name="20% - Accent1 2 2 4 3 11" xfId="6029"/>
    <cellStyle name="20% - Accent1 2 2 4 3 11 2" xfId="6030"/>
    <cellStyle name="20% - Accent1 2 2 4 3 11 2 2" xfId="6031"/>
    <cellStyle name="20% - Accent1 2 2 4 3 11 3" xfId="6032"/>
    <cellStyle name="20% - Accent1 2 2 4 3 12" xfId="6033"/>
    <cellStyle name="20% - Accent1 2 2 4 3 12 2" xfId="6034"/>
    <cellStyle name="20% - Accent1 2 2 4 3 13" xfId="6035"/>
    <cellStyle name="20% - Accent1 2 2 4 3 13 2" xfId="6036"/>
    <cellStyle name="20% - Accent1 2 2 4 3 14" xfId="6037"/>
    <cellStyle name="20% - Accent1 2 2 4 3 2" xfId="6038"/>
    <cellStyle name="20% - Accent1 2 2 4 3 2 10" xfId="6039"/>
    <cellStyle name="20% - Accent1 2 2 4 3 2 10 2" xfId="6040"/>
    <cellStyle name="20% - Accent1 2 2 4 3 2 11" xfId="6041"/>
    <cellStyle name="20% - Accent1 2 2 4 3 2 2" xfId="6042"/>
    <cellStyle name="20% - Accent1 2 2 4 3 2 2 2" xfId="6043"/>
    <cellStyle name="20% - Accent1 2 2 4 3 2 2 2 2" xfId="6044"/>
    <cellStyle name="20% - Accent1 2 2 4 3 2 2 2 2 2" xfId="6045"/>
    <cellStyle name="20% - Accent1 2 2 4 3 2 2 2 2 2 2" xfId="6046"/>
    <cellStyle name="20% - Accent1 2 2 4 3 2 2 2 2 3" xfId="6047"/>
    <cellStyle name="20% - Accent1 2 2 4 3 2 2 2 3" xfId="6048"/>
    <cellStyle name="20% - Accent1 2 2 4 3 2 2 2 3 2" xfId="6049"/>
    <cellStyle name="20% - Accent1 2 2 4 3 2 2 2 4" xfId="6050"/>
    <cellStyle name="20% - Accent1 2 2 4 3 2 2 3" xfId="6051"/>
    <cellStyle name="20% - Accent1 2 2 4 3 2 2 3 2" xfId="6052"/>
    <cellStyle name="20% - Accent1 2 2 4 3 2 2 3 2 2" xfId="6053"/>
    <cellStyle name="20% - Accent1 2 2 4 3 2 2 3 2 2 2" xfId="6054"/>
    <cellStyle name="20% - Accent1 2 2 4 3 2 2 3 2 3" xfId="6055"/>
    <cellStyle name="20% - Accent1 2 2 4 3 2 2 3 3" xfId="6056"/>
    <cellStyle name="20% - Accent1 2 2 4 3 2 2 3 3 2" xfId="6057"/>
    <cellStyle name="20% - Accent1 2 2 4 3 2 2 3 4" xfId="6058"/>
    <cellStyle name="20% - Accent1 2 2 4 3 2 2 4" xfId="6059"/>
    <cellStyle name="20% - Accent1 2 2 4 3 2 2 4 2" xfId="6060"/>
    <cellStyle name="20% - Accent1 2 2 4 3 2 2 4 2 2" xfId="6061"/>
    <cellStyle name="20% - Accent1 2 2 4 3 2 2 4 2 2 2" xfId="6062"/>
    <cellStyle name="20% - Accent1 2 2 4 3 2 2 4 2 3" xfId="6063"/>
    <cellStyle name="20% - Accent1 2 2 4 3 2 2 4 3" xfId="6064"/>
    <cellStyle name="20% - Accent1 2 2 4 3 2 2 4 3 2" xfId="6065"/>
    <cellStyle name="20% - Accent1 2 2 4 3 2 2 4 4" xfId="6066"/>
    <cellStyle name="20% - Accent1 2 2 4 3 2 2 5" xfId="6067"/>
    <cellStyle name="20% - Accent1 2 2 4 3 2 2 5 2" xfId="6068"/>
    <cellStyle name="20% - Accent1 2 2 4 3 2 2 5 2 2" xfId="6069"/>
    <cellStyle name="20% - Accent1 2 2 4 3 2 2 5 3" xfId="6070"/>
    <cellStyle name="20% - Accent1 2 2 4 3 2 2 6" xfId="6071"/>
    <cellStyle name="20% - Accent1 2 2 4 3 2 2 6 2" xfId="6072"/>
    <cellStyle name="20% - Accent1 2 2 4 3 2 2 6 2 2" xfId="6073"/>
    <cellStyle name="20% - Accent1 2 2 4 3 2 2 6 3" xfId="6074"/>
    <cellStyle name="20% - Accent1 2 2 4 3 2 2 7" xfId="6075"/>
    <cellStyle name="20% - Accent1 2 2 4 3 2 2 7 2" xfId="6076"/>
    <cellStyle name="20% - Accent1 2 2 4 3 2 2 8" xfId="6077"/>
    <cellStyle name="20% - Accent1 2 2 4 3 2 2 8 2" xfId="6078"/>
    <cellStyle name="20% - Accent1 2 2 4 3 2 2 9" xfId="6079"/>
    <cellStyle name="20% - Accent1 2 2 4 3 2 3" xfId="6080"/>
    <cellStyle name="20% - Accent1 2 2 4 3 2 3 2" xfId="6081"/>
    <cellStyle name="20% - Accent1 2 2 4 3 2 3 2 2" xfId="6082"/>
    <cellStyle name="20% - Accent1 2 2 4 3 2 3 2 2 2" xfId="6083"/>
    <cellStyle name="20% - Accent1 2 2 4 3 2 3 2 2 2 2" xfId="6084"/>
    <cellStyle name="20% - Accent1 2 2 4 3 2 3 2 2 3" xfId="6085"/>
    <cellStyle name="20% - Accent1 2 2 4 3 2 3 2 3" xfId="6086"/>
    <cellStyle name="20% - Accent1 2 2 4 3 2 3 2 3 2" xfId="6087"/>
    <cellStyle name="20% - Accent1 2 2 4 3 2 3 2 4" xfId="6088"/>
    <cellStyle name="20% - Accent1 2 2 4 3 2 3 3" xfId="6089"/>
    <cellStyle name="20% - Accent1 2 2 4 3 2 3 3 2" xfId="6090"/>
    <cellStyle name="20% - Accent1 2 2 4 3 2 3 3 2 2" xfId="6091"/>
    <cellStyle name="20% - Accent1 2 2 4 3 2 3 3 2 2 2" xfId="6092"/>
    <cellStyle name="20% - Accent1 2 2 4 3 2 3 3 2 3" xfId="6093"/>
    <cellStyle name="20% - Accent1 2 2 4 3 2 3 3 3" xfId="6094"/>
    <cellStyle name="20% - Accent1 2 2 4 3 2 3 3 3 2" xfId="6095"/>
    <cellStyle name="20% - Accent1 2 2 4 3 2 3 3 4" xfId="6096"/>
    <cellStyle name="20% - Accent1 2 2 4 3 2 3 4" xfId="6097"/>
    <cellStyle name="20% - Accent1 2 2 4 3 2 3 4 2" xfId="6098"/>
    <cellStyle name="20% - Accent1 2 2 4 3 2 3 4 2 2" xfId="6099"/>
    <cellStyle name="20% - Accent1 2 2 4 3 2 3 4 2 2 2" xfId="6100"/>
    <cellStyle name="20% - Accent1 2 2 4 3 2 3 4 2 3" xfId="6101"/>
    <cellStyle name="20% - Accent1 2 2 4 3 2 3 4 3" xfId="6102"/>
    <cellStyle name="20% - Accent1 2 2 4 3 2 3 4 3 2" xfId="6103"/>
    <cellStyle name="20% - Accent1 2 2 4 3 2 3 4 4" xfId="6104"/>
    <cellStyle name="20% - Accent1 2 2 4 3 2 3 5" xfId="6105"/>
    <cellStyle name="20% - Accent1 2 2 4 3 2 3 5 2" xfId="6106"/>
    <cellStyle name="20% - Accent1 2 2 4 3 2 3 5 2 2" xfId="6107"/>
    <cellStyle name="20% - Accent1 2 2 4 3 2 3 5 3" xfId="6108"/>
    <cellStyle name="20% - Accent1 2 2 4 3 2 3 6" xfId="6109"/>
    <cellStyle name="20% - Accent1 2 2 4 3 2 3 6 2" xfId="6110"/>
    <cellStyle name="20% - Accent1 2 2 4 3 2 3 6 2 2" xfId="6111"/>
    <cellStyle name="20% - Accent1 2 2 4 3 2 3 6 3" xfId="6112"/>
    <cellStyle name="20% - Accent1 2 2 4 3 2 3 7" xfId="6113"/>
    <cellStyle name="20% - Accent1 2 2 4 3 2 3 7 2" xfId="6114"/>
    <cellStyle name="20% - Accent1 2 2 4 3 2 3 8" xfId="6115"/>
    <cellStyle name="20% - Accent1 2 2 4 3 2 3 8 2" xfId="6116"/>
    <cellStyle name="20% - Accent1 2 2 4 3 2 3 9" xfId="6117"/>
    <cellStyle name="20% - Accent1 2 2 4 3 2 4" xfId="6118"/>
    <cellStyle name="20% - Accent1 2 2 4 3 2 4 2" xfId="6119"/>
    <cellStyle name="20% - Accent1 2 2 4 3 2 4 2 2" xfId="6120"/>
    <cellStyle name="20% - Accent1 2 2 4 3 2 4 2 2 2" xfId="6121"/>
    <cellStyle name="20% - Accent1 2 2 4 3 2 4 2 3" xfId="6122"/>
    <cellStyle name="20% - Accent1 2 2 4 3 2 4 3" xfId="6123"/>
    <cellStyle name="20% - Accent1 2 2 4 3 2 4 3 2" xfId="6124"/>
    <cellStyle name="20% - Accent1 2 2 4 3 2 4 4" xfId="6125"/>
    <cellStyle name="20% - Accent1 2 2 4 3 2 5" xfId="6126"/>
    <cellStyle name="20% - Accent1 2 2 4 3 2 5 2" xfId="6127"/>
    <cellStyle name="20% - Accent1 2 2 4 3 2 5 2 2" xfId="6128"/>
    <cellStyle name="20% - Accent1 2 2 4 3 2 5 2 2 2" xfId="6129"/>
    <cellStyle name="20% - Accent1 2 2 4 3 2 5 2 3" xfId="6130"/>
    <cellStyle name="20% - Accent1 2 2 4 3 2 5 3" xfId="6131"/>
    <cellStyle name="20% - Accent1 2 2 4 3 2 5 3 2" xfId="6132"/>
    <cellStyle name="20% - Accent1 2 2 4 3 2 5 4" xfId="6133"/>
    <cellStyle name="20% - Accent1 2 2 4 3 2 6" xfId="6134"/>
    <cellStyle name="20% - Accent1 2 2 4 3 2 6 2" xfId="6135"/>
    <cellStyle name="20% - Accent1 2 2 4 3 2 6 2 2" xfId="6136"/>
    <cellStyle name="20% - Accent1 2 2 4 3 2 6 2 2 2" xfId="6137"/>
    <cellStyle name="20% - Accent1 2 2 4 3 2 6 2 3" xfId="6138"/>
    <cellStyle name="20% - Accent1 2 2 4 3 2 6 3" xfId="6139"/>
    <cellStyle name="20% - Accent1 2 2 4 3 2 6 3 2" xfId="6140"/>
    <cellStyle name="20% - Accent1 2 2 4 3 2 6 4" xfId="6141"/>
    <cellStyle name="20% - Accent1 2 2 4 3 2 7" xfId="6142"/>
    <cellStyle name="20% - Accent1 2 2 4 3 2 7 2" xfId="6143"/>
    <cellStyle name="20% - Accent1 2 2 4 3 2 7 2 2" xfId="6144"/>
    <cellStyle name="20% - Accent1 2 2 4 3 2 7 3" xfId="6145"/>
    <cellStyle name="20% - Accent1 2 2 4 3 2 8" xfId="6146"/>
    <cellStyle name="20% - Accent1 2 2 4 3 2 8 2" xfId="6147"/>
    <cellStyle name="20% - Accent1 2 2 4 3 2 8 2 2" xfId="6148"/>
    <cellStyle name="20% - Accent1 2 2 4 3 2 8 3" xfId="6149"/>
    <cellStyle name="20% - Accent1 2 2 4 3 2 9" xfId="6150"/>
    <cellStyle name="20% - Accent1 2 2 4 3 2 9 2" xfId="6151"/>
    <cellStyle name="20% - Accent1 2 2 4 3 3" xfId="6152"/>
    <cellStyle name="20% - Accent1 2 2 4 3 3 10" xfId="6153"/>
    <cellStyle name="20% - Accent1 2 2 4 3 3 10 2" xfId="6154"/>
    <cellStyle name="20% - Accent1 2 2 4 3 3 11" xfId="6155"/>
    <cellStyle name="20% - Accent1 2 2 4 3 3 2" xfId="6156"/>
    <cellStyle name="20% - Accent1 2 2 4 3 3 2 2" xfId="6157"/>
    <cellStyle name="20% - Accent1 2 2 4 3 3 2 2 2" xfId="6158"/>
    <cellStyle name="20% - Accent1 2 2 4 3 3 2 2 2 2" xfId="6159"/>
    <cellStyle name="20% - Accent1 2 2 4 3 3 2 2 2 2 2" xfId="6160"/>
    <cellStyle name="20% - Accent1 2 2 4 3 3 2 2 2 3" xfId="6161"/>
    <cellStyle name="20% - Accent1 2 2 4 3 3 2 2 3" xfId="6162"/>
    <cellStyle name="20% - Accent1 2 2 4 3 3 2 2 3 2" xfId="6163"/>
    <cellStyle name="20% - Accent1 2 2 4 3 3 2 2 4" xfId="6164"/>
    <cellStyle name="20% - Accent1 2 2 4 3 3 2 3" xfId="6165"/>
    <cellStyle name="20% - Accent1 2 2 4 3 3 2 3 2" xfId="6166"/>
    <cellStyle name="20% - Accent1 2 2 4 3 3 2 3 2 2" xfId="6167"/>
    <cellStyle name="20% - Accent1 2 2 4 3 3 2 3 2 2 2" xfId="6168"/>
    <cellStyle name="20% - Accent1 2 2 4 3 3 2 3 2 3" xfId="6169"/>
    <cellStyle name="20% - Accent1 2 2 4 3 3 2 3 3" xfId="6170"/>
    <cellStyle name="20% - Accent1 2 2 4 3 3 2 3 3 2" xfId="6171"/>
    <cellStyle name="20% - Accent1 2 2 4 3 3 2 3 4" xfId="6172"/>
    <cellStyle name="20% - Accent1 2 2 4 3 3 2 4" xfId="6173"/>
    <cellStyle name="20% - Accent1 2 2 4 3 3 2 4 2" xfId="6174"/>
    <cellStyle name="20% - Accent1 2 2 4 3 3 2 4 2 2" xfId="6175"/>
    <cellStyle name="20% - Accent1 2 2 4 3 3 2 4 2 2 2" xfId="6176"/>
    <cellStyle name="20% - Accent1 2 2 4 3 3 2 4 2 3" xfId="6177"/>
    <cellStyle name="20% - Accent1 2 2 4 3 3 2 4 3" xfId="6178"/>
    <cellStyle name="20% - Accent1 2 2 4 3 3 2 4 3 2" xfId="6179"/>
    <cellStyle name="20% - Accent1 2 2 4 3 3 2 4 4" xfId="6180"/>
    <cellStyle name="20% - Accent1 2 2 4 3 3 2 5" xfId="6181"/>
    <cellStyle name="20% - Accent1 2 2 4 3 3 2 5 2" xfId="6182"/>
    <cellStyle name="20% - Accent1 2 2 4 3 3 2 5 2 2" xfId="6183"/>
    <cellStyle name="20% - Accent1 2 2 4 3 3 2 5 3" xfId="6184"/>
    <cellStyle name="20% - Accent1 2 2 4 3 3 2 6" xfId="6185"/>
    <cellStyle name="20% - Accent1 2 2 4 3 3 2 6 2" xfId="6186"/>
    <cellStyle name="20% - Accent1 2 2 4 3 3 2 6 2 2" xfId="6187"/>
    <cellStyle name="20% - Accent1 2 2 4 3 3 2 6 3" xfId="6188"/>
    <cellStyle name="20% - Accent1 2 2 4 3 3 2 7" xfId="6189"/>
    <cellStyle name="20% - Accent1 2 2 4 3 3 2 7 2" xfId="6190"/>
    <cellStyle name="20% - Accent1 2 2 4 3 3 2 8" xfId="6191"/>
    <cellStyle name="20% - Accent1 2 2 4 3 3 2 8 2" xfId="6192"/>
    <cellStyle name="20% - Accent1 2 2 4 3 3 2 9" xfId="6193"/>
    <cellStyle name="20% - Accent1 2 2 4 3 3 3" xfId="6194"/>
    <cellStyle name="20% - Accent1 2 2 4 3 3 3 2" xfId="6195"/>
    <cellStyle name="20% - Accent1 2 2 4 3 3 3 2 2" xfId="6196"/>
    <cellStyle name="20% - Accent1 2 2 4 3 3 3 2 2 2" xfId="6197"/>
    <cellStyle name="20% - Accent1 2 2 4 3 3 3 2 2 2 2" xfId="6198"/>
    <cellStyle name="20% - Accent1 2 2 4 3 3 3 2 2 3" xfId="6199"/>
    <cellStyle name="20% - Accent1 2 2 4 3 3 3 2 3" xfId="6200"/>
    <cellStyle name="20% - Accent1 2 2 4 3 3 3 2 3 2" xfId="6201"/>
    <cellStyle name="20% - Accent1 2 2 4 3 3 3 2 4" xfId="6202"/>
    <cellStyle name="20% - Accent1 2 2 4 3 3 3 3" xfId="6203"/>
    <cellStyle name="20% - Accent1 2 2 4 3 3 3 3 2" xfId="6204"/>
    <cellStyle name="20% - Accent1 2 2 4 3 3 3 3 2 2" xfId="6205"/>
    <cellStyle name="20% - Accent1 2 2 4 3 3 3 3 2 2 2" xfId="6206"/>
    <cellStyle name="20% - Accent1 2 2 4 3 3 3 3 2 3" xfId="6207"/>
    <cellStyle name="20% - Accent1 2 2 4 3 3 3 3 3" xfId="6208"/>
    <cellStyle name="20% - Accent1 2 2 4 3 3 3 3 3 2" xfId="6209"/>
    <cellStyle name="20% - Accent1 2 2 4 3 3 3 3 4" xfId="6210"/>
    <cellStyle name="20% - Accent1 2 2 4 3 3 3 4" xfId="6211"/>
    <cellStyle name="20% - Accent1 2 2 4 3 3 3 4 2" xfId="6212"/>
    <cellStyle name="20% - Accent1 2 2 4 3 3 3 4 2 2" xfId="6213"/>
    <cellStyle name="20% - Accent1 2 2 4 3 3 3 4 2 2 2" xfId="6214"/>
    <cellStyle name="20% - Accent1 2 2 4 3 3 3 4 2 3" xfId="6215"/>
    <cellStyle name="20% - Accent1 2 2 4 3 3 3 4 3" xfId="6216"/>
    <cellStyle name="20% - Accent1 2 2 4 3 3 3 4 3 2" xfId="6217"/>
    <cellStyle name="20% - Accent1 2 2 4 3 3 3 4 4" xfId="6218"/>
    <cellStyle name="20% - Accent1 2 2 4 3 3 3 5" xfId="6219"/>
    <cellStyle name="20% - Accent1 2 2 4 3 3 3 5 2" xfId="6220"/>
    <cellStyle name="20% - Accent1 2 2 4 3 3 3 5 2 2" xfId="6221"/>
    <cellStyle name="20% - Accent1 2 2 4 3 3 3 5 3" xfId="6222"/>
    <cellStyle name="20% - Accent1 2 2 4 3 3 3 6" xfId="6223"/>
    <cellStyle name="20% - Accent1 2 2 4 3 3 3 6 2" xfId="6224"/>
    <cellStyle name="20% - Accent1 2 2 4 3 3 3 6 2 2" xfId="6225"/>
    <cellStyle name="20% - Accent1 2 2 4 3 3 3 6 3" xfId="6226"/>
    <cellStyle name="20% - Accent1 2 2 4 3 3 3 7" xfId="6227"/>
    <cellStyle name="20% - Accent1 2 2 4 3 3 3 7 2" xfId="6228"/>
    <cellStyle name="20% - Accent1 2 2 4 3 3 3 8" xfId="6229"/>
    <cellStyle name="20% - Accent1 2 2 4 3 3 3 8 2" xfId="6230"/>
    <cellStyle name="20% - Accent1 2 2 4 3 3 3 9" xfId="6231"/>
    <cellStyle name="20% - Accent1 2 2 4 3 3 4" xfId="6232"/>
    <cellStyle name="20% - Accent1 2 2 4 3 3 4 2" xfId="6233"/>
    <cellStyle name="20% - Accent1 2 2 4 3 3 4 2 2" xfId="6234"/>
    <cellStyle name="20% - Accent1 2 2 4 3 3 4 2 2 2" xfId="6235"/>
    <cellStyle name="20% - Accent1 2 2 4 3 3 4 2 3" xfId="6236"/>
    <cellStyle name="20% - Accent1 2 2 4 3 3 4 3" xfId="6237"/>
    <cellStyle name="20% - Accent1 2 2 4 3 3 4 3 2" xfId="6238"/>
    <cellStyle name="20% - Accent1 2 2 4 3 3 4 4" xfId="6239"/>
    <cellStyle name="20% - Accent1 2 2 4 3 3 5" xfId="6240"/>
    <cellStyle name="20% - Accent1 2 2 4 3 3 5 2" xfId="6241"/>
    <cellStyle name="20% - Accent1 2 2 4 3 3 5 2 2" xfId="6242"/>
    <cellStyle name="20% - Accent1 2 2 4 3 3 5 2 2 2" xfId="6243"/>
    <cellStyle name="20% - Accent1 2 2 4 3 3 5 2 3" xfId="6244"/>
    <cellStyle name="20% - Accent1 2 2 4 3 3 5 3" xfId="6245"/>
    <cellStyle name="20% - Accent1 2 2 4 3 3 5 3 2" xfId="6246"/>
    <cellStyle name="20% - Accent1 2 2 4 3 3 5 4" xfId="6247"/>
    <cellStyle name="20% - Accent1 2 2 4 3 3 6" xfId="6248"/>
    <cellStyle name="20% - Accent1 2 2 4 3 3 6 2" xfId="6249"/>
    <cellStyle name="20% - Accent1 2 2 4 3 3 6 2 2" xfId="6250"/>
    <cellStyle name="20% - Accent1 2 2 4 3 3 6 2 2 2" xfId="6251"/>
    <cellStyle name="20% - Accent1 2 2 4 3 3 6 2 3" xfId="6252"/>
    <cellStyle name="20% - Accent1 2 2 4 3 3 6 3" xfId="6253"/>
    <cellStyle name="20% - Accent1 2 2 4 3 3 6 3 2" xfId="6254"/>
    <cellStyle name="20% - Accent1 2 2 4 3 3 6 4" xfId="6255"/>
    <cellStyle name="20% - Accent1 2 2 4 3 3 7" xfId="6256"/>
    <cellStyle name="20% - Accent1 2 2 4 3 3 7 2" xfId="6257"/>
    <cellStyle name="20% - Accent1 2 2 4 3 3 7 2 2" xfId="6258"/>
    <cellStyle name="20% - Accent1 2 2 4 3 3 7 3" xfId="6259"/>
    <cellStyle name="20% - Accent1 2 2 4 3 3 8" xfId="6260"/>
    <cellStyle name="20% - Accent1 2 2 4 3 3 8 2" xfId="6261"/>
    <cellStyle name="20% - Accent1 2 2 4 3 3 8 2 2" xfId="6262"/>
    <cellStyle name="20% - Accent1 2 2 4 3 3 8 3" xfId="6263"/>
    <cellStyle name="20% - Accent1 2 2 4 3 3 9" xfId="6264"/>
    <cellStyle name="20% - Accent1 2 2 4 3 3 9 2" xfId="6265"/>
    <cellStyle name="20% - Accent1 2 2 4 3 4" xfId="6266"/>
    <cellStyle name="20% - Accent1 2 2 4 3 4 10" xfId="6267"/>
    <cellStyle name="20% - Accent1 2 2 4 3 4 10 2" xfId="6268"/>
    <cellStyle name="20% - Accent1 2 2 4 3 4 11" xfId="6269"/>
    <cellStyle name="20% - Accent1 2 2 4 3 4 2" xfId="6270"/>
    <cellStyle name="20% - Accent1 2 2 4 3 4 2 2" xfId="6271"/>
    <cellStyle name="20% - Accent1 2 2 4 3 4 2 2 2" xfId="6272"/>
    <cellStyle name="20% - Accent1 2 2 4 3 4 2 2 2 2" xfId="6273"/>
    <cellStyle name="20% - Accent1 2 2 4 3 4 2 2 2 2 2" xfId="6274"/>
    <cellStyle name="20% - Accent1 2 2 4 3 4 2 2 2 3" xfId="6275"/>
    <cellStyle name="20% - Accent1 2 2 4 3 4 2 2 3" xfId="6276"/>
    <cellStyle name="20% - Accent1 2 2 4 3 4 2 2 3 2" xfId="6277"/>
    <cellStyle name="20% - Accent1 2 2 4 3 4 2 2 4" xfId="6278"/>
    <cellStyle name="20% - Accent1 2 2 4 3 4 2 3" xfId="6279"/>
    <cellStyle name="20% - Accent1 2 2 4 3 4 2 3 2" xfId="6280"/>
    <cellStyle name="20% - Accent1 2 2 4 3 4 2 3 2 2" xfId="6281"/>
    <cellStyle name="20% - Accent1 2 2 4 3 4 2 3 2 2 2" xfId="6282"/>
    <cellStyle name="20% - Accent1 2 2 4 3 4 2 3 2 3" xfId="6283"/>
    <cellStyle name="20% - Accent1 2 2 4 3 4 2 3 3" xfId="6284"/>
    <cellStyle name="20% - Accent1 2 2 4 3 4 2 3 3 2" xfId="6285"/>
    <cellStyle name="20% - Accent1 2 2 4 3 4 2 3 4" xfId="6286"/>
    <cellStyle name="20% - Accent1 2 2 4 3 4 2 4" xfId="6287"/>
    <cellStyle name="20% - Accent1 2 2 4 3 4 2 4 2" xfId="6288"/>
    <cellStyle name="20% - Accent1 2 2 4 3 4 2 4 2 2" xfId="6289"/>
    <cellStyle name="20% - Accent1 2 2 4 3 4 2 4 2 2 2" xfId="6290"/>
    <cellStyle name="20% - Accent1 2 2 4 3 4 2 4 2 3" xfId="6291"/>
    <cellStyle name="20% - Accent1 2 2 4 3 4 2 4 3" xfId="6292"/>
    <cellStyle name="20% - Accent1 2 2 4 3 4 2 4 3 2" xfId="6293"/>
    <cellStyle name="20% - Accent1 2 2 4 3 4 2 4 4" xfId="6294"/>
    <cellStyle name="20% - Accent1 2 2 4 3 4 2 5" xfId="6295"/>
    <cellStyle name="20% - Accent1 2 2 4 3 4 2 5 2" xfId="6296"/>
    <cellStyle name="20% - Accent1 2 2 4 3 4 2 5 2 2" xfId="6297"/>
    <cellStyle name="20% - Accent1 2 2 4 3 4 2 5 3" xfId="6298"/>
    <cellStyle name="20% - Accent1 2 2 4 3 4 2 6" xfId="6299"/>
    <cellStyle name="20% - Accent1 2 2 4 3 4 2 6 2" xfId="6300"/>
    <cellStyle name="20% - Accent1 2 2 4 3 4 2 6 2 2" xfId="6301"/>
    <cellStyle name="20% - Accent1 2 2 4 3 4 2 6 3" xfId="6302"/>
    <cellStyle name="20% - Accent1 2 2 4 3 4 2 7" xfId="6303"/>
    <cellStyle name="20% - Accent1 2 2 4 3 4 2 7 2" xfId="6304"/>
    <cellStyle name="20% - Accent1 2 2 4 3 4 2 8" xfId="6305"/>
    <cellStyle name="20% - Accent1 2 2 4 3 4 2 8 2" xfId="6306"/>
    <cellStyle name="20% - Accent1 2 2 4 3 4 2 9" xfId="6307"/>
    <cellStyle name="20% - Accent1 2 2 4 3 4 3" xfId="6308"/>
    <cellStyle name="20% - Accent1 2 2 4 3 4 3 2" xfId="6309"/>
    <cellStyle name="20% - Accent1 2 2 4 3 4 3 2 2" xfId="6310"/>
    <cellStyle name="20% - Accent1 2 2 4 3 4 3 2 2 2" xfId="6311"/>
    <cellStyle name="20% - Accent1 2 2 4 3 4 3 2 2 2 2" xfId="6312"/>
    <cellStyle name="20% - Accent1 2 2 4 3 4 3 2 2 3" xfId="6313"/>
    <cellStyle name="20% - Accent1 2 2 4 3 4 3 2 3" xfId="6314"/>
    <cellStyle name="20% - Accent1 2 2 4 3 4 3 2 3 2" xfId="6315"/>
    <cellStyle name="20% - Accent1 2 2 4 3 4 3 2 4" xfId="6316"/>
    <cellStyle name="20% - Accent1 2 2 4 3 4 3 3" xfId="6317"/>
    <cellStyle name="20% - Accent1 2 2 4 3 4 3 3 2" xfId="6318"/>
    <cellStyle name="20% - Accent1 2 2 4 3 4 3 3 2 2" xfId="6319"/>
    <cellStyle name="20% - Accent1 2 2 4 3 4 3 3 2 2 2" xfId="6320"/>
    <cellStyle name="20% - Accent1 2 2 4 3 4 3 3 2 3" xfId="6321"/>
    <cellStyle name="20% - Accent1 2 2 4 3 4 3 3 3" xfId="6322"/>
    <cellStyle name="20% - Accent1 2 2 4 3 4 3 3 3 2" xfId="6323"/>
    <cellStyle name="20% - Accent1 2 2 4 3 4 3 3 4" xfId="6324"/>
    <cellStyle name="20% - Accent1 2 2 4 3 4 3 4" xfId="6325"/>
    <cellStyle name="20% - Accent1 2 2 4 3 4 3 4 2" xfId="6326"/>
    <cellStyle name="20% - Accent1 2 2 4 3 4 3 4 2 2" xfId="6327"/>
    <cellStyle name="20% - Accent1 2 2 4 3 4 3 4 2 2 2" xfId="6328"/>
    <cellStyle name="20% - Accent1 2 2 4 3 4 3 4 2 3" xfId="6329"/>
    <cellStyle name="20% - Accent1 2 2 4 3 4 3 4 3" xfId="6330"/>
    <cellStyle name="20% - Accent1 2 2 4 3 4 3 4 3 2" xfId="6331"/>
    <cellStyle name="20% - Accent1 2 2 4 3 4 3 4 4" xfId="6332"/>
    <cellStyle name="20% - Accent1 2 2 4 3 4 3 5" xfId="6333"/>
    <cellStyle name="20% - Accent1 2 2 4 3 4 3 5 2" xfId="6334"/>
    <cellStyle name="20% - Accent1 2 2 4 3 4 3 5 2 2" xfId="6335"/>
    <cellStyle name="20% - Accent1 2 2 4 3 4 3 5 3" xfId="6336"/>
    <cellStyle name="20% - Accent1 2 2 4 3 4 3 6" xfId="6337"/>
    <cellStyle name="20% - Accent1 2 2 4 3 4 3 6 2" xfId="6338"/>
    <cellStyle name="20% - Accent1 2 2 4 3 4 3 6 2 2" xfId="6339"/>
    <cellStyle name="20% - Accent1 2 2 4 3 4 3 6 3" xfId="6340"/>
    <cellStyle name="20% - Accent1 2 2 4 3 4 3 7" xfId="6341"/>
    <cellStyle name="20% - Accent1 2 2 4 3 4 3 7 2" xfId="6342"/>
    <cellStyle name="20% - Accent1 2 2 4 3 4 3 8" xfId="6343"/>
    <cellStyle name="20% - Accent1 2 2 4 3 4 3 8 2" xfId="6344"/>
    <cellStyle name="20% - Accent1 2 2 4 3 4 3 9" xfId="6345"/>
    <cellStyle name="20% - Accent1 2 2 4 3 4 4" xfId="6346"/>
    <cellStyle name="20% - Accent1 2 2 4 3 4 4 2" xfId="6347"/>
    <cellStyle name="20% - Accent1 2 2 4 3 4 4 2 2" xfId="6348"/>
    <cellStyle name="20% - Accent1 2 2 4 3 4 4 2 2 2" xfId="6349"/>
    <cellStyle name="20% - Accent1 2 2 4 3 4 4 2 3" xfId="6350"/>
    <cellStyle name="20% - Accent1 2 2 4 3 4 4 3" xfId="6351"/>
    <cellStyle name="20% - Accent1 2 2 4 3 4 4 3 2" xfId="6352"/>
    <cellStyle name="20% - Accent1 2 2 4 3 4 4 4" xfId="6353"/>
    <cellStyle name="20% - Accent1 2 2 4 3 4 5" xfId="6354"/>
    <cellStyle name="20% - Accent1 2 2 4 3 4 5 2" xfId="6355"/>
    <cellStyle name="20% - Accent1 2 2 4 3 4 5 2 2" xfId="6356"/>
    <cellStyle name="20% - Accent1 2 2 4 3 4 5 2 2 2" xfId="6357"/>
    <cellStyle name="20% - Accent1 2 2 4 3 4 5 2 3" xfId="6358"/>
    <cellStyle name="20% - Accent1 2 2 4 3 4 5 3" xfId="6359"/>
    <cellStyle name="20% - Accent1 2 2 4 3 4 5 3 2" xfId="6360"/>
    <cellStyle name="20% - Accent1 2 2 4 3 4 5 4" xfId="6361"/>
    <cellStyle name="20% - Accent1 2 2 4 3 4 6" xfId="6362"/>
    <cellStyle name="20% - Accent1 2 2 4 3 4 6 2" xfId="6363"/>
    <cellStyle name="20% - Accent1 2 2 4 3 4 6 2 2" xfId="6364"/>
    <cellStyle name="20% - Accent1 2 2 4 3 4 6 2 2 2" xfId="6365"/>
    <cellStyle name="20% - Accent1 2 2 4 3 4 6 2 3" xfId="6366"/>
    <cellStyle name="20% - Accent1 2 2 4 3 4 6 3" xfId="6367"/>
    <cellStyle name="20% - Accent1 2 2 4 3 4 6 3 2" xfId="6368"/>
    <cellStyle name="20% - Accent1 2 2 4 3 4 6 4" xfId="6369"/>
    <cellStyle name="20% - Accent1 2 2 4 3 4 7" xfId="6370"/>
    <cellStyle name="20% - Accent1 2 2 4 3 4 7 2" xfId="6371"/>
    <cellStyle name="20% - Accent1 2 2 4 3 4 7 2 2" xfId="6372"/>
    <cellStyle name="20% - Accent1 2 2 4 3 4 7 3" xfId="6373"/>
    <cellStyle name="20% - Accent1 2 2 4 3 4 8" xfId="6374"/>
    <cellStyle name="20% - Accent1 2 2 4 3 4 8 2" xfId="6375"/>
    <cellStyle name="20% - Accent1 2 2 4 3 4 8 2 2" xfId="6376"/>
    <cellStyle name="20% - Accent1 2 2 4 3 4 8 3" xfId="6377"/>
    <cellStyle name="20% - Accent1 2 2 4 3 4 9" xfId="6378"/>
    <cellStyle name="20% - Accent1 2 2 4 3 4 9 2" xfId="6379"/>
    <cellStyle name="20% - Accent1 2 2 4 3 5" xfId="6380"/>
    <cellStyle name="20% - Accent1 2 2 4 3 5 2" xfId="6381"/>
    <cellStyle name="20% - Accent1 2 2 4 3 5 2 2" xfId="6382"/>
    <cellStyle name="20% - Accent1 2 2 4 3 5 2 2 2" xfId="6383"/>
    <cellStyle name="20% - Accent1 2 2 4 3 5 2 2 2 2" xfId="6384"/>
    <cellStyle name="20% - Accent1 2 2 4 3 5 2 2 3" xfId="6385"/>
    <cellStyle name="20% - Accent1 2 2 4 3 5 2 3" xfId="6386"/>
    <cellStyle name="20% - Accent1 2 2 4 3 5 2 3 2" xfId="6387"/>
    <cellStyle name="20% - Accent1 2 2 4 3 5 2 4" xfId="6388"/>
    <cellStyle name="20% - Accent1 2 2 4 3 5 3" xfId="6389"/>
    <cellStyle name="20% - Accent1 2 2 4 3 5 3 2" xfId="6390"/>
    <cellStyle name="20% - Accent1 2 2 4 3 5 3 2 2" xfId="6391"/>
    <cellStyle name="20% - Accent1 2 2 4 3 5 3 2 2 2" xfId="6392"/>
    <cellStyle name="20% - Accent1 2 2 4 3 5 3 2 3" xfId="6393"/>
    <cellStyle name="20% - Accent1 2 2 4 3 5 3 3" xfId="6394"/>
    <cellStyle name="20% - Accent1 2 2 4 3 5 3 3 2" xfId="6395"/>
    <cellStyle name="20% - Accent1 2 2 4 3 5 3 4" xfId="6396"/>
    <cellStyle name="20% - Accent1 2 2 4 3 5 4" xfId="6397"/>
    <cellStyle name="20% - Accent1 2 2 4 3 5 4 2" xfId="6398"/>
    <cellStyle name="20% - Accent1 2 2 4 3 5 4 2 2" xfId="6399"/>
    <cellStyle name="20% - Accent1 2 2 4 3 5 4 2 2 2" xfId="6400"/>
    <cellStyle name="20% - Accent1 2 2 4 3 5 4 2 3" xfId="6401"/>
    <cellStyle name="20% - Accent1 2 2 4 3 5 4 3" xfId="6402"/>
    <cellStyle name="20% - Accent1 2 2 4 3 5 4 3 2" xfId="6403"/>
    <cellStyle name="20% - Accent1 2 2 4 3 5 4 4" xfId="6404"/>
    <cellStyle name="20% - Accent1 2 2 4 3 5 5" xfId="6405"/>
    <cellStyle name="20% - Accent1 2 2 4 3 5 5 2" xfId="6406"/>
    <cellStyle name="20% - Accent1 2 2 4 3 5 5 2 2" xfId="6407"/>
    <cellStyle name="20% - Accent1 2 2 4 3 5 5 3" xfId="6408"/>
    <cellStyle name="20% - Accent1 2 2 4 3 5 6" xfId="6409"/>
    <cellStyle name="20% - Accent1 2 2 4 3 5 6 2" xfId="6410"/>
    <cellStyle name="20% - Accent1 2 2 4 3 5 6 2 2" xfId="6411"/>
    <cellStyle name="20% - Accent1 2 2 4 3 5 6 3" xfId="6412"/>
    <cellStyle name="20% - Accent1 2 2 4 3 5 7" xfId="6413"/>
    <cellStyle name="20% - Accent1 2 2 4 3 5 7 2" xfId="6414"/>
    <cellStyle name="20% - Accent1 2 2 4 3 5 8" xfId="6415"/>
    <cellStyle name="20% - Accent1 2 2 4 3 5 8 2" xfId="6416"/>
    <cellStyle name="20% - Accent1 2 2 4 3 5 9" xfId="6417"/>
    <cellStyle name="20% - Accent1 2 2 4 3 6" xfId="6418"/>
    <cellStyle name="20% - Accent1 2 2 4 3 6 2" xfId="6419"/>
    <cellStyle name="20% - Accent1 2 2 4 3 6 2 2" xfId="6420"/>
    <cellStyle name="20% - Accent1 2 2 4 3 6 2 2 2" xfId="6421"/>
    <cellStyle name="20% - Accent1 2 2 4 3 6 2 2 2 2" xfId="6422"/>
    <cellStyle name="20% - Accent1 2 2 4 3 6 2 2 3" xfId="6423"/>
    <cellStyle name="20% - Accent1 2 2 4 3 6 2 3" xfId="6424"/>
    <cellStyle name="20% - Accent1 2 2 4 3 6 2 3 2" xfId="6425"/>
    <cellStyle name="20% - Accent1 2 2 4 3 6 2 4" xfId="6426"/>
    <cellStyle name="20% - Accent1 2 2 4 3 6 3" xfId="6427"/>
    <cellStyle name="20% - Accent1 2 2 4 3 6 3 2" xfId="6428"/>
    <cellStyle name="20% - Accent1 2 2 4 3 6 3 2 2" xfId="6429"/>
    <cellStyle name="20% - Accent1 2 2 4 3 6 3 2 2 2" xfId="6430"/>
    <cellStyle name="20% - Accent1 2 2 4 3 6 3 2 3" xfId="6431"/>
    <cellStyle name="20% - Accent1 2 2 4 3 6 3 3" xfId="6432"/>
    <cellStyle name="20% - Accent1 2 2 4 3 6 3 3 2" xfId="6433"/>
    <cellStyle name="20% - Accent1 2 2 4 3 6 3 4" xfId="6434"/>
    <cellStyle name="20% - Accent1 2 2 4 3 6 4" xfId="6435"/>
    <cellStyle name="20% - Accent1 2 2 4 3 6 4 2" xfId="6436"/>
    <cellStyle name="20% - Accent1 2 2 4 3 6 4 2 2" xfId="6437"/>
    <cellStyle name="20% - Accent1 2 2 4 3 6 4 2 2 2" xfId="6438"/>
    <cellStyle name="20% - Accent1 2 2 4 3 6 4 2 3" xfId="6439"/>
    <cellStyle name="20% - Accent1 2 2 4 3 6 4 3" xfId="6440"/>
    <cellStyle name="20% - Accent1 2 2 4 3 6 4 3 2" xfId="6441"/>
    <cellStyle name="20% - Accent1 2 2 4 3 6 4 4" xfId="6442"/>
    <cellStyle name="20% - Accent1 2 2 4 3 6 5" xfId="6443"/>
    <cellStyle name="20% - Accent1 2 2 4 3 6 5 2" xfId="6444"/>
    <cellStyle name="20% - Accent1 2 2 4 3 6 5 2 2" xfId="6445"/>
    <cellStyle name="20% - Accent1 2 2 4 3 6 5 3" xfId="6446"/>
    <cellStyle name="20% - Accent1 2 2 4 3 6 6" xfId="6447"/>
    <cellStyle name="20% - Accent1 2 2 4 3 6 6 2" xfId="6448"/>
    <cellStyle name="20% - Accent1 2 2 4 3 6 6 2 2" xfId="6449"/>
    <cellStyle name="20% - Accent1 2 2 4 3 6 6 3" xfId="6450"/>
    <cellStyle name="20% - Accent1 2 2 4 3 6 7" xfId="6451"/>
    <cellStyle name="20% - Accent1 2 2 4 3 6 7 2" xfId="6452"/>
    <cellStyle name="20% - Accent1 2 2 4 3 6 8" xfId="6453"/>
    <cellStyle name="20% - Accent1 2 2 4 3 6 8 2" xfId="6454"/>
    <cellStyle name="20% - Accent1 2 2 4 3 6 9" xfId="6455"/>
    <cellStyle name="20% - Accent1 2 2 4 3 7" xfId="6456"/>
    <cellStyle name="20% - Accent1 2 2 4 3 7 2" xfId="6457"/>
    <cellStyle name="20% - Accent1 2 2 4 3 7 2 2" xfId="6458"/>
    <cellStyle name="20% - Accent1 2 2 4 3 7 2 2 2" xfId="6459"/>
    <cellStyle name="20% - Accent1 2 2 4 3 7 2 3" xfId="6460"/>
    <cellStyle name="20% - Accent1 2 2 4 3 7 3" xfId="6461"/>
    <cellStyle name="20% - Accent1 2 2 4 3 7 3 2" xfId="6462"/>
    <cellStyle name="20% - Accent1 2 2 4 3 7 4" xfId="6463"/>
    <cellStyle name="20% - Accent1 2 2 4 3 8" xfId="6464"/>
    <cellStyle name="20% - Accent1 2 2 4 3 8 2" xfId="6465"/>
    <cellStyle name="20% - Accent1 2 2 4 3 8 2 2" xfId="6466"/>
    <cellStyle name="20% - Accent1 2 2 4 3 8 2 2 2" xfId="6467"/>
    <cellStyle name="20% - Accent1 2 2 4 3 8 2 3" xfId="6468"/>
    <cellStyle name="20% - Accent1 2 2 4 3 8 3" xfId="6469"/>
    <cellStyle name="20% - Accent1 2 2 4 3 8 3 2" xfId="6470"/>
    <cellStyle name="20% - Accent1 2 2 4 3 8 4" xfId="6471"/>
    <cellStyle name="20% - Accent1 2 2 4 3 9" xfId="6472"/>
    <cellStyle name="20% - Accent1 2 2 4 3 9 2" xfId="6473"/>
    <cellStyle name="20% - Accent1 2 2 4 3 9 2 2" xfId="6474"/>
    <cellStyle name="20% - Accent1 2 2 4 3 9 2 2 2" xfId="6475"/>
    <cellStyle name="20% - Accent1 2 2 4 3 9 2 3" xfId="6476"/>
    <cellStyle name="20% - Accent1 2 2 4 3 9 3" xfId="6477"/>
    <cellStyle name="20% - Accent1 2 2 4 3 9 3 2" xfId="6478"/>
    <cellStyle name="20% - Accent1 2 2 4 3 9 4" xfId="6479"/>
    <cellStyle name="20% - Accent1 2 2 4 4" xfId="6480"/>
    <cellStyle name="20% - Accent1 2 2 4 4 10" xfId="6481"/>
    <cellStyle name="20% - Accent1 2 2 4 4 10 2" xfId="6482"/>
    <cellStyle name="20% - Accent1 2 2 4 4 11" xfId="6483"/>
    <cellStyle name="20% - Accent1 2 2 4 4 2" xfId="6484"/>
    <cellStyle name="20% - Accent1 2 2 4 4 2 2" xfId="6485"/>
    <cellStyle name="20% - Accent1 2 2 4 4 2 2 2" xfId="6486"/>
    <cellStyle name="20% - Accent1 2 2 4 4 2 2 2 2" xfId="6487"/>
    <cellStyle name="20% - Accent1 2 2 4 4 2 2 2 2 2" xfId="6488"/>
    <cellStyle name="20% - Accent1 2 2 4 4 2 2 2 3" xfId="6489"/>
    <cellStyle name="20% - Accent1 2 2 4 4 2 2 3" xfId="6490"/>
    <cellStyle name="20% - Accent1 2 2 4 4 2 2 3 2" xfId="6491"/>
    <cellStyle name="20% - Accent1 2 2 4 4 2 2 4" xfId="6492"/>
    <cellStyle name="20% - Accent1 2 2 4 4 2 3" xfId="6493"/>
    <cellStyle name="20% - Accent1 2 2 4 4 2 3 2" xfId="6494"/>
    <cellStyle name="20% - Accent1 2 2 4 4 2 3 2 2" xfId="6495"/>
    <cellStyle name="20% - Accent1 2 2 4 4 2 3 2 2 2" xfId="6496"/>
    <cellStyle name="20% - Accent1 2 2 4 4 2 3 2 3" xfId="6497"/>
    <cellStyle name="20% - Accent1 2 2 4 4 2 3 3" xfId="6498"/>
    <cellStyle name="20% - Accent1 2 2 4 4 2 3 3 2" xfId="6499"/>
    <cellStyle name="20% - Accent1 2 2 4 4 2 3 4" xfId="6500"/>
    <cellStyle name="20% - Accent1 2 2 4 4 2 4" xfId="6501"/>
    <cellStyle name="20% - Accent1 2 2 4 4 2 4 2" xfId="6502"/>
    <cellStyle name="20% - Accent1 2 2 4 4 2 4 2 2" xfId="6503"/>
    <cellStyle name="20% - Accent1 2 2 4 4 2 4 2 2 2" xfId="6504"/>
    <cellStyle name="20% - Accent1 2 2 4 4 2 4 2 3" xfId="6505"/>
    <cellStyle name="20% - Accent1 2 2 4 4 2 4 3" xfId="6506"/>
    <cellStyle name="20% - Accent1 2 2 4 4 2 4 3 2" xfId="6507"/>
    <cellStyle name="20% - Accent1 2 2 4 4 2 4 4" xfId="6508"/>
    <cellStyle name="20% - Accent1 2 2 4 4 2 5" xfId="6509"/>
    <cellStyle name="20% - Accent1 2 2 4 4 2 5 2" xfId="6510"/>
    <cellStyle name="20% - Accent1 2 2 4 4 2 5 2 2" xfId="6511"/>
    <cellStyle name="20% - Accent1 2 2 4 4 2 5 3" xfId="6512"/>
    <cellStyle name="20% - Accent1 2 2 4 4 2 6" xfId="6513"/>
    <cellStyle name="20% - Accent1 2 2 4 4 2 6 2" xfId="6514"/>
    <cellStyle name="20% - Accent1 2 2 4 4 2 6 2 2" xfId="6515"/>
    <cellStyle name="20% - Accent1 2 2 4 4 2 6 3" xfId="6516"/>
    <cellStyle name="20% - Accent1 2 2 4 4 2 7" xfId="6517"/>
    <cellStyle name="20% - Accent1 2 2 4 4 2 7 2" xfId="6518"/>
    <cellStyle name="20% - Accent1 2 2 4 4 2 8" xfId="6519"/>
    <cellStyle name="20% - Accent1 2 2 4 4 2 8 2" xfId="6520"/>
    <cellStyle name="20% - Accent1 2 2 4 4 2 9" xfId="6521"/>
    <cellStyle name="20% - Accent1 2 2 4 4 3" xfId="6522"/>
    <cellStyle name="20% - Accent1 2 2 4 4 3 2" xfId="6523"/>
    <cellStyle name="20% - Accent1 2 2 4 4 3 2 2" xfId="6524"/>
    <cellStyle name="20% - Accent1 2 2 4 4 3 2 2 2" xfId="6525"/>
    <cellStyle name="20% - Accent1 2 2 4 4 3 2 2 2 2" xfId="6526"/>
    <cellStyle name="20% - Accent1 2 2 4 4 3 2 2 3" xfId="6527"/>
    <cellStyle name="20% - Accent1 2 2 4 4 3 2 3" xfId="6528"/>
    <cellStyle name="20% - Accent1 2 2 4 4 3 2 3 2" xfId="6529"/>
    <cellStyle name="20% - Accent1 2 2 4 4 3 2 4" xfId="6530"/>
    <cellStyle name="20% - Accent1 2 2 4 4 3 3" xfId="6531"/>
    <cellStyle name="20% - Accent1 2 2 4 4 3 3 2" xfId="6532"/>
    <cellStyle name="20% - Accent1 2 2 4 4 3 3 2 2" xfId="6533"/>
    <cellStyle name="20% - Accent1 2 2 4 4 3 3 2 2 2" xfId="6534"/>
    <cellStyle name="20% - Accent1 2 2 4 4 3 3 2 3" xfId="6535"/>
    <cellStyle name="20% - Accent1 2 2 4 4 3 3 3" xfId="6536"/>
    <cellStyle name="20% - Accent1 2 2 4 4 3 3 3 2" xfId="6537"/>
    <cellStyle name="20% - Accent1 2 2 4 4 3 3 4" xfId="6538"/>
    <cellStyle name="20% - Accent1 2 2 4 4 3 4" xfId="6539"/>
    <cellStyle name="20% - Accent1 2 2 4 4 3 4 2" xfId="6540"/>
    <cellStyle name="20% - Accent1 2 2 4 4 3 4 2 2" xfId="6541"/>
    <cellStyle name="20% - Accent1 2 2 4 4 3 4 2 2 2" xfId="6542"/>
    <cellStyle name="20% - Accent1 2 2 4 4 3 4 2 3" xfId="6543"/>
    <cellStyle name="20% - Accent1 2 2 4 4 3 4 3" xfId="6544"/>
    <cellStyle name="20% - Accent1 2 2 4 4 3 4 3 2" xfId="6545"/>
    <cellStyle name="20% - Accent1 2 2 4 4 3 4 4" xfId="6546"/>
    <cellStyle name="20% - Accent1 2 2 4 4 3 5" xfId="6547"/>
    <cellStyle name="20% - Accent1 2 2 4 4 3 5 2" xfId="6548"/>
    <cellStyle name="20% - Accent1 2 2 4 4 3 5 2 2" xfId="6549"/>
    <cellStyle name="20% - Accent1 2 2 4 4 3 5 3" xfId="6550"/>
    <cellStyle name="20% - Accent1 2 2 4 4 3 6" xfId="6551"/>
    <cellStyle name="20% - Accent1 2 2 4 4 3 6 2" xfId="6552"/>
    <cellStyle name="20% - Accent1 2 2 4 4 3 6 2 2" xfId="6553"/>
    <cellStyle name="20% - Accent1 2 2 4 4 3 6 3" xfId="6554"/>
    <cellStyle name="20% - Accent1 2 2 4 4 3 7" xfId="6555"/>
    <cellStyle name="20% - Accent1 2 2 4 4 3 7 2" xfId="6556"/>
    <cellStyle name="20% - Accent1 2 2 4 4 3 8" xfId="6557"/>
    <cellStyle name="20% - Accent1 2 2 4 4 3 8 2" xfId="6558"/>
    <cellStyle name="20% - Accent1 2 2 4 4 3 9" xfId="6559"/>
    <cellStyle name="20% - Accent1 2 2 4 4 4" xfId="6560"/>
    <cellStyle name="20% - Accent1 2 2 4 4 4 2" xfId="6561"/>
    <cellStyle name="20% - Accent1 2 2 4 4 4 2 2" xfId="6562"/>
    <cellStyle name="20% - Accent1 2 2 4 4 4 2 2 2" xfId="6563"/>
    <cellStyle name="20% - Accent1 2 2 4 4 4 2 3" xfId="6564"/>
    <cellStyle name="20% - Accent1 2 2 4 4 4 3" xfId="6565"/>
    <cellStyle name="20% - Accent1 2 2 4 4 4 3 2" xfId="6566"/>
    <cellStyle name="20% - Accent1 2 2 4 4 4 4" xfId="6567"/>
    <cellStyle name="20% - Accent1 2 2 4 4 5" xfId="6568"/>
    <cellStyle name="20% - Accent1 2 2 4 4 5 2" xfId="6569"/>
    <cellStyle name="20% - Accent1 2 2 4 4 5 2 2" xfId="6570"/>
    <cellStyle name="20% - Accent1 2 2 4 4 5 2 2 2" xfId="6571"/>
    <cellStyle name="20% - Accent1 2 2 4 4 5 2 3" xfId="6572"/>
    <cellStyle name="20% - Accent1 2 2 4 4 5 3" xfId="6573"/>
    <cellStyle name="20% - Accent1 2 2 4 4 5 3 2" xfId="6574"/>
    <cellStyle name="20% - Accent1 2 2 4 4 5 4" xfId="6575"/>
    <cellStyle name="20% - Accent1 2 2 4 4 6" xfId="6576"/>
    <cellStyle name="20% - Accent1 2 2 4 4 6 2" xfId="6577"/>
    <cellStyle name="20% - Accent1 2 2 4 4 6 2 2" xfId="6578"/>
    <cellStyle name="20% - Accent1 2 2 4 4 6 2 2 2" xfId="6579"/>
    <cellStyle name="20% - Accent1 2 2 4 4 6 2 3" xfId="6580"/>
    <cellStyle name="20% - Accent1 2 2 4 4 6 3" xfId="6581"/>
    <cellStyle name="20% - Accent1 2 2 4 4 6 3 2" xfId="6582"/>
    <cellStyle name="20% - Accent1 2 2 4 4 6 4" xfId="6583"/>
    <cellStyle name="20% - Accent1 2 2 4 4 7" xfId="6584"/>
    <cellStyle name="20% - Accent1 2 2 4 4 7 2" xfId="6585"/>
    <cellStyle name="20% - Accent1 2 2 4 4 7 2 2" xfId="6586"/>
    <cellStyle name="20% - Accent1 2 2 4 4 7 3" xfId="6587"/>
    <cellStyle name="20% - Accent1 2 2 4 4 8" xfId="6588"/>
    <cellStyle name="20% - Accent1 2 2 4 4 8 2" xfId="6589"/>
    <cellStyle name="20% - Accent1 2 2 4 4 8 2 2" xfId="6590"/>
    <cellStyle name="20% - Accent1 2 2 4 4 8 3" xfId="6591"/>
    <cellStyle name="20% - Accent1 2 2 4 4 9" xfId="6592"/>
    <cellStyle name="20% - Accent1 2 2 4 4 9 2" xfId="6593"/>
    <cellStyle name="20% - Accent1 2 2 4 5" xfId="6594"/>
    <cellStyle name="20% - Accent1 2 2 4 5 10" xfId="6595"/>
    <cellStyle name="20% - Accent1 2 2 4 5 10 2" xfId="6596"/>
    <cellStyle name="20% - Accent1 2 2 4 5 11" xfId="6597"/>
    <cellStyle name="20% - Accent1 2 2 4 5 2" xfId="6598"/>
    <cellStyle name="20% - Accent1 2 2 4 5 2 2" xfId="6599"/>
    <cellStyle name="20% - Accent1 2 2 4 5 2 2 2" xfId="6600"/>
    <cellStyle name="20% - Accent1 2 2 4 5 2 2 2 2" xfId="6601"/>
    <cellStyle name="20% - Accent1 2 2 4 5 2 2 2 2 2" xfId="6602"/>
    <cellStyle name="20% - Accent1 2 2 4 5 2 2 2 3" xfId="6603"/>
    <cellStyle name="20% - Accent1 2 2 4 5 2 2 3" xfId="6604"/>
    <cellStyle name="20% - Accent1 2 2 4 5 2 2 3 2" xfId="6605"/>
    <cellStyle name="20% - Accent1 2 2 4 5 2 2 4" xfId="6606"/>
    <cellStyle name="20% - Accent1 2 2 4 5 2 3" xfId="6607"/>
    <cellStyle name="20% - Accent1 2 2 4 5 2 3 2" xfId="6608"/>
    <cellStyle name="20% - Accent1 2 2 4 5 2 3 2 2" xfId="6609"/>
    <cellStyle name="20% - Accent1 2 2 4 5 2 3 2 2 2" xfId="6610"/>
    <cellStyle name="20% - Accent1 2 2 4 5 2 3 2 3" xfId="6611"/>
    <cellStyle name="20% - Accent1 2 2 4 5 2 3 3" xfId="6612"/>
    <cellStyle name="20% - Accent1 2 2 4 5 2 3 3 2" xfId="6613"/>
    <cellStyle name="20% - Accent1 2 2 4 5 2 3 4" xfId="6614"/>
    <cellStyle name="20% - Accent1 2 2 4 5 2 4" xfId="6615"/>
    <cellStyle name="20% - Accent1 2 2 4 5 2 4 2" xfId="6616"/>
    <cellStyle name="20% - Accent1 2 2 4 5 2 4 2 2" xfId="6617"/>
    <cellStyle name="20% - Accent1 2 2 4 5 2 4 2 2 2" xfId="6618"/>
    <cellStyle name="20% - Accent1 2 2 4 5 2 4 2 3" xfId="6619"/>
    <cellStyle name="20% - Accent1 2 2 4 5 2 4 3" xfId="6620"/>
    <cellStyle name="20% - Accent1 2 2 4 5 2 4 3 2" xfId="6621"/>
    <cellStyle name="20% - Accent1 2 2 4 5 2 4 4" xfId="6622"/>
    <cellStyle name="20% - Accent1 2 2 4 5 2 5" xfId="6623"/>
    <cellStyle name="20% - Accent1 2 2 4 5 2 5 2" xfId="6624"/>
    <cellStyle name="20% - Accent1 2 2 4 5 2 5 2 2" xfId="6625"/>
    <cellStyle name="20% - Accent1 2 2 4 5 2 5 3" xfId="6626"/>
    <cellStyle name="20% - Accent1 2 2 4 5 2 6" xfId="6627"/>
    <cellStyle name="20% - Accent1 2 2 4 5 2 6 2" xfId="6628"/>
    <cellStyle name="20% - Accent1 2 2 4 5 2 6 2 2" xfId="6629"/>
    <cellStyle name="20% - Accent1 2 2 4 5 2 6 3" xfId="6630"/>
    <cellStyle name="20% - Accent1 2 2 4 5 2 7" xfId="6631"/>
    <cellStyle name="20% - Accent1 2 2 4 5 2 7 2" xfId="6632"/>
    <cellStyle name="20% - Accent1 2 2 4 5 2 8" xfId="6633"/>
    <cellStyle name="20% - Accent1 2 2 4 5 2 8 2" xfId="6634"/>
    <cellStyle name="20% - Accent1 2 2 4 5 2 9" xfId="6635"/>
    <cellStyle name="20% - Accent1 2 2 4 5 3" xfId="6636"/>
    <cellStyle name="20% - Accent1 2 2 4 5 3 2" xfId="6637"/>
    <cellStyle name="20% - Accent1 2 2 4 5 3 2 2" xfId="6638"/>
    <cellStyle name="20% - Accent1 2 2 4 5 3 2 2 2" xfId="6639"/>
    <cellStyle name="20% - Accent1 2 2 4 5 3 2 2 2 2" xfId="6640"/>
    <cellStyle name="20% - Accent1 2 2 4 5 3 2 2 3" xfId="6641"/>
    <cellStyle name="20% - Accent1 2 2 4 5 3 2 3" xfId="6642"/>
    <cellStyle name="20% - Accent1 2 2 4 5 3 2 3 2" xfId="6643"/>
    <cellStyle name="20% - Accent1 2 2 4 5 3 2 4" xfId="6644"/>
    <cellStyle name="20% - Accent1 2 2 4 5 3 3" xfId="6645"/>
    <cellStyle name="20% - Accent1 2 2 4 5 3 3 2" xfId="6646"/>
    <cellStyle name="20% - Accent1 2 2 4 5 3 3 2 2" xfId="6647"/>
    <cellStyle name="20% - Accent1 2 2 4 5 3 3 2 2 2" xfId="6648"/>
    <cellStyle name="20% - Accent1 2 2 4 5 3 3 2 3" xfId="6649"/>
    <cellStyle name="20% - Accent1 2 2 4 5 3 3 3" xfId="6650"/>
    <cellStyle name="20% - Accent1 2 2 4 5 3 3 3 2" xfId="6651"/>
    <cellStyle name="20% - Accent1 2 2 4 5 3 3 4" xfId="6652"/>
    <cellStyle name="20% - Accent1 2 2 4 5 3 4" xfId="6653"/>
    <cellStyle name="20% - Accent1 2 2 4 5 3 4 2" xfId="6654"/>
    <cellStyle name="20% - Accent1 2 2 4 5 3 4 2 2" xfId="6655"/>
    <cellStyle name="20% - Accent1 2 2 4 5 3 4 2 2 2" xfId="6656"/>
    <cellStyle name="20% - Accent1 2 2 4 5 3 4 2 3" xfId="6657"/>
    <cellStyle name="20% - Accent1 2 2 4 5 3 4 3" xfId="6658"/>
    <cellStyle name="20% - Accent1 2 2 4 5 3 4 3 2" xfId="6659"/>
    <cellStyle name="20% - Accent1 2 2 4 5 3 4 4" xfId="6660"/>
    <cellStyle name="20% - Accent1 2 2 4 5 3 5" xfId="6661"/>
    <cellStyle name="20% - Accent1 2 2 4 5 3 5 2" xfId="6662"/>
    <cellStyle name="20% - Accent1 2 2 4 5 3 5 2 2" xfId="6663"/>
    <cellStyle name="20% - Accent1 2 2 4 5 3 5 3" xfId="6664"/>
    <cellStyle name="20% - Accent1 2 2 4 5 3 6" xfId="6665"/>
    <cellStyle name="20% - Accent1 2 2 4 5 3 6 2" xfId="6666"/>
    <cellStyle name="20% - Accent1 2 2 4 5 3 6 2 2" xfId="6667"/>
    <cellStyle name="20% - Accent1 2 2 4 5 3 6 3" xfId="6668"/>
    <cellStyle name="20% - Accent1 2 2 4 5 3 7" xfId="6669"/>
    <cellStyle name="20% - Accent1 2 2 4 5 3 7 2" xfId="6670"/>
    <cellStyle name="20% - Accent1 2 2 4 5 3 8" xfId="6671"/>
    <cellStyle name="20% - Accent1 2 2 4 5 3 8 2" xfId="6672"/>
    <cellStyle name="20% - Accent1 2 2 4 5 3 9" xfId="6673"/>
    <cellStyle name="20% - Accent1 2 2 4 5 4" xfId="6674"/>
    <cellStyle name="20% - Accent1 2 2 4 5 4 2" xfId="6675"/>
    <cellStyle name="20% - Accent1 2 2 4 5 4 2 2" xfId="6676"/>
    <cellStyle name="20% - Accent1 2 2 4 5 4 2 2 2" xfId="6677"/>
    <cellStyle name="20% - Accent1 2 2 4 5 4 2 3" xfId="6678"/>
    <cellStyle name="20% - Accent1 2 2 4 5 4 3" xfId="6679"/>
    <cellStyle name="20% - Accent1 2 2 4 5 4 3 2" xfId="6680"/>
    <cellStyle name="20% - Accent1 2 2 4 5 4 4" xfId="6681"/>
    <cellStyle name="20% - Accent1 2 2 4 5 5" xfId="6682"/>
    <cellStyle name="20% - Accent1 2 2 4 5 5 2" xfId="6683"/>
    <cellStyle name="20% - Accent1 2 2 4 5 5 2 2" xfId="6684"/>
    <cellStyle name="20% - Accent1 2 2 4 5 5 2 2 2" xfId="6685"/>
    <cellStyle name="20% - Accent1 2 2 4 5 5 2 3" xfId="6686"/>
    <cellStyle name="20% - Accent1 2 2 4 5 5 3" xfId="6687"/>
    <cellStyle name="20% - Accent1 2 2 4 5 5 3 2" xfId="6688"/>
    <cellStyle name="20% - Accent1 2 2 4 5 5 4" xfId="6689"/>
    <cellStyle name="20% - Accent1 2 2 4 5 6" xfId="6690"/>
    <cellStyle name="20% - Accent1 2 2 4 5 6 2" xfId="6691"/>
    <cellStyle name="20% - Accent1 2 2 4 5 6 2 2" xfId="6692"/>
    <cellStyle name="20% - Accent1 2 2 4 5 6 2 2 2" xfId="6693"/>
    <cellStyle name="20% - Accent1 2 2 4 5 6 2 3" xfId="6694"/>
    <cellStyle name="20% - Accent1 2 2 4 5 6 3" xfId="6695"/>
    <cellStyle name="20% - Accent1 2 2 4 5 6 3 2" xfId="6696"/>
    <cellStyle name="20% - Accent1 2 2 4 5 6 4" xfId="6697"/>
    <cellStyle name="20% - Accent1 2 2 4 5 7" xfId="6698"/>
    <cellStyle name="20% - Accent1 2 2 4 5 7 2" xfId="6699"/>
    <cellStyle name="20% - Accent1 2 2 4 5 7 2 2" xfId="6700"/>
    <cellStyle name="20% - Accent1 2 2 4 5 7 3" xfId="6701"/>
    <cellStyle name="20% - Accent1 2 2 4 5 8" xfId="6702"/>
    <cellStyle name="20% - Accent1 2 2 4 5 8 2" xfId="6703"/>
    <cellStyle name="20% - Accent1 2 2 4 5 8 2 2" xfId="6704"/>
    <cellStyle name="20% - Accent1 2 2 4 5 8 3" xfId="6705"/>
    <cellStyle name="20% - Accent1 2 2 4 5 9" xfId="6706"/>
    <cellStyle name="20% - Accent1 2 2 4 5 9 2" xfId="6707"/>
    <cellStyle name="20% - Accent1 2 2 4 6" xfId="6708"/>
    <cellStyle name="20% - Accent1 2 2 4 6 10" xfId="6709"/>
    <cellStyle name="20% - Accent1 2 2 4 6 10 2" xfId="6710"/>
    <cellStyle name="20% - Accent1 2 2 4 6 11" xfId="6711"/>
    <cellStyle name="20% - Accent1 2 2 4 6 2" xfId="6712"/>
    <cellStyle name="20% - Accent1 2 2 4 6 2 2" xfId="6713"/>
    <cellStyle name="20% - Accent1 2 2 4 6 2 2 2" xfId="6714"/>
    <cellStyle name="20% - Accent1 2 2 4 6 2 2 2 2" xfId="6715"/>
    <cellStyle name="20% - Accent1 2 2 4 6 2 2 2 2 2" xfId="6716"/>
    <cellStyle name="20% - Accent1 2 2 4 6 2 2 2 3" xfId="6717"/>
    <cellStyle name="20% - Accent1 2 2 4 6 2 2 3" xfId="6718"/>
    <cellStyle name="20% - Accent1 2 2 4 6 2 2 3 2" xfId="6719"/>
    <cellStyle name="20% - Accent1 2 2 4 6 2 2 4" xfId="6720"/>
    <cellStyle name="20% - Accent1 2 2 4 6 2 3" xfId="6721"/>
    <cellStyle name="20% - Accent1 2 2 4 6 2 3 2" xfId="6722"/>
    <cellStyle name="20% - Accent1 2 2 4 6 2 3 2 2" xfId="6723"/>
    <cellStyle name="20% - Accent1 2 2 4 6 2 3 2 2 2" xfId="6724"/>
    <cellStyle name="20% - Accent1 2 2 4 6 2 3 2 3" xfId="6725"/>
    <cellStyle name="20% - Accent1 2 2 4 6 2 3 3" xfId="6726"/>
    <cellStyle name="20% - Accent1 2 2 4 6 2 3 3 2" xfId="6727"/>
    <cellStyle name="20% - Accent1 2 2 4 6 2 3 4" xfId="6728"/>
    <cellStyle name="20% - Accent1 2 2 4 6 2 4" xfId="6729"/>
    <cellStyle name="20% - Accent1 2 2 4 6 2 4 2" xfId="6730"/>
    <cellStyle name="20% - Accent1 2 2 4 6 2 4 2 2" xfId="6731"/>
    <cellStyle name="20% - Accent1 2 2 4 6 2 4 2 2 2" xfId="6732"/>
    <cellStyle name="20% - Accent1 2 2 4 6 2 4 2 3" xfId="6733"/>
    <cellStyle name="20% - Accent1 2 2 4 6 2 4 3" xfId="6734"/>
    <cellStyle name="20% - Accent1 2 2 4 6 2 4 3 2" xfId="6735"/>
    <cellStyle name="20% - Accent1 2 2 4 6 2 4 4" xfId="6736"/>
    <cellStyle name="20% - Accent1 2 2 4 6 2 5" xfId="6737"/>
    <cellStyle name="20% - Accent1 2 2 4 6 2 5 2" xfId="6738"/>
    <cellStyle name="20% - Accent1 2 2 4 6 2 5 2 2" xfId="6739"/>
    <cellStyle name="20% - Accent1 2 2 4 6 2 5 3" xfId="6740"/>
    <cellStyle name="20% - Accent1 2 2 4 6 2 6" xfId="6741"/>
    <cellStyle name="20% - Accent1 2 2 4 6 2 6 2" xfId="6742"/>
    <cellStyle name="20% - Accent1 2 2 4 6 2 6 2 2" xfId="6743"/>
    <cellStyle name="20% - Accent1 2 2 4 6 2 6 3" xfId="6744"/>
    <cellStyle name="20% - Accent1 2 2 4 6 2 7" xfId="6745"/>
    <cellStyle name="20% - Accent1 2 2 4 6 2 7 2" xfId="6746"/>
    <cellStyle name="20% - Accent1 2 2 4 6 2 8" xfId="6747"/>
    <cellStyle name="20% - Accent1 2 2 4 6 2 8 2" xfId="6748"/>
    <cellStyle name="20% - Accent1 2 2 4 6 2 9" xfId="6749"/>
    <cellStyle name="20% - Accent1 2 2 4 6 3" xfId="6750"/>
    <cellStyle name="20% - Accent1 2 2 4 6 3 2" xfId="6751"/>
    <cellStyle name="20% - Accent1 2 2 4 6 3 2 2" xfId="6752"/>
    <cellStyle name="20% - Accent1 2 2 4 6 3 2 2 2" xfId="6753"/>
    <cellStyle name="20% - Accent1 2 2 4 6 3 2 2 2 2" xfId="6754"/>
    <cellStyle name="20% - Accent1 2 2 4 6 3 2 2 3" xfId="6755"/>
    <cellStyle name="20% - Accent1 2 2 4 6 3 2 3" xfId="6756"/>
    <cellStyle name="20% - Accent1 2 2 4 6 3 2 3 2" xfId="6757"/>
    <cellStyle name="20% - Accent1 2 2 4 6 3 2 4" xfId="6758"/>
    <cellStyle name="20% - Accent1 2 2 4 6 3 3" xfId="6759"/>
    <cellStyle name="20% - Accent1 2 2 4 6 3 3 2" xfId="6760"/>
    <cellStyle name="20% - Accent1 2 2 4 6 3 3 2 2" xfId="6761"/>
    <cellStyle name="20% - Accent1 2 2 4 6 3 3 2 2 2" xfId="6762"/>
    <cellStyle name="20% - Accent1 2 2 4 6 3 3 2 3" xfId="6763"/>
    <cellStyle name="20% - Accent1 2 2 4 6 3 3 3" xfId="6764"/>
    <cellStyle name="20% - Accent1 2 2 4 6 3 3 3 2" xfId="6765"/>
    <cellStyle name="20% - Accent1 2 2 4 6 3 3 4" xfId="6766"/>
    <cellStyle name="20% - Accent1 2 2 4 6 3 4" xfId="6767"/>
    <cellStyle name="20% - Accent1 2 2 4 6 3 4 2" xfId="6768"/>
    <cellStyle name="20% - Accent1 2 2 4 6 3 4 2 2" xfId="6769"/>
    <cellStyle name="20% - Accent1 2 2 4 6 3 4 2 2 2" xfId="6770"/>
    <cellStyle name="20% - Accent1 2 2 4 6 3 4 2 3" xfId="6771"/>
    <cellStyle name="20% - Accent1 2 2 4 6 3 4 3" xfId="6772"/>
    <cellStyle name="20% - Accent1 2 2 4 6 3 4 3 2" xfId="6773"/>
    <cellStyle name="20% - Accent1 2 2 4 6 3 4 4" xfId="6774"/>
    <cellStyle name="20% - Accent1 2 2 4 6 3 5" xfId="6775"/>
    <cellStyle name="20% - Accent1 2 2 4 6 3 5 2" xfId="6776"/>
    <cellStyle name="20% - Accent1 2 2 4 6 3 5 2 2" xfId="6777"/>
    <cellStyle name="20% - Accent1 2 2 4 6 3 5 3" xfId="6778"/>
    <cellStyle name="20% - Accent1 2 2 4 6 3 6" xfId="6779"/>
    <cellStyle name="20% - Accent1 2 2 4 6 3 6 2" xfId="6780"/>
    <cellStyle name="20% - Accent1 2 2 4 6 3 6 2 2" xfId="6781"/>
    <cellStyle name="20% - Accent1 2 2 4 6 3 6 3" xfId="6782"/>
    <cellStyle name="20% - Accent1 2 2 4 6 3 7" xfId="6783"/>
    <cellStyle name="20% - Accent1 2 2 4 6 3 7 2" xfId="6784"/>
    <cellStyle name="20% - Accent1 2 2 4 6 3 8" xfId="6785"/>
    <cellStyle name="20% - Accent1 2 2 4 6 3 8 2" xfId="6786"/>
    <cellStyle name="20% - Accent1 2 2 4 6 3 9" xfId="6787"/>
    <cellStyle name="20% - Accent1 2 2 4 6 4" xfId="6788"/>
    <cellStyle name="20% - Accent1 2 2 4 6 4 2" xfId="6789"/>
    <cellStyle name="20% - Accent1 2 2 4 6 4 2 2" xfId="6790"/>
    <cellStyle name="20% - Accent1 2 2 4 6 4 2 2 2" xfId="6791"/>
    <cellStyle name="20% - Accent1 2 2 4 6 4 2 3" xfId="6792"/>
    <cellStyle name="20% - Accent1 2 2 4 6 4 3" xfId="6793"/>
    <cellStyle name="20% - Accent1 2 2 4 6 4 3 2" xfId="6794"/>
    <cellStyle name="20% - Accent1 2 2 4 6 4 4" xfId="6795"/>
    <cellStyle name="20% - Accent1 2 2 4 6 5" xfId="6796"/>
    <cellStyle name="20% - Accent1 2 2 4 6 5 2" xfId="6797"/>
    <cellStyle name="20% - Accent1 2 2 4 6 5 2 2" xfId="6798"/>
    <cellStyle name="20% - Accent1 2 2 4 6 5 2 2 2" xfId="6799"/>
    <cellStyle name="20% - Accent1 2 2 4 6 5 2 3" xfId="6800"/>
    <cellStyle name="20% - Accent1 2 2 4 6 5 3" xfId="6801"/>
    <cellStyle name="20% - Accent1 2 2 4 6 5 3 2" xfId="6802"/>
    <cellStyle name="20% - Accent1 2 2 4 6 5 4" xfId="6803"/>
    <cellStyle name="20% - Accent1 2 2 4 6 6" xfId="6804"/>
    <cellStyle name="20% - Accent1 2 2 4 6 6 2" xfId="6805"/>
    <cellStyle name="20% - Accent1 2 2 4 6 6 2 2" xfId="6806"/>
    <cellStyle name="20% - Accent1 2 2 4 6 6 2 2 2" xfId="6807"/>
    <cellStyle name="20% - Accent1 2 2 4 6 6 2 3" xfId="6808"/>
    <cellStyle name="20% - Accent1 2 2 4 6 6 3" xfId="6809"/>
    <cellStyle name="20% - Accent1 2 2 4 6 6 3 2" xfId="6810"/>
    <cellStyle name="20% - Accent1 2 2 4 6 6 4" xfId="6811"/>
    <cellStyle name="20% - Accent1 2 2 4 6 7" xfId="6812"/>
    <cellStyle name="20% - Accent1 2 2 4 6 7 2" xfId="6813"/>
    <cellStyle name="20% - Accent1 2 2 4 6 7 2 2" xfId="6814"/>
    <cellStyle name="20% - Accent1 2 2 4 6 7 3" xfId="6815"/>
    <cellStyle name="20% - Accent1 2 2 4 6 8" xfId="6816"/>
    <cellStyle name="20% - Accent1 2 2 4 6 8 2" xfId="6817"/>
    <cellStyle name="20% - Accent1 2 2 4 6 8 2 2" xfId="6818"/>
    <cellStyle name="20% - Accent1 2 2 4 6 8 3" xfId="6819"/>
    <cellStyle name="20% - Accent1 2 2 4 6 9" xfId="6820"/>
    <cellStyle name="20% - Accent1 2 2 4 6 9 2" xfId="6821"/>
    <cellStyle name="20% - Accent1 2 2 4 7" xfId="6822"/>
    <cellStyle name="20% - Accent1 2 2 4 7 2" xfId="6823"/>
    <cellStyle name="20% - Accent1 2 2 4 7 2 2" xfId="6824"/>
    <cellStyle name="20% - Accent1 2 2 4 7 2 2 2" xfId="6825"/>
    <cellStyle name="20% - Accent1 2 2 4 7 2 2 2 2" xfId="6826"/>
    <cellStyle name="20% - Accent1 2 2 4 7 2 2 3" xfId="6827"/>
    <cellStyle name="20% - Accent1 2 2 4 7 2 3" xfId="6828"/>
    <cellStyle name="20% - Accent1 2 2 4 7 2 3 2" xfId="6829"/>
    <cellStyle name="20% - Accent1 2 2 4 7 2 4" xfId="6830"/>
    <cellStyle name="20% - Accent1 2 2 4 7 3" xfId="6831"/>
    <cellStyle name="20% - Accent1 2 2 4 7 3 2" xfId="6832"/>
    <cellStyle name="20% - Accent1 2 2 4 7 3 2 2" xfId="6833"/>
    <cellStyle name="20% - Accent1 2 2 4 7 3 2 2 2" xfId="6834"/>
    <cellStyle name="20% - Accent1 2 2 4 7 3 2 3" xfId="6835"/>
    <cellStyle name="20% - Accent1 2 2 4 7 3 3" xfId="6836"/>
    <cellStyle name="20% - Accent1 2 2 4 7 3 3 2" xfId="6837"/>
    <cellStyle name="20% - Accent1 2 2 4 7 3 4" xfId="6838"/>
    <cellStyle name="20% - Accent1 2 2 4 7 4" xfId="6839"/>
    <cellStyle name="20% - Accent1 2 2 4 7 4 2" xfId="6840"/>
    <cellStyle name="20% - Accent1 2 2 4 7 4 2 2" xfId="6841"/>
    <cellStyle name="20% - Accent1 2 2 4 7 4 2 2 2" xfId="6842"/>
    <cellStyle name="20% - Accent1 2 2 4 7 4 2 3" xfId="6843"/>
    <cellStyle name="20% - Accent1 2 2 4 7 4 3" xfId="6844"/>
    <cellStyle name="20% - Accent1 2 2 4 7 4 3 2" xfId="6845"/>
    <cellStyle name="20% - Accent1 2 2 4 7 4 4" xfId="6846"/>
    <cellStyle name="20% - Accent1 2 2 4 7 5" xfId="6847"/>
    <cellStyle name="20% - Accent1 2 2 4 7 5 2" xfId="6848"/>
    <cellStyle name="20% - Accent1 2 2 4 7 5 2 2" xfId="6849"/>
    <cellStyle name="20% - Accent1 2 2 4 7 5 3" xfId="6850"/>
    <cellStyle name="20% - Accent1 2 2 4 7 6" xfId="6851"/>
    <cellStyle name="20% - Accent1 2 2 4 7 6 2" xfId="6852"/>
    <cellStyle name="20% - Accent1 2 2 4 7 6 2 2" xfId="6853"/>
    <cellStyle name="20% - Accent1 2 2 4 7 6 3" xfId="6854"/>
    <cellStyle name="20% - Accent1 2 2 4 7 7" xfId="6855"/>
    <cellStyle name="20% - Accent1 2 2 4 7 7 2" xfId="6856"/>
    <cellStyle name="20% - Accent1 2 2 4 7 8" xfId="6857"/>
    <cellStyle name="20% - Accent1 2 2 4 7 8 2" xfId="6858"/>
    <cellStyle name="20% - Accent1 2 2 4 7 9" xfId="6859"/>
    <cellStyle name="20% - Accent1 2 2 4 8" xfId="6860"/>
    <cellStyle name="20% - Accent1 2 2 4 8 2" xfId="6861"/>
    <cellStyle name="20% - Accent1 2 2 4 8 2 2" xfId="6862"/>
    <cellStyle name="20% - Accent1 2 2 4 8 2 2 2" xfId="6863"/>
    <cellStyle name="20% - Accent1 2 2 4 8 2 2 2 2" xfId="6864"/>
    <cellStyle name="20% - Accent1 2 2 4 8 2 2 3" xfId="6865"/>
    <cellStyle name="20% - Accent1 2 2 4 8 2 3" xfId="6866"/>
    <cellStyle name="20% - Accent1 2 2 4 8 2 3 2" xfId="6867"/>
    <cellStyle name="20% - Accent1 2 2 4 8 2 4" xfId="6868"/>
    <cellStyle name="20% - Accent1 2 2 4 8 3" xfId="6869"/>
    <cellStyle name="20% - Accent1 2 2 4 8 3 2" xfId="6870"/>
    <cellStyle name="20% - Accent1 2 2 4 8 3 2 2" xfId="6871"/>
    <cellStyle name="20% - Accent1 2 2 4 8 3 2 2 2" xfId="6872"/>
    <cellStyle name="20% - Accent1 2 2 4 8 3 2 3" xfId="6873"/>
    <cellStyle name="20% - Accent1 2 2 4 8 3 3" xfId="6874"/>
    <cellStyle name="20% - Accent1 2 2 4 8 3 3 2" xfId="6875"/>
    <cellStyle name="20% - Accent1 2 2 4 8 3 4" xfId="6876"/>
    <cellStyle name="20% - Accent1 2 2 4 8 4" xfId="6877"/>
    <cellStyle name="20% - Accent1 2 2 4 8 4 2" xfId="6878"/>
    <cellStyle name="20% - Accent1 2 2 4 8 4 2 2" xfId="6879"/>
    <cellStyle name="20% - Accent1 2 2 4 8 4 2 2 2" xfId="6880"/>
    <cellStyle name="20% - Accent1 2 2 4 8 4 2 3" xfId="6881"/>
    <cellStyle name="20% - Accent1 2 2 4 8 4 3" xfId="6882"/>
    <cellStyle name="20% - Accent1 2 2 4 8 4 3 2" xfId="6883"/>
    <cellStyle name="20% - Accent1 2 2 4 8 4 4" xfId="6884"/>
    <cellStyle name="20% - Accent1 2 2 4 8 5" xfId="6885"/>
    <cellStyle name="20% - Accent1 2 2 4 8 5 2" xfId="6886"/>
    <cellStyle name="20% - Accent1 2 2 4 8 5 2 2" xfId="6887"/>
    <cellStyle name="20% - Accent1 2 2 4 8 5 3" xfId="6888"/>
    <cellStyle name="20% - Accent1 2 2 4 8 6" xfId="6889"/>
    <cellStyle name="20% - Accent1 2 2 4 8 6 2" xfId="6890"/>
    <cellStyle name="20% - Accent1 2 2 4 8 6 2 2" xfId="6891"/>
    <cellStyle name="20% - Accent1 2 2 4 8 6 3" xfId="6892"/>
    <cellStyle name="20% - Accent1 2 2 4 8 7" xfId="6893"/>
    <cellStyle name="20% - Accent1 2 2 4 8 7 2" xfId="6894"/>
    <cellStyle name="20% - Accent1 2 2 4 8 8" xfId="6895"/>
    <cellStyle name="20% - Accent1 2 2 4 8 8 2" xfId="6896"/>
    <cellStyle name="20% - Accent1 2 2 4 8 9" xfId="6897"/>
    <cellStyle name="20% - Accent1 2 2 4 9" xfId="6898"/>
    <cellStyle name="20% - Accent1 2 2 4 9 2" xfId="6899"/>
    <cellStyle name="20% - Accent1 2 2 4 9 2 2" xfId="6900"/>
    <cellStyle name="20% - Accent1 2 2 4 9 2 2 2" xfId="6901"/>
    <cellStyle name="20% - Accent1 2 2 4 9 2 3" xfId="6902"/>
    <cellStyle name="20% - Accent1 2 2 4 9 3" xfId="6903"/>
    <cellStyle name="20% - Accent1 2 2 4 9 3 2" xfId="6904"/>
    <cellStyle name="20% - Accent1 2 2 4 9 4" xfId="6905"/>
    <cellStyle name="20% - Accent1 2 2 5" xfId="6906"/>
    <cellStyle name="20% - Accent1 2 2 5 10" xfId="6907"/>
    <cellStyle name="20% - Accent1 2 2 5 10 2" xfId="6908"/>
    <cellStyle name="20% - Accent1 2 2 5 10 2 2" xfId="6909"/>
    <cellStyle name="20% - Accent1 2 2 5 10 2 2 2" xfId="6910"/>
    <cellStyle name="20% - Accent1 2 2 5 10 2 3" xfId="6911"/>
    <cellStyle name="20% - Accent1 2 2 5 10 3" xfId="6912"/>
    <cellStyle name="20% - Accent1 2 2 5 10 3 2" xfId="6913"/>
    <cellStyle name="20% - Accent1 2 2 5 10 4" xfId="6914"/>
    <cellStyle name="20% - Accent1 2 2 5 11" xfId="6915"/>
    <cellStyle name="20% - Accent1 2 2 5 11 2" xfId="6916"/>
    <cellStyle name="20% - Accent1 2 2 5 11 2 2" xfId="6917"/>
    <cellStyle name="20% - Accent1 2 2 5 11 3" xfId="6918"/>
    <cellStyle name="20% - Accent1 2 2 5 12" xfId="6919"/>
    <cellStyle name="20% - Accent1 2 2 5 12 2" xfId="6920"/>
    <cellStyle name="20% - Accent1 2 2 5 12 2 2" xfId="6921"/>
    <cellStyle name="20% - Accent1 2 2 5 12 3" xfId="6922"/>
    <cellStyle name="20% - Accent1 2 2 5 13" xfId="6923"/>
    <cellStyle name="20% - Accent1 2 2 5 13 2" xfId="6924"/>
    <cellStyle name="20% - Accent1 2 2 5 14" xfId="6925"/>
    <cellStyle name="20% - Accent1 2 2 5 14 2" xfId="6926"/>
    <cellStyle name="20% - Accent1 2 2 5 15" xfId="6927"/>
    <cellStyle name="20% - Accent1 2 2 5 2" xfId="6928"/>
    <cellStyle name="20% - Accent1 2 2 5 2 10" xfId="6929"/>
    <cellStyle name="20% - Accent1 2 2 5 2 10 2" xfId="6930"/>
    <cellStyle name="20% - Accent1 2 2 5 2 10 2 2" xfId="6931"/>
    <cellStyle name="20% - Accent1 2 2 5 2 10 3" xfId="6932"/>
    <cellStyle name="20% - Accent1 2 2 5 2 11" xfId="6933"/>
    <cellStyle name="20% - Accent1 2 2 5 2 11 2" xfId="6934"/>
    <cellStyle name="20% - Accent1 2 2 5 2 11 2 2" xfId="6935"/>
    <cellStyle name="20% - Accent1 2 2 5 2 11 3" xfId="6936"/>
    <cellStyle name="20% - Accent1 2 2 5 2 12" xfId="6937"/>
    <cellStyle name="20% - Accent1 2 2 5 2 12 2" xfId="6938"/>
    <cellStyle name="20% - Accent1 2 2 5 2 13" xfId="6939"/>
    <cellStyle name="20% - Accent1 2 2 5 2 13 2" xfId="6940"/>
    <cellStyle name="20% - Accent1 2 2 5 2 14" xfId="6941"/>
    <cellStyle name="20% - Accent1 2 2 5 2 2" xfId="6942"/>
    <cellStyle name="20% - Accent1 2 2 5 2 2 10" xfId="6943"/>
    <cellStyle name="20% - Accent1 2 2 5 2 2 10 2" xfId="6944"/>
    <cellStyle name="20% - Accent1 2 2 5 2 2 11" xfId="6945"/>
    <cellStyle name="20% - Accent1 2 2 5 2 2 2" xfId="6946"/>
    <cellStyle name="20% - Accent1 2 2 5 2 2 2 2" xfId="6947"/>
    <cellStyle name="20% - Accent1 2 2 5 2 2 2 2 2" xfId="6948"/>
    <cellStyle name="20% - Accent1 2 2 5 2 2 2 2 2 2" xfId="6949"/>
    <cellStyle name="20% - Accent1 2 2 5 2 2 2 2 2 2 2" xfId="6950"/>
    <cellStyle name="20% - Accent1 2 2 5 2 2 2 2 2 3" xfId="6951"/>
    <cellStyle name="20% - Accent1 2 2 5 2 2 2 2 3" xfId="6952"/>
    <cellStyle name="20% - Accent1 2 2 5 2 2 2 2 3 2" xfId="6953"/>
    <cellStyle name="20% - Accent1 2 2 5 2 2 2 2 4" xfId="6954"/>
    <cellStyle name="20% - Accent1 2 2 5 2 2 2 3" xfId="6955"/>
    <cellStyle name="20% - Accent1 2 2 5 2 2 2 3 2" xfId="6956"/>
    <cellStyle name="20% - Accent1 2 2 5 2 2 2 3 2 2" xfId="6957"/>
    <cellStyle name="20% - Accent1 2 2 5 2 2 2 3 2 2 2" xfId="6958"/>
    <cellStyle name="20% - Accent1 2 2 5 2 2 2 3 2 3" xfId="6959"/>
    <cellStyle name="20% - Accent1 2 2 5 2 2 2 3 3" xfId="6960"/>
    <cellStyle name="20% - Accent1 2 2 5 2 2 2 3 3 2" xfId="6961"/>
    <cellStyle name="20% - Accent1 2 2 5 2 2 2 3 4" xfId="6962"/>
    <cellStyle name="20% - Accent1 2 2 5 2 2 2 4" xfId="6963"/>
    <cellStyle name="20% - Accent1 2 2 5 2 2 2 4 2" xfId="6964"/>
    <cellStyle name="20% - Accent1 2 2 5 2 2 2 4 2 2" xfId="6965"/>
    <cellStyle name="20% - Accent1 2 2 5 2 2 2 4 2 2 2" xfId="6966"/>
    <cellStyle name="20% - Accent1 2 2 5 2 2 2 4 2 3" xfId="6967"/>
    <cellStyle name="20% - Accent1 2 2 5 2 2 2 4 3" xfId="6968"/>
    <cellStyle name="20% - Accent1 2 2 5 2 2 2 4 3 2" xfId="6969"/>
    <cellStyle name="20% - Accent1 2 2 5 2 2 2 4 4" xfId="6970"/>
    <cellStyle name="20% - Accent1 2 2 5 2 2 2 5" xfId="6971"/>
    <cellStyle name="20% - Accent1 2 2 5 2 2 2 5 2" xfId="6972"/>
    <cellStyle name="20% - Accent1 2 2 5 2 2 2 5 2 2" xfId="6973"/>
    <cellStyle name="20% - Accent1 2 2 5 2 2 2 5 3" xfId="6974"/>
    <cellStyle name="20% - Accent1 2 2 5 2 2 2 6" xfId="6975"/>
    <cellStyle name="20% - Accent1 2 2 5 2 2 2 6 2" xfId="6976"/>
    <cellStyle name="20% - Accent1 2 2 5 2 2 2 6 2 2" xfId="6977"/>
    <cellStyle name="20% - Accent1 2 2 5 2 2 2 6 3" xfId="6978"/>
    <cellStyle name="20% - Accent1 2 2 5 2 2 2 7" xfId="6979"/>
    <cellStyle name="20% - Accent1 2 2 5 2 2 2 7 2" xfId="6980"/>
    <cellStyle name="20% - Accent1 2 2 5 2 2 2 8" xfId="6981"/>
    <cellStyle name="20% - Accent1 2 2 5 2 2 2 8 2" xfId="6982"/>
    <cellStyle name="20% - Accent1 2 2 5 2 2 2 9" xfId="6983"/>
    <cellStyle name="20% - Accent1 2 2 5 2 2 3" xfId="6984"/>
    <cellStyle name="20% - Accent1 2 2 5 2 2 3 2" xfId="6985"/>
    <cellStyle name="20% - Accent1 2 2 5 2 2 3 2 2" xfId="6986"/>
    <cellStyle name="20% - Accent1 2 2 5 2 2 3 2 2 2" xfId="6987"/>
    <cellStyle name="20% - Accent1 2 2 5 2 2 3 2 2 2 2" xfId="6988"/>
    <cellStyle name="20% - Accent1 2 2 5 2 2 3 2 2 3" xfId="6989"/>
    <cellStyle name="20% - Accent1 2 2 5 2 2 3 2 3" xfId="6990"/>
    <cellStyle name="20% - Accent1 2 2 5 2 2 3 2 3 2" xfId="6991"/>
    <cellStyle name="20% - Accent1 2 2 5 2 2 3 2 4" xfId="6992"/>
    <cellStyle name="20% - Accent1 2 2 5 2 2 3 3" xfId="6993"/>
    <cellStyle name="20% - Accent1 2 2 5 2 2 3 3 2" xfId="6994"/>
    <cellStyle name="20% - Accent1 2 2 5 2 2 3 3 2 2" xfId="6995"/>
    <cellStyle name="20% - Accent1 2 2 5 2 2 3 3 2 2 2" xfId="6996"/>
    <cellStyle name="20% - Accent1 2 2 5 2 2 3 3 2 3" xfId="6997"/>
    <cellStyle name="20% - Accent1 2 2 5 2 2 3 3 3" xfId="6998"/>
    <cellStyle name="20% - Accent1 2 2 5 2 2 3 3 3 2" xfId="6999"/>
    <cellStyle name="20% - Accent1 2 2 5 2 2 3 3 4" xfId="7000"/>
    <cellStyle name="20% - Accent1 2 2 5 2 2 3 4" xfId="7001"/>
    <cellStyle name="20% - Accent1 2 2 5 2 2 3 4 2" xfId="7002"/>
    <cellStyle name="20% - Accent1 2 2 5 2 2 3 4 2 2" xfId="7003"/>
    <cellStyle name="20% - Accent1 2 2 5 2 2 3 4 2 2 2" xfId="7004"/>
    <cellStyle name="20% - Accent1 2 2 5 2 2 3 4 2 3" xfId="7005"/>
    <cellStyle name="20% - Accent1 2 2 5 2 2 3 4 3" xfId="7006"/>
    <cellStyle name="20% - Accent1 2 2 5 2 2 3 4 3 2" xfId="7007"/>
    <cellStyle name="20% - Accent1 2 2 5 2 2 3 4 4" xfId="7008"/>
    <cellStyle name="20% - Accent1 2 2 5 2 2 3 5" xfId="7009"/>
    <cellStyle name="20% - Accent1 2 2 5 2 2 3 5 2" xfId="7010"/>
    <cellStyle name="20% - Accent1 2 2 5 2 2 3 5 2 2" xfId="7011"/>
    <cellStyle name="20% - Accent1 2 2 5 2 2 3 5 3" xfId="7012"/>
    <cellStyle name="20% - Accent1 2 2 5 2 2 3 6" xfId="7013"/>
    <cellStyle name="20% - Accent1 2 2 5 2 2 3 6 2" xfId="7014"/>
    <cellStyle name="20% - Accent1 2 2 5 2 2 3 6 2 2" xfId="7015"/>
    <cellStyle name="20% - Accent1 2 2 5 2 2 3 6 3" xfId="7016"/>
    <cellStyle name="20% - Accent1 2 2 5 2 2 3 7" xfId="7017"/>
    <cellStyle name="20% - Accent1 2 2 5 2 2 3 7 2" xfId="7018"/>
    <cellStyle name="20% - Accent1 2 2 5 2 2 3 8" xfId="7019"/>
    <cellStyle name="20% - Accent1 2 2 5 2 2 3 8 2" xfId="7020"/>
    <cellStyle name="20% - Accent1 2 2 5 2 2 3 9" xfId="7021"/>
    <cellStyle name="20% - Accent1 2 2 5 2 2 4" xfId="7022"/>
    <cellStyle name="20% - Accent1 2 2 5 2 2 4 2" xfId="7023"/>
    <cellStyle name="20% - Accent1 2 2 5 2 2 4 2 2" xfId="7024"/>
    <cellStyle name="20% - Accent1 2 2 5 2 2 4 2 2 2" xfId="7025"/>
    <cellStyle name="20% - Accent1 2 2 5 2 2 4 2 3" xfId="7026"/>
    <cellStyle name="20% - Accent1 2 2 5 2 2 4 3" xfId="7027"/>
    <cellStyle name="20% - Accent1 2 2 5 2 2 4 3 2" xfId="7028"/>
    <cellStyle name="20% - Accent1 2 2 5 2 2 4 4" xfId="7029"/>
    <cellStyle name="20% - Accent1 2 2 5 2 2 5" xfId="7030"/>
    <cellStyle name="20% - Accent1 2 2 5 2 2 5 2" xfId="7031"/>
    <cellStyle name="20% - Accent1 2 2 5 2 2 5 2 2" xfId="7032"/>
    <cellStyle name="20% - Accent1 2 2 5 2 2 5 2 2 2" xfId="7033"/>
    <cellStyle name="20% - Accent1 2 2 5 2 2 5 2 3" xfId="7034"/>
    <cellStyle name="20% - Accent1 2 2 5 2 2 5 3" xfId="7035"/>
    <cellStyle name="20% - Accent1 2 2 5 2 2 5 3 2" xfId="7036"/>
    <cellStyle name="20% - Accent1 2 2 5 2 2 5 4" xfId="7037"/>
    <cellStyle name="20% - Accent1 2 2 5 2 2 6" xfId="7038"/>
    <cellStyle name="20% - Accent1 2 2 5 2 2 6 2" xfId="7039"/>
    <cellStyle name="20% - Accent1 2 2 5 2 2 6 2 2" xfId="7040"/>
    <cellStyle name="20% - Accent1 2 2 5 2 2 6 2 2 2" xfId="7041"/>
    <cellStyle name="20% - Accent1 2 2 5 2 2 6 2 3" xfId="7042"/>
    <cellStyle name="20% - Accent1 2 2 5 2 2 6 3" xfId="7043"/>
    <cellStyle name="20% - Accent1 2 2 5 2 2 6 3 2" xfId="7044"/>
    <cellStyle name="20% - Accent1 2 2 5 2 2 6 4" xfId="7045"/>
    <cellStyle name="20% - Accent1 2 2 5 2 2 7" xfId="7046"/>
    <cellStyle name="20% - Accent1 2 2 5 2 2 7 2" xfId="7047"/>
    <cellStyle name="20% - Accent1 2 2 5 2 2 7 2 2" xfId="7048"/>
    <cellStyle name="20% - Accent1 2 2 5 2 2 7 3" xfId="7049"/>
    <cellStyle name="20% - Accent1 2 2 5 2 2 8" xfId="7050"/>
    <cellStyle name="20% - Accent1 2 2 5 2 2 8 2" xfId="7051"/>
    <cellStyle name="20% - Accent1 2 2 5 2 2 8 2 2" xfId="7052"/>
    <cellStyle name="20% - Accent1 2 2 5 2 2 8 3" xfId="7053"/>
    <cellStyle name="20% - Accent1 2 2 5 2 2 9" xfId="7054"/>
    <cellStyle name="20% - Accent1 2 2 5 2 2 9 2" xfId="7055"/>
    <cellStyle name="20% - Accent1 2 2 5 2 3" xfId="7056"/>
    <cellStyle name="20% - Accent1 2 2 5 2 3 10" xfId="7057"/>
    <cellStyle name="20% - Accent1 2 2 5 2 3 10 2" xfId="7058"/>
    <cellStyle name="20% - Accent1 2 2 5 2 3 11" xfId="7059"/>
    <cellStyle name="20% - Accent1 2 2 5 2 3 2" xfId="7060"/>
    <cellStyle name="20% - Accent1 2 2 5 2 3 2 2" xfId="7061"/>
    <cellStyle name="20% - Accent1 2 2 5 2 3 2 2 2" xfId="7062"/>
    <cellStyle name="20% - Accent1 2 2 5 2 3 2 2 2 2" xfId="7063"/>
    <cellStyle name="20% - Accent1 2 2 5 2 3 2 2 2 2 2" xfId="7064"/>
    <cellStyle name="20% - Accent1 2 2 5 2 3 2 2 2 3" xfId="7065"/>
    <cellStyle name="20% - Accent1 2 2 5 2 3 2 2 3" xfId="7066"/>
    <cellStyle name="20% - Accent1 2 2 5 2 3 2 2 3 2" xfId="7067"/>
    <cellStyle name="20% - Accent1 2 2 5 2 3 2 2 4" xfId="7068"/>
    <cellStyle name="20% - Accent1 2 2 5 2 3 2 3" xfId="7069"/>
    <cellStyle name="20% - Accent1 2 2 5 2 3 2 3 2" xfId="7070"/>
    <cellStyle name="20% - Accent1 2 2 5 2 3 2 3 2 2" xfId="7071"/>
    <cellStyle name="20% - Accent1 2 2 5 2 3 2 3 2 2 2" xfId="7072"/>
    <cellStyle name="20% - Accent1 2 2 5 2 3 2 3 2 3" xfId="7073"/>
    <cellStyle name="20% - Accent1 2 2 5 2 3 2 3 3" xfId="7074"/>
    <cellStyle name="20% - Accent1 2 2 5 2 3 2 3 3 2" xfId="7075"/>
    <cellStyle name="20% - Accent1 2 2 5 2 3 2 3 4" xfId="7076"/>
    <cellStyle name="20% - Accent1 2 2 5 2 3 2 4" xfId="7077"/>
    <cellStyle name="20% - Accent1 2 2 5 2 3 2 4 2" xfId="7078"/>
    <cellStyle name="20% - Accent1 2 2 5 2 3 2 4 2 2" xfId="7079"/>
    <cellStyle name="20% - Accent1 2 2 5 2 3 2 4 2 2 2" xfId="7080"/>
    <cellStyle name="20% - Accent1 2 2 5 2 3 2 4 2 3" xfId="7081"/>
    <cellStyle name="20% - Accent1 2 2 5 2 3 2 4 3" xfId="7082"/>
    <cellStyle name="20% - Accent1 2 2 5 2 3 2 4 3 2" xfId="7083"/>
    <cellStyle name="20% - Accent1 2 2 5 2 3 2 4 4" xfId="7084"/>
    <cellStyle name="20% - Accent1 2 2 5 2 3 2 5" xfId="7085"/>
    <cellStyle name="20% - Accent1 2 2 5 2 3 2 5 2" xfId="7086"/>
    <cellStyle name="20% - Accent1 2 2 5 2 3 2 5 2 2" xfId="7087"/>
    <cellStyle name="20% - Accent1 2 2 5 2 3 2 5 3" xfId="7088"/>
    <cellStyle name="20% - Accent1 2 2 5 2 3 2 6" xfId="7089"/>
    <cellStyle name="20% - Accent1 2 2 5 2 3 2 6 2" xfId="7090"/>
    <cellStyle name="20% - Accent1 2 2 5 2 3 2 6 2 2" xfId="7091"/>
    <cellStyle name="20% - Accent1 2 2 5 2 3 2 6 3" xfId="7092"/>
    <cellStyle name="20% - Accent1 2 2 5 2 3 2 7" xfId="7093"/>
    <cellStyle name="20% - Accent1 2 2 5 2 3 2 7 2" xfId="7094"/>
    <cellStyle name="20% - Accent1 2 2 5 2 3 2 8" xfId="7095"/>
    <cellStyle name="20% - Accent1 2 2 5 2 3 2 8 2" xfId="7096"/>
    <cellStyle name="20% - Accent1 2 2 5 2 3 2 9" xfId="7097"/>
    <cellStyle name="20% - Accent1 2 2 5 2 3 3" xfId="7098"/>
    <cellStyle name="20% - Accent1 2 2 5 2 3 3 2" xfId="7099"/>
    <cellStyle name="20% - Accent1 2 2 5 2 3 3 2 2" xfId="7100"/>
    <cellStyle name="20% - Accent1 2 2 5 2 3 3 2 2 2" xfId="7101"/>
    <cellStyle name="20% - Accent1 2 2 5 2 3 3 2 2 2 2" xfId="7102"/>
    <cellStyle name="20% - Accent1 2 2 5 2 3 3 2 2 3" xfId="7103"/>
    <cellStyle name="20% - Accent1 2 2 5 2 3 3 2 3" xfId="7104"/>
    <cellStyle name="20% - Accent1 2 2 5 2 3 3 2 3 2" xfId="7105"/>
    <cellStyle name="20% - Accent1 2 2 5 2 3 3 2 4" xfId="7106"/>
    <cellStyle name="20% - Accent1 2 2 5 2 3 3 3" xfId="7107"/>
    <cellStyle name="20% - Accent1 2 2 5 2 3 3 3 2" xfId="7108"/>
    <cellStyle name="20% - Accent1 2 2 5 2 3 3 3 2 2" xfId="7109"/>
    <cellStyle name="20% - Accent1 2 2 5 2 3 3 3 2 2 2" xfId="7110"/>
    <cellStyle name="20% - Accent1 2 2 5 2 3 3 3 2 3" xfId="7111"/>
    <cellStyle name="20% - Accent1 2 2 5 2 3 3 3 3" xfId="7112"/>
    <cellStyle name="20% - Accent1 2 2 5 2 3 3 3 3 2" xfId="7113"/>
    <cellStyle name="20% - Accent1 2 2 5 2 3 3 3 4" xfId="7114"/>
    <cellStyle name="20% - Accent1 2 2 5 2 3 3 4" xfId="7115"/>
    <cellStyle name="20% - Accent1 2 2 5 2 3 3 4 2" xfId="7116"/>
    <cellStyle name="20% - Accent1 2 2 5 2 3 3 4 2 2" xfId="7117"/>
    <cellStyle name="20% - Accent1 2 2 5 2 3 3 4 2 2 2" xfId="7118"/>
    <cellStyle name="20% - Accent1 2 2 5 2 3 3 4 2 3" xfId="7119"/>
    <cellStyle name="20% - Accent1 2 2 5 2 3 3 4 3" xfId="7120"/>
    <cellStyle name="20% - Accent1 2 2 5 2 3 3 4 3 2" xfId="7121"/>
    <cellStyle name="20% - Accent1 2 2 5 2 3 3 4 4" xfId="7122"/>
    <cellStyle name="20% - Accent1 2 2 5 2 3 3 5" xfId="7123"/>
    <cellStyle name="20% - Accent1 2 2 5 2 3 3 5 2" xfId="7124"/>
    <cellStyle name="20% - Accent1 2 2 5 2 3 3 5 2 2" xfId="7125"/>
    <cellStyle name="20% - Accent1 2 2 5 2 3 3 5 3" xfId="7126"/>
    <cellStyle name="20% - Accent1 2 2 5 2 3 3 6" xfId="7127"/>
    <cellStyle name="20% - Accent1 2 2 5 2 3 3 6 2" xfId="7128"/>
    <cellStyle name="20% - Accent1 2 2 5 2 3 3 6 2 2" xfId="7129"/>
    <cellStyle name="20% - Accent1 2 2 5 2 3 3 6 3" xfId="7130"/>
    <cellStyle name="20% - Accent1 2 2 5 2 3 3 7" xfId="7131"/>
    <cellStyle name="20% - Accent1 2 2 5 2 3 3 7 2" xfId="7132"/>
    <cellStyle name="20% - Accent1 2 2 5 2 3 3 8" xfId="7133"/>
    <cellStyle name="20% - Accent1 2 2 5 2 3 3 8 2" xfId="7134"/>
    <cellStyle name="20% - Accent1 2 2 5 2 3 3 9" xfId="7135"/>
    <cellStyle name="20% - Accent1 2 2 5 2 3 4" xfId="7136"/>
    <cellStyle name="20% - Accent1 2 2 5 2 3 4 2" xfId="7137"/>
    <cellStyle name="20% - Accent1 2 2 5 2 3 4 2 2" xfId="7138"/>
    <cellStyle name="20% - Accent1 2 2 5 2 3 4 2 2 2" xfId="7139"/>
    <cellStyle name="20% - Accent1 2 2 5 2 3 4 2 3" xfId="7140"/>
    <cellStyle name="20% - Accent1 2 2 5 2 3 4 3" xfId="7141"/>
    <cellStyle name="20% - Accent1 2 2 5 2 3 4 3 2" xfId="7142"/>
    <cellStyle name="20% - Accent1 2 2 5 2 3 4 4" xfId="7143"/>
    <cellStyle name="20% - Accent1 2 2 5 2 3 5" xfId="7144"/>
    <cellStyle name="20% - Accent1 2 2 5 2 3 5 2" xfId="7145"/>
    <cellStyle name="20% - Accent1 2 2 5 2 3 5 2 2" xfId="7146"/>
    <cellStyle name="20% - Accent1 2 2 5 2 3 5 2 2 2" xfId="7147"/>
    <cellStyle name="20% - Accent1 2 2 5 2 3 5 2 3" xfId="7148"/>
    <cellStyle name="20% - Accent1 2 2 5 2 3 5 3" xfId="7149"/>
    <cellStyle name="20% - Accent1 2 2 5 2 3 5 3 2" xfId="7150"/>
    <cellStyle name="20% - Accent1 2 2 5 2 3 5 4" xfId="7151"/>
    <cellStyle name="20% - Accent1 2 2 5 2 3 6" xfId="7152"/>
    <cellStyle name="20% - Accent1 2 2 5 2 3 6 2" xfId="7153"/>
    <cellStyle name="20% - Accent1 2 2 5 2 3 6 2 2" xfId="7154"/>
    <cellStyle name="20% - Accent1 2 2 5 2 3 6 2 2 2" xfId="7155"/>
    <cellStyle name="20% - Accent1 2 2 5 2 3 6 2 3" xfId="7156"/>
    <cellStyle name="20% - Accent1 2 2 5 2 3 6 3" xfId="7157"/>
    <cellStyle name="20% - Accent1 2 2 5 2 3 6 3 2" xfId="7158"/>
    <cellStyle name="20% - Accent1 2 2 5 2 3 6 4" xfId="7159"/>
    <cellStyle name="20% - Accent1 2 2 5 2 3 7" xfId="7160"/>
    <cellStyle name="20% - Accent1 2 2 5 2 3 7 2" xfId="7161"/>
    <cellStyle name="20% - Accent1 2 2 5 2 3 7 2 2" xfId="7162"/>
    <cellStyle name="20% - Accent1 2 2 5 2 3 7 3" xfId="7163"/>
    <cellStyle name="20% - Accent1 2 2 5 2 3 8" xfId="7164"/>
    <cellStyle name="20% - Accent1 2 2 5 2 3 8 2" xfId="7165"/>
    <cellStyle name="20% - Accent1 2 2 5 2 3 8 2 2" xfId="7166"/>
    <cellStyle name="20% - Accent1 2 2 5 2 3 8 3" xfId="7167"/>
    <cellStyle name="20% - Accent1 2 2 5 2 3 9" xfId="7168"/>
    <cellStyle name="20% - Accent1 2 2 5 2 3 9 2" xfId="7169"/>
    <cellStyle name="20% - Accent1 2 2 5 2 4" xfId="7170"/>
    <cellStyle name="20% - Accent1 2 2 5 2 4 10" xfId="7171"/>
    <cellStyle name="20% - Accent1 2 2 5 2 4 10 2" xfId="7172"/>
    <cellStyle name="20% - Accent1 2 2 5 2 4 11" xfId="7173"/>
    <cellStyle name="20% - Accent1 2 2 5 2 4 2" xfId="7174"/>
    <cellStyle name="20% - Accent1 2 2 5 2 4 2 2" xfId="7175"/>
    <cellStyle name="20% - Accent1 2 2 5 2 4 2 2 2" xfId="7176"/>
    <cellStyle name="20% - Accent1 2 2 5 2 4 2 2 2 2" xfId="7177"/>
    <cellStyle name="20% - Accent1 2 2 5 2 4 2 2 2 2 2" xfId="7178"/>
    <cellStyle name="20% - Accent1 2 2 5 2 4 2 2 2 3" xfId="7179"/>
    <cellStyle name="20% - Accent1 2 2 5 2 4 2 2 3" xfId="7180"/>
    <cellStyle name="20% - Accent1 2 2 5 2 4 2 2 3 2" xfId="7181"/>
    <cellStyle name="20% - Accent1 2 2 5 2 4 2 2 4" xfId="7182"/>
    <cellStyle name="20% - Accent1 2 2 5 2 4 2 3" xfId="7183"/>
    <cellStyle name="20% - Accent1 2 2 5 2 4 2 3 2" xfId="7184"/>
    <cellStyle name="20% - Accent1 2 2 5 2 4 2 3 2 2" xfId="7185"/>
    <cellStyle name="20% - Accent1 2 2 5 2 4 2 3 2 2 2" xfId="7186"/>
    <cellStyle name="20% - Accent1 2 2 5 2 4 2 3 2 3" xfId="7187"/>
    <cellStyle name="20% - Accent1 2 2 5 2 4 2 3 3" xfId="7188"/>
    <cellStyle name="20% - Accent1 2 2 5 2 4 2 3 3 2" xfId="7189"/>
    <cellStyle name="20% - Accent1 2 2 5 2 4 2 3 4" xfId="7190"/>
    <cellStyle name="20% - Accent1 2 2 5 2 4 2 4" xfId="7191"/>
    <cellStyle name="20% - Accent1 2 2 5 2 4 2 4 2" xfId="7192"/>
    <cellStyle name="20% - Accent1 2 2 5 2 4 2 4 2 2" xfId="7193"/>
    <cellStyle name="20% - Accent1 2 2 5 2 4 2 4 2 2 2" xfId="7194"/>
    <cellStyle name="20% - Accent1 2 2 5 2 4 2 4 2 3" xfId="7195"/>
    <cellStyle name="20% - Accent1 2 2 5 2 4 2 4 3" xfId="7196"/>
    <cellStyle name="20% - Accent1 2 2 5 2 4 2 4 3 2" xfId="7197"/>
    <cellStyle name="20% - Accent1 2 2 5 2 4 2 4 4" xfId="7198"/>
    <cellStyle name="20% - Accent1 2 2 5 2 4 2 5" xfId="7199"/>
    <cellStyle name="20% - Accent1 2 2 5 2 4 2 5 2" xfId="7200"/>
    <cellStyle name="20% - Accent1 2 2 5 2 4 2 5 2 2" xfId="7201"/>
    <cellStyle name="20% - Accent1 2 2 5 2 4 2 5 3" xfId="7202"/>
    <cellStyle name="20% - Accent1 2 2 5 2 4 2 6" xfId="7203"/>
    <cellStyle name="20% - Accent1 2 2 5 2 4 2 6 2" xfId="7204"/>
    <cellStyle name="20% - Accent1 2 2 5 2 4 2 6 2 2" xfId="7205"/>
    <cellStyle name="20% - Accent1 2 2 5 2 4 2 6 3" xfId="7206"/>
    <cellStyle name="20% - Accent1 2 2 5 2 4 2 7" xfId="7207"/>
    <cellStyle name="20% - Accent1 2 2 5 2 4 2 7 2" xfId="7208"/>
    <cellStyle name="20% - Accent1 2 2 5 2 4 2 8" xfId="7209"/>
    <cellStyle name="20% - Accent1 2 2 5 2 4 2 8 2" xfId="7210"/>
    <cellStyle name="20% - Accent1 2 2 5 2 4 2 9" xfId="7211"/>
    <cellStyle name="20% - Accent1 2 2 5 2 4 3" xfId="7212"/>
    <cellStyle name="20% - Accent1 2 2 5 2 4 3 2" xfId="7213"/>
    <cellStyle name="20% - Accent1 2 2 5 2 4 3 2 2" xfId="7214"/>
    <cellStyle name="20% - Accent1 2 2 5 2 4 3 2 2 2" xfId="7215"/>
    <cellStyle name="20% - Accent1 2 2 5 2 4 3 2 2 2 2" xfId="7216"/>
    <cellStyle name="20% - Accent1 2 2 5 2 4 3 2 2 3" xfId="7217"/>
    <cellStyle name="20% - Accent1 2 2 5 2 4 3 2 3" xfId="7218"/>
    <cellStyle name="20% - Accent1 2 2 5 2 4 3 2 3 2" xfId="7219"/>
    <cellStyle name="20% - Accent1 2 2 5 2 4 3 2 4" xfId="7220"/>
    <cellStyle name="20% - Accent1 2 2 5 2 4 3 3" xfId="7221"/>
    <cellStyle name="20% - Accent1 2 2 5 2 4 3 3 2" xfId="7222"/>
    <cellStyle name="20% - Accent1 2 2 5 2 4 3 3 2 2" xfId="7223"/>
    <cellStyle name="20% - Accent1 2 2 5 2 4 3 3 2 2 2" xfId="7224"/>
    <cellStyle name="20% - Accent1 2 2 5 2 4 3 3 2 3" xfId="7225"/>
    <cellStyle name="20% - Accent1 2 2 5 2 4 3 3 3" xfId="7226"/>
    <cellStyle name="20% - Accent1 2 2 5 2 4 3 3 3 2" xfId="7227"/>
    <cellStyle name="20% - Accent1 2 2 5 2 4 3 3 4" xfId="7228"/>
    <cellStyle name="20% - Accent1 2 2 5 2 4 3 4" xfId="7229"/>
    <cellStyle name="20% - Accent1 2 2 5 2 4 3 4 2" xfId="7230"/>
    <cellStyle name="20% - Accent1 2 2 5 2 4 3 4 2 2" xfId="7231"/>
    <cellStyle name="20% - Accent1 2 2 5 2 4 3 4 2 2 2" xfId="7232"/>
    <cellStyle name="20% - Accent1 2 2 5 2 4 3 4 2 3" xfId="7233"/>
    <cellStyle name="20% - Accent1 2 2 5 2 4 3 4 3" xfId="7234"/>
    <cellStyle name="20% - Accent1 2 2 5 2 4 3 4 3 2" xfId="7235"/>
    <cellStyle name="20% - Accent1 2 2 5 2 4 3 4 4" xfId="7236"/>
    <cellStyle name="20% - Accent1 2 2 5 2 4 3 5" xfId="7237"/>
    <cellStyle name="20% - Accent1 2 2 5 2 4 3 5 2" xfId="7238"/>
    <cellStyle name="20% - Accent1 2 2 5 2 4 3 5 2 2" xfId="7239"/>
    <cellStyle name="20% - Accent1 2 2 5 2 4 3 5 3" xfId="7240"/>
    <cellStyle name="20% - Accent1 2 2 5 2 4 3 6" xfId="7241"/>
    <cellStyle name="20% - Accent1 2 2 5 2 4 3 6 2" xfId="7242"/>
    <cellStyle name="20% - Accent1 2 2 5 2 4 3 6 2 2" xfId="7243"/>
    <cellStyle name="20% - Accent1 2 2 5 2 4 3 6 3" xfId="7244"/>
    <cellStyle name="20% - Accent1 2 2 5 2 4 3 7" xfId="7245"/>
    <cellStyle name="20% - Accent1 2 2 5 2 4 3 7 2" xfId="7246"/>
    <cellStyle name="20% - Accent1 2 2 5 2 4 3 8" xfId="7247"/>
    <cellStyle name="20% - Accent1 2 2 5 2 4 3 8 2" xfId="7248"/>
    <cellStyle name="20% - Accent1 2 2 5 2 4 3 9" xfId="7249"/>
    <cellStyle name="20% - Accent1 2 2 5 2 4 4" xfId="7250"/>
    <cellStyle name="20% - Accent1 2 2 5 2 4 4 2" xfId="7251"/>
    <cellStyle name="20% - Accent1 2 2 5 2 4 4 2 2" xfId="7252"/>
    <cellStyle name="20% - Accent1 2 2 5 2 4 4 2 2 2" xfId="7253"/>
    <cellStyle name="20% - Accent1 2 2 5 2 4 4 2 3" xfId="7254"/>
    <cellStyle name="20% - Accent1 2 2 5 2 4 4 3" xfId="7255"/>
    <cellStyle name="20% - Accent1 2 2 5 2 4 4 3 2" xfId="7256"/>
    <cellStyle name="20% - Accent1 2 2 5 2 4 4 4" xfId="7257"/>
    <cellStyle name="20% - Accent1 2 2 5 2 4 5" xfId="7258"/>
    <cellStyle name="20% - Accent1 2 2 5 2 4 5 2" xfId="7259"/>
    <cellStyle name="20% - Accent1 2 2 5 2 4 5 2 2" xfId="7260"/>
    <cellStyle name="20% - Accent1 2 2 5 2 4 5 2 2 2" xfId="7261"/>
    <cellStyle name="20% - Accent1 2 2 5 2 4 5 2 3" xfId="7262"/>
    <cellStyle name="20% - Accent1 2 2 5 2 4 5 3" xfId="7263"/>
    <cellStyle name="20% - Accent1 2 2 5 2 4 5 3 2" xfId="7264"/>
    <cellStyle name="20% - Accent1 2 2 5 2 4 5 4" xfId="7265"/>
    <cellStyle name="20% - Accent1 2 2 5 2 4 6" xfId="7266"/>
    <cellStyle name="20% - Accent1 2 2 5 2 4 6 2" xfId="7267"/>
    <cellStyle name="20% - Accent1 2 2 5 2 4 6 2 2" xfId="7268"/>
    <cellStyle name="20% - Accent1 2 2 5 2 4 6 2 2 2" xfId="7269"/>
    <cellStyle name="20% - Accent1 2 2 5 2 4 6 2 3" xfId="7270"/>
    <cellStyle name="20% - Accent1 2 2 5 2 4 6 3" xfId="7271"/>
    <cellStyle name="20% - Accent1 2 2 5 2 4 6 3 2" xfId="7272"/>
    <cellStyle name="20% - Accent1 2 2 5 2 4 6 4" xfId="7273"/>
    <cellStyle name="20% - Accent1 2 2 5 2 4 7" xfId="7274"/>
    <cellStyle name="20% - Accent1 2 2 5 2 4 7 2" xfId="7275"/>
    <cellStyle name="20% - Accent1 2 2 5 2 4 7 2 2" xfId="7276"/>
    <cellStyle name="20% - Accent1 2 2 5 2 4 7 3" xfId="7277"/>
    <cellStyle name="20% - Accent1 2 2 5 2 4 8" xfId="7278"/>
    <cellStyle name="20% - Accent1 2 2 5 2 4 8 2" xfId="7279"/>
    <cellStyle name="20% - Accent1 2 2 5 2 4 8 2 2" xfId="7280"/>
    <cellStyle name="20% - Accent1 2 2 5 2 4 8 3" xfId="7281"/>
    <cellStyle name="20% - Accent1 2 2 5 2 4 9" xfId="7282"/>
    <cellStyle name="20% - Accent1 2 2 5 2 4 9 2" xfId="7283"/>
    <cellStyle name="20% - Accent1 2 2 5 2 5" xfId="7284"/>
    <cellStyle name="20% - Accent1 2 2 5 2 5 2" xfId="7285"/>
    <cellStyle name="20% - Accent1 2 2 5 2 5 2 2" xfId="7286"/>
    <cellStyle name="20% - Accent1 2 2 5 2 5 2 2 2" xfId="7287"/>
    <cellStyle name="20% - Accent1 2 2 5 2 5 2 2 2 2" xfId="7288"/>
    <cellStyle name="20% - Accent1 2 2 5 2 5 2 2 3" xfId="7289"/>
    <cellStyle name="20% - Accent1 2 2 5 2 5 2 3" xfId="7290"/>
    <cellStyle name="20% - Accent1 2 2 5 2 5 2 3 2" xfId="7291"/>
    <cellStyle name="20% - Accent1 2 2 5 2 5 2 4" xfId="7292"/>
    <cellStyle name="20% - Accent1 2 2 5 2 5 3" xfId="7293"/>
    <cellStyle name="20% - Accent1 2 2 5 2 5 3 2" xfId="7294"/>
    <cellStyle name="20% - Accent1 2 2 5 2 5 3 2 2" xfId="7295"/>
    <cellStyle name="20% - Accent1 2 2 5 2 5 3 2 2 2" xfId="7296"/>
    <cellStyle name="20% - Accent1 2 2 5 2 5 3 2 3" xfId="7297"/>
    <cellStyle name="20% - Accent1 2 2 5 2 5 3 3" xfId="7298"/>
    <cellStyle name="20% - Accent1 2 2 5 2 5 3 3 2" xfId="7299"/>
    <cellStyle name="20% - Accent1 2 2 5 2 5 3 4" xfId="7300"/>
    <cellStyle name="20% - Accent1 2 2 5 2 5 4" xfId="7301"/>
    <cellStyle name="20% - Accent1 2 2 5 2 5 4 2" xfId="7302"/>
    <cellStyle name="20% - Accent1 2 2 5 2 5 4 2 2" xfId="7303"/>
    <cellStyle name="20% - Accent1 2 2 5 2 5 4 2 2 2" xfId="7304"/>
    <cellStyle name="20% - Accent1 2 2 5 2 5 4 2 3" xfId="7305"/>
    <cellStyle name="20% - Accent1 2 2 5 2 5 4 3" xfId="7306"/>
    <cellStyle name="20% - Accent1 2 2 5 2 5 4 3 2" xfId="7307"/>
    <cellStyle name="20% - Accent1 2 2 5 2 5 4 4" xfId="7308"/>
    <cellStyle name="20% - Accent1 2 2 5 2 5 5" xfId="7309"/>
    <cellStyle name="20% - Accent1 2 2 5 2 5 5 2" xfId="7310"/>
    <cellStyle name="20% - Accent1 2 2 5 2 5 5 2 2" xfId="7311"/>
    <cellStyle name="20% - Accent1 2 2 5 2 5 5 3" xfId="7312"/>
    <cellStyle name="20% - Accent1 2 2 5 2 5 6" xfId="7313"/>
    <cellStyle name="20% - Accent1 2 2 5 2 5 6 2" xfId="7314"/>
    <cellStyle name="20% - Accent1 2 2 5 2 5 6 2 2" xfId="7315"/>
    <cellStyle name="20% - Accent1 2 2 5 2 5 6 3" xfId="7316"/>
    <cellStyle name="20% - Accent1 2 2 5 2 5 7" xfId="7317"/>
    <cellStyle name="20% - Accent1 2 2 5 2 5 7 2" xfId="7318"/>
    <cellStyle name="20% - Accent1 2 2 5 2 5 8" xfId="7319"/>
    <cellStyle name="20% - Accent1 2 2 5 2 5 8 2" xfId="7320"/>
    <cellStyle name="20% - Accent1 2 2 5 2 5 9" xfId="7321"/>
    <cellStyle name="20% - Accent1 2 2 5 2 6" xfId="7322"/>
    <cellStyle name="20% - Accent1 2 2 5 2 6 2" xfId="7323"/>
    <cellStyle name="20% - Accent1 2 2 5 2 6 2 2" xfId="7324"/>
    <cellStyle name="20% - Accent1 2 2 5 2 6 2 2 2" xfId="7325"/>
    <cellStyle name="20% - Accent1 2 2 5 2 6 2 2 2 2" xfId="7326"/>
    <cellStyle name="20% - Accent1 2 2 5 2 6 2 2 3" xfId="7327"/>
    <cellStyle name="20% - Accent1 2 2 5 2 6 2 3" xfId="7328"/>
    <cellStyle name="20% - Accent1 2 2 5 2 6 2 3 2" xfId="7329"/>
    <cellStyle name="20% - Accent1 2 2 5 2 6 2 4" xfId="7330"/>
    <cellStyle name="20% - Accent1 2 2 5 2 6 3" xfId="7331"/>
    <cellStyle name="20% - Accent1 2 2 5 2 6 3 2" xfId="7332"/>
    <cellStyle name="20% - Accent1 2 2 5 2 6 3 2 2" xfId="7333"/>
    <cellStyle name="20% - Accent1 2 2 5 2 6 3 2 2 2" xfId="7334"/>
    <cellStyle name="20% - Accent1 2 2 5 2 6 3 2 3" xfId="7335"/>
    <cellStyle name="20% - Accent1 2 2 5 2 6 3 3" xfId="7336"/>
    <cellStyle name="20% - Accent1 2 2 5 2 6 3 3 2" xfId="7337"/>
    <cellStyle name="20% - Accent1 2 2 5 2 6 3 4" xfId="7338"/>
    <cellStyle name="20% - Accent1 2 2 5 2 6 4" xfId="7339"/>
    <cellStyle name="20% - Accent1 2 2 5 2 6 4 2" xfId="7340"/>
    <cellStyle name="20% - Accent1 2 2 5 2 6 4 2 2" xfId="7341"/>
    <cellStyle name="20% - Accent1 2 2 5 2 6 4 2 2 2" xfId="7342"/>
    <cellStyle name="20% - Accent1 2 2 5 2 6 4 2 3" xfId="7343"/>
    <cellStyle name="20% - Accent1 2 2 5 2 6 4 3" xfId="7344"/>
    <cellStyle name="20% - Accent1 2 2 5 2 6 4 3 2" xfId="7345"/>
    <cellStyle name="20% - Accent1 2 2 5 2 6 4 4" xfId="7346"/>
    <cellStyle name="20% - Accent1 2 2 5 2 6 5" xfId="7347"/>
    <cellStyle name="20% - Accent1 2 2 5 2 6 5 2" xfId="7348"/>
    <cellStyle name="20% - Accent1 2 2 5 2 6 5 2 2" xfId="7349"/>
    <cellStyle name="20% - Accent1 2 2 5 2 6 5 3" xfId="7350"/>
    <cellStyle name="20% - Accent1 2 2 5 2 6 6" xfId="7351"/>
    <cellStyle name="20% - Accent1 2 2 5 2 6 6 2" xfId="7352"/>
    <cellStyle name="20% - Accent1 2 2 5 2 6 6 2 2" xfId="7353"/>
    <cellStyle name="20% - Accent1 2 2 5 2 6 6 3" xfId="7354"/>
    <cellStyle name="20% - Accent1 2 2 5 2 6 7" xfId="7355"/>
    <cellStyle name="20% - Accent1 2 2 5 2 6 7 2" xfId="7356"/>
    <cellStyle name="20% - Accent1 2 2 5 2 6 8" xfId="7357"/>
    <cellStyle name="20% - Accent1 2 2 5 2 6 8 2" xfId="7358"/>
    <cellStyle name="20% - Accent1 2 2 5 2 6 9" xfId="7359"/>
    <cellStyle name="20% - Accent1 2 2 5 2 7" xfId="7360"/>
    <cellStyle name="20% - Accent1 2 2 5 2 7 2" xfId="7361"/>
    <cellStyle name="20% - Accent1 2 2 5 2 7 2 2" xfId="7362"/>
    <cellStyle name="20% - Accent1 2 2 5 2 7 2 2 2" xfId="7363"/>
    <cellStyle name="20% - Accent1 2 2 5 2 7 2 3" xfId="7364"/>
    <cellStyle name="20% - Accent1 2 2 5 2 7 3" xfId="7365"/>
    <cellStyle name="20% - Accent1 2 2 5 2 7 3 2" xfId="7366"/>
    <cellStyle name="20% - Accent1 2 2 5 2 7 4" xfId="7367"/>
    <cellStyle name="20% - Accent1 2 2 5 2 8" xfId="7368"/>
    <cellStyle name="20% - Accent1 2 2 5 2 8 2" xfId="7369"/>
    <cellStyle name="20% - Accent1 2 2 5 2 8 2 2" xfId="7370"/>
    <cellStyle name="20% - Accent1 2 2 5 2 8 2 2 2" xfId="7371"/>
    <cellStyle name="20% - Accent1 2 2 5 2 8 2 3" xfId="7372"/>
    <cellStyle name="20% - Accent1 2 2 5 2 8 3" xfId="7373"/>
    <cellStyle name="20% - Accent1 2 2 5 2 8 3 2" xfId="7374"/>
    <cellStyle name="20% - Accent1 2 2 5 2 8 4" xfId="7375"/>
    <cellStyle name="20% - Accent1 2 2 5 2 9" xfId="7376"/>
    <cellStyle name="20% - Accent1 2 2 5 2 9 2" xfId="7377"/>
    <cellStyle name="20% - Accent1 2 2 5 2 9 2 2" xfId="7378"/>
    <cellStyle name="20% - Accent1 2 2 5 2 9 2 2 2" xfId="7379"/>
    <cellStyle name="20% - Accent1 2 2 5 2 9 2 3" xfId="7380"/>
    <cellStyle name="20% - Accent1 2 2 5 2 9 3" xfId="7381"/>
    <cellStyle name="20% - Accent1 2 2 5 2 9 3 2" xfId="7382"/>
    <cellStyle name="20% - Accent1 2 2 5 2 9 4" xfId="7383"/>
    <cellStyle name="20% - Accent1 2 2 5 3" xfId="7384"/>
    <cellStyle name="20% - Accent1 2 2 5 3 10" xfId="7385"/>
    <cellStyle name="20% - Accent1 2 2 5 3 10 2" xfId="7386"/>
    <cellStyle name="20% - Accent1 2 2 5 3 11" xfId="7387"/>
    <cellStyle name="20% - Accent1 2 2 5 3 2" xfId="7388"/>
    <cellStyle name="20% - Accent1 2 2 5 3 2 2" xfId="7389"/>
    <cellStyle name="20% - Accent1 2 2 5 3 2 2 2" xfId="7390"/>
    <cellStyle name="20% - Accent1 2 2 5 3 2 2 2 2" xfId="7391"/>
    <cellStyle name="20% - Accent1 2 2 5 3 2 2 2 2 2" xfId="7392"/>
    <cellStyle name="20% - Accent1 2 2 5 3 2 2 2 3" xfId="7393"/>
    <cellStyle name="20% - Accent1 2 2 5 3 2 2 3" xfId="7394"/>
    <cellStyle name="20% - Accent1 2 2 5 3 2 2 3 2" xfId="7395"/>
    <cellStyle name="20% - Accent1 2 2 5 3 2 2 4" xfId="7396"/>
    <cellStyle name="20% - Accent1 2 2 5 3 2 3" xfId="7397"/>
    <cellStyle name="20% - Accent1 2 2 5 3 2 3 2" xfId="7398"/>
    <cellStyle name="20% - Accent1 2 2 5 3 2 3 2 2" xfId="7399"/>
    <cellStyle name="20% - Accent1 2 2 5 3 2 3 2 2 2" xfId="7400"/>
    <cellStyle name="20% - Accent1 2 2 5 3 2 3 2 3" xfId="7401"/>
    <cellStyle name="20% - Accent1 2 2 5 3 2 3 3" xfId="7402"/>
    <cellStyle name="20% - Accent1 2 2 5 3 2 3 3 2" xfId="7403"/>
    <cellStyle name="20% - Accent1 2 2 5 3 2 3 4" xfId="7404"/>
    <cellStyle name="20% - Accent1 2 2 5 3 2 4" xfId="7405"/>
    <cellStyle name="20% - Accent1 2 2 5 3 2 4 2" xfId="7406"/>
    <cellStyle name="20% - Accent1 2 2 5 3 2 4 2 2" xfId="7407"/>
    <cellStyle name="20% - Accent1 2 2 5 3 2 4 2 2 2" xfId="7408"/>
    <cellStyle name="20% - Accent1 2 2 5 3 2 4 2 3" xfId="7409"/>
    <cellStyle name="20% - Accent1 2 2 5 3 2 4 3" xfId="7410"/>
    <cellStyle name="20% - Accent1 2 2 5 3 2 4 3 2" xfId="7411"/>
    <cellStyle name="20% - Accent1 2 2 5 3 2 4 4" xfId="7412"/>
    <cellStyle name="20% - Accent1 2 2 5 3 2 5" xfId="7413"/>
    <cellStyle name="20% - Accent1 2 2 5 3 2 5 2" xfId="7414"/>
    <cellStyle name="20% - Accent1 2 2 5 3 2 5 2 2" xfId="7415"/>
    <cellStyle name="20% - Accent1 2 2 5 3 2 5 3" xfId="7416"/>
    <cellStyle name="20% - Accent1 2 2 5 3 2 6" xfId="7417"/>
    <cellStyle name="20% - Accent1 2 2 5 3 2 6 2" xfId="7418"/>
    <cellStyle name="20% - Accent1 2 2 5 3 2 6 2 2" xfId="7419"/>
    <cellStyle name="20% - Accent1 2 2 5 3 2 6 3" xfId="7420"/>
    <cellStyle name="20% - Accent1 2 2 5 3 2 7" xfId="7421"/>
    <cellStyle name="20% - Accent1 2 2 5 3 2 7 2" xfId="7422"/>
    <cellStyle name="20% - Accent1 2 2 5 3 2 8" xfId="7423"/>
    <cellStyle name="20% - Accent1 2 2 5 3 2 8 2" xfId="7424"/>
    <cellStyle name="20% - Accent1 2 2 5 3 2 9" xfId="7425"/>
    <cellStyle name="20% - Accent1 2 2 5 3 3" xfId="7426"/>
    <cellStyle name="20% - Accent1 2 2 5 3 3 2" xfId="7427"/>
    <cellStyle name="20% - Accent1 2 2 5 3 3 2 2" xfId="7428"/>
    <cellStyle name="20% - Accent1 2 2 5 3 3 2 2 2" xfId="7429"/>
    <cellStyle name="20% - Accent1 2 2 5 3 3 2 2 2 2" xfId="7430"/>
    <cellStyle name="20% - Accent1 2 2 5 3 3 2 2 3" xfId="7431"/>
    <cellStyle name="20% - Accent1 2 2 5 3 3 2 3" xfId="7432"/>
    <cellStyle name="20% - Accent1 2 2 5 3 3 2 3 2" xfId="7433"/>
    <cellStyle name="20% - Accent1 2 2 5 3 3 2 4" xfId="7434"/>
    <cellStyle name="20% - Accent1 2 2 5 3 3 3" xfId="7435"/>
    <cellStyle name="20% - Accent1 2 2 5 3 3 3 2" xfId="7436"/>
    <cellStyle name="20% - Accent1 2 2 5 3 3 3 2 2" xfId="7437"/>
    <cellStyle name="20% - Accent1 2 2 5 3 3 3 2 2 2" xfId="7438"/>
    <cellStyle name="20% - Accent1 2 2 5 3 3 3 2 3" xfId="7439"/>
    <cellStyle name="20% - Accent1 2 2 5 3 3 3 3" xfId="7440"/>
    <cellStyle name="20% - Accent1 2 2 5 3 3 3 3 2" xfId="7441"/>
    <cellStyle name="20% - Accent1 2 2 5 3 3 3 4" xfId="7442"/>
    <cellStyle name="20% - Accent1 2 2 5 3 3 4" xfId="7443"/>
    <cellStyle name="20% - Accent1 2 2 5 3 3 4 2" xfId="7444"/>
    <cellStyle name="20% - Accent1 2 2 5 3 3 4 2 2" xfId="7445"/>
    <cellStyle name="20% - Accent1 2 2 5 3 3 4 2 2 2" xfId="7446"/>
    <cellStyle name="20% - Accent1 2 2 5 3 3 4 2 3" xfId="7447"/>
    <cellStyle name="20% - Accent1 2 2 5 3 3 4 3" xfId="7448"/>
    <cellStyle name="20% - Accent1 2 2 5 3 3 4 3 2" xfId="7449"/>
    <cellStyle name="20% - Accent1 2 2 5 3 3 4 4" xfId="7450"/>
    <cellStyle name="20% - Accent1 2 2 5 3 3 5" xfId="7451"/>
    <cellStyle name="20% - Accent1 2 2 5 3 3 5 2" xfId="7452"/>
    <cellStyle name="20% - Accent1 2 2 5 3 3 5 2 2" xfId="7453"/>
    <cellStyle name="20% - Accent1 2 2 5 3 3 5 3" xfId="7454"/>
    <cellStyle name="20% - Accent1 2 2 5 3 3 6" xfId="7455"/>
    <cellStyle name="20% - Accent1 2 2 5 3 3 6 2" xfId="7456"/>
    <cellStyle name="20% - Accent1 2 2 5 3 3 6 2 2" xfId="7457"/>
    <cellStyle name="20% - Accent1 2 2 5 3 3 6 3" xfId="7458"/>
    <cellStyle name="20% - Accent1 2 2 5 3 3 7" xfId="7459"/>
    <cellStyle name="20% - Accent1 2 2 5 3 3 7 2" xfId="7460"/>
    <cellStyle name="20% - Accent1 2 2 5 3 3 8" xfId="7461"/>
    <cellStyle name="20% - Accent1 2 2 5 3 3 8 2" xfId="7462"/>
    <cellStyle name="20% - Accent1 2 2 5 3 3 9" xfId="7463"/>
    <cellStyle name="20% - Accent1 2 2 5 3 4" xfId="7464"/>
    <cellStyle name="20% - Accent1 2 2 5 3 4 2" xfId="7465"/>
    <cellStyle name="20% - Accent1 2 2 5 3 4 2 2" xfId="7466"/>
    <cellStyle name="20% - Accent1 2 2 5 3 4 2 2 2" xfId="7467"/>
    <cellStyle name="20% - Accent1 2 2 5 3 4 2 3" xfId="7468"/>
    <cellStyle name="20% - Accent1 2 2 5 3 4 3" xfId="7469"/>
    <cellStyle name="20% - Accent1 2 2 5 3 4 3 2" xfId="7470"/>
    <cellStyle name="20% - Accent1 2 2 5 3 4 4" xfId="7471"/>
    <cellStyle name="20% - Accent1 2 2 5 3 5" xfId="7472"/>
    <cellStyle name="20% - Accent1 2 2 5 3 5 2" xfId="7473"/>
    <cellStyle name="20% - Accent1 2 2 5 3 5 2 2" xfId="7474"/>
    <cellStyle name="20% - Accent1 2 2 5 3 5 2 2 2" xfId="7475"/>
    <cellStyle name="20% - Accent1 2 2 5 3 5 2 3" xfId="7476"/>
    <cellStyle name="20% - Accent1 2 2 5 3 5 3" xfId="7477"/>
    <cellStyle name="20% - Accent1 2 2 5 3 5 3 2" xfId="7478"/>
    <cellStyle name="20% - Accent1 2 2 5 3 5 4" xfId="7479"/>
    <cellStyle name="20% - Accent1 2 2 5 3 6" xfId="7480"/>
    <cellStyle name="20% - Accent1 2 2 5 3 6 2" xfId="7481"/>
    <cellStyle name="20% - Accent1 2 2 5 3 6 2 2" xfId="7482"/>
    <cellStyle name="20% - Accent1 2 2 5 3 6 2 2 2" xfId="7483"/>
    <cellStyle name="20% - Accent1 2 2 5 3 6 2 3" xfId="7484"/>
    <cellStyle name="20% - Accent1 2 2 5 3 6 3" xfId="7485"/>
    <cellStyle name="20% - Accent1 2 2 5 3 6 3 2" xfId="7486"/>
    <cellStyle name="20% - Accent1 2 2 5 3 6 4" xfId="7487"/>
    <cellStyle name="20% - Accent1 2 2 5 3 7" xfId="7488"/>
    <cellStyle name="20% - Accent1 2 2 5 3 7 2" xfId="7489"/>
    <cellStyle name="20% - Accent1 2 2 5 3 7 2 2" xfId="7490"/>
    <cellStyle name="20% - Accent1 2 2 5 3 7 3" xfId="7491"/>
    <cellStyle name="20% - Accent1 2 2 5 3 8" xfId="7492"/>
    <cellStyle name="20% - Accent1 2 2 5 3 8 2" xfId="7493"/>
    <cellStyle name="20% - Accent1 2 2 5 3 8 2 2" xfId="7494"/>
    <cellStyle name="20% - Accent1 2 2 5 3 8 3" xfId="7495"/>
    <cellStyle name="20% - Accent1 2 2 5 3 9" xfId="7496"/>
    <cellStyle name="20% - Accent1 2 2 5 3 9 2" xfId="7497"/>
    <cellStyle name="20% - Accent1 2 2 5 4" xfId="7498"/>
    <cellStyle name="20% - Accent1 2 2 5 4 10" xfId="7499"/>
    <cellStyle name="20% - Accent1 2 2 5 4 10 2" xfId="7500"/>
    <cellStyle name="20% - Accent1 2 2 5 4 11" xfId="7501"/>
    <cellStyle name="20% - Accent1 2 2 5 4 2" xfId="7502"/>
    <cellStyle name="20% - Accent1 2 2 5 4 2 2" xfId="7503"/>
    <cellStyle name="20% - Accent1 2 2 5 4 2 2 2" xfId="7504"/>
    <cellStyle name="20% - Accent1 2 2 5 4 2 2 2 2" xfId="7505"/>
    <cellStyle name="20% - Accent1 2 2 5 4 2 2 2 2 2" xfId="7506"/>
    <cellStyle name="20% - Accent1 2 2 5 4 2 2 2 3" xfId="7507"/>
    <cellStyle name="20% - Accent1 2 2 5 4 2 2 3" xfId="7508"/>
    <cellStyle name="20% - Accent1 2 2 5 4 2 2 3 2" xfId="7509"/>
    <cellStyle name="20% - Accent1 2 2 5 4 2 2 4" xfId="7510"/>
    <cellStyle name="20% - Accent1 2 2 5 4 2 3" xfId="7511"/>
    <cellStyle name="20% - Accent1 2 2 5 4 2 3 2" xfId="7512"/>
    <cellStyle name="20% - Accent1 2 2 5 4 2 3 2 2" xfId="7513"/>
    <cellStyle name="20% - Accent1 2 2 5 4 2 3 2 2 2" xfId="7514"/>
    <cellStyle name="20% - Accent1 2 2 5 4 2 3 2 3" xfId="7515"/>
    <cellStyle name="20% - Accent1 2 2 5 4 2 3 3" xfId="7516"/>
    <cellStyle name="20% - Accent1 2 2 5 4 2 3 3 2" xfId="7517"/>
    <cellStyle name="20% - Accent1 2 2 5 4 2 3 4" xfId="7518"/>
    <cellStyle name="20% - Accent1 2 2 5 4 2 4" xfId="7519"/>
    <cellStyle name="20% - Accent1 2 2 5 4 2 4 2" xfId="7520"/>
    <cellStyle name="20% - Accent1 2 2 5 4 2 4 2 2" xfId="7521"/>
    <cellStyle name="20% - Accent1 2 2 5 4 2 4 2 2 2" xfId="7522"/>
    <cellStyle name="20% - Accent1 2 2 5 4 2 4 2 3" xfId="7523"/>
    <cellStyle name="20% - Accent1 2 2 5 4 2 4 3" xfId="7524"/>
    <cellStyle name="20% - Accent1 2 2 5 4 2 4 3 2" xfId="7525"/>
    <cellStyle name="20% - Accent1 2 2 5 4 2 4 4" xfId="7526"/>
    <cellStyle name="20% - Accent1 2 2 5 4 2 5" xfId="7527"/>
    <cellStyle name="20% - Accent1 2 2 5 4 2 5 2" xfId="7528"/>
    <cellStyle name="20% - Accent1 2 2 5 4 2 5 2 2" xfId="7529"/>
    <cellStyle name="20% - Accent1 2 2 5 4 2 5 3" xfId="7530"/>
    <cellStyle name="20% - Accent1 2 2 5 4 2 6" xfId="7531"/>
    <cellStyle name="20% - Accent1 2 2 5 4 2 6 2" xfId="7532"/>
    <cellStyle name="20% - Accent1 2 2 5 4 2 6 2 2" xfId="7533"/>
    <cellStyle name="20% - Accent1 2 2 5 4 2 6 3" xfId="7534"/>
    <cellStyle name="20% - Accent1 2 2 5 4 2 7" xfId="7535"/>
    <cellStyle name="20% - Accent1 2 2 5 4 2 7 2" xfId="7536"/>
    <cellStyle name="20% - Accent1 2 2 5 4 2 8" xfId="7537"/>
    <cellStyle name="20% - Accent1 2 2 5 4 2 8 2" xfId="7538"/>
    <cellStyle name="20% - Accent1 2 2 5 4 2 9" xfId="7539"/>
    <cellStyle name="20% - Accent1 2 2 5 4 3" xfId="7540"/>
    <cellStyle name="20% - Accent1 2 2 5 4 3 2" xfId="7541"/>
    <cellStyle name="20% - Accent1 2 2 5 4 3 2 2" xfId="7542"/>
    <cellStyle name="20% - Accent1 2 2 5 4 3 2 2 2" xfId="7543"/>
    <cellStyle name="20% - Accent1 2 2 5 4 3 2 2 2 2" xfId="7544"/>
    <cellStyle name="20% - Accent1 2 2 5 4 3 2 2 3" xfId="7545"/>
    <cellStyle name="20% - Accent1 2 2 5 4 3 2 3" xfId="7546"/>
    <cellStyle name="20% - Accent1 2 2 5 4 3 2 3 2" xfId="7547"/>
    <cellStyle name="20% - Accent1 2 2 5 4 3 2 4" xfId="7548"/>
    <cellStyle name="20% - Accent1 2 2 5 4 3 3" xfId="7549"/>
    <cellStyle name="20% - Accent1 2 2 5 4 3 3 2" xfId="7550"/>
    <cellStyle name="20% - Accent1 2 2 5 4 3 3 2 2" xfId="7551"/>
    <cellStyle name="20% - Accent1 2 2 5 4 3 3 2 2 2" xfId="7552"/>
    <cellStyle name="20% - Accent1 2 2 5 4 3 3 2 3" xfId="7553"/>
    <cellStyle name="20% - Accent1 2 2 5 4 3 3 3" xfId="7554"/>
    <cellStyle name="20% - Accent1 2 2 5 4 3 3 3 2" xfId="7555"/>
    <cellStyle name="20% - Accent1 2 2 5 4 3 3 4" xfId="7556"/>
    <cellStyle name="20% - Accent1 2 2 5 4 3 4" xfId="7557"/>
    <cellStyle name="20% - Accent1 2 2 5 4 3 4 2" xfId="7558"/>
    <cellStyle name="20% - Accent1 2 2 5 4 3 4 2 2" xfId="7559"/>
    <cellStyle name="20% - Accent1 2 2 5 4 3 4 2 2 2" xfId="7560"/>
    <cellStyle name="20% - Accent1 2 2 5 4 3 4 2 3" xfId="7561"/>
    <cellStyle name="20% - Accent1 2 2 5 4 3 4 3" xfId="7562"/>
    <cellStyle name="20% - Accent1 2 2 5 4 3 4 3 2" xfId="7563"/>
    <cellStyle name="20% - Accent1 2 2 5 4 3 4 4" xfId="7564"/>
    <cellStyle name="20% - Accent1 2 2 5 4 3 5" xfId="7565"/>
    <cellStyle name="20% - Accent1 2 2 5 4 3 5 2" xfId="7566"/>
    <cellStyle name="20% - Accent1 2 2 5 4 3 5 2 2" xfId="7567"/>
    <cellStyle name="20% - Accent1 2 2 5 4 3 5 3" xfId="7568"/>
    <cellStyle name="20% - Accent1 2 2 5 4 3 6" xfId="7569"/>
    <cellStyle name="20% - Accent1 2 2 5 4 3 6 2" xfId="7570"/>
    <cellStyle name="20% - Accent1 2 2 5 4 3 6 2 2" xfId="7571"/>
    <cellStyle name="20% - Accent1 2 2 5 4 3 6 3" xfId="7572"/>
    <cellStyle name="20% - Accent1 2 2 5 4 3 7" xfId="7573"/>
    <cellStyle name="20% - Accent1 2 2 5 4 3 7 2" xfId="7574"/>
    <cellStyle name="20% - Accent1 2 2 5 4 3 8" xfId="7575"/>
    <cellStyle name="20% - Accent1 2 2 5 4 3 8 2" xfId="7576"/>
    <cellStyle name="20% - Accent1 2 2 5 4 3 9" xfId="7577"/>
    <cellStyle name="20% - Accent1 2 2 5 4 4" xfId="7578"/>
    <cellStyle name="20% - Accent1 2 2 5 4 4 2" xfId="7579"/>
    <cellStyle name="20% - Accent1 2 2 5 4 4 2 2" xfId="7580"/>
    <cellStyle name="20% - Accent1 2 2 5 4 4 2 2 2" xfId="7581"/>
    <cellStyle name="20% - Accent1 2 2 5 4 4 2 3" xfId="7582"/>
    <cellStyle name="20% - Accent1 2 2 5 4 4 3" xfId="7583"/>
    <cellStyle name="20% - Accent1 2 2 5 4 4 3 2" xfId="7584"/>
    <cellStyle name="20% - Accent1 2 2 5 4 4 4" xfId="7585"/>
    <cellStyle name="20% - Accent1 2 2 5 4 5" xfId="7586"/>
    <cellStyle name="20% - Accent1 2 2 5 4 5 2" xfId="7587"/>
    <cellStyle name="20% - Accent1 2 2 5 4 5 2 2" xfId="7588"/>
    <cellStyle name="20% - Accent1 2 2 5 4 5 2 2 2" xfId="7589"/>
    <cellStyle name="20% - Accent1 2 2 5 4 5 2 3" xfId="7590"/>
    <cellStyle name="20% - Accent1 2 2 5 4 5 3" xfId="7591"/>
    <cellStyle name="20% - Accent1 2 2 5 4 5 3 2" xfId="7592"/>
    <cellStyle name="20% - Accent1 2 2 5 4 5 4" xfId="7593"/>
    <cellStyle name="20% - Accent1 2 2 5 4 6" xfId="7594"/>
    <cellStyle name="20% - Accent1 2 2 5 4 6 2" xfId="7595"/>
    <cellStyle name="20% - Accent1 2 2 5 4 6 2 2" xfId="7596"/>
    <cellStyle name="20% - Accent1 2 2 5 4 6 2 2 2" xfId="7597"/>
    <cellStyle name="20% - Accent1 2 2 5 4 6 2 3" xfId="7598"/>
    <cellStyle name="20% - Accent1 2 2 5 4 6 3" xfId="7599"/>
    <cellStyle name="20% - Accent1 2 2 5 4 6 3 2" xfId="7600"/>
    <cellStyle name="20% - Accent1 2 2 5 4 6 4" xfId="7601"/>
    <cellStyle name="20% - Accent1 2 2 5 4 7" xfId="7602"/>
    <cellStyle name="20% - Accent1 2 2 5 4 7 2" xfId="7603"/>
    <cellStyle name="20% - Accent1 2 2 5 4 7 2 2" xfId="7604"/>
    <cellStyle name="20% - Accent1 2 2 5 4 7 3" xfId="7605"/>
    <cellStyle name="20% - Accent1 2 2 5 4 8" xfId="7606"/>
    <cellStyle name="20% - Accent1 2 2 5 4 8 2" xfId="7607"/>
    <cellStyle name="20% - Accent1 2 2 5 4 8 2 2" xfId="7608"/>
    <cellStyle name="20% - Accent1 2 2 5 4 8 3" xfId="7609"/>
    <cellStyle name="20% - Accent1 2 2 5 4 9" xfId="7610"/>
    <cellStyle name="20% - Accent1 2 2 5 4 9 2" xfId="7611"/>
    <cellStyle name="20% - Accent1 2 2 5 5" xfId="7612"/>
    <cellStyle name="20% - Accent1 2 2 5 5 10" xfId="7613"/>
    <cellStyle name="20% - Accent1 2 2 5 5 10 2" xfId="7614"/>
    <cellStyle name="20% - Accent1 2 2 5 5 11" xfId="7615"/>
    <cellStyle name="20% - Accent1 2 2 5 5 2" xfId="7616"/>
    <cellStyle name="20% - Accent1 2 2 5 5 2 2" xfId="7617"/>
    <cellStyle name="20% - Accent1 2 2 5 5 2 2 2" xfId="7618"/>
    <cellStyle name="20% - Accent1 2 2 5 5 2 2 2 2" xfId="7619"/>
    <cellStyle name="20% - Accent1 2 2 5 5 2 2 2 2 2" xfId="7620"/>
    <cellStyle name="20% - Accent1 2 2 5 5 2 2 2 3" xfId="7621"/>
    <cellStyle name="20% - Accent1 2 2 5 5 2 2 3" xfId="7622"/>
    <cellStyle name="20% - Accent1 2 2 5 5 2 2 3 2" xfId="7623"/>
    <cellStyle name="20% - Accent1 2 2 5 5 2 2 4" xfId="7624"/>
    <cellStyle name="20% - Accent1 2 2 5 5 2 3" xfId="7625"/>
    <cellStyle name="20% - Accent1 2 2 5 5 2 3 2" xfId="7626"/>
    <cellStyle name="20% - Accent1 2 2 5 5 2 3 2 2" xfId="7627"/>
    <cellStyle name="20% - Accent1 2 2 5 5 2 3 2 2 2" xfId="7628"/>
    <cellStyle name="20% - Accent1 2 2 5 5 2 3 2 3" xfId="7629"/>
    <cellStyle name="20% - Accent1 2 2 5 5 2 3 3" xfId="7630"/>
    <cellStyle name="20% - Accent1 2 2 5 5 2 3 3 2" xfId="7631"/>
    <cellStyle name="20% - Accent1 2 2 5 5 2 3 4" xfId="7632"/>
    <cellStyle name="20% - Accent1 2 2 5 5 2 4" xfId="7633"/>
    <cellStyle name="20% - Accent1 2 2 5 5 2 4 2" xfId="7634"/>
    <cellStyle name="20% - Accent1 2 2 5 5 2 4 2 2" xfId="7635"/>
    <cellStyle name="20% - Accent1 2 2 5 5 2 4 2 2 2" xfId="7636"/>
    <cellStyle name="20% - Accent1 2 2 5 5 2 4 2 3" xfId="7637"/>
    <cellStyle name="20% - Accent1 2 2 5 5 2 4 3" xfId="7638"/>
    <cellStyle name="20% - Accent1 2 2 5 5 2 4 3 2" xfId="7639"/>
    <cellStyle name="20% - Accent1 2 2 5 5 2 4 4" xfId="7640"/>
    <cellStyle name="20% - Accent1 2 2 5 5 2 5" xfId="7641"/>
    <cellStyle name="20% - Accent1 2 2 5 5 2 5 2" xfId="7642"/>
    <cellStyle name="20% - Accent1 2 2 5 5 2 5 2 2" xfId="7643"/>
    <cellStyle name="20% - Accent1 2 2 5 5 2 5 3" xfId="7644"/>
    <cellStyle name="20% - Accent1 2 2 5 5 2 6" xfId="7645"/>
    <cellStyle name="20% - Accent1 2 2 5 5 2 6 2" xfId="7646"/>
    <cellStyle name="20% - Accent1 2 2 5 5 2 6 2 2" xfId="7647"/>
    <cellStyle name="20% - Accent1 2 2 5 5 2 6 3" xfId="7648"/>
    <cellStyle name="20% - Accent1 2 2 5 5 2 7" xfId="7649"/>
    <cellStyle name="20% - Accent1 2 2 5 5 2 7 2" xfId="7650"/>
    <cellStyle name="20% - Accent1 2 2 5 5 2 8" xfId="7651"/>
    <cellStyle name="20% - Accent1 2 2 5 5 2 8 2" xfId="7652"/>
    <cellStyle name="20% - Accent1 2 2 5 5 2 9" xfId="7653"/>
    <cellStyle name="20% - Accent1 2 2 5 5 3" xfId="7654"/>
    <cellStyle name="20% - Accent1 2 2 5 5 3 2" xfId="7655"/>
    <cellStyle name="20% - Accent1 2 2 5 5 3 2 2" xfId="7656"/>
    <cellStyle name="20% - Accent1 2 2 5 5 3 2 2 2" xfId="7657"/>
    <cellStyle name="20% - Accent1 2 2 5 5 3 2 2 2 2" xfId="7658"/>
    <cellStyle name="20% - Accent1 2 2 5 5 3 2 2 3" xfId="7659"/>
    <cellStyle name="20% - Accent1 2 2 5 5 3 2 3" xfId="7660"/>
    <cellStyle name="20% - Accent1 2 2 5 5 3 2 3 2" xfId="7661"/>
    <cellStyle name="20% - Accent1 2 2 5 5 3 2 4" xfId="7662"/>
    <cellStyle name="20% - Accent1 2 2 5 5 3 3" xfId="7663"/>
    <cellStyle name="20% - Accent1 2 2 5 5 3 3 2" xfId="7664"/>
    <cellStyle name="20% - Accent1 2 2 5 5 3 3 2 2" xfId="7665"/>
    <cellStyle name="20% - Accent1 2 2 5 5 3 3 2 2 2" xfId="7666"/>
    <cellStyle name="20% - Accent1 2 2 5 5 3 3 2 3" xfId="7667"/>
    <cellStyle name="20% - Accent1 2 2 5 5 3 3 3" xfId="7668"/>
    <cellStyle name="20% - Accent1 2 2 5 5 3 3 3 2" xfId="7669"/>
    <cellStyle name="20% - Accent1 2 2 5 5 3 3 4" xfId="7670"/>
    <cellStyle name="20% - Accent1 2 2 5 5 3 4" xfId="7671"/>
    <cellStyle name="20% - Accent1 2 2 5 5 3 4 2" xfId="7672"/>
    <cellStyle name="20% - Accent1 2 2 5 5 3 4 2 2" xfId="7673"/>
    <cellStyle name="20% - Accent1 2 2 5 5 3 4 2 2 2" xfId="7674"/>
    <cellStyle name="20% - Accent1 2 2 5 5 3 4 2 3" xfId="7675"/>
    <cellStyle name="20% - Accent1 2 2 5 5 3 4 3" xfId="7676"/>
    <cellStyle name="20% - Accent1 2 2 5 5 3 4 3 2" xfId="7677"/>
    <cellStyle name="20% - Accent1 2 2 5 5 3 4 4" xfId="7678"/>
    <cellStyle name="20% - Accent1 2 2 5 5 3 5" xfId="7679"/>
    <cellStyle name="20% - Accent1 2 2 5 5 3 5 2" xfId="7680"/>
    <cellStyle name="20% - Accent1 2 2 5 5 3 5 2 2" xfId="7681"/>
    <cellStyle name="20% - Accent1 2 2 5 5 3 5 3" xfId="7682"/>
    <cellStyle name="20% - Accent1 2 2 5 5 3 6" xfId="7683"/>
    <cellStyle name="20% - Accent1 2 2 5 5 3 6 2" xfId="7684"/>
    <cellStyle name="20% - Accent1 2 2 5 5 3 6 2 2" xfId="7685"/>
    <cellStyle name="20% - Accent1 2 2 5 5 3 6 3" xfId="7686"/>
    <cellStyle name="20% - Accent1 2 2 5 5 3 7" xfId="7687"/>
    <cellStyle name="20% - Accent1 2 2 5 5 3 7 2" xfId="7688"/>
    <cellStyle name="20% - Accent1 2 2 5 5 3 8" xfId="7689"/>
    <cellStyle name="20% - Accent1 2 2 5 5 3 8 2" xfId="7690"/>
    <cellStyle name="20% - Accent1 2 2 5 5 3 9" xfId="7691"/>
    <cellStyle name="20% - Accent1 2 2 5 5 4" xfId="7692"/>
    <cellStyle name="20% - Accent1 2 2 5 5 4 2" xfId="7693"/>
    <cellStyle name="20% - Accent1 2 2 5 5 4 2 2" xfId="7694"/>
    <cellStyle name="20% - Accent1 2 2 5 5 4 2 2 2" xfId="7695"/>
    <cellStyle name="20% - Accent1 2 2 5 5 4 2 3" xfId="7696"/>
    <cellStyle name="20% - Accent1 2 2 5 5 4 3" xfId="7697"/>
    <cellStyle name="20% - Accent1 2 2 5 5 4 3 2" xfId="7698"/>
    <cellStyle name="20% - Accent1 2 2 5 5 4 4" xfId="7699"/>
    <cellStyle name="20% - Accent1 2 2 5 5 5" xfId="7700"/>
    <cellStyle name="20% - Accent1 2 2 5 5 5 2" xfId="7701"/>
    <cellStyle name="20% - Accent1 2 2 5 5 5 2 2" xfId="7702"/>
    <cellStyle name="20% - Accent1 2 2 5 5 5 2 2 2" xfId="7703"/>
    <cellStyle name="20% - Accent1 2 2 5 5 5 2 3" xfId="7704"/>
    <cellStyle name="20% - Accent1 2 2 5 5 5 3" xfId="7705"/>
    <cellStyle name="20% - Accent1 2 2 5 5 5 3 2" xfId="7706"/>
    <cellStyle name="20% - Accent1 2 2 5 5 5 4" xfId="7707"/>
    <cellStyle name="20% - Accent1 2 2 5 5 6" xfId="7708"/>
    <cellStyle name="20% - Accent1 2 2 5 5 6 2" xfId="7709"/>
    <cellStyle name="20% - Accent1 2 2 5 5 6 2 2" xfId="7710"/>
    <cellStyle name="20% - Accent1 2 2 5 5 6 2 2 2" xfId="7711"/>
    <cellStyle name="20% - Accent1 2 2 5 5 6 2 3" xfId="7712"/>
    <cellStyle name="20% - Accent1 2 2 5 5 6 3" xfId="7713"/>
    <cellStyle name="20% - Accent1 2 2 5 5 6 3 2" xfId="7714"/>
    <cellStyle name="20% - Accent1 2 2 5 5 6 4" xfId="7715"/>
    <cellStyle name="20% - Accent1 2 2 5 5 7" xfId="7716"/>
    <cellStyle name="20% - Accent1 2 2 5 5 7 2" xfId="7717"/>
    <cellStyle name="20% - Accent1 2 2 5 5 7 2 2" xfId="7718"/>
    <cellStyle name="20% - Accent1 2 2 5 5 7 3" xfId="7719"/>
    <cellStyle name="20% - Accent1 2 2 5 5 8" xfId="7720"/>
    <cellStyle name="20% - Accent1 2 2 5 5 8 2" xfId="7721"/>
    <cellStyle name="20% - Accent1 2 2 5 5 8 2 2" xfId="7722"/>
    <cellStyle name="20% - Accent1 2 2 5 5 8 3" xfId="7723"/>
    <cellStyle name="20% - Accent1 2 2 5 5 9" xfId="7724"/>
    <cellStyle name="20% - Accent1 2 2 5 5 9 2" xfId="7725"/>
    <cellStyle name="20% - Accent1 2 2 5 6" xfId="7726"/>
    <cellStyle name="20% - Accent1 2 2 5 6 2" xfId="7727"/>
    <cellStyle name="20% - Accent1 2 2 5 6 2 2" xfId="7728"/>
    <cellStyle name="20% - Accent1 2 2 5 6 2 2 2" xfId="7729"/>
    <cellStyle name="20% - Accent1 2 2 5 6 2 2 2 2" xfId="7730"/>
    <cellStyle name="20% - Accent1 2 2 5 6 2 2 3" xfId="7731"/>
    <cellStyle name="20% - Accent1 2 2 5 6 2 3" xfId="7732"/>
    <cellStyle name="20% - Accent1 2 2 5 6 2 3 2" xfId="7733"/>
    <cellStyle name="20% - Accent1 2 2 5 6 2 4" xfId="7734"/>
    <cellStyle name="20% - Accent1 2 2 5 6 3" xfId="7735"/>
    <cellStyle name="20% - Accent1 2 2 5 6 3 2" xfId="7736"/>
    <cellStyle name="20% - Accent1 2 2 5 6 3 2 2" xfId="7737"/>
    <cellStyle name="20% - Accent1 2 2 5 6 3 2 2 2" xfId="7738"/>
    <cellStyle name="20% - Accent1 2 2 5 6 3 2 3" xfId="7739"/>
    <cellStyle name="20% - Accent1 2 2 5 6 3 3" xfId="7740"/>
    <cellStyle name="20% - Accent1 2 2 5 6 3 3 2" xfId="7741"/>
    <cellStyle name="20% - Accent1 2 2 5 6 3 4" xfId="7742"/>
    <cellStyle name="20% - Accent1 2 2 5 6 4" xfId="7743"/>
    <cellStyle name="20% - Accent1 2 2 5 6 4 2" xfId="7744"/>
    <cellStyle name="20% - Accent1 2 2 5 6 4 2 2" xfId="7745"/>
    <cellStyle name="20% - Accent1 2 2 5 6 4 2 2 2" xfId="7746"/>
    <cellStyle name="20% - Accent1 2 2 5 6 4 2 3" xfId="7747"/>
    <cellStyle name="20% - Accent1 2 2 5 6 4 3" xfId="7748"/>
    <cellStyle name="20% - Accent1 2 2 5 6 4 3 2" xfId="7749"/>
    <cellStyle name="20% - Accent1 2 2 5 6 4 4" xfId="7750"/>
    <cellStyle name="20% - Accent1 2 2 5 6 5" xfId="7751"/>
    <cellStyle name="20% - Accent1 2 2 5 6 5 2" xfId="7752"/>
    <cellStyle name="20% - Accent1 2 2 5 6 5 2 2" xfId="7753"/>
    <cellStyle name="20% - Accent1 2 2 5 6 5 3" xfId="7754"/>
    <cellStyle name="20% - Accent1 2 2 5 6 6" xfId="7755"/>
    <cellStyle name="20% - Accent1 2 2 5 6 6 2" xfId="7756"/>
    <cellStyle name="20% - Accent1 2 2 5 6 6 2 2" xfId="7757"/>
    <cellStyle name="20% - Accent1 2 2 5 6 6 3" xfId="7758"/>
    <cellStyle name="20% - Accent1 2 2 5 6 7" xfId="7759"/>
    <cellStyle name="20% - Accent1 2 2 5 6 7 2" xfId="7760"/>
    <cellStyle name="20% - Accent1 2 2 5 6 8" xfId="7761"/>
    <cellStyle name="20% - Accent1 2 2 5 6 8 2" xfId="7762"/>
    <cellStyle name="20% - Accent1 2 2 5 6 9" xfId="7763"/>
    <cellStyle name="20% - Accent1 2 2 5 7" xfId="7764"/>
    <cellStyle name="20% - Accent1 2 2 5 7 2" xfId="7765"/>
    <cellStyle name="20% - Accent1 2 2 5 7 2 2" xfId="7766"/>
    <cellStyle name="20% - Accent1 2 2 5 7 2 2 2" xfId="7767"/>
    <cellStyle name="20% - Accent1 2 2 5 7 2 2 2 2" xfId="7768"/>
    <cellStyle name="20% - Accent1 2 2 5 7 2 2 3" xfId="7769"/>
    <cellStyle name="20% - Accent1 2 2 5 7 2 3" xfId="7770"/>
    <cellStyle name="20% - Accent1 2 2 5 7 2 3 2" xfId="7771"/>
    <cellStyle name="20% - Accent1 2 2 5 7 2 4" xfId="7772"/>
    <cellStyle name="20% - Accent1 2 2 5 7 3" xfId="7773"/>
    <cellStyle name="20% - Accent1 2 2 5 7 3 2" xfId="7774"/>
    <cellStyle name="20% - Accent1 2 2 5 7 3 2 2" xfId="7775"/>
    <cellStyle name="20% - Accent1 2 2 5 7 3 2 2 2" xfId="7776"/>
    <cellStyle name="20% - Accent1 2 2 5 7 3 2 3" xfId="7777"/>
    <cellStyle name="20% - Accent1 2 2 5 7 3 3" xfId="7778"/>
    <cellStyle name="20% - Accent1 2 2 5 7 3 3 2" xfId="7779"/>
    <cellStyle name="20% - Accent1 2 2 5 7 3 4" xfId="7780"/>
    <cellStyle name="20% - Accent1 2 2 5 7 4" xfId="7781"/>
    <cellStyle name="20% - Accent1 2 2 5 7 4 2" xfId="7782"/>
    <cellStyle name="20% - Accent1 2 2 5 7 4 2 2" xfId="7783"/>
    <cellStyle name="20% - Accent1 2 2 5 7 4 2 2 2" xfId="7784"/>
    <cellStyle name="20% - Accent1 2 2 5 7 4 2 3" xfId="7785"/>
    <cellStyle name="20% - Accent1 2 2 5 7 4 3" xfId="7786"/>
    <cellStyle name="20% - Accent1 2 2 5 7 4 3 2" xfId="7787"/>
    <cellStyle name="20% - Accent1 2 2 5 7 4 4" xfId="7788"/>
    <cellStyle name="20% - Accent1 2 2 5 7 5" xfId="7789"/>
    <cellStyle name="20% - Accent1 2 2 5 7 5 2" xfId="7790"/>
    <cellStyle name="20% - Accent1 2 2 5 7 5 2 2" xfId="7791"/>
    <cellStyle name="20% - Accent1 2 2 5 7 5 3" xfId="7792"/>
    <cellStyle name="20% - Accent1 2 2 5 7 6" xfId="7793"/>
    <cellStyle name="20% - Accent1 2 2 5 7 6 2" xfId="7794"/>
    <cellStyle name="20% - Accent1 2 2 5 7 6 2 2" xfId="7795"/>
    <cellStyle name="20% - Accent1 2 2 5 7 6 3" xfId="7796"/>
    <cellStyle name="20% - Accent1 2 2 5 7 7" xfId="7797"/>
    <cellStyle name="20% - Accent1 2 2 5 7 7 2" xfId="7798"/>
    <cellStyle name="20% - Accent1 2 2 5 7 8" xfId="7799"/>
    <cellStyle name="20% - Accent1 2 2 5 7 8 2" xfId="7800"/>
    <cellStyle name="20% - Accent1 2 2 5 7 9" xfId="7801"/>
    <cellStyle name="20% - Accent1 2 2 5 8" xfId="7802"/>
    <cellStyle name="20% - Accent1 2 2 5 8 2" xfId="7803"/>
    <cellStyle name="20% - Accent1 2 2 5 8 2 2" xfId="7804"/>
    <cellStyle name="20% - Accent1 2 2 5 8 2 2 2" xfId="7805"/>
    <cellStyle name="20% - Accent1 2 2 5 8 2 3" xfId="7806"/>
    <cellStyle name="20% - Accent1 2 2 5 8 3" xfId="7807"/>
    <cellStyle name="20% - Accent1 2 2 5 8 3 2" xfId="7808"/>
    <cellStyle name="20% - Accent1 2 2 5 8 4" xfId="7809"/>
    <cellStyle name="20% - Accent1 2 2 5 9" xfId="7810"/>
    <cellStyle name="20% - Accent1 2 2 5 9 2" xfId="7811"/>
    <cellStyle name="20% - Accent1 2 2 5 9 2 2" xfId="7812"/>
    <cellStyle name="20% - Accent1 2 2 5 9 2 2 2" xfId="7813"/>
    <cellStyle name="20% - Accent1 2 2 5 9 2 3" xfId="7814"/>
    <cellStyle name="20% - Accent1 2 2 5 9 3" xfId="7815"/>
    <cellStyle name="20% - Accent1 2 2 5 9 3 2" xfId="7816"/>
    <cellStyle name="20% - Accent1 2 2 5 9 4" xfId="7817"/>
    <cellStyle name="20% - Accent1 2 2 6" xfId="7818"/>
    <cellStyle name="20% - Accent1 2 2 6 10" xfId="7819"/>
    <cellStyle name="20% - Accent1 2 2 6 10 2" xfId="7820"/>
    <cellStyle name="20% - Accent1 2 2 6 10 2 2" xfId="7821"/>
    <cellStyle name="20% - Accent1 2 2 6 10 3" xfId="7822"/>
    <cellStyle name="20% - Accent1 2 2 6 11" xfId="7823"/>
    <cellStyle name="20% - Accent1 2 2 6 11 2" xfId="7824"/>
    <cellStyle name="20% - Accent1 2 2 6 11 2 2" xfId="7825"/>
    <cellStyle name="20% - Accent1 2 2 6 11 3" xfId="7826"/>
    <cellStyle name="20% - Accent1 2 2 6 12" xfId="7827"/>
    <cellStyle name="20% - Accent1 2 2 6 12 2" xfId="7828"/>
    <cellStyle name="20% - Accent1 2 2 6 13" xfId="7829"/>
    <cellStyle name="20% - Accent1 2 2 6 13 2" xfId="7830"/>
    <cellStyle name="20% - Accent1 2 2 6 14" xfId="7831"/>
    <cellStyle name="20% - Accent1 2 2 6 2" xfId="7832"/>
    <cellStyle name="20% - Accent1 2 2 6 2 10" xfId="7833"/>
    <cellStyle name="20% - Accent1 2 2 6 2 10 2" xfId="7834"/>
    <cellStyle name="20% - Accent1 2 2 6 2 11" xfId="7835"/>
    <cellStyle name="20% - Accent1 2 2 6 2 2" xfId="7836"/>
    <cellStyle name="20% - Accent1 2 2 6 2 2 2" xfId="7837"/>
    <cellStyle name="20% - Accent1 2 2 6 2 2 2 2" xfId="7838"/>
    <cellStyle name="20% - Accent1 2 2 6 2 2 2 2 2" xfId="7839"/>
    <cellStyle name="20% - Accent1 2 2 6 2 2 2 2 2 2" xfId="7840"/>
    <cellStyle name="20% - Accent1 2 2 6 2 2 2 2 3" xfId="7841"/>
    <cellStyle name="20% - Accent1 2 2 6 2 2 2 3" xfId="7842"/>
    <cellStyle name="20% - Accent1 2 2 6 2 2 2 3 2" xfId="7843"/>
    <cellStyle name="20% - Accent1 2 2 6 2 2 2 4" xfId="7844"/>
    <cellStyle name="20% - Accent1 2 2 6 2 2 3" xfId="7845"/>
    <cellStyle name="20% - Accent1 2 2 6 2 2 3 2" xfId="7846"/>
    <cellStyle name="20% - Accent1 2 2 6 2 2 3 2 2" xfId="7847"/>
    <cellStyle name="20% - Accent1 2 2 6 2 2 3 2 2 2" xfId="7848"/>
    <cellStyle name="20% - Accent1 2 2 6 2 2 3 2 3" xfId="7849"/>
    <cellStyle name="20% - Accent1 2 2 6 2 2 3 3" xfId="7850"/>
    <cellStyle name="20% - Accent1 2 2 6 2 2 3 3 2" xfId="7851"/>
    <cellStyle name="20% - Accent1 2 2 6 2 2 3 4" xfId="7852"/>
    <cellStyle name="20% - Accent1 2 2 6 2 2 4" xfId="7853"/>
    <cellStyle name="20% - Accent1 2 2 6 2 2 4 2" xfId="7854"/>
    <cellStyle name="20% - Accent1 2 2 6 2 2 4 2 2" xfId="7855"/>
    <cellStyle name="20% - Accent1 2 2 6 2 2 4 2 2 2" xfId="7856"/>
    <cellStyle name="20% - Accent1 2 2 6 2 2 4 2 3" xfId="7857"/>
    <cellStyle name="20% - Accent1 2 2 6 2 2 4 3" xfId="7858"/>
    <cellStyle name="20% - Accent1 2 2 6 2 2 4 3 2" xfId="7859"/>
    <cellStyle name="20% - Accent1 2 2 6 2 2 4 4" xfId="7860"/>
    <cellStyle name="20% - Accent1 2 2 6 2 2 5" xfId="7861"/>
    <cellStyle name="20% - Accent1 2 2 6 2 2 5 2" xfId="7862"/>
    <cellStyle name="20% - Accent1 2 2 6 2 2 5 2 2" xfId="7863"/>
    <cellStyle name="20% - Accent1 2 2 6 2 2 5 3" xfId="7864"/>
    <cellStyle name="20% - Accent1 2 2 6 2 2 6" xfId="7865"/>
    <cellStyle name="20% - Accent1 2 2 6 2 2 6 2" xfId="7866"/>
    <cellStyle name="20% - Accent1 2 2 6 2 2 6 2 2" xfId="7867"/>
    <cellStyle name="20% - Accent1 2 2 6 2 2 6 3" xfId="7868"/>
    <cellStyle name="20% - Accent1 2 2 6 2 2 7" xfId="7869"/>
    <cellStyle name="20% - Accent1 2 2 6 2 2 7 2" xfId="7870"/>
    <cellStyle name="20% - Accent1 2 2 6 2 2 8" xfId="7871"/>
    <cellStyle name="20% - Accent1 2 2 6 2 2 8 2" xfId="7872"/>
    <cellStyle name="20% - Accent1 2 2 6 2 2 9" xfId="7873"/>
    <cellStyle name="20% - Accent1 2 2 6 2 3" xfId="7874"/>
    <cellStyle name="20% - Accent1 2 2 6 2 3 2" xfId="7875"/>
    <cellStyle name="20% - Accent1 2 2 6 2 3 2 2" xfId="7876"/>
    <cellStyle name="20% - Accent1 2 2 6 2 3 2 2 2" xfId="7877"/>
    <cellStyle name="20% - Accent1 2 2 6 2 3 2 2 2 2" xfId="7878"/>
    <cellStyle name="20% - Accent1 2 2 6 2 3 2 2 3" xfId="7879"/>
    <cellStyle name="20% - Accent1 2 2 6 2 3 2 3" xfId="7880"/>
    <cellStyle name="20% - Accent1 2 2 6 2 3 2 3 2" xfId="7881"/>
    <cellStyle name="20% - Accent1 2 2 6 2 3 2 4" xfId="7882"/>
    <cellStyle name="20% - Accent1 2 2 6 2 3 3" xfId="7883"/>
    <cellStyle name="20% - Accent1 2 2 6 2 3 3 2" xfId="7884"/>
    <cellStyle name="20% - Accent1 2 2 6 2 3 3 2 2" xfId="7885"/>
    <cellStyle name="20% - Accent1 2 2 6 2 3 3 2 2 2" xfId="7886"/>
    <cellStyle name="20% - Accent1 2 2 6 2 3 3 2 3" xfId="7887"/>
    <cellStyle name="20% - Accent1 2 2 6 2 3 3 3" xfId="7888"/>
    <cellStyle name="20% - Accent1 2 2 6 2 3 3 3 2" xfId="7889"/>
    <cellStyle name="20% - Accent1 2 2 6 2 3 3 4" xfId="7890"/>
    <cellStyle name="20% - Accent1 2 2 6 2 3 4" xfId="7891"/>
    <cellStyle name="20% - Accent1 2 2 6 2 3 4 2" xfId="7892"/>
    <cellStyle name="20% - Accent1 2 2 6 2 3 4 2 2" xfId="7893"/>
    <cellStyle name="20% - Accent1 2 2 6 2 3 4 2 2 2" xfId="7894"/>
    <cellStyle name="20% - Accent1 2 2 6 2 3 4 2 3" xfId="7895"/>
    <cellStyle name="20% - Accent1 2 2 6 2 3 4 3" xfId="7896"/>
    <cellStyle name="20% - Accent1 2 2 6 2 3 4 3 2" xfId="7897"/>
    <cellStyle name="20% - Accent1 2 2 6 2 3 4 4" xfId="7898"/>
    <cellStyle name="20% - Accent1 2 2 6 2 3 5" xfId="7899"/>
    <cellStyle name="20% - Accent1 2 2 6 2 3 5 2" xfId="7900"/>
    <cellStyle name="20% - Accent1 2 2 6 2 3 5 2 2" xfId="7901"/>
    <cellStyle name="20% - Accent1 2 2 6 2 3 5 3" xfId="7902"/>
    <cellStyle name="20% - Accent1 2 2 6 2 3 6" xfId="7903"/>
    <cellStyle name="20% - Accent1 2 2 6 2 3 6 2" xfId="7904"/>
    <cellStyle name="20% - Accent1 2 2 6 2 3 6 2 2" xfId="7905"/>
    <cellStyle name="20% - Accent1 2 2 6 2 3 6 3" xfId="7906"/>
    <cellStyle name="20% - Accent1 2 2 6 2 3 7" xfId="7907"/>
    <cellStyle name="20% - Accent1 2 2 6 2 3 7 2" xfId="7908"/>
    <cellStyle name="20% - Accent1 2 2 6 2 3 8" xfId="7909"/>
    <cellStyle name="20% - Accent1 2 2 6 2 3 8 2" xfId="7910"/>
    <cellStyle name="20% - Accent1 2 2 6 2 3 9" xfId="7911"/>
    <cellStyle name="20% - Accent1 2 2 6 2 4" xfId="7912"/>
    <cellStyle name="20% - Accent1 2 2 6 2 4 2" xfId="7913"/>
    <cellStyle name="20% - Accent1 2 2 6 2 4 2 2" xfId="7914"/>
    <cellStyle name="20% - Accent1 2 2 6 2 4 2 2 2" xfId="7915"/>
    <cellStyle name="20% - Accent1 2 2 6 2 4 2 3" xfId="7916"/>
    <cellStyle name="20% - Accent1 2 2 6 2 4 3" xfId="7917"/>
    <cellStyle name="20% - Accent1 2 2 6 2 4 3 2" xfId="7918"/>
    <cellStyle name="20% - Accent1 2 2 6 2 4 4" xfId="7919"/>
    <cellStyle name="20% - Accent1 2 2 6 2 5" xfId="7920"/>
    <cellStyle name="20% - Accent1 2 2 6 2 5 2" xfId="7921"/>
    <cellStyle name="20% - Accent1 2 2 6 2 5 2 2" xfId="7922"/>
    <cellStyle name="20% - Accent1 2 2 6 2 5 2 2 2" xfId="7923"/>
    <cellStyle name="20% - Accent1 2 2 6 2 5 2 3" xfId="7924"/>
    <cellStyle name="20% - Accent1 2 2 6 2 5 3" xfId="7925"/>
    <cellStyle name="20% - Accent1 2 2 6 2 5 3 2" xfId="7926"/>
    <cellStyle name="20% - Accent1 2 2 6 2 5 4" xfId="7927"/>
    <cellStyle name="20% - Accent1 2 2 6 2 6" xfId="7928"/>
    <cellStyle name="20% - Accent1 2 2 6 2 6 2" xfId="7929"/>
    <cellStyle name="20% - Accent1 2 2 6 2 6 2 2" xfId="7930"/>
    <cellStyle name="20% - Accent1 2 2 6 2 6 2 2 2" xfId="7931"/>
    <cellStyle name="20% - Accent1 2 2 6 2 6 2 3" xfId="7932"/>
    <cellStyle name="20% - Accent1 2 2 6 2 6 3" xfId="7933"/>
    <cellStyle name="20% - Accent1 2 2 6 2 6 3 2" xfId="7934"/>
    <cellStyle name="20% - Accent1 2 2 6 2 6 4" xfId="7935"/>
    <cellStyle name="20% - Accent1 2 2 6 2 7" xfId="7936"/>
    <cellStyle name="20% - Accent1 2 2 6 2 7 2" xfId="7937"/>
    <cellStyle name="20% - Accent1 2 2 6 2 7 2 2" xfId="7938"/>
    <cellStyle name="20% - Accent1 2 2 6 2 7 3" xfId="7939"/>
    <cellStyle name="20% - Accent1 2 2 6 2 8" xfId="7940"/>
    <cellStyle name="20% - Accent1 2 2 6 2 8 2" xfId="7941"/>
    <cellStyle name="20% - Accent1 2 2 6 2 8 2 2" xfId="7942"/>
    <cellStyle name="20% - Accent1 2 2 6 2 8 3" xfId="7943"/>
    <cellStyle name="20% - Accent1 2 2 6 2 9" xfId="7944"/>
    <cellStyle name="20% - Accent1 2 2 6 2 9 2" xfId="7945"/>
    <cellStyle name="20% - Accent1 2 2 6 3" xfId="7946"/>
    <cellStyle name="20% - Accent1 2 2 6 3 10" xfId="7947"/>
    <cellStyle name="20% - Accent1 2 2 6 3 10 2" xfId="7948"/>
    <cellStyle name="20% - Accent1 2 2 6 3 11" xfId="7949"/>
    <cellStyle name="20% - Accent1 2 2 6 3 2" xfId="7950"/>
    <cellStyle name="20% - Accent1 2 2 6 3 2 2" xfId="7951"/>
    <cellStyle name="20% - Accent1 2 2 6 3 2 2 2" xfId="7952"/>
    <cellStyle name="20% - Accent1 2 2 6 3 2 2 2 2" xfId="7953"/>
    <cellStyle name="20% - Accent1 2 2 6 3 2 2 2 2 2" xfId="7954"/>
    <cellStyle name="20% - Accent1 2 2 6 3 2 2 2 3" xfId="7955"/>
    <cellStyle name="20% - Accent1 2 2 6 3 2 2 3" xfId="7956"/>
    <cellStyle name="20% - Accent1 2 2 6 3 2 2 3 2" xfId="7957"/>
    <cellStyle name="20% - Accent1 2 2 6 3 2 2 4" xfId="7958"/>
    <cellStyle name="20% - Accent1 2 2 6 3 2 3" xfId="7959"/>
    <cellStyle name="20% - Accent1 2 2 6 3 2 3 2" xfId="7960"/>
    <cellStyle name="20% - Accent1 2 2 6 3 2 3 2 2" xfId="7961"/>
    <cellStyle name="20% - Accent1 2 2 6 3 2 3 2 2 2" xfId="7962"/>
    <cellStyle name="20% - Accent1 2 2 6 3 2 3 2 3" xfId="7963"/>
    <cellStyle name="20% - Accent1 2 2 6 3 2 3 3" xfId="7964"/>
    <cellStyle name="20% - Accent1 2 2 6 3 2 3 3 2" xfId="7965"/>
    <cellStyle name="20% - Accent1 2 2 6 3 2 3 4" xfId="7966"/>
    <cellStyle name="20% - Accent1 2 2 6 3 2 4" xfId="7967"/>
    <cellStyle name="20% - Accent1 2 2 6 3 2 4 2" xfId="7968"/>
    <cellStyle name="20% - Accent1 2 2 6 3 2 4 2 2" xfId="7969"/>
    <cellStyle name="20% - Accent1 2 2 6 3 2 4 2 2 2" xfId="7970"/>
    <cellStyle name="20% - Accent1 2 2 6 3 2 4 2 3" xfId="7971"/>
    <cellStyle name="20% - Accent1 2 2 6 3 2 4 3" xfId="7972"/>
    <cellStyle name="20% - Accent1 2 2 6 3 2 4 3 2" xfId="7973"/>
    <cellStyle name="20% - Accent1 2 2 6 3 2 4 4" xfId="7974"/>
    <cellStyle name="20% - Accent1 2 2 6 3 2 5" xfId="7975"/>
    <cellStyle name="20% - Accent1 2 2 6 3 2 5 2" xfId="7976"/>
    <cellStyle name="20% - Accent1 2 2 6 3 2 5 2 2" xfId="7977"/>
    <cellStyle name="20% - Accent1 2 2 6 3 2 5 3" xfId="7978"/>
    <cellStyle name="20% - Accent1 2 2 6 3 2 6" xfId="7979"/>
    <cellStyle name="20% - Accent1 2 2 6 3 2 6 2" xfId="7980"/>
    <cellStyle name="20% - Accent1 2 2 6 3 2 6 2 2" xfId="7981"/>
    <cellStyle name="20% - Accent1 2 2 6 3 2 6 3" xfId="7982"/>
    <cellStyle name="20% - Accent1 2 2 6 3 2 7" xfId="7983"/>
    <cellStyle name="20% - Accent1 2 2 6 3 2 7 2" xfId="7984"/>
    <cellStyle name="20% - Accent1 2 2 6 3 2 8" xfId="7985"/>
    <cellStyle name="20% - Accent1 2 2 6 3 2 8 2" xfId="7986"/>
    <cellStyle name="20% - Accent1 2 2 6 3 2 9" xfId="7987"/>
    <cellStyle name="20% - Accent1 2 2 6 3 3" xfId="7988"/>
    <cellStyle name="20% - Accent1 2 2 6 3 3 2" xfId="7989"/>
    <cellStyle name="20% - Accent1 2 2 6 3 3 2 2" xfId="7990"/>
    <cellStyle name="20% - Accent1 2 2 6 3 3 2 2 2" xfId="7991"/>
    <cellStyle name="20% - Accent1 2 2 6 3 3 2 2 2 2" xfId="7992"/>
    <cellStyle name="20% - Accent1 2 2 6 3 3 2 2 3" xfId="7993"/>
    <cellStyle name="20% - Accent1 2 2 6 3 3 2 3" xfId="7994"/>
    <cellStyle name="20% - Accent1 2 2 6 3 3 2 3 2" xfId="7995"/>
    <cellStyle name="20% - Accent1 2 2 6 3 3 2 4" xfId="7996"/>
    <cellStyle name="20% - Accent1 2 2 6 3 3 3" xfId="7997"/>
    <cellStyle name="20% - Accent1 2 2 6 3 3 3 2" xfId="7998"/>
    <cellStyle name="20% - Accent1 2 2 6 3 3 3 2 2" xfId="7999"/>
    <cellStyle name="20% - Accent1 2 2 6 3 3 3 2 2 2" xfId="8000"/>
    <cellStyle name="20% - Accent1 2 2 6 3 3 3 2 3" xfId="8001"/>
    <cellStyle name="20% - Accent1 2 2 6 3 3 3 3" xfId="8002"/>
    <cellStyle name="20% - Accent1 2 2 6 3 3 3 3 2" xfId="8003"/>
    <cellStyle name="20% - Accent1 2 2 6 3 3 3 4" xfId="8004"/>
    <cellStyle name="20% - Accent1 2 2 6 3 3 4" xfId="8005"/>
    <cellStyle name="20% - Accent1 2 2 6 3 3 4 2" xfId="8006"/>
    <cellStyle name="20% - Accent1 2 2 6 3 3 4 2 2" xfId="8007"/>
    <cellStyle name="20% - Accent1 2 2 6 3 3 4 2 2 2" xfId="8008"/>
    <cellStyle name="20% - Accent1 2 2 6 3 3 4 2 3" xfId="8009"/>
    <cellStyle name="20% - Accent1 2 2 6 3 3 4 3" xfId="8010"/>
    <cellStyle name="20% - Accent1 2 2 6 3 3 4 3 2" xfId="8011"/>
    <cellStyle name="20% - Accent1 2 2 6 3 3 4 4" xfId="8012"/>
    <cellStyle name="20% - Accent1 2 2 6 3 3 5" xfId="8013"/>
    <cellStyle name="20% - Accent1 2 2 6 3 3 5 2" xfId="8014"/>
    <cellStyle name="20% - Accent1 2 2 6 3 3 5 2 2" xfId="8015"/>
    <cellStyle name="20% - Accent1 2 2 6 3 3 5 3" xfId="8016"/>
    <cellStyle name="20% - Accent1 2 2 6 3 3 6" xfId="8017"/>
    <cellStyle name="20% - Accent1 2 2 6 3 3 6 2" xfId="8018"/>
    <cellStyle name="20% - Accent1 2 2 6 3 3 6 2 2" xfId="8019"/>
    <cellStyle name="20% - Accent1 2 2 6 3 3 6 3" xfId="8020"/>
    <cellStyle name="20% - Accent1 2 2 6 3 3 7" xfId="8021"/>
    <cellStyle name="20% - Accent1 2 2 6 3 3 7 2" xfId="8022"/>
    <cellStyle name="20% - Accent1 2 2 6 3 3 8" xfId="8023"/>
    <cellStyle name="20% - Accent1 2 2 6 3 3 8 2" xfId="8024"/>
    <cellStyle name="20% - Accent1 2 2 6 3 3 9" xfId="8025"/>
    <cellStyle name="20% - Accent1 2 2 6 3 4" xfId="8026"/>
    <cellStyle name="20% - Accent1 2 2 6 3 4 2" xfId="8027"/>
    <cellStyle name="20% - Accent1 2 2 6 3 4 2 2" xfId="8028"/>
    <cellStyle name="20% - Accent1 2 2 6 3 4 2 2 2" xfId="8029"/>
    <cellStyle name="20% - Accent1 2 2 6 3 4 2 3" xfId="8030"/>
    <cellStyle name="20% - Accent1 2 2 6 3 4 3" xfId="8031"/>
    <cellStyle name="20% - Accent1 2 2 6 3 4 3 2" xfId="8032"/>
    <cellStyle name="20% - Accent1 2 2 6 3 4 4" xfId="8033"/>
    <cellStyle name="20% - Accent1 2 2 6 3 5" xfId="8034"/>
    <cellStyle name="20% - Accent1 2 2 6 3 5 2" xfId="8035"/>
    <cellStyle name="20% - Accent1 2 2 6 3 5 2 2" xfId="8036"/>
    <cellStyle name="20% - Accent1 2 2 6 3 5 2 2 2" xfId="8037"/>
    <cellStyle name="20% - Accent1 2 2 6 3 5 2 3" xfId="8038"/>
    <cellStyle name="20% - Accent1 2 2 6 3 5 3" xfId="8039"/>
    <cellStyle name="20% - Accent1 2 2 6 3 5 3 2" xfId="8040"/>
    <cellStyle name="20% - Accent1 2 2 6 3 5 4" xfId="8041"/>
    <cellStyle name="20% - Accent1 2 2 6 3 6" xfId="8042"/>
    <cellStyle name="20% - Accent1 2 2 6 3 6 2" xfId="8043"/>
    <cellStyle name="20% - Accent1 2 2 6 3 6 2 2" xfId="8044"/>
    <cellStyle name="20% - Accent1 2 2 6 3 6 2 2 2" xfId="8045"/>
    <cellStyle name="20% - Accent1 2 2 6 3 6 2 3" xfId="8046"/>
    <cellStyle name="20% - Accent1 2 2 6 3 6 3" xfId="8047"/>
    <cellStyle name="20% - Accent1 2 2 6 3 6 3 2" xfId="8048"/>
    <cellStyle name="20% - Accent1 2 2 6 3 6 4" xfId="8049"/>
    <cellStyle name="20% - Accent1 2 2 6 3 7" xfId="8050"/>
    <cellStyle name="20% - Accent1 2 2 6 3 7 2" xfId="8051"/>
    <cellStyle name="20% - Accent1 2 2 6 3 7 2 2" xfId="8052"/>
    <cellStyle name="20% - Accent1 2 2 6 3 7 3" xfId="8053"/>
    <cellStyle name="20% - Accent1 2 2 6 3 8" xfId="8054"/>
    <cellStyle name="20% - Accent1 2 2 6 3 8 2" xfId="8055"/>
    <cellStyle name="20% - Accent1 2 2 6 3 8 2 2" xfId="8056"/>
    <cellStyle name="20% - Accent1 2 2 6 3 8 3" xfId="8057"/>
    <cellStyle name="20% - Accent1 2 2 6 3 9" xfId="8058"/>
    <cellStyle name="20% - Accent1 2 2 6 3 9 2" xfId="8059"/>
    <cellStyle name="20% - Accent1 2 2 6 4" xfId="8060"/>
    <cellStyle name="20% - Accent1 2 2 6 4 10" xfId="8061"/>
    <cellStyle name="20% - Accent1 2 2 6 4 10 2" xfId="8062"/>
    <cellStyle name="20% - Accent1 2 2 6 4 11" xfId="8063"/>
    <cellStyle name="20% - Accent1 2 2 6 4 2" xfId="8064"/>
    <cellStyle name="20% - Accent1 2 2 6 4 2 2" xfId="8065"/>
    <cellStyle name="20% - Accent1 2 2 6 4 2 2 2" xfId="8066"/>
    <cellStyle name="20% - Accent1 2 2 6 4 2 2 2 2" xfId="8067"/>
    <cellStyle name="20% - Accent1 2 2 6 4 2 2 2 2 2" xfId="8068"/>
    <cellStyle name="20% - Accent1 2 2 6 4 2 2 2 3" xfId="8069"/>
    <cellStyle name="20% - Accent1 2 2 6 4 2 2 3" xfId="8070"/>
    <cellStyle name="20% - Accent1 2 2 6 4 2 2 3 2" xfId="8071"/>
    <cellStyle name="20% - Accent1 2 2 6 4 2 2 4" xfId="8072"/>
    <cellStyle name="20% - Accent1 2 2 6 4 2 3" xfId="8073"/>
    <cellStyle name="20% - Accent1 2 2 6 4 2 3 2" xfId="8074"/>
    <cellStyle name="20% - Accent1 2 2 6 4 2 3 2 2" xfId="8075"/>
    <cellStyle name="20% - Accent1 2 2 6 4 2 3 2 2 2" xfId="8076"/>
    <cellStyle name="20% - Accent1 2 2 6 4 2 3 2 3" xfId="8077"/>
    <cellStyle name="20% - Accent1 2 2 6 4 2 3 3" xfId="8078"/>
    <cellStyle name="20% - Accent1 2 2 6 4 2 3 3 2" xfId="8079"/>
    <cellStyle name="20% - Accent1 2 2 6 4 2 3 4" xfId="8080"/>
    <cellStyle name="20% - Accent1 2 2 6 4 2 4" xfId="8081"/>
    <cellStyle name="20% - Accent1 2 2 6 4 2 4 2" xfId="8082"/>
    <cellStyle name="20% - Accent1 2 2 6 4 2 4 2 2" xfId="8083"/>
    <cellStyle name="20% - Accent1 2 2 6 4 2 4 2 2 2" xfId="8084"/>
    <cellStyle name="20% - Accent1 2 2 6 4 2 4 2 3" xfId="8085"/>
    <cellStyle name="20% - Accent1 2 2 6 4 2 4 3" xfId="8086"/>
    <cellStyle name="20% - Accent1 2 2 6 4 2 4 3 2" xfId="8087"/>
    <cellStyle name="20% - Accent1 2 2 6 4 2 4 4" xfId="8088"/>
    <cellStyle name="20% - Accent1 2 2 6 4 2 5" xfId="8089"/>
    <cellStyle name="20% - Accent1 2 2 6 4 2 5 2" xfId="8090"/>
    <cellStyle name="20% - Accent1 2 2 6 4 2 5 2 2" xfId="8091"/>
    <cellStyle name="20% - Accent1 2 2 6 4 2 5 3" xfId="8092"/>
    <cellStyle name="20% - Accent1 2 2 6 4 2 6" xfId="8093"/>
    <cellStyle name="20% - Accent1 2 2 6 4 2 6 2" xfId="8094"/>
    <cellStyle name="20% - Accent1 2 2 6 4 2 6 2 2" xfId="8095"/>
    <cellStyle name="20% - Accent1 2 2 6 4 2 6 3" xfId="8096"/>
    <cellStyle name="20% - Accent1 2 2 6 4 2 7" xfId="8097"/>
    <cellStyle name="20% - Accent1 2 2 6 4 2 7 2" xfId="8098"/>
    <cellStyle name="20% - Accent1 2 2 6 4 2 8" xfId="8099"/>
    <cellStyle name="20% - Accent1 2 2 6 4 2 8 2" xfId="8100"/>
    <cellStyle name="20% - Accent1 2 2 6 4 2 9" xfId="8101"/>
    <cellStyle name="20% - Accent1 2 2 6 4 3" xfId="8102"/>
    <cellStyle name="20% - Accent1 2 2 6 4 3 2" xfId="8103"/>
    <cellStyle name="20% - Accent1 2 2 6 4 3 2 2" xfId="8104"/>
    <cellStyle name="20% - Accent1 2 2 6 4 3 2 2 2" xfId="8105"/>
    <cellStyle name="20% - Accent1 2 2 6 4 3 2 2 2 2" xfId="8106"/>
    <cellStyle name="20% - Accent1 2 2 6 4 3 2 2 3" xfId="8107"/>
    <cellStyle name="20% - Accent1 2 2 6 4 3 2 3" xfId="8108"/>
    <cellStyle name="20% - Accent1 2 2 6 4 3 2 3 2" xfId="8109"/>
    <cellStyle name="20% - Accent1 2 2 6 4 3 2 4" xfId="8110"/>
    <cellStyle name="20% - Accent1 2 2 6 4 3 3" xfId="8111"/>
    <cellStyle name="20% - Accent1 2 2 6 4 3 3 2" xfId="8112"/>
    <cellStyle name="20% - Accent1 2 2 6 4 3 3 2 2" xfId="8113"/>
    <cellStyle name="20% - Accent1 2 2 6 4 3 3 2 2 2" xfId="8114"/>
    <cellStyle name="20% - Accent1 2 2 6 4 3 3 2 3" xfId="8115"/>
    <cellStyle name="20% - Accent1 2 2 6 4 3 3 3" xfId="8116"/>
    <cellStyle name="20% - Accent1 2 2 6 4 3 3 3 2" xfId="8117"/>
    <cellStyle name="20% - Accent1 2 2 6 4 3 3 4" xfId="8118"/>
    <cellStyle name="20% - Accent1 2 2 6 4 3 4" xfId="8119"/>
    <cellStyle name="20% - Accent1 2 2 6 4 3 4 2" xfId="8120"/>
    <cellStyle name="20% - Accent1 2 2 6 4 3 4 2 2" xfId="8121"/>
    <cellStyle name="20% - Accent1 2 2 6 4 3 4 2 2 2" xfId="8122"/>
    <cellStyle name="20% - Accent1 2 2 6 4 3 4 2 3" xfId="8123"/>
    <cellStyle name="20% - Accent1 2 2 6 4 3 4 3" xfId="8124"/>
    <cellStyle name="20% - Accent1 2 2 6 4 3 4 3 2" xfId="8125"/>
    <cellStyle name="20% - Accent1 2 2 6 4 3 4 4" xfId="8126"/>
    <cellStyle name="20% - Accent1 2 2 6 4 3 5" xfId="8127"/>
    <cellStyle name="20% - Accent1 2 2 6 4 3 5 2" xfId="8128"/>
    <cellStyle name="20% - Accent1 2 2 6 4 3 5 2 2" xfId="8129"/>
    <cellStyle name="20% - Accent1 2 2 6 4 3 5 3" xfId="8130"/>
    <cellStyle name="20% - Accent1 2 2 6 4 3 6" xfId="8131"/>
    <cellStyle name="20% - Accent1 2 2 6 4 3 6 2" xfId="8132"/>
    <cellStyle name="20% - Accent1 2 2 6 4 3 6 2 2" xfId="8133"/>
    <cellStyle name="20% - Accent1 2 2 6 4 3 6 3" xfId="8134"/>
    <cellStyle name="20% - Accent1 2 2 6 4 3 7" xfId="8135"/>
    <cellStyle name="20% - Accent1 2 2 6 4 3 7 2" xfId="8136"/>
    <cellStyle name="20% - Accent1 2 2 6 4 3 8" xfId="8137"/>
    <cellStyle name="20% - Accent1 2 2 6 4 3 8 2" xfId="8138"/>
    <cellStyle name="20% - Accent1 2 2 6 4 3 9" xfId="8139"/>
    <cellStyle name="20% - Accent1 2 2 6 4 4" xfId="8140"/>
    <cellStyle name="20% - Accent1 2 2 6 4 4 2" xfId="8141"/>
    <cellStyle name="20% - Accent1 2 2 6 4 4 2 2" xfId="8142"/>
    <cellStyle name="20% - Accent1 2 2 6 4 4 2 2 2" xfId="8143"/>
    <cellStyle name="20% - Accent1 2 2 6 4 4 2 3" xfId="8144"/>
    <cellStyle name="20% - Accent1 2 2 6 4 4 3" xfId="8145"/>
    <cellStyle name="20% - Accent1 2 2 6 4 4 3 2" xfId="8146"/>
    <cellStyle name="20% - Accent1 2 2 6 4 4 4" xfId="8147"/>
    <cellStyle name="20% - Accent1 2 2 6 4 5" xfId="8148"/>
    <cellStyle name="20% - Accent1 2 2 6 4 5 2" xfId="8149"/>
    <cellStyle name="20% - Accent1 2 2 6 4 5 2 2" xfId="8150"/>
    <cellStyle name="20% - Accent1 2 2 6 4 5 2 2 2" xfId="8151"/>
    <cellStyle name="20% - Accent1 2 2 6 4 5 2 3" xfId="8152"/>
    <cellStyle name="20% - Accent1 2 2 6 4 5 3" xfId="8153"/>
    <cellStyle name="20% - Accent1 2 2 6 4 5 3 2" xfId="8154"/>
    <cellStyle name="20% - Accent1 2 2 6 4 5 4" xfId="8155"/>
    <cellStyle name="20% - Accent1 2 2 6 4 6" xfId="8156"/>
    <cellStyle name="20% - Accent1 2 2 6 4 6 2" xfId="8157"/>
    <cellStyle name="20% - Accent1 2 2 6 4 6 2 2" xfId="8158"/>
    <cellStyle name="20% - Accent1 2 2 6 4 6 2 2 2" xfId="8159"/>
    <cellStyle name="20% - Accent1 2 2 6 4 6 2 3" xfId="8160"/>
    <cellStyle name="20% - Accent1 2 2 6 4 6 3" xfId="8161"/>
    <cellStyle name="20% - Accent1 2 2 6 4 6 3 2" xfId="8162"/>
    <cellStyle name="20% - Accent1 2 2 6 4 6 4" xfId="8163"/>
    <cellStyle name="20% - Accent1 2 2 6 4 7" xfId="8164"/>
    <cellStyle name="20% - Accent1 2 2 6 4 7 2" xfId="8165"/>
    <cellStyle name="20% - Accent1 2 2 6 4 7 2 2" xfId="8166"/>
    <cellStyle name="20% - Accent1 2 2 6 4 7 3" xfId="8167"/>
    <cellStyle name="20% - Accent1 2 2 6 4 8" xfId="8168"/>
    <cellStyle name="20% - Accent1 2 2 6 4 8 2" xfId="8169"/>
    <cellStyle name="20% - Accent1 2 2 6 4 8 2 2" xfId="8170"/>
    <cellStyle name="20% - Accent1 2 2 6 4 8 3" xfId="8171"/>
    <cellStyle name="20% - Accent1 2 2 6 4 9" xfId="8172"/>
    <cellStyle name="20% - Accent1 2 2 6 4 9 2" xfId="8173"/>
    <cellStyle name="20% - Accent1 2 2 6 5" xfId="8174"/>
    <cellStyle name="20% - Accent1 2 2 6 5 2" xfId="8175"/>
    <cellStyle name="20% - Accent1 2 2 6 5 2 2" xfId="8176"/>
    <cellStyle name="20% - Accent1 2 2 6 5 2 2 2" xfId="8177"/>
    <cellStyle name="20% - Accent1 2 2 6 5 2 2 2 2" xfId="8178"/>
    <cellStyle name="20% - Accent1 2 2 6 5 2 2 3" xfId="8179"/>
    <cellStyle name="20% - Accent1 2 2 6 5 2 3" xfId="8180"/>
    <cellStyle name="20% - Accent1 2 2 6 5 2 3 2" xfId="8181"/>
    <cellStyle name="20% - Accent1 2 2 6 5 2 4" xfId="8182"/>
    <cellStyle name="20% - Accent1 2 2 6 5 3" xfId="8183"/>
    <cellStyle name="20% - Accent1 2 2 6 5 3 2" xfId="8184"/>
    <cellStyle name="20% - Accent1 2 2 6 5 3 2 2" xfId="8185"/>
    <cellStyle name="20% - Accent1 2 2 6 5 3 2 2 2" xfId="8186"/>
    <cellStyle name="20% - Accent1 2 2 6 5 3 2 3" xfId="8187"/>
    <cellStyle name="20% - Accent1 2 2 6 5 3 3" xfId="8188"/>
    <cellStyle name="20% - Accent1 2 2 6 5 3 3 2" xfId="8189"/>
    <cellStyle name="20% - Accent1 2 2 6 5 3 4" xfId="8190"/>
    <cellStyle name="20% - Accent1 2 2 6 5 4" xfId="8191"/>
    <cellStyle name="20% - Accent1 2 2 6 5 4 2" xfId="8192"/>
    <cellStyle name="20% - Accent1 2 2 6 5 4 2 2" xfId="8193"/>
    <cellStyle name="20% - Accent1 2 2 6 5 4 2 2 2" xfId="8194"/>
    <cellStyle name="20% - Accent1 2 2 6 5 4 2 3" xfId="8195"/>
    <cellStyle name="20% - Accent1 2 2 6 5 4 3" xfId="8196"/>
    <cellStyle name="20% - Accent1 2 2 6 5 4 3 2" xfId="8197"/>
    <cellStyle name="20% - Accent1 2 2 6 5 4 4" xfId="8198"/>
    <cellStyle name="20% - Accent1 2 2 6 5 5" xfId="8199"/>
    <cellStyle name="20% - Accent1 2 2 6 5 5 2" xfId="8200"/>
    <cellStyle name="20% - Accent1 2 2 6 5 5 2 2" xfId="8201"/>
    <cellStyle name="20% - Accent1 2 2 6 5 5 3" xfId="8202"/>
    <cellStyle name="20% - Accent1 2 2 6 5 6" xfId="8203"/>
    <cellStyle name="20% - Accent1 2 2 6 5 6 2" xfId="8204"/>
    <cellStyle name="20% - Accent1 2 2 6 5 6 2 2" xfId="8205"/>
    <cellStyle name="20% - Accent1 2 2 6 5 6 3" xfId="8206"/>
    <cellStyle name="20% - Accent1 2 2 6 5 7" xfId="8207"/>
    <cellStyle name="20% - Accent1 2 2 6 5 7 2" xfId="8208"/>
    <cellStyle name="20% - Accent1 2 2 6 5 8" xfId="8209"/>
    <cellStyle name="20% - Accent1 2 2 6 5 8 2" xfId="8210"/>
    <cellStyle name="20% - Accent1 2 2 6 5 9" xfId="8211"/>
    <cellStyle name="20% - Accent1 2 2 6 6" xfId="8212"/>
    <cellStyle name="20% - Accent1 2 2 6 6 2" xfId="8213"/>
    <cellStyle name="20% - Accent1 2 2 6 6 2 2" xfId="8214"/>
    <cellStyle name="20% - Accent1 2 2 6 6 2 2 2" xfId="8215"/>
    <cellStyle name="20% - Accent1 2 2 6 6 2 2 2 2" xfId="8216"/>
    <cellStyle name="20% - Accent1 2 2 6 6 2 2 3" xfId="8217"/>
    <cellStyle name="20% - Accent1 2 2 6 6 2 3" xfId="8218"/>
    <cellStyle name="20% - Accent1 2 2 6 6 2 3 2" xfId="8219"/>
    <cellStyle name="20% - Accent1 2 2 6 6 2 4" xfId="8220"/>
    <cellStyle name="20% - Accent1 2 2 6 6 3" xfId="8221"/>
    <cellStyle name="20% - Accent1 2 2 6 6 3 2" xfId="8222"/>
    <cellStyle name="20% - Accent1 2 2 6 6 3 2 2" xfId="8223"/>
    <cellStyle name="20% - Accent1 2 2 6 6 3 2 2 2" xfId="8224"/>
    <cellStyle name="20% - Accent1 2 2 6 6 3 2 3" xfId="8225"/>
    <cellStyle name="20% - Accent1 2 2 6 6 3 3" xfId="8226"/>
    <cellStyle name="20% - Accent1 2 2 6 6 3 3 2" xfId="8227"/>
    <cellStyle name="20% - Accent1 2 2 6 6 3 4" xfId="8228"/>
    <cellStyle name="20% - Accent1 2 2 6 6 4" xfId="8229"/>
    <cellStyle name="20% - Accent1 2 2 6 6 4 2" xfId="8230"/>
    <cellStyle name="20% - Accent1 2 2 6 6 4 2 2" xfId="8231"/>
    <cellStyle name="20% - Accent1 2 2 6 6 4 2 2 2" xfId="8232"/>
    <cellStyle name="20% - Accent1 2 2 6 6 4 2 3" xfId="8233"/>
    <cellStyle name="20% - Accent1 2 2 6 6 4 3" xfId="8234"/>
    <cellStyle name="20% - Accent1 2 2 6 6 4 3 2" xfId="8235"/>
    <cellStyle name="20% - Accent1 2 2 6 6 4 4" xfId="8236"/>
    <cellStyle name="20% - Accent1 2 2 6 6 5" xfId="8237"/>
    <cellStyle name="20% - Accent1 2 2 6 6 5 2" xfId="8238"/>
    <cellStyle name="20% - Accent1 2 2 6 6 5 2 2" xfId="8239"/>
    <cellStyle name="20% - Accent1 2 2 6 6 5 3" xfId="8240"/>
    <cellStyle name="20% - Accent1 2 2 6 6 6" xfId="8241"/>
    <cellStyle name="20% - Accent1 2 2 6 6 6 2" xfId="8242"/>
    <cellStyle name="20% - Accent1 2 2 6 6 6 2 2" xfId="8243"/>
    <cellStyle name="20% - Accent1 2 2 6 6 6 3" xfId="8244"/>
    <cellStyle name="20% - Accent1 2 2 6 6 7" xfId="8245"/>
    <cellStyle name="20% - Accent1 2 2 6 6 7 2" xfId="8246"/>
    <cellStyle name="20% - Accent1 2 2 6 6 8" xfId="8247"/>
    <cellStyle name="20% - Accent1 2 2 6 6 8 2" xfId="8248"/>
    <cellStyle name="20% - Accent1 2 2 6 6 9" xfId="8249"/>
    <cellStyle name="20% - Accent1 2 2 6 7" xfId="8250"/>
    <cellStyle name="20% - Accent1 2 2 6 7 2" xfId="8251"/>
    <cellStyle name="20% - Accent1 2 2 6 7 2 2" xfId="8252"/>
    <cellStyle name="20% - Accent1 2 2 6 7 2 2 2" xfId="8253"/>
    <cellStyle name="20% - Accent1 2 2 6 7 2 3" xfId="8254"/>
    <cellStyle name="20% - Accent1 2 2 6 7 3" xfId="8255"/>
    <cellStyle name="20% - Accent1 2 2 6 7 3 2" xfId="8256"/>
    <cellStyle name="20% - Accent1 2 2 6 7 4" xfId="8257"/>
    <cellStyle name="20% - Accent1 2 2 6 8" xfId="8258"/>
    <cellStyle name="20% - Accent1 2 2 6 8 2" xfId="8259"/>
    <cellStyle name="20% - Accent1 2 2 6 8 2 2" xfId="8260"/>
    <cellStyle name="20% - Accent1 2 2 6 8 2 2 2" xfId="8261"/>
    <cellStyle name="20% - Accent1 2 2 6 8 2 3" xfId="8262"/>
    <cellStyle name="20% - Accent1 2 2 6 8 3" xfId="8263"/>
    <cellStyle name="20% - Accent1 2 2 6 8 3 2" xfId="8264"/>
    <cellStyle name="20% - Accent1 2 2 6 8 4" xfId="8265"/>
    <cellStyle name="20% - Accent1 2 2 6 9" xfId="8266"/>
    <cellStyle name="20% - Accent1 2 2 6 9 2" xfId="8267"/>
    <cellStyle name="20% - Accent1 2 2 6 9 2 2" xfId="8268"/>
    <cellStyle name="20% - Accent1 2 2 6 9 2 2 2" xfId="8269"/>
    <cellStyle name="20% - Accent1 2 2 6 9 2 3" xfId="8270"/>
    <cellStyle name="20% - Accent1 2 2 6 9 3" xfId="8271"/>
    <cellStyle name="20% - Accent1 2 2 6 9 3 2" xfId="8272"/>
    <cellStyle name="20% - Accent1 2 2 6 9 4" xfId="8273"/>
    <cellStyle name="20% - Accent1 2 2 7" xfId="8274"/>
    <cellStyle name="20% - Accent1 2 2 7 10" xfId="8275"/>
    <cellStyle name="20% - Accent1 2 2 7 10 2" xfId="8276"/>
    <cellStyle name="20% - Accent1 2 2 7 11" xfId="8277"/>
    <cellStyle name="20% - Accent1 2 2 7 11 2" xfId="8278"/>
    <cellStyle name="20% - Accent1 2 2 7 12" xfId="8279"/>
    <cellStyle name="20% - Accent1 2 2 7 2" xfId="8280"/>
    <cellStyle name="20% - Accent1 2 2 7 2 10" xfId="8281"/>
    <cellStyle name="20% - Accent1 2 2 7 2 10 2" xfId="8282"/>
    <cellStyle name="20% - Accent1 2 2 7 2 11" xfId="8283"/>
    <cellStyle name="20% - Accent1 2 2 7 2 2" xfId="8284"/>
    <cellStyle name="20% - Accent1 2 2 7 2 2 2" xfId="8285"/>
    <cellStyle name="20% - Accent1 2 2 7 2 2 2 2" xfId="8286"/>
    <cellStyle name="20% - Accent1 2 2 7 2 2 2 2 2" xfId="8287"/>
    <cellStyle name="20% - Accent1 2 2 7 2 2 2 2 2 2" xfId="8288"/>
    <cellStyle name="20% - Accent1 2 2 7 2 2 2 2 3" xfId="8289"/>
    <cellStyle name="20% - Accent1 2 2 7 2 2 2 3" xfId="8290"/>
    <cellStyle name="20% - Accent1 2 2 7 2 2 2 3 2" xfId="8291"/>
    <cellStyle name="20% - Accent1 2 2 7 2 2 2 4" xfId="8292"/>
    <cellStyle name="20% - Accent1 2 2 7 2 2 3" xfId="8293"/>
    <cellStyle name="20% - Accent1 2 2 7 2 2 3 2" xfId="8294"/>
    <cellStyle name="20% - Accent1 2 2 7 2 2 3 2 2" xfId="8295"/>
    <cellStyle name="20% - Accent1 2 2 7 2 2 3 2 2 2" xfId="8296"/>
    <cellStyle name="20% - Accent1 2 2 7 2 2 3 2 3" xfId="8297"/>
    <cellStyle name="20% - Accent1 2 2 7 2 2 3 3" xfId="8298"/>
    <cellStyle name="20% - Accent1 2 2 7 2 2 3 3 2" xfId="8299"/>
    <cellStyle name="20% - Accent1 2 2 7 2 2 3 4" xfId="8300"/>
    <cellStyle name="20% - Accent1 2 2 7 2 2 4" xfId="8301"/>
    <cellStyle name="20% - Accent1 2 2 7 2 2 4 2" xfId="8302"/>
    <cellStyle name="20% - Accent1 2 2 7 2 2 4 2 2" xfId="8303"/>
    <cellStyle name="20% - Accent1 2 2 7 2 2 4 2 2 2" xfId="8304"/>
    <cellStyle name="20% - Accent1 2 2 7 2 2 4 2 3" xfId="8305"/>
    <cellStyle name="20% - Accent1 2 2 7 2 2 4 3" xfId="8306"/>
    <cellStyle name="20% - Accent1 2 2 7 2 2 4 3 2" xfId="8307"/>
    <cellStyle name="20% - Accent1 2 2 7 2 2 4 4" xfId="8308"/>
    <cellStyle name="20% - Accent1 2 2 7 2 2 5" xfId="8309"/>
    <cellStyle name="20% - Accent1 2 2 7 2 2 5 2" xfId="8310"/>
    <cellStyle name="20% - Accent1 2 2 7 2 2 5 2 2" xfId="8311"/>
    <cellStyle name="20% - Accent1 2 2 7 2 2 5 3" xfId="8312"/>
    <cellStyle name="20% - Accent1 2 2 7 2 2 6" xfId="8313"/>
    <cellStyle name="20% - Accent1 2 2 7 2 2 6 2" xfId="8314"/>
    <cellStyle name="20% - Accent1 2 2 7 2 2 6 2 2" xfId="8315"/>
    <cellStyle name="20% - Accent1 2 2 7 2 2 6 3" xfId="8316"/>
    <cellStyle name="20% - Accent1 2 2 7 2 2 7" xfId="8317"/>
    <cellStyle name="20% - Accent1 2 2 7 2 2 7 2" xfId="8318"/>
    <cellStyle name="20% - Accent1 2 2 7 2 2 8" xfId="8319"/>
    <cellStyle name="20% - Accent1 2 2 7 2 2 8 2" xfId="8320"/>
    <cellStyle name="20% - Accent1 2 2 7 2 2 9" xfId="8321"/>
    <cellStyle name="20% - Accent1 2 2 7 2 3" xfId="8322"/>
    <cellStyle name="20% - Accent1 2 2 7 2 3 2" xfId="8323"/>
    <cellStyle name="20% - Accent1 2 2 7 2 3 2 2" xfId="8324"/>
    <cellStyle name="20% - Accent1 2 2 7 2 3 2 2 2" xfId="8325"/>
    <cellStyle name="20% - Accent1 2 2 7 2 3 2 2 2 2" xfId="8326"/>
    <cellStyle name="20% - Accent1 2 2 7 2 3 2 2 3" xfId="8327"/>
    <cellStyle name="20% - Accent1 2 2 7 2 3 2 3" xfId="8328"/>
    <cellStyle name="20% - Accent1 2 2 7 2 3 2 3 2" xfId="8329"/>
    <cellStyle name="20% - Accent1 2 2 7 2 3 2 4" xfId="8330"/>
    <cellStyle name="20% - Accent1 2 2 7 2 3 3" xfId="8331"/>
    <cellStyle name="20% - Accent1 2 2 7 2 3 3 2" xfId="8332"/>
    <cellStyle name="20% - Accent1 2 2 7 2 3 3 2 2" xfId="8333"/>
    <cellStyle name="20% - Accent1 2 2 7 2 3 3 2 2 2" xfId="8334"/>
    <cellStyle name="20% - Accent1 2 2 7 2 3 3 2 3" xfId="8335"/>
    <cellStyle name="20% - Accent1 2 2 7 2 3 3 3" xfId="8336"/>
    <cellStyle name="20% - Accent1 2 2 7 2 3 3 3 2" xfId="8337"/>
    <cellStyle name="20% - Accent1 2 2 7 2 3 3 4" xfId="8338"/>
    <cellStyle name="20% - Accent1 2 2 7 2 3 4" xfId="8339"/>
    <cellStyle name="20% - Accent1 2 2 7 2 3 4 2" xfId="8340"/>
    <cellStyle name="20% - Accent1 2 2 7 2 3 4 2 2" xfId="8341"/>
    <cellStyle name="20% - Accent1 2 2 7 2 3 4 2 2 2" xfId="8342"/>
    <cellStyle name="20% - Accent1 2 2 7 2 3 4 2 3" xfId="8343"/>
    <cellStyle name="20% - Accent1 2 2 7 2 3 4 3" xfId="8344"/>
    <cellStyle name="20% - Accent1 2 2 7 2 3 4 3 2" xfId="8345"/>
    <cellStyle name="20% - Accent1 2 2 7 2 3 4 4" xfId="8346"/>
    <cellStyle name="20% - Accent1 2 2 7 2 3 5" xfId="8347"/>
    <cellStyle name="20% - Accent1 2 2 7 2 3 5 2" xfId="8348"/>
    <cellStyle name="20% - Accent1 2 2 7 2 3 5 2 2" xfId="8349"/>
    <cellStyle name="20% - Accent1 2 2 7 2 3 5 3" xfId="8350"/>
    <cellStyle name="20% - Accent1 2 2 7 2 3 6" xfId="8351"/>
    <cellStyle name="20% - Accent1 2 2 7 2 3 6 2" xfId="8352"/>
    <cellStyle name="20% - Accent1 2 2 7 2 3 6 2 2" xfId="8353"/>
    <cellStyle name="20% - Accent1 2 2 7 2 3 6 3" xfId="8354"/>
    <cellStyle name="20% - Accent1 2 2 7 2 3 7" xfId="8355"/>
    <cellStyle name="20% - Accent1 2 2 7 2 3 7 2" xfId="8356"/>
    <cellStyle name="20% - Accent1 2 2 7 2 3 8" xfId="8357"/>
    <cellStyle name="20% - Accent1 2 2 7 2 3 8 2" xfId="8358"/>
    <cellStyle name="20% - Accent1 2 2 7 2 3 9" xfId="8359"/>
    <cellStyle name="20% - Accent1 2 2 7 2 4" xfId="8360"/>
    <cellStyle name="20% - Accent1 2 2 7 2 4 2" xfId="8361"/>
    <cellStyle name="20% - Accent1 2 2 7 2 4 2 2" xfId="8362"/>
    <cellStyle name="20% - Accent1 2 2 7 2 4 2 2 2" xfId="8363"/>
    <cellStyle name="20% - Accent1 2 2 7 2 4 2 3" xfId="8364"/>
    <cellStyle name="20% - Accent1 2 2 7 2 4 3" xfId="8365"/>
    <cellStyle name="20% - Accent1 2 2 7 2 4 3 2" xfId="8366"/>
    <cellStyle name="20% - Accent1 2 2 7 2 4 4" xfId="8367"/>
    <cellStyle name="20% - Accent1 2 2 7 2 5" xfId="8368"/>
    <cellStyle name="20% - Accent1 2 2 7 2 5 2" xfId="8369"/>
    <cellStyle name="20% - Accent1 2 2 7 2 5 2 2" xfId="8370"/>
    <cellStyle name="20% - Accent1 2 2 7 2 5 2 2 2" xfId="8371"/>
    <cellStyle name="20% - Accent1 2 2 7 2 5 2 3" xfId="8372"/>
    <cellStyle name="20% - Accent1 2 2 7 2 5 3" xfId="8373"/>
    <cellStyle name="20% - Accent1 2 2 7 2 5 3 2" xfId="8374"/>
    <cellStyle name="20% - Accent1 2 2 7 2 5 4" xfId="8375"/>
    <cellStyle name="20% - Accent1 2 2 7 2 6" xfId="8376"/>
    <cellStyle name="20% - Accent1 2 2 7 2 6 2" xfId="8377"/>
    <cellStyle name="20% - Accent1 2 2 7 2 6 2 2" xfId="8378"/>
    <cellStyle name="20% - Accent1 2 2 7 2 6 2 2 2" xfId="8379"/>
    <cellStyle name="20% - Accent1 2 2 7 2 6 2 3" xfId="8380"/>
    <cellStyle name="20% - Accent1 2 2 7 2 6 3" xfId="8381"/>
    <cellStyle name="20% - Accent1 2 2 7 2 6 3 2" xfId="8382"/>
    <cellStyle name="20% - Accent1 2 2 7 2 6 4" xfId="8383"/>
    <cellStyle name="20% - Accent1 2 2 7 2 7" xfId="8384"/>
    <cellStyle name="20% - Accent1 2 2 7 2 7 2" xfId="8385"/>
    <cellStyle name="20% - Accent1 2 2 7 2 7 2 2" xfId="8386"/>
    <cellStyle name="20% - Accent1 2 2 7 2 7 3" xfId="8387"/>
    <cellStyle name="20% - Accent1 2 2 7 2 8" xfId="8388"/>
    <cellStyle name="20% - Accent1 2 2 7 2 8 2" xfId="8389"/>
    <cellStyle name="20% - Accent1 2 2 7 2 8 2 2" xfId="8390"/>
    <cellStyle name="20% - Accent1 2 2 7 2 8 3" xfId="8391"/>
    <cellStyle name="20% - Accent1 2 2 7 2 9" xfId="8392"/>
    <cellStyle name="20% - Accent1 2 2 7 2 9 2" xfId="8393"/>
    <cellStyle name="20% - Accent1 2 2 7 3" xfId="8394"/>
    <cellStyle name="20% - Accent1 2 2 7 3 2" xfId="8395"/>
    <cellStyle name="20% - Accent1 2 2 7 3 2 2" xfId="8396"/>
    <cellStyle name="20% - Accent1 2 2 7 3 2 2 2" xfId="8397"/>
    <cellStyle name="20% - Accent1 2 2 7 3 2 2 2 2" xfId="8398"/>
    <cellStyle name="20% - Accent1 2 2 7 3 2 2 3" xfId="8399"/>
    <cellStyle name="20% - Accent1 2 2 7 3 2 3" xfId="8400"/>
    <cellStyle name="20% - Accent1 2 2 7 3 2 3 2" xfId="8401"/>
    <cellStyle name="20% - Accent1 2 2 7 3 2 4" xfId="8402"/>
    <cellStyle name="20% - Accent1 2 2 7 3 3" xfId="8403"/>
    <cellStyle name="20% - Accent1 2 2 7 3 3 2" xfId="8404"/>
    <cellStyle name="20% - Accent1 2 2 7 3 3 2 2" xfId="8405"/>
    <cellStyle name="20% - Accent1 2 2 7 3 3 2 2 2" xfId="8406"/>
    <cellStyle name="20% - Accent1 2 2 7 3 3 2 3" xfId="8407"/>
    <cellStyle name="20% - Accent1 2 2 7 3 3 3" xfId="8408"/>
    <cellStyle name="20% - Accent1 2 2 7 3 3 3 2" xfId="8409"/>
    <cellStyle name="20% - Accent1 2 2 7 3 3 4" xfId="8410"/>
    <cellStyle name="20% - Accent1 2 2 7 3 4" xfId="8411"/>
    <cellStyle name="20% - Accent1 2 2 7 3 4 2" xfId="8412"/>
    <cellStyle name="20% - Accent1 2 2 7 3 4 2 2" xfId="8413"/>
    <cellStyle name="20% - Accent1 2 2 7 3 4 2 2 2" xfId="8414"/>
    <cellStyle name="20% - Accent1 2 2 7 3 4 2 3" xfId="8415"/>
    <cellStyle name="20% - Accent1 2 2 7 3 4 3" xfId="8416"/>
    <cellStyle name="20% - Accent1 2 2 7 3 4 3 2" xfId="8417"/>
    <cellStyle name="20% - Accent1 2 2 7 3 4 4" xfId="8418"/>
    <cellStyle name="20% - Accent1 2 2 7 3 5" xfId="8419"/>
    <cellStyle name="20% - Accent1 2 2 7 3 5 2" xfId="8420"/>
    <cellStyle name="20% - Accent1 2 2 7 3 5 2 2" xfId="8421"/>
    <cellStyle name="20% - Accent1 2 2 7 3 5 3" xfId="8422"/>
    <cellStyle name="20% - Accent1 2 2 7 3 6" xfId="8423"/>
    <cellStyle name="20% - Accent1 2 2 7 3 6 2" xfId="8424"/>
    <cellStyle name="20% - Accent1 2 2 7 3 6 2 2" xfId="8425"/>
    <cellStyle name="20% - Accent1 2 2 7 3 6 3" xfId="8426"/>
    <cellStyle name="20% - Accent1 2 2 7 3 7" xfId="8427"/>
    <cellStyle name="20% - Accent1 2 2 7 3 7 2" xfId="8428"/>
    <cellStyle name="20% - Accent1 2 2 7 3 8" xfId="8429"/>
    <cellStyle name="20% - Accent1 2 2 7 3 8 2" xfId="8430"/>
    <cellStyle name="20% - Accent1 2 2 7 3 9" xfId="8431"/>
    <cellStyle name="20% - Accent1 2 2 7 4" xfId="8432"/>
    <cellStyle name="20% - Accent1 2 2 7 4 2" xfId="8433"/>
    <cellStyle name="20% - Accent1 2 2 7 4 2 2" xfId="8434"/>
    <cellStyle name="20% - Accent1 2 2 7 4 2 2 2" xfId="8435"/>
    <cellStyle name="20% - Accent1 2 2 7 4 2 2 2 2" xfId="8436"/>
    <cellStyle name="20% - Accent1 2 2 7 4 2 2 3" xfId="8437"/>
    <cellStyle name="20% - Accent1 2 2 7 4 2 3" xfId="8438"/>
    <cellStyle name="20% - Accent1 2 2 7 4 2 3 2" xfId="8439"/>
    <cellStyle name="20% - Accent1 2 2 7 4 2 4" xfId="8440"/>
    <cellStyle name="20% - Accent1 2 2 7 4 3" xfId="8441"/>
    <cellStyle name="20% - Accent1 2 2 7 4 3 2" xfId="8442"/>
    <cellStyle name="20% - Accent1 2 2 7 4 3 2 2" xfId="8443"/>
    <cellStyle name="20% - Accent1 2 2 7 4 3 2 2 2" xfId="8444"/>
    <cellStyle name="20% - Accent1 2 2 7 4 3 2 3" xfId="8445"/>
    <cellStyle name="20% - Accent1 2 2 7 4 3 3" xfId="8446"/>
    <cellStyle name="20% - Accent1 2 2 7 4 3 3 2" xfId="8447"/>
    <cellStyle name="20% - Accent1 2 2 7 4 3 4" xfId="8448"/>
    <cellStyle name="20% - Accent1 2 2 7 4 4" xfId="8449"/>
    <cellStyle name="20% - Accent1 2 2 7 4 4 2" xfId="8450"/>
    <cellStyle name="20% - Accent1 2 2 7 4 4 2 2" xfId="8451"/>
    <cellStyle name="20% - Accent1 2 2 7 4 4 2 2 2" xfId="8452"/>
    <cellStyle name="20% - Accent1 2 2 7 4 4 2 3" xfId="8453"/>
    <cellStyle name="20% - Accent1 2 2 7 4 4 3" xfId="8454"/>
    <cellStyle name="20% - Accent1 2 2 7 4 4 3 2" xfId="8455"/>
    <cellStyle name="20% - Accent1 2 2 7 4 4 4" xfId="8456"/>
    <cellStyle name="20% - Accent1 2 2 7 4 5" xfId="8457"/>
    <cellStyle name="20% - Accent1 2 2 7 4 5 2" xfId="8458"/>
    <cellStyle name="20% - Accent1 2 2 7 4 5 2 2" xfId="8459"/>
    <cellStyle name="20% - Accent1 2 2 7 4 5 3" xfId="8460"/>
    <cellStyle name="20% - Accent1 2 2 7 4 6" xfId="8461"/>
    <cellStyle name="20% - Accent1 2 2 7 4 6 2" xfId="8462"/>
    <cellStyle name="20% - Accent1 2 2 7 4 6 2 2" xfId="8463"/>
    <cellStyle name="20% - Accent1 2 2 7 4 6 3" xfId="8464"/>
    <cellStyle name="20% - Accent1 2 2 7 4 7" xfId="8465"/>
    <cellStyle name="20% - Accent1 2 2 7 4 7 2" xfId="8466"/>
    <cellStyle name="20% - Accent1 2 2 7 4 8" xfId="8467"/>
    <cellStyle name="20% - Accent1 2 2 7 4 8 2" xfId="8468"/>
    <cellStyle name="20% - Accent1 2 2 7 4 9" xfId="8469"/>
    <cellStyle name="20% - Accent1 2 2 7 5" xfId="8470"/>
    <cellStyle name="20% - Accent1 2 2 7 5 2" xfId="8471"/>
    <cellStyle name="20% - Accent1 2 2 7 5 2 2" xfId="8472"/>
    <cellStyle name="20% - Accent1 2 2 7 5 2 2 2" xfId="8473"/>
    <cellStyle name="20% - Accent1 2 2 7 5 2 3" xfId="8474"/>
    <cellStyle name="20% - Accent1 2 2 7 5 3" xfId="8475"/>
    <cellStyle name="20% - Accent1 2 2 7 5 3 2" xfId="8476"/>
    <cellStyle name="20% - Accent1 2 2 7 5 4" xfId="8477"/>
    <cellStyle name="20% - Accent1 2 2 7 6" xfId="8478"/>
    <cellStyle name="20% - Accent1 2 2 7 6 2" xfId="8479"/>
    <cellStyle name="20% - Accent1 2 2 7 6 2 2" xfId="8480"/>
    <cellStyle name="20% - Accent1 2 2 7 6 2 2 2" xfId="8481"/>
    <cellStyle name="20% - Accent1 2 2 7 6 2 3" xfId="8482"/>
    <cellStyle name="20% - Accent1 2 2 7 6 3" xfId="8483"/>
    <cellStyle name="20% - Accent1 2 2 7 6 3 2" xfId="8484"/>
    <cellStyle name="20% - Accent1 2 2 7 6 4" xfId="8485"/>
    <cellStyle name="20% - Accent1 2 2 7 7" xfId="8486"/>
    <cellStyle name="20% - Accent1 2 2 7 7 2" xfId="8487"/>
    <cellStyle name="20% - Accent1 2 2 7 7 2 2" xfId="8488"/>
    <cellStyle name="20% - Accent1 2 2 7 7 2 2 2" xfId="8489"/>
    <cellStyle name="20% - Accent1 2 2 7 7 2 3" xfId="8490"/>
    <cellStyle name="20% - Accent1 2 2 7 7 3" xfId="8491"/>
    <cellStyle name="20% - Accent1 2 2 7 7 3 2" xfId="8492"/>
    <cellStyle name="20% - Accent1 2 2 7 7 4" xfId="8493"/>
    <cellStyle name="20% - Accent1 2 2 7 8" xfId="8494"/>
    <cellStyle name="20% - Accent1 2 2 7 8 2" xfId="8495"/>
    <cellStyle name="20% - Accent1 2 2 7 8 2 2" xfId="8496"/>
    <cellStyle name="20% - Accent1 2 2 7 8 3" xfId="8497"/>
    <cellStyle name="20% - Accent1 2 2 7 9" xfId="8498"/>
    <cellStyle name="20% - Accent1 2 2 7 9 2" xfId="8499"/>
    <cellStyle name="20% - Accent1 2 2 7 9 2 2" xfId="8500"/>
    <cellStyle name="20% - Accent1 2 2 7 9 3" xfId="8501"/>
    <cellStyle name="20% - Accent1 2 2 8" xfId="8502"/>
    <cellStyle name="20% - Accent1 2 2 8 10" xfId="8503"/>
    <cellStyle name="20% - Accent1 2 2 8 10 2" xfId="8504"/>
    <cellStyle name="20% - Accent1 2 2 8 11" xfId="8505"/>
    <cellStyle name="20% - Accent1 2 2 8 2" xfId="8506"/>
    <cellStyle name="20% - Accent1 2 2 8 2 2" xfId="8507"/>
    <cellStyle name="20% - Accent1 2 2 8 2 2 2" xfId="8508"/>
    <cellStyle name="20% - Accent1 2 2 8 2 2 2 2" xfId="8509"/>
    <cellStyle name="20% - Accent1 2 2 8 2 2 2 2 2" xfId="8510"/>
    <cellStyle name="20% - Accent1 2 2 8 2 2 2 3" xfId="8511"/>
    <cellStyle name="20% - Accent1 2 2 8 2 2 3" xfId="8512"/>
    <cellStyle name="20% - Accent1 2 2 8 2 2 3 2" xfId="8513"/>
    <cellStyle name="20% - Accent1 2 2 8 2 2 4" xfId="8514"/>
    <cellStyle name="20% - Accent1 2 2 8 2 3" xfId="8515"/>
    <cellStyle name="20% - Accent1 2 2 8 2 3 2" xfId="8516"/>
    <cellStyle name="20% - Accent1 2 2 8 2 3 2 2" xfId="8517"/>
    <cellStyle name="20% - Accent1 2 2 8 2 3 2 2 2" xfId="8518"/>
    <cellStyle name="20% - Accent1 2 2 8 2 3 2 3" xfId="8519"/>
    <cellStyle name="20% - Accent1 2 2 8 2 3 3" xfId="8520"/>
    <cellStyle name="20% - Accent1 2 2 8 2 3 3 2" xfId="8521"/>
    <cellStyle name="20% - Accent1 2 2 8 2 3 4" xfId="8522"/>
    <cellStyle name="20% - Accent1 2 2 8 2 4" xfId="8523"/>
    <cellStyle name="20% - Accent1 2 2 8 2 4 2" xfId="8524"/>
    <cellStyle name="20% - Accent1 2 2 8 2 4 2 2" xfId="8525"/>
    <cellStyle name="20% - Accent1 2 2 8 2 4 2 2 2" xfId="8526"/>
    <cellStyle name="20% - Accent1 2 2 8 2 4 2 3" xfId="8527"/>
    <cellStyle name="20% - Accent1 2 2 8 2 4 3" xfId="8528"/>
    <cellStyle name="20% - Accent1 2 2 8 2 4 3 2" xfId="8529"/>
    <cellStyle name="20% - Accent1 2 2 8 2 4 4" xfId="8530"/>
    <cellStyle name="20% - Accent1 2 2 8 2 5" xfId="8531"/>
    <cellStyle name="20% - Accent1 2 2 8 2 5 2" xfId="8532"/>
    <cellStyle name="20% - Accent1 2 2 8 2 5 2 2" xfId="8533"/>
    <cellStyle name="20% - Accent1 2 2 8 2 5 3" xfId="8534"/>
    <cellStyle name="20% - Accent1 2 2 8 2 6" xfId="8535"/>
    <cellStyle name="20% - Accent1 2 2 8 2 6 2" xfId="8536"/>
    <cellStyle name="20% - Accent1 2 2 8 2 6 2 2" xfId="8537"/>
    <cellStyle name="20% - Accent1 2 2 8 2 6 3" xfId="8538"/>
    <cellStyle name="20% - Accent1 2 2 8 2 7" xfId="8539"/>
    <cellStyle name="20% - Accent1 2 2 8 2 7 2" xfId="8540"/>
    <cellStyle name="20% - Accent1 2 2 8 2 8" xfId="8541"/>
    <cellStyle name="20% - Accent1 2 2 8 2 8 2" xfId="8542"/>
    <cellStyle name="20% - Accent1 2 2 8 2 9" xfId="8543"/>
    <cellStyle name="20% - Accent1 2 2 8 3" xfId="8544"/>
    <cellStyle name="20% - Accent1 2 2 8 3 2" xfId="8545"/>
    <cellStyle name="20% - Accent1 2 2 8 3 2 2" xfId="8546"/>
    <cellStyle name="20% - Accent1 2 2 8 3 2 2 2" xfId="8547"/>
    <cellStyle name="20% - Accent1 2 2 8 3 2 2 2 2" xfId="8548"/>
    <cellStyle name="20% - Accent1 2 2 8 3 2 2 3" xfId="8549"/>
    <cellStyle name="20% - Accent1 2 2 8 3 2 3" xfId="8550"/>
    <cellStyle name="20% - Accent1 2 2 8 3 2 3 2" xfId="8551"/>
    <cellStyle name="20% - Accent1 2 2 8 3 2 4" xfId="8552"/>
    <cellStyle name="20% - Accent1 2 2 8 3 3" xfId="8553"/>
    <cellStyle name="20% - Accent1 2 2 8 3 3 2" xfId="8554"/>
    <cellStyle name="20% - Accent1 2 2 8 3 3 2 2" xfId="8555"/>
    <cellStyle name="20% - Accent1 2 2 8 3 3 2 2 2" xfId="8556"/>
    <cellStyle name="20% - Accent1 2 2 8 3 3 2 3" xfId="8557"/>
    <cellStyle name="20% - Accent1 2 2 8 3 3 3" xfId="8558"/>
    <cellStyle name="20% - Accent1 2 2 8 3 3 3 2" xfId="8559"/>
    <cellStyle name="20% - Accent1 2 2 8 3 3 4" xfId="8560"/>
    <cellStyle name="20% - Accent1 2 2 8 3 4" xfId="8561"/>
    <cellStyle name="20% - Accent1 2 2 8 3 4 2" xfId="8562"/>
    <cellStyle name="20% - Accent1 2 2 8 3 4 2 2" xfId="8563"/>
    <cellStyle name="20% - Accent1 2 2 8 3 4 2 2 2" xfId="8564"/>
    <cellStyle name="20% - Accent1 2 2 8 3 4 2 3" xfId="8565"/>
    <cellStyle name="20% - Accent1 2 2 8 3 4 3" xfId="8566"/>
    <cellStyle name="20% - Accent1 2 2 8 3 4 3 2" xfId="8567"/>
    <cellStyle name="20% - Accent1 2 2 8 3 4 4" xfId="8568"/>
    <cellStyle name="20% - Accent1 2 2 8 3 5" xfId="8569"/>
    <cellStyle name="20% - Accent1 2 2 8 3 5 2" xfId="8570"/>
    <cellStyle name="20% - Accent1 2 2 8 3 5 2 2" xfId="8571"/>
    <cellStyle name="20% - Accent1 2 2 8 3 5 3" xfId="8572"/>
    <cellStyle name="20% - Accent1 2 2 8 3 6" xfId="8573"/>
    <cellStyle name="20% - Accent1 2 2 8 3 6 2" xfId="8574"/>
    <cellStyle name="20% - Accent1 2 2 8 3 6 2 2" xfId="8575"/>
    <cellStyle name="20% - Accent1 2 2 8 3 6 3" xfId="8576"/>
    <cellStyle name="20% - Accent1 2 2 8 3 7" xfId="8577"/>
    <cellStyle name="20% - Accent1 2 2 8 3 7 2" xfId="8578"/>
    <cellStyle name="20% - Accent1 2 2 8 3 8" xfId="8579"/>
    <cellStyle name="20% - Accent1 2 2 8 3 8 2" xfId="8580"/>
    <cellStyle name="20% - Accent1 2 2 8 3 9" xfId="8581"/>
    <cellStyle name="20% - Accent1 2 2 8 4" xfId="8582"/>
    <cellStyle name="20% - Accent1 2 2 8 4 2" xfId="8583"/>
    <cellStyle name="20% - Accent1 2 2 8 4 2 2" xfId="8584"/>
    <cellStyle name="20% - Accent1 2 2 8 4 2 2 2" xfId="8585"/>
    <cellStyle name="20% - Accent1 2 2 8 4 2 3" xfId="8586"/>
    <cellStyle name="20% - Accent1 2 2 8 4 3" xfId="8587"/>
    <cellStyle name="20% - Accent1 2 2 8 4 3 2" xfId="8588"/>
    <cellStyle name="20% - Accent1 2 2 8 4 4" xfId="8589"/>
    <cellStyle name="20% - Accent1 2 2 8 5" xfId="8590"/>
    <cellStyle name="20% - Accent1 2 2 8 5 2" xfId="8591"/>
    <cellStyle name="20% - Accent1 2 2 8 5 2 2" xfId="8592"/>
    <cellStyle name="20% - Accent1 2 2 8 5 2 2 2" xfId="8593"/>
    <cellStyle name="20% - Accent1 2 2 8 5 2 3" xfId="8594"/>
    <cellStyle name="20% - Accent1 2 2 8 5 3" xfId="8595"/>
    <cellStyle name="20% - Accent1 2 2 8 5 3 2" xfId="8596"/>
    <cellStyle name="20% - Accent1 2 2 8 5 4" xfId="8597"/>
    <cellStyle name="20% - Accent1 2 2 8 6" xfId="8598"/>
    <cellStyle name="20% - Accent1 2 2 8 6 2" xfId="8599"/>
    <cellStyle name="20% - Accent1 2 2 8 6 2 2" xfId="8600"/>
    <cellStyle name="20% - Accent1 2 2 8 6 2 2 2" xfId="8601"/>
    <cellStyle name="20% - Accent1 2 2 8 6 2 3" xfId="8602"/>
    <cellStyle name="20% - Accent1 2 2 8 6 3" xfId="8603"/>
    <cellStyle name="20% - Accent1 2 2 8 6 3 2" xfId="8604"/>
    <cellStyle name="20% - Accent1 2 2 8 6 4" xfId="8605"/>
    <cellStyle name="20% - Accent1 2 2 8 7" xfId="8606"/>
    <cellStyle name="20% - Accent1 2 2 8 7 2" xfId="8607"/>
    <cellStyle name="20% - Accent1 2 2 8 7 2 2" xfId="8608"/>
    <cellStyle name="20% - Accent1 2 2 8 7 3" xfId="8609"/>
    <cellStyle name="20% - Accent1 2 2 8 8" xfId="8610"/>
    <cellStyle name="20% - Accent1 2 2 8 8 2" xfId="8611"/>
    <cellStyle name="20% - Accent1 2 2 8 8 2 2" xfId="8612"/>
    <cellStyle name="20% - Accent1 2 2 8 8 3" xfId="8613"/>
    <cellStyle name="20% - Accent1 2 2 8 9" xfId="8614"/>
    <cellStyle name="20% - Accent1 2 2 8 9 2" xfId="8615"/>
    <cellStyle name="20% - Accent1 2 2 9" xfId="8616"/>
    <cellStyle name="20% - Accent1 2 2 9 10" xfId="8617"/>
    <cellStyle name="20% - Accent1 2 2 9 10 2" xfId="8618"/>
    <cellStyle name="20% - Accent1 2 2 9 11" xfId="8619"/>
    <cellStyle name="20% - Accent1 2 2 9 2" xfId="8620"/>
    <cellStyle name="20% - Accent1 2 2 9 2 2" xfId="8621"/>
    <cellStyle name="20% - Accent1 2 2 9 2 2 2" xfId="8622"/>
    <cellStyle name="20% - Accent1 2 2 9 2 2 2 2" xfId="8623"/>
    <cellStyle name="20% - Accent1 2 2 9 2 2 2 2 2" xfId="8624"/>
    <cellStyle name="20% - Accent1 2 2 9 2 2 2 3" xfId="8625"/>
    <cellStyle name="20% - Accent1 2 2 9 2 2 3" xfId="8626"/>
    <cellStyle name="20% - Accent1 2 2 9 2 2 3 2" xfId="8627"/>
    <cellStyle name="20% - Accent1 2 2 9 2 2 4" xfId="8628"/>
    <cellStyle name="20% - Accent1 2 2 9 2 3" xfId="8629"/>
    <cellStyle name="20% - Accent1 2 2 9 2 3 2" xfId="8630"/>
    <cellStyle name="20% - Accent1 2 2 9 2 3 2 2" xfId="8631"/>
    <cellStyle name="20% - Accent1 2 2 9 2 3 2 2 2" xfId="8632"/>
    <cellStyle name="20% - Accent1 2 2 9 2 3 2 3" xfId="8633"/>
    <cellStyle name="20% - Accent1 2 2 9 2 3 3" xfId="8634"/>
    <cellStyle name="20% - Accent1 2 2 9 2 3 3 2" xfId="8635"/>
    <cellStyle name="20% - Accent1 2 2 9 2 3 4" xfId="8636"/>
    <cellStyle name="20% - Accent1 2 2 9 2 4" xfId="8637"/>
    <cellStyle name="20% - Accent1 2 2 9 2 4 2" xfId="8638"/>
    <cellStyle name="20% - Accent1 2 2 9 2 4 2 2" xfId="8639"/>
    <cellStyle name="20% - Accent1 2 2 9 2 4 2 2 2" xfId="8640"/>
    <cellStyle name="20% - Accent1 2 2 9 2 4 2 3" xfId="8641"/>
    <cellStyle name="20% - Accent1 2 2 9 2 4 3" xfId="8642"/>
    <cellStyle name="20% - Accent1 2 2 9 2 4 3 2" xfId="8643"/>
    <cellStyle name="20% - Accent1 2 2 9 2 4 4" xfId="8644"/>
    <cellStyle name="20% - Accent1 2 2 9 2 5" xfId="8645"/>
    <cellStyle name="20% - Accent1 2 2 9 2 5 2" xfId="8646"/>
    <cellStyle name="20% - Accent1 2 2 9 2 5 2 2" xfId="8647"/>
    <cellStyle name="20% - Accent1 2 2 9 2 5 3" xfId="8648"/>
    <cellStyle name="20% - Accent1 2 2 9 2 6" xfId="8649"/>
    <cellStyle name="20% - Accent1 2 2 9 2 6 2" xfId="8650"/>
    <cellStyle name="20% - Accent1 2 2 9 2 6 2 2" xfId="8651"/>
    <cellStyle name="20% - Accent1 2 2 9 2 6 3" xfId="8652"/>
    <cellStyle name="20% - Accent1 2 2 9 2 7" xfId="8653"/>
    <cellStyle name="20% - Accent1 2 2 9 2 7 2" xfId="8654"/>
    <cellStyle name="20% - Accent1 2 2 9 2 8" xfId="8655"/>
    <cellStyle name="20% - Accent1 2 2 9 2 8 2" xfId="8656"/>
    <cellStyle name="20% - Accent1 2 2 9 2 9" xfId="8657"/>
    <cellStyle name="20% - Accent1 2 2 9 3" xfId="8658"/>
    <cellStyle name="20% - Accent1 2 2 9 3 2" xfId="8659"/>
    <cellStyle name="20% - Accent1 2 2 9 3 2 2" xfId="8660"/>
    <cellStyle name="20% - Accent1 2 2 9 3 2 2 2" xfId="8661"/>
    <cellStyle name="20% - Accent1 2 2 9 3 2 2 2 2" xfId="8662"/>
    <cellStyle name="20% - Accent1 2 2 9 3 2 2 3" xfId="8663"/>
    <cellStyle name="20% - Accent1 2 2 9 3 2 3" xfId="8664"/>
    <cellStyle name="20% - Accent1 2 2 9 3 2 3 2" xfId="8665"/>
    <cellStyle name="20% - Accent1 2 2 9 3 2 4" xfId="8666"/>
    <cellStyle name="20% - Accent1 2 2 9 3 3" xfId="8667"/>
    <cellStyle name="20% - Accent1 2 2 9 3 3 2" xfId="8668"/>
    <cellStyle name="20% - Accent1 2 2 9 3 3 2 2" xfId="8669"/>
    <cellStyle name="20% - Accent1 2 2 9 3 3 2 2 2" xfId="8670"/>
    <cellStyle name="20% - Accent1 2 2 9 3 3 2 3" xfId="8671"/>
    <cellStyle name="20% - Accent1 2 2 9 3 3 3" xfId="8672"/>
    <cellStyle name="20% - Accent1 2 2 9 3 3 3 2" xfId="8673"/>
    <cellStyle name="20% - Accent1 2 2 9 3 3 4" xfId="8674"/>
    <cellStyle name="20% - Accent1 2 2 9 3 4" xfId="8675"/>
    <cellStyle name="20% - Accent1 2 2 9 3 4 2" xfId="8676"/>
    <cellStyle name="20% - Accent1 2 2 9 3 4 2 2" xfId="8677"/>
    <cellStyle name="20% - Accent1 2 2 9 3 4 2 2 2" xfId="8678"/>
    <cellStyle name="20% - Accent1 2 2 9 3 4 2 3" xfId="8679"/>
    <cellStyle name="20% - Accent1 2 2 9 3 4 3" xfId="8680"/>
    <cellStyle name="20% - Accent1 2 2 9 3 4 3 2" xfId="8681"/>
    <cellStyle name="20% - Accent1 2 2 9 3 4 4" xfId="8682"/>
    <cellStyle name="20% - Accent1 2 2 9 3 5" xfId="8683"/>
    <cellStyle name="20% - Accent1 2 2 9 3 5 2" xfId="8684"/>
    <cellStyle name="20% - Accent1 2 2 9 3 5 2 2" xfId="8685"/>
    <cellStyle name="20% - Accent1 2 2 9 3 5 3" xfId="8686"/>
    <cellStyle name="20% - Accent1 2 2 9 3 6" xfId="8687"/>
    <cellStyle name="20% - Accent1 2 2 9 3 6 2" xfId="8688"/>
    <cellStyle name="20% - Accent1 2 2 9 3 6 2 2" xfId="8689"/>
    <cellStyle name="20% - Accent1 2 2 9 3 6 3" xfId="8690"/>
    <cellStyle name="20% - Accent1 2 2 9 3 7" xfId="8691"/>
    <cellStyle name="20% - Accent1 2 2 9 3 7 2" xfId="8692"/>
    <cellStyle name="20% - Accent1 2 2 9 3 8" xfId="8693"/>
    <cellStyle name="20% - Accent1 2 2 9 3 8 2" xfId="8694"/>
    <cellStyle name="20% - Accent1 2 2 9 3 9" xfId="8695"/>
    <cellStyle name="20% - Accent1 2 2 9 4" xfId="8696"/>
    <cellStyle name="20% - Accent1 2 2 9 4 2" xfId="8697"/>
    <cellStyle name="20% - Accent1 2 2 9 4 2 2" xfId="8698"/>
    <cellStyle name="20% - Accent1 2 2 9 4 2 2 2" xfId="8699"/>
    <cellStyle name="20% - Accent1 2 2 9 4 2 3" xfId="8700"/>
    <cellStyle name="20% - Accent1 2 2 9 4 3" xfId="8701"/>
    <cellStyle name="20% - Accent1 2 2 9 4 3 2" xfId="8702"/>
    <cellStyle name="20% - Accent1 2 2 9 4 4" xfId="8703"/>
    <cellStyle name="20% - Accent1 2 2 9 5" xfId="8704"/>
    <cellStyle name="20% - Accent1 2 2 9 5 2" xfId="8705"/>
    <cellStyle name="20% - Accent1 2 2 9 5 2 2" xfId="8706"/>
    <cellStyle name="20% - Accent1 2 2 9 5 2 2 2" xfId="8707"/>
    <cellStyle name="20% - Accent1 2 2 9 5 2 3" xfId="8708"/>
    <cellStyle name="20% - Accent1 2 2 9 5 3" xfId="8709"/>
    <cellStyle name="20% - Accent1 2 2 9 5 3 2" xfId="8710"/>
    <cellStyle name="20% - Accent1 2 2 9 5 4" xfId="8711"/>
    <cellStyle name="20% - Accent1 2 2 9 6" xfId="8712"/>
    <cellStyle name="20% - Accent1 2 2 9 6 2" xfId="8713"/>
    <cellStyle name="20% - Accent1 2 2 9 6 2 2" xfId="8714"/>
    <cellStyle name="20% - Accent1 2 2 9 6 2 2 2" xfId="8715"/>
    <cellStyle name="20% - Accent1 2 2 9 6 2 3" xfId="8716"/>
    <cellStyle name="20% - Accent1 2 2 9 6 3" xfId="8717"/>
    <cellStyle name="20% - Accent1 2 2 9 6 3 2" xfId="8718"/>
    <cellStyle name="20% - Accent1 2 2 9 6 4" xfId="8719"/>
    <cellStyle name="20% - Accent1 2 2 9 7" xfId="8720"/>
    <cellStyle name="20% - Accent1 2 2 9 7 2" xfId="8721"/>
    <cellStyle name="20% - Accent1 2 2 9 7 2 2" xfId="8722"/>
    <cellStyle name="20% - Accent1 2 2 9 7 3" xfId="8723"/>
    <cellStyle name="20% - Accent1 2 2 9 8" xfId="8724"/>
    <cellStyle name="20% - Accent1 2 2 9 8 2" xfId="8725"/>
    <cellStyle name="20% - Accent1 2 2 9 8 2 2" xfId="8726"/>
    <cellStyle name="20% - Accent1 2 2 9 8 3" xfId="8727"/>
    <cellStyle name="20% - Accent1 2 2 9 9" xfId="8728"/>
    <cellStyle name="20% - Accent1 2 2 9 9 2" xfId="8729"/>
    <cellStyle name="20% - Accent1 2 20" xfId="8730"/>
    <cellStyle name="20% - Accent1 2 20 2" xfId="8731"/>
    <cellStyle name="20% - Accent1 2 21" xfId="8732"/>
    <cellStyle name="20% - Accent1 2 22" xfId="8733"/>
    <cellStyle name="20% - Accent1 2 3" xfId="8734"/>
    <cellStyle name="20% - Accent1 2 3 10" xfId="8735"/>
    <cellStyle name="20% - Accent1 2 3 10 2" xfId="8736"/>
    <cellStyle name="20% - Accent1 2 3 10 2 2" xfId="8737"/>
    <cellStyle name="20% - Accent1 2 3 10 2 2 2" xfId="8738"/>
    <cellStyle name="20% - Accent1 2 3 10 2 3" xfId="8739"/>
    <cellStyle name="20% - Accent1 2 3 10 3" xfId="8740"/>
    <cellStyle name="20% - Accent1 2 3 10 3 2" xfId="8741"/>
    <cellStyle name="20% - Accent1 2 3 10 4" xfId="8742"/>
    <cellStyle name="20% - Accent1 2 3 11" xfId="8743"/>
    <cellStyle name="20% - Accent1 2 3 11 2" xfId="8744"/>
    <cellStyle name="20% - Accent1 2 3 11 2 2" xfId="8745"/>
    <cellStyle name="20% - Accent1 2 3 11 2 2 2" xfId="8746"/>
    <cellStyle name="20% - Accent1 2 3 11 2 3" xfId="8747"/>
    <cellStyle name="20% - Accent1 2 3 11 3" xfId="8748"/>
    <cellStyle name="20% - Accent1 2 3 11 3 2" xfId="8749"/>
    <cellStyle name="20% - Accent1 2 3 11 4" xfId="8750"/>
    <cellStyle name="20% - Accent1 2 3 12" xfId="8751"/>
    <cellStyle name="20% - Accent1 2 3 12 2" xfId="8752"/>
    <cellStyle name="20% - Accent1 2 3 12 2 2" xfId="8753"/>
    <cellStyle name="20% - Accent1 2 3 12 3" xfId="8754"/>
    <cellStyle name="20% - Accent1 2 3 13" xfId="8755"/>
    <cellStyle name="20% - Accent1 2 3 13 2" xfId="8756"/>
    <cellStyle name="20% - Accent1 2 3 13 2 2" xfId="8757"/>
    <cellStyle name="20% - Accent1 2 3 13 3" xfId="8758"/>
    <cellStyle name="20% - Accent1 2 3 14" xfId="8759"/>
    <cellStyle name="20% - Accent1 2 3 14 2" xfId="8760"/>
    <cellStyle name="20% - Accent1 2 3 15" xfId="8761"/>
    <cellStyle name="20% - Accent1 2 3 15 2" xfId="8762"/>
    <cellStyle name="20% - Accent1 2 3 16" xfId="8763"/>
    <cellStyle name="20% - Accent1 2 3 2" xfId="8764"/>
    <cellStyle name="20% - Accent1 2 3 2 10" xfId="8765"/>
    <cellStyle name="20% - Accent1 2 3 2 10 2" xfId="8766"/>
    <cellStyle name="20% - Accent1 2 3 2 10 2 2" xfId="8767"/>
    <cellStyle name="20% - Accent1 2 3 2 10 2 2 2" xfId="8768"/>
    <cellStyle name="20% - Accent1 2 3 2 10 2 3" xfId="8769"/>
    <cellStyle name="20% - Accent1 2 3 2 10 3" xfId="8770"/>
    <cellStyle name="20% - Accent1 2 3 2 10 3 2" xfId="8771"/>
    <cellStyle name="20% - Accent1 2 3 2 10 4" xfId="8772"/>
    <cellStyle name="20% - Accent1 2 3 2 11" xfId="8773"/>
    <cellStyle name="20% - Accent1 2 3 2 11 2" xfId="8774"/>
    <cellStyle name="20% - Accent1 2 3 2 11 2 2" xfId="8775"/>
    <cellStyle name="20% - Accent1 2 3 2 11 3" xfId="8776"/>
    <cellStyle name="20% - Accent1 2 3 2 12" xfId="8777"/>
    <cellStyle name="20% - Accent1 2 3 2 12 2" xfId="8778"/>
    <cellStyle name="20% - Accent1 2 3 2 12 2 2" xfId="8779"/>
    <cellStyle name="20% - Accent1 2 3 2 12 3" xfId="8780"/>
    <cellStyle name="20% - Accent1 2 3 2 13" xfId="8781"/>
    <cellStyle name="20% - Accent1 2 3 2 13 2" xfId="8782"/>
    <cellStyle name="20% - Accent1 2 3 2 14" xfId="8783"/>
    <cellStyle name="20% - Accent1 2 3 2 14 2" xfId="8784"/>
    <cellStyle name="20% - Accent1 2 3 2 15" xfId="8785"/>
    <cellStyle name="20% - Accent1 2 3 2 2" xfId="8786"/>
    <cellStyle name="20% - Accent1 2 3 2 2 10" xfId="8787"/>
    <cellStyle name="20% - Accent1 2 3 2 2 10 2" xfId="8788"/>
    <cellStyle name="20% - Accent1 2 3 2 2 10 2 2" xfId="8789"/>
    <cellStyle name="20% - Accent1 2 3 2 2 10 3" xfId="8790"/>
    <cellStyle name="20% - Accent1 2 3 2 2 11" xfId="8791"/>
    <cellStyle name="20% - Accent1 2 3 2 2 11 2" xfId="8792"/>
    <cellStyle name="20% - Accent1 2 3 2 2 11 2 2" xfId="8793"/>
    <cellStyle name="20% - Accent1 2 3 2 2 11 3" xfId="8794"/>
    <cellStyle name="20% - Accent1 2 3 2 2 12" xfId="8795"/>
    <cellStyle name="20% - Accent1 2 3 2 2 12 2" xfId="8796"/>
    <cellStyle name="20% - Accent1 2 3 2 2 13" xfId="8797"/>
    <cellStyle name="20% - Accent1 2 3 2 2 13 2" xfId="8798"/>
    <cellStyle name="20% - Accent1 2 3 2 2 14" xfId="8799"/>
    <cellStyle name="20% - Accent1 2 3 2 2 2" xfId="8800"/>
    <cellStyle name="20% - Accent1 2 3 2 2 2 10" xfId="8801"/>
    <cellStyle name="20% - Accent1 2 3 2 2 2 10 2" xfId="8802"/>
    <cellStyle name="20% - Accent1 2 3 2 2 2 11" xfId="8803"/>
    <cellStyle name="20% - Accent1 2 3 2 2 2 2" xfId="8804"/>
    <cellStyle name="20% - Accent1 2 3 2 2 2 2 2" xfId="8805"/>
    <cellStyle name="20% - Accent1 2 3 2 2 2 2 2 2" xfId="8806"/>
    <cellStyle name="20% - Accent1 2 3 2 2 2 2 2 2 2" xfId="8807"/>
    <cellStyle name="20% - Accent1 2 3 2 2 2 2 2 2 2 2" xfId="8808"/>
    <cellStyle name="20% - Accent1 2 3 2 2 2 2 2 2 3" xfId="8809"/>
    <cellStyle name="20% - Accent1 2 3 2 2 2 2 2 3" xfId="8810"/>
    <cellStyle name="20% - Accent1 2 3 2 2 2 2 2 3 2" xfId="8811"/>
    <cellStyle name="20% - Accent1 2 3 2 2 2 2 2 4" xfId="8812"/>
    <cellStyle name="20% - Accent1 2 3 2 2 2 2 3" xfId="8813"/>
    <cellStyle name="20% - Accent1 2 3 2 2 2 2 3 2" xfId="8814"/>
    <cellStyle name="20% - Accent1 2 3 2 2 2 2 3 2 2" xfId="8815"/>
    <cellStyle name="20% - Accent1 2 3 2 2 2 2 3 2 2 2" xfId="8816"/>
    <cellStyle name="20% - Accent1 2 3 2 2 2 2 3 2 3" xfId="8817"/>
    <cellStyle name="20% - Accent1 2 3 2 2 2 2 3 3" xfId="8818"/>
    <cellStyle name="20% - Accent1 2 3 2 2 2 2 3 3 2" xfId="8819"/>
    <cellStyle name="20% - Accent1 2 3 2 2 2 2 3 4" xfId="8820"/>
    <cellStyle name="20% - Accent1 2 3 2 2 2 2 4" xfId="8821"/>
    <cellStyle name="20% - Accent1 2 3 2 2 2 2 4 2" xfId="8822"/>
    <cellStyle name="20% - Accent1 2 3 2 2 2 2 4 2 2" xfId="8823"/>
    <cellStyle name="20% - Accent1 2 3 2 2 2 2 4 2 2 2" xfId="8824"/>
    <cellStyle name="20% - Accent1 2 3 2 2 2 2 4 2 3" xfId="8825"/>
    <cellStyle name="20% - Accent1 2 3 2 2 2 2 4 3" xfId="8826"/>
    <cellStyle name="20% - Accent1 2 3 2 2 2 2 4 3 2" xfId="8827"/>
    <cellStyle name="20% - Accent1 2 3 2 2 2 2 4 4" xfId="8828"/>
    <cellStyle name="20% - Accent1 2 3 2 2 2 2 5" xfId="8829"/>
    <cellStyle name="20% - Accent1 2 3 2 2 2 2 5 2" xfId="8830"/>
    <cellStyle name="20% - Accent1 2 3 2 2 2 2 5 2 2" xfId="8831"/>
    <cellStyle name="20% - Accent1 2 3 2 2 2 2 5 3" xfId="8832"/>
    <cellStyle name="20% - Accent1 2 3 2 2 2 2 6" xfId="8833"/>
    <cellStyle name="20% - Accent1 2 3 2 2 2 2 6 2" xfId="8834"/>
    <cellStyle name="20% - Accent1 2 3 2 2 2 2 6 2 2" xfId="8835"/>
    <cellStyle name="20% - Accent1 2 3 2 2 2 2 6 3" xfId="8836"/>
    <cellStyle name="20% - Accent1 2 3 2 2 2 2 7" xfId="8837"/>
    <cellStyle name="20% - Accent1 2 3 2 2 2 2 7 2" xfId="8838"/>
    <cellStyle name="20% - Accent1 2 3 2 2 2 2 8" xfId="8839"/>
    <cellStyle name="20% - Accent1 2 3 2 2 2 2 8 2" xfId="8840"/>
    <cellStyle name="20% - Accent1 2 3 2 2 2 2 9" xfId="8841"/>
    <cellStyle name="20% - Accent1 2 3 2 2 2 3" xfId="8842"/>
    <cellStyle name="20% - Accent1 2 3 2 2 2 3 2" xfId="8843"/>
    <cellStyle name="20% - Accent1 2 3 2 2 2 3 2 2" xfId="8844"/>
    <cellStyle name="20% - Accent1 2 3 2 2 2 3 2 2 2" xfId="8845"/>
    <cellStyle name="20% - Accent1 2 3 2 2 2 3 2 2 2 2" xfId="8846"/>
    <cellStyle name="20% - Accent1 2 3 2 2 2 3 2 2 3" xfId="8847"/>
    <cellStyle name="20% - Accent1 2 3 2 2 2 3 2 3" xfId="8848"/>
    <cellStyle name="20% - Accent1 2 3 2 2 2 3 2 3 2" xfId="8849"/>
    <cellStyle name="20% - Accent1 2 3 2 2 2 3 2 4" xfId="8850"/>
    <cellStyle name="20% - Accent1 2 3 2 2 2 3 3" xfId="8851"/>
    <cellStyle name="20% - Accent1 2 3 2 2 2 3 3 2" xfId="8852"/>
    <cellStyle name="20% - Accent1 2 3 2 2 2 3 3 2 2" xfId="8853"/>
    <cellStyle name="20% - Accent1 2 3 2 2 2 3 3 2 2 2" xfId="8854"/>
    <cellStyle name="20% - Accent1 2 3 2 2 2 3 3 2 3" xfId="8855"/>
    <cellStyle name="20% - Accent1 2 3 2 2 2 3 3 3" xfId="8856"/>
    <cellStyle name="20% - Accent1 2 3 2 2 2 3 3 3 2" xfId="8857"/>
    <cellStyle name="20% - Accent1 2 3 2 2 2 3 3 4" xfId="8858"/>
    <cellStyle name="20% - Accent1 2 3 2 2 2 3 4" xfId="8859"/>
    <cellStyle name="20% - Accent1 2 3 2 2 2 3 4 2" xfId="8860"/>
    <cellStyle name="20% - Accent1 2 3 2 2 2 3 4 2 2" xfId="8861"/>
    <cellStyle name="20% - Accent1 2 3 2 2 2 3 4 2 2 2" xfId="8862"/>
    <cellStyle name="20% - Accent1 2 3 2 2 2 3 4 2 3" xfId="8863"/>
    <cellStyle name="20% - Accent1 2 3 2 2 2 3 4 3" xfId="8864"/>
    <cellStyle name="20% - Accent1 2 3 2 2 2 3 4 3 2" xfId="8865"/>
    <cellStyle name="20% - Accent1 2 3 2 2 2 3 4 4" xfId="8866"/>
    <cellStyle name="20% - Accent1 2 3 2 2 2 3 5" xfId="8867"/>
    <cellStyle name="20% - Accent1 2 3 2 2 2 3 5 2" xfId="8868"/>
    <cellStyle name="20% - Accent1 2 3 2 2 2 3 5 2 2" xfId="8869"/>
    <cellStyle name="20% - Accent1 2 3 2 2 2 3 5 3" xfId="8870"/>
    <cellStyle name="20% - Accent1 2 3 2 2 2 3 6" xfId="8871"/>
    <cellStyle name="20% - Accent1 2 3 2 2 2 3 6 2" xfId="8872"/>
    <cellStyle name="20% - Accent1 2 3 2 2 2 3 6 2 2" xfId="8873"/>
    <cellStyle name="20% - Accent1 2 3 2 2 2 3 6 3" xfId="8874"/>
    <cellStyle name="20% - Accent1 2 3 2 2 2 3 7" xfId="8875"/>
    <cellStyle name="20% - Accent1 2 3 2 2 2 3 7 2" xfId="8876"/>
    <cellStyle name="20% - Accent1 2 3 2 2 2 3 8" xfId="8877"/>
    <cellStyle name="20% - Accent1 2 3 2 2 2 3 8 2" xfId="8878"/>
    <cellStyle name="20% - Accent1 2 3 2 2 2 3 9" xfId="8879"/>
    <cellStyle name="20% - Accent1 2 3 2 2 2 4" xfId="8880"/>
    <cellStyle name="20% - Accent1 2 3 2 2 2 4 2" xfId="8881"/>
    <cellStyle name="20% - Accent1 2 3 2 2 2 4 2 2" xfId="8882"/>
    <cellStyle name="20% - Accent1 2 3 2 2 2 4 2 2 2" xfId="8883"/>
    <cellStyle name="20% - Accent1 2 3 2 2 2 4 2 3" xfId="8884"/>
    <cellStyle name="20% - Accent1 2 3 2 2 2 4 3" xfId="8885"/>
    <cellStyle name="20% - Accent1 2 3 2 2 2 4 3 2" xfId="8886"/>
    <cellStyle name="20% - Accent1 2 3 2 2 2 4 4" xfId="8887"/>
    <cellStyle name="20% - Accent1 2 3 2 2 2 5" xfId="8888"/>
    <cellStyle name="20% - Accent1 2 3 2 2 2 5 2" xfId="8889"/>
    <cellStyle name="20% - Accent1 2 3 2 2 2 5 2 2" xfId="8890"/>
    <cellStyle name="20% - Accent1 2 3 2 2 2 5 2 2 2" xfId="8891"/>
    <cellStyle name="20% - Accent1 2 3 2 2 2 5 2 3" xfId="8892"/>
    <cellStyle name="20% - Accent1 2 3 2 2 2 5 3" xfId="8893"/>
    <cellStyle name="20% - Accent1 2 3 2 2 2 5 3 2" xfId="8894"/>
    <cellStyle name="20% - Accent1 2 3 2 2 2 5 4" xfId="8895"/>
    <cellStyle name="20% - Accent1 2 3 2 2 2 6" xfId="8896"/>
    <cellStyle name="20% - Accent1 2 3 2 2 2 6 2" xfId="8897"/>
    <cellStyle name="20% - Accent1 2 3 2 2 2 6 2 2" xfId="8898"/>
    <cellStyle name="20% - Accent1 2 3 2 2 2 6 2 2 2" xfId="8899"/>
    <cellStyle name="20% - Accent1 2 3 2 2 2 6 2 3" xfId="8900"/>
    <cellStyle name="20% - Accent1 2 3 2 2 2 6 3" xfId="8901"/>
    <cellStyle name="20% - Accent1 2 3 2 2 2 6 3 2" xfId="8902"/>
    <cellStyle name="20% - Accent1 2 3 2 2 2 6 4" xfId="8903"/>
    <cellStyle name="20% - Accent1 2 3 2 2 2 7" xfId="8904"/>
    <cellStyle name="20% - Accent1 2 3 2 2 2 7 2" xfId="8905"/>
    <cellStyle name="20% - Accent1 2 3 2 2 2 7 2 2" xfId="8906"/>
    <cellStyle name="20% - Accent1 2 3 2 2 2 7 3" xfId="8907"/>
    <cellStyle name="20% - Accent1 2 3 2 2 2 8" xfId="8908"/>
    <cellStyle name="20% - Accent1 2 3 2 2 2 8 2" xfId="8909"/>
    <cellStyle name="20% - Accent1 2 3 2 2 2 8 2 2" xfId="8910"/>
    <cellStyle name="20% - Accent1 2 3 2 2 2 8 3" xfId="8911"/>
    <cellStyle name="20% - Accent1 2 3 2 2 2 9" xfId="8912"/>
    <cellStyle name="20% - Accent1 2 3 2 2 2 9 2" xfId="8913"/>
    <cellStyle name="20% - Accent1 2 3 2 2 3" xfId="8914"/>
    <cellStyle name="20% - Accent1 2 3 2 2 3 10" xfId="8915"/>
    <cellStyle name="20% - Accent1 2 3 2 2 3 10 2" xfId="8916"/>
    <cellStyle name="20% - Accent1 2 3 2 2 3 11" xfId="8917"/>
    <cellStyle name="20% - Accent1 2 3 2 2 3 2" xfId="8918"/>
    <cellStyle name="20% - Accent1 2 3 2 2 3 2 2" xfId="8919"/>
    <cellStyle name="20% - Accent1 2 3 2 2 3 2 2 2" xfId="8920"/>
    <cellStyle name="20% - Accent1 2 3 2 2 3 2 2 2 2" xfId="8921"/>
    <cellStyle name="20% - Accent1 2 3 2 2 3 2 2 2 2 2" xfId="8922"/>
    <cellStyle name="20% - Accent1 2 3 2 2 3 2 2 2 3" xfId="8923"/>
    <cellStyle name="20% - Accent1 2 3 2 2 3 2 2 3" xfId="8924"/>
    <cellStyle name="20% - Accent1 2 3 2 2 3 2 2 3 2" xfId="8925"/>
    <cellStyle name="20% - Accent1 2 3 2 2 3 2 2 4" xfId="8926"/>
    <cellStyle name="20% - Accent1 2 3 2 2 3 2 3" xfId="8927"/>
    <cellStyle name="20% - Accent1 2 3 2 2 3 2 3 2" xfId="8928"/>
    <cellStyle name="20% - Accent1 2 3 2 2 3 2 3 2 2" xfId="8929"/>
    <cellStyle name="20% - Accent1 2 3 2 2 3 2 3 2 2 2" xfId="8930"/>
    <cellStyle name="20% - Accent1 2 3 2 2 3 2 3 2 3" xfId="8931"/>
    <cellStyle name="20% - Accent1 2 3 2 2 3 2 3 3" xfId="8932"/>
    <cellStyle name="20% - Accent1 2 3 2 2 3 2 3 3 2" xfId="8933"/>
    <cellStyle name="20% - Accent1 2 3 2 2 3 2 3 4" xfId="8934"/>
    <cellStyle name="20% - Accent1 2 3 2 2 3 2 4" xfId="8935"/>
    <cellStyle name="20% - Accent1 2 3 2 2 3 2 4 2" xfId="8936"/>
    <cellStyle name="20% - Accent1 2 3 2 2 3 2 4 2 2" xfId="8937"/>
    <cellStyle name="20% - Accent1 2 3 2 2 3 2 4 2 2 2" xfId="8938"/>
    <cellStyle name="20% - Accent1 2 3 2 2 3 2 4 2 3" xfId="8939"/>
    <cellStyle name="20% - Accent1 2 3 2 2 3 2 4 3" xfId="8940"/>
    <cellStyle name="20% - Accent1 2 3 2 2 3 2 4 3 2" xfId="8941"/>
    <cellStyle name="20% - Accent1 2 3 2 2 3 2 4 4" xfId="8942"/>
    <cellStyle name="20% - Accent1 2 3 2 2 3 2 5" xfId="8943"/>
    <cellStyle name="20% - Accent1 2 3 2 2 3 2 5 2" xfId="8944"/>
    <cellStyle name="20% - Accent1 2 3 2 2 3 2 5 2 2" xfId="8945"/>
    <cellStyle name="20% - Accent1 2 3 2 2 3 2 5 3" xfId="8946"/>
    <cellStyle name="20% - Accent1 2 3 2 2 3 2 6" xfId="8947"/>
    <cellStyle name="20% - Accent1 2 3 2 2 3 2 6 2" xfId="8948"/>
    <cellStyle name="20% - Accent1 2 3 2 2 3 2 6 2 2" xfId="8949"/>
    <cellStyle name="20% - Accent1 2 3 2 2 3 2 6 3" xfId="8950"/>
    <cellStyle name="20% - Accent1 2 3 2 2 3 2 7" xfId="8951"/>
    <cellStyle name="20% - Accent1 2 3 2 2 3 2 7 2" xfId="8952"/>
    <cellStyle name="20% - Accent1 2 3 2 2 3 2 8" xfId="8953"/>
    <cellStyle name="20% - Accent1 2 3 2 2 3 2 8 2" xfId="8954"/>
    <cellStyle name="20% - Accent1 2 3 2 2 3 2 9" xfId="8955"/>
    <cellStyle name="20% - Accent1 2 3 2 2 3 3" xfId="8956"/>
    <cellStyle name="20% - Accent1 2 3 2 2 3 3 2" xfId="8957"/>
    <cellStyle name="20% - Accent1 2 3 2 2 3 3 2 2" xfId="8958"/>
    <cellStyle name="20% - Accent1 2 3 2 2 3 3 2 2 2" xfId="8959"/>
    <cellStyle name="20% - Accent1 2 3 2 2 3 3 2 2 2 2" xfId="8960"/>
    <cellStyle name="20% - Accent1 2 3 2 2 3 3 2 2 3" xfId="8961"/>
    <cellStyle name="20% - Accent1 2 3 2 2 3 3 2 3" xfId="8962"/>
    <cellStyle name="20% - Accent1 2 3 2 2 3 3 2 3 2" xfId="8963"/>
    <cellStyle name="20% - Accent1 2 3 2 2 3 3 2 4" xfId="8964"/>
    <cellStyle name="20% - Accent1 2 3 2 2 3 3 3" xfId="8965"/>
    <cellStyle name="20% - Accent1 2 3 2 2 3 3 3 2" xfId="8966"/>
    <cellStyle name="20% - Accent1 2 3 2 2 3 3 3 2 2" xfId="8967"/>
    <cellStyle name="20% - Accent1 2 3 2 2 3 3 3 2 2 2" xfId="8968"/>
    <cellStyle name="20% - Accent1 2 3 2 2 3 3 3 2 3" xfId="8969"/>
    <cellStyle name="20% - Accent1 2 3 2 2 3 3 3 3" xfId="8970"/>
    <cellStyle name="20% - Accent1 2 3 2 2 3 3 3 3 2" xfId="8971"/>
    <cellStyle name="20% - Accent1 2 3 2 2 3 3 3 4" xfId="8972"/>
    <cellStyle name="20% - Accent1 2 3 2 2 3 3 4" xfId="8973"/>
    <cellStyle name="20% - Accent1 2 3 2 2 3 3 4 2" xfId="8974"/>
    <cellStyle name="20% - Accent1 2 3 2 2 3 3 4 2 2" xfId="8975"/>
    <cellStyle name="20% - Accent1 2 3 2 2 3 3 4 2 2 2" xfId="8976"/>
    <cellStyle name="20% - Accent1 2 3 2 2 3 3 4 2 3" xfId="8977"/>
    <cellStyle name="20% - Accent1 2 3 2 2 3 3 4 3" xfId="8978"/>
    <cellStyle name="20% - Accent1 2 3 2 2 3 3 4 3 2" xfId="8979"/>
    <cellStyle name="20% - Accent1 2 3 2 2 3 3 4 4" xfId="8980"/>
    <cellStyle name="20% - Accent1 2 3 2 2 3 3 5" xfId="8981"/>
    <cellStyle name="20% - Accent1 2 3 2 2 3 3 5 2" xfId="8982"/>
    <cellStyle name="20% - Accent1 2 3 2 2 3 3 5 2 2" xfId="8983"/>
    <cellStyle name="20% - Accent1 2 3 2 2 3 3 5 3" xfId="8984"/>
    <cellStyle name="20% - Accent1 2 3 2 2 3 3 6" xfId="8985"/>
    <cellStyle name="20% - Accent1 2 3 2 2 3 3 6 2" xfId="8986"/>
    <cellStyle name="20% - Accent1 2 3 2 2 3 3 6 2 2" xfId="8987"/>
    <cellStyle name="20% - Accent1 2 3 2 2 3 3 6 3" xfId="8988"/>
    <cellStyle name="20% - Accent1 2 3 2 2 3 3 7" xfId="8989"/>
    <cellStyle name="20% - Accent1 2 3 2 2 3 3 7 2" xfId="8990"/>
    <cellStyle name="20% - Accent1 2 3 2 2 3 3 8" xfId="8991"/>
    <cellStyle name="20% - Accent1 2 3 2 2 3 3 8 2" xfId="8992"/>
    <cellStyle name="20% - Accent1 2 3 2 2 3 3 9" xfId="8993"/>
    <cellStyle name="20% - Accent1 2 3 2 2 3 4" xfId="8994"/>
    <cellStyle name="20% - Accent1 2 3 2 2 3 4 2" xfId="8995"/>
    <cellStyle name="20% - Accent1 2 3 2 2 3 4 2 2" xfId="8996"/>
    <cellStyle name="20% - Accent1 2 3 2 2 3 4 2 2 2" xfId="8997"/>
    <cellStyle name="20% - Accent1 2 3 2 2 3 4 2 3" xfId="8998"/>
    <cellStyle name="20% - Accent1 2 3 2 2 3 4 3" xfId="8999"/>
    <cellStyle name="20% - Accent1 2 3 2 2 3 4 3 2" xfId="9000"/>
    <cellStyle name="20% - Accent1 2 3 2 2 3 4 4" xfId="9001"/>
    <cellStyle name="20% - Accent1 2 3 2 2 3 5" xfId="9002"/>
    <cellStyle name="20% - Accent1 2 3 2 2 3 5 2" xfId="9003"/>
    <cellStyle name="20% - Accent1 2 3 2 2 3 5 2 2" xfId="9004"/>
    <cellStyle name="20% - Accent1 2 3 2 2 3 5 2 2 2" xfId="9005"/>
    <cellStyle name="20% - Accent1 2 3 2 2 3 5 2 3" xfId="9006"/>
    <cellStyle name="20% - Accent1 2 3 2 2 3 5 3" xfId="9007"/>
    <cellStyle name="20% - Accent1 2 3 2 2 3 5 3 2" xfId="9008"/>
    <cellStyle name="20% - Accent1 2 3 2 2 3 5 4" xfId="9009"/>
    <cellStyle name="20% - Accent1 2 3 2 2 3 6" xfId="9010"/>
    <cellStyle name="20% - Accent1 2 3 2 2 3 6 2" xfId="9011"/>
    <cellStyle name="20% - Accent1 2 3 2 2 3 6 2 2" xfId="9012"/>
    <cellStyle name="20% - Accent1 2 3 2 2 3 6 2 2 2" xfId="9013"/>
    <cellStyle name="20% - Accent1 2 3 2 2 3 6 2 3" xfId="9014"/>
    <cellStyle name="20% - Accent1 2 3 2 2 3 6 3" xfId="9015"/>
    <cellStyle name="20% - Accent1 2 3 2 2 3 6 3 2" xfId="9016"/>
    <cellStyle name="20% - Accent1 2 3 2 2 3 6 4" xfId="9017"/>
    <cellStyle name="20% - Accent1 2 3 2 2 3 7" xfId="9018"/>
    <cellStyle name="20% - Accent1 2 3 2 2 3 7 2" xfId="9019"/>
    <cellStyle name="20% - Accent1 2 3 2 2 3 7 2 2" xfId="9020"/>
    <cellStyle name="20% - Accent1 2 3 2 2 3 7 3" xfId="9021"/>
    <cellStyle name="20% - Accent1 2 3 2 2 3 8" xfId="9022"/>
    <cellStyle name="20% - Accent1 2 3 2 2 3 8 2" xfId="9023"/>
    <cellStyle name="20% - Accent1 2 3 2 2 3 8 2 2" xfId="9024"/>
    <cellStyle name="20% - Accent1 2 3 2 2 3 8 3" xfId="9025"/>
    <cellStyle name="20% - Accent1 2 3 2 2 3 9" xfId="9026"/>
    <cellStyle name="20% - Accent1 2 3 2 2 3 9 2" xfId="9027"/>
    <cellStyle name="20% - Accent1 2 3 2 2 4" xfId="9028"/>
    <cellStyle name="20% - Accent1 2 3 2 2 4 10" xfId="9029"/>
    <cellStyle name="20% - Accent1 2 3 2 2 4 10 2" xfId="9030"/>
    <cellStyle name="20% - Accent1 2 3 2 2 4 11" xfId="9031"/>
    <cellStyle name="20% - Accent1 2 3 2 2 4 2" xfId="9032"/>
    <cellStyle name="20% - Accent1 2 3 2 2 4 2 2" xfId="9033"/>
    <cellStyle name="20% - Accent1 2 3 2 2 4 2 2 2" xfId="9034"/>
    <cellStyle name="20% - Accent1 2 3 2 2 4 2 2 2 2" xfId="9035"/>
    <cellStyle name="20% - Accent1 2 3 2 2 4 2 2 2 2 2" xfId="9036"/>
    <cellStyle name="20% - Accent1 2 3 2 2 4 2 2 2 3" xfId="9037"/>
    <cellStyle name="20% - Accent1 2 3 2 2 4 2 2 3" xfId="9038"/>
    <cellStyle name="20% - Accent1 2 3 2 2 4 2 2 3 2" xfId="9039"/>
    <cellStyle name="20% - Accent1 2 3 2 2 4 2 2 4" xfId="9040"/>
    <cellStyle name="20% - Accent1 2 3 2 2 4 2 3" xfId="9041"/>
    <cellStyle name="20% - Accent1 2 3 2 2 4 2 3 2" xfId="9042"/>
    <cellStyle name="20% - Accent1 2 3 2 2 4 2 3 2 2" xfId="9043"/>
    <cellStyle name="20% - Accent1 2 3 2 2 4 2 3 2 2 2" xfId="9044"/>
    <cellStyle name="20% - Accent1 2 3 2 2 4 2 3 2 3" xfId="9045"/>
    <cellStyle name="20% - Accent1 2 3 2 2 4 2 3 3" xfId="9046"/>
    <cellStyle name="20% - Accent1 2 3 2 2 4 2 3 3 2" xfId="9047"/>
    <cellStyle name="20% - Accent1 2 3 2 2 4 2 3 4" xfId="9048"/>
    <cellStyle name="20% - Accent1 2 3 2 2 4 2 4" xfId="9049"/>
    <cellStyle name="20% - Accent1 2 3 2 2 4 2 4 2" xfId="9050"/>
    <cellStyle name="20% - Accent1 2 3 2 2 4 2 4 2 2" xfId="9051"/>
    <cellStyle name="20% - Accent1 2 3 2 2 4 2 4 2 2 2" xfId="9052"/>
    <cellStyle name="20% - Accent1 2 3 2 2 4 2 4 2 3" xfId="9053"/>
    <cellStyle name="20% - Accent1 2 3 2 2 4 2 4 3" xfId="9054"/>
    <cellStyle name="20% - Accent1 2 3 2 2 4 2 4 3 2" xfId="9055"/>
    <cellStyle name="20% - Accent1 2 3 2 2 4 2 4 4" xfId="9056"/>
    <cellStyle name="20% - Accent1 2 3 2 2 4 2 5" xfId="9057"/>
    <cellStyle name="20% - Accent1 2 3 2 2 4 2 5 2" xfId="9058"/>
    <cellStyle name="20% - Accent1 2 3 2 2 4 2 5 2 2" xfId="9059"/>
    <cellStyle name="20% - Accent1 2 3 2 2 4 2 5 3" xfId="9060"/>
    <cellStyle name="20% - Accent1 2 3 2 2 4 2 6" xfId="9061"/>
    <cellStyle name="20% - Accent1 2 3 2 2 4 2 6 2" xfId="9062"/>
    <cellStyle name="20% - Accent1 2 3 2 2 4 2 6 2 2" xfId="9063"/>
    <cellStyle name="20% - Accent1 2 3 2 2 4 2 6 3" xfId="9064"/>
    <cellStyle name="20% - Accent1 2 3 2 2 4 2 7" xfId="9065"/>
    <cellStyle name="20% - Accent1 2 3 2 2 4 2 7 2" xfId="9066"/>
    <cellStyle name="20% - Accent1 2 3 2 2 4 2 8" xfId="9067"/>
    <cellStyle name="20% - Accent1 2 3 2 2 4 2 8 2" xfId="9068"/>
    <cellStyle name="20% - Accent1 2 3 2 2 4 2 9" xfId="9069"/>
    <cellStyle name="20% - Accent1 2 3 2 2 4 3" xfId="9070"/>
    <cellStyle name="20% - Accent1 2 3 2 2 4 3 2" xfId="9071"/>
    <cellStyle name="20% - Accent1 2 3 2 2 4 3 2 2" xfId="9072"/>
    <cellStyle name="20% - Accent1 2 3 2 2 4 3 2 2 2" xfId="9073"/>
    <cellStyle name="20% - Accent1 2 3 2 2 4 3 2 2 2 2" xfId="9074"/>
    <cellStyle name="20% - Accent1 2 3 2 2 4 3 2 2 3" xfId="9075"/>
    <cellStyle name="20% - Accent1 2 3 2 2 4 3 2 3" xfId="9076"/>
    <cellStyle name="20% - Accent1 2 3 2 2 4 3 2 3 2" xfId="9077"/>
    <cellStyle name="20% - Accent1 2 3 2 2 4 3 2 4" xfId="9078"/>
    <cellStyle name="20% - Accent1 2 3 2 2 4 3 3" xfId="9079"/>
    <cellStyle name="20% - Accent1 2 3 2 2 4 3 3 2" xfId="9080"/>
    <cellStyle name="20% - Accent1 2 3 2 2 4 3 3 2 2" xfId="9081"/>
    <cellStyle name="20% - Accent1 2 3 2 2 4 3 3 2 2 2" xfId="9082"/>
    <cellStyle name="20% - Accent1 2 3 2 2 4 3 3 2 3" xfId="9083"/>
    <cellStyle name="20% - Accent1 2 3 2 2 4 3 3 3" xfId="9084"/>
    <cellStyle name="20% - Accent1 2 3 2 2 4 3 3 3 2" xfId="9085"/>
    <cellStyle name="20% - Accent1 2 3 2 2 4 3 3 4" xfId="9086"/>
    <cellStyle name="20% - Accent1 2 3 2 2 4 3 4" xfId="9087"/>
    <cellStyle name="20% - Accent1 2 3 2 2 4 3 4 2" xfId="9088"/>
    <cellStyle name="20% - Accent1 2 3 2 2 4 3 4 2 2" xfId="9089"/>
    <cellStyle name="20% - Accent1 2 3 2 2 4 3 4 2 2 2" xfId="9090"/>
    <cellStyle name="20% - Accent1 2 3 2 2 4 3 4 2 3" xfId="9091"/>
    <cellStyle name="20% - Accent1 2 3 2 2 4 3 4 3" xfId="9092"/>
    <cellStyle name="20% - Accent1 2 3 2 2 4 3 4 3 2" xfId="9093"/>
    <cellStyle name="20% - Accent1 2 3 2 2 4 3 4 4" xfId="9094"/>
    <cellStyle name="20% - Accent1 2 3 2 2 4 3 5" xfId="9095"/>
    <cellStyle name="20% - Accent1 2 3 2 2 4 3 5 2" xfId="9096"/>
    <cellStyle name="20% - Accent1 2 3 2 2 4 3 5 2 2" xfId="9097"/>
    <cellStyle name="20% - Accent1 2 3 2 2 4 3 5 3" xfId="9098"/>
    <cellStyle name="20% - Accent1 2 3 2 2 4 3 6" xfId="9099"/>
    <cellStyle name="20% - Accent1 2 3 2 2 4 3 6 2" xfId="9100"/>
    <cellStyle name="20% - Accent1 2 3 2 2 4 3 6 2 2" xfId="9101"/>
    <cellStyle name="20% - Accent1 2 3 2 2 4 3 6 3" xfId="9102"/>
    <cellStyle name="20% - Accent1 2 3 2 2 4 3 7" xfId="9103"/>
    <cellStyle name="20% - Accent1 2 3 2 2 4 3 7 2" xfId="9104"/>
    <cellStyle name="20% - Accent1 2 3 2 2 4 3 8" xfId="9105"/>
    <cellStyle name="20% - Accent1 2 3 2 2 4 3 8 2" xfId="9106"/>
    <cellStyle name="20% - Accent1 2 3 2 2 4 3 9" xfId="9107"/>
    <cellStyle name="20% - Accent1 2 3 2 2 4 4" xfId="9108"/>
    <cellStyle name="20% - Accent1 2 3 2 2 4 4 2" xfId="9109"/>
    <cellStyle name="20% - Accent1 2 3 2 2 4 4 2 2" xfId="9110"/>
    <cellStyle name="20% - Accent1 2 3 2 2 4 4 2 2 2" xfId="9111"/>
    <cellStyle name="20% - Accent1 2 3 2 2 4 4 2 3" xfId="9112"/>
    <cellStyle name="20% - Accent1 2 3 2 2 4 4 3" xfId="9113"/>
    <cellStyle name="20% - Accent1 2 3 2 2 4 4 3 2" xfId="9114"/>
    <cellStyle name="20% - Accent1 2 3 2 2 4 4 4" xfId="9115"/>
    <cellStyle name="20% - Accent1 2 3 2 2 4 5" xfId="9116"/>
    <cellStyle name="20% - Accent1 2 3 2 2 4 5 2" xfId="9117"/>
    <cellStyle name="20% - Accent1 2 3 2 2 4 5 2 2" xfId="9118"/>
    <cellStyle name="20% - Accent1 2 3 2 2 4 5 2 2 2" xfId="9119"/>
    <cellStyle name="20% - Accent1 2 3 2 2 4 5 2 3" xfId="9120"/>
    <cellStyle name="20% - Accent1 2 3 2 2 4 5 3" xfId="9121"/>
    <cellStyle name="20% - Accent1 2 3 2 2 4 5 3 2" xfId="9122"/>
    <cellStyle name="20% - Accent1 2 3 2 2 4 5 4" xfId="9123"/>
    <cellStyle name="20% - Accent1 2 3 2 2 4 6" xfId="9124"/>
    <cellStyle name="20% - Accent1 2 3 2 2 4 6 2" xfId="9125"/>
    <cellStyle name="20% - Accent1 2 3 2 2 4 6 2 2" xfId="9126"/>
    <cellStyle name="20% - Accent1 2 3 2 2 4 6 2 2 2" xfId="9127"/>
    <cellStyle name="20% - Accent1 2 3 2 2 4 6 2 3" xfId="9128"/>
    <cellStyle name="20% - Accent1 2 3 2 2 4 6 3" xfId="9129"/>
    <cellStyle name="20% - Accent1 2 3 2 2 4 6 3 2" xfId="9130"/>
    <cellStyle name="20% - Accent1 2 3 2 2 4 6 4" xfId="9131"/>
    <cellStyle name="20% - Accent1 2 3 2 2 4 7" xfId="9132"/>
    <cellStyle name="20% - Accent1 2 3 2 2 4 7 2" xfId="9133"/>
    <cellStyle name="20% - Accent1 2 3 2 2 4 7 2 2" xfId="9134"/>
    <cellStyle name="20% - Accent1 2 3 2 2 4 7 3" xfId="9135"/>
    <cellStyle name="20% - Accent1 2 3 2 2 4 8" xfId="9136"/>
    <cellStyle name="20% - Accent1 2 3 2 2 4 8 2" xfId="9137"/>
    <cellStyle name="20% - Accent1 2 3 2 2 4 8 2 2" xfId="9138"/>
    <cellStyle name="20% - Accent1 2 3 2 2 4 8 3" xfId="9139"/>
    <cellStyle name="20% - Accent1 2 3 2 2 4 9" xfId="9140"/>
    <cellStyle name="20% - Accent1 2 3 2 2 4 9 2" xfId="9141"/>
    <cellStyle name="20% - Accent1 2 3 2 2 5" xfId="9142"/>
    <cellStyle name="20% - Accent1 2 3 2 2 5 2" xfId="9143"/>
    <cellStyle name="20% - Accent1 2 3 2 2 5 2 2" xfId="9144"/>
    <cellStyle name="20% - Accent1 2 3 2 2 5 2 2 2" xfId="9145"/>
    <cellStyle name="20% - Accent1 2 3 2 2 5 2 2 2 2" xfId="9146"/>
    <cellStyle name="20% - Accent1 2 3 2 2 5 2 2 3" xfId="9147"/>
    <cellStyle name="20% - Accent1 2 3 2 2 5 2 3" xfId="9148"/>
    <cellStyle name="20% - Accent1 2 3 2 2 5 2 3 2" xfId="9149"/>
    <cellStyle name="20% - Accent1 2 3 2 2 5 2 4" xfId="9150"/>
    <cellStyle name="20% - Accent1 2 3 2 2 5 3" xfId="9151"/>
    <cellStyle name="20% - Accent1 2 3 2 2 5 3 2" xfId="9152"/>
    <cellStyle name="20% - Accent1 2 3 2 2 5 3 2 2" xfId="9153"/>
    <cellStyle name="20% - Accent1 2 3 2 2 5 3 2 2 2" xfId="9154"/>
    <cellStyle name="20% - Accent1 2 3 2 2 5 3 2 3" xfId="9155"/>
    <cellStyle name="20% - Accent1 2 3 2 2 5 3 3" xfId="9156"/>
    <cellStyle name="20% - Accent1 2 3 2 2 5 3 3 2" xfId="9157"/>
    <cellStyle name="20% - Accent1 2 3 2 2 5 3 4" xfId="9158"/>
    <cellStyle name="20% - Accent1 2 3 2 2 5 4" xfId="9159"/>
    <cellStyle name="20% - Accent1 2 3 2 2 5 4 2" xfId="9160"/>
    <cellStyle name="20% - Accent1 2 3 2 2 5 4 2 2" xfId="9161"/>
    <cellStyle name="20% - Accent1 2 3 2 2 5 4 2 2 2" xfId="9162"/>
    <cellStyle name="20% - Accent1 2 3 2 2 5 4 2 3" xfId="9163"/>
    <cellStyle name="20% - Accent1 2 3 2 2 5 4 3" xfId="9164"/>
    <cellStyle name="20% - Accent1 2 3 2 2 5 4 3 2" xfId="9165"/>
    <cellStyle name="20% - Accent1 2 3 2 2 5 4 4" xfId="9166"/>
    <cellStyle name="20% - Accent1 2 3 2 2 5 5" xfId="9167"/>
    <cellStyle name="20% - Accent1 2 3 2 2 5 5 2" xfId="9168"/>
    <cellStyle name="20% - Accent1 2 3 2 2 5 5 2 2" xfId="9169"/>
    <cellStyle name="20% - Accent1 2 3 2 2 5 5 3" xfId="9170"/>
    <cellStyle name="20% - Accent1 2 3 2 2 5 6" xfId="9171"/>
    <cellStyle name="20% - Accent1 2 3 2 2 5 6 2" xfId="9172"/>
    <cellStyle name="20% - Accent1 2 3 2 2 5 6 2 2" xfId="9173"/>
    <cellStyle name="20% - Accent1 2 3 2 2 5 6 3" xfId="9174"/>
    <cellStyle name="20% - Accent1 2 3 2 2 5 7" xfId="9175"/>
    <cellStyle name="20% - Accent1 2 3 2 2 5 7 2" xfId="9176"/>
    <cellStyle name="20% - Accent1 2 3 2 2 5 8" xfId="9177"/>
    <cellStyle name="20% - Accent1 2 3 2 2 5 8 2" xfId="9178"/>
    <cellStyle name="20% - Accent1 2 3 2 2 5 9" xfId="9179"/>
    <cellStyle name="20% - Accent1 2 3 2 2 6" xfId="9180"/>
    <cellStyle name="20% - Accent1 2 3 2 2 6 2" xfId="9181"/>
    <cellStyle name="20% - Accent1 2 3 2 2 6 2 2" xfId="9182"/>
    <cellStyle name="20% - Accent1 2 3 2 2 6 2 2 2" xfId="9183"/>
    <cellStyle name="20% - Accent1 2 3 2 2 6 2 2 2 2" xfId="9184"/>
    <cellStyle name="20% - Accent1 2 3 2 2 6 2 2 3" xfId="9185"/>
    <cellStyle name="20% - Accent1 2 3 2 2 6 2 3" xfId="9186"/>
    <cellStyle name="20% - Accent1 2 3 2 2 6 2 3 2" xfId="9187"/>
    <cellStyle name="20% - Accent1 2 3 2 2 6 2 4" xfId="9188"/>
    <cellStyle name="20% - Accent1 2 3 2 2 6 3" xfId="9189"/>
    <cellStyle name="20% - Accent1 2 3 2 2 6 3 2" xfId="9190"/>
    <cellStyle name="20% - Accent1 2 3 2 2 6 3 2 2" xfId="9191"/>
    <cellStyle name="20% - Accent1 2 3 2 2 6 3 2 2 2" xfId="9192"/>
    <cellStyle name="20% - Accent1 2 3 2 2 6 3 2 3" xfId="9193"/>
    <cellStyle name="20% - Accent1 2 3 2 2 6 3 3" xfId="9194"/>
    <cellStyle name="20% - Accent1 2 3 2 2 6 3 3 2" xfId="9195"/>
    <cellStyle name="20% - Accent1 2 3 2 2 6 3 4" xfId="9196"/>
    <cellStyle name="20% - Accent1 2 3 2 2 6 4" xfId="9197"/>
    <cellStyle name="20% - Accent1 2 3 2 2 6 4 2" xfId="9198"/>
    <cellStyle name="20% - Accent1 2 3 2 2 6 4 2 2" xfId="9199"/>
    <cellStyle name="20% - Accent1 2 3 2 2 6 4 2 2 2" xfId="9200"/>
    <cellStyle name="20% - Accent1 2 3 2 2 6 4 2 3" xfId="9201"/>
    <cellStyle name="20% - Accent1 2 3 2 2 6 4 3" xfId="9202"/>
    <cellStyle name="20% - Accent1 2 3 2 2 6 4 3 2" xfId="9203"/>
    <cellStyle name="20% - Accent1 2 3 2 2 6 4 4" xfId="9204"/>
    <cellStyle name="20% - Accent1 2 3 2 2 6 5" xfId="9205"/>
    <cellStyle name="20% - Accent1 2 3 2 2 6 5 2" xfId="9206"/>
    <cellStyle name="20% - Accent1 2 3 2 2 6 5 2 2" xfId="9207"/>
    <cellStyle name="20% - Accent1 2 3 2 2 6 5 3" xfId="9208"/>
    <cellStyle name="20% - Accent1 2 3 2 2 6 6" xfId="9209"/>
    <cellStyle name="20% - Accent1 2 3 2 2 6 6 2" xfId="9210"/>
    <cellStyle name="20% - Accent1 2 3 2 2 6 6 2 2" xfId="9211"/>
    <cellStyle name="20% - Accent1 2 3 2 2 6 6 3" xfId="9212"/>
    <cellStyle name="20% - Accent1 2 3 2 2 6 7" xfId="9213"/>
    <cellStyle name="20% - Accent1 2 3 2 2 6 7 2" xfId="9214"/>
    <cellStyle name="20% - Accent1 2 3 2 2 6 8" xfId="9215"/>
    <cellStyle name="20% - Accent1 2 3 2 2 6 8 2" xfId="9216"/>
    <cellStyle name="20% - Accent1 2 3 2 2 6 9" xfId="9217"/>
    <cellStyle name="20% - Accent1 2 3 2 2 7" xfId="9218"/>
    <cellStyle name="20% - Accent1 2 3 2 2 7 2" xfId="9219"/>
    <cellStyle name="20% - Accent1 2 3 2 2 7 2 2" xfId="9220"/>
    <cellStyle name="20% - Accent1 2 3 2 2 7 2 2 2" xfId="9221"/>
    <cellStyle name="20% - Accent1 2 3 2 2 7 2 3" xfId="9222"/>
    <cellStyle name="20% - Accent1 2 3 2 2 7 3" xfId="9223"/>
    <cellStyle name="20% - Accent1 2 3 2 2 7 3 2" xfId="9224"/>
    <cellStyle name="20% - Accent1 2 3 2 2 7 4" xfId="9225"/>
    <cellStyle name="20% - Accent1 2 3 2 2 8" xfId="9226"/>
    <cellStyle name="20% - Accent1 2 3 2 2 8 2" xfId="9227"/>
    <cellStyle name="20% - Accent1 2 3 2 2 8 2 2" xfId="9228"/>
    <cellStyle name="20% - Accent1 2 3 2 2 8 2 2 2" xfId="9229"/>
    <cellStyle name="20% - Accent1 2 3 2 2 8 2 3" xfId="9230"/>
    <cellStyle name="20% - Accent1 2 3 2 2 8 3" xfId="9231"/>
    <cellStyle name="20% - Accent1 2 3 2 2 8 3 2" xfId="9232"/>
    <cellStyle name="20% - Accent1 2 3 2 2 8 4" xfId="9233"/>
    <cellStyle name="20% - Accent1 2 3 2 2 9" xfId="9234"/>
    <cellStyle name="20% - Accent1 2 3 2 2 9 2" xfId="9235"/>
    <cellStyle name="20% - Accent1 2 3 2 2 9 2 2" xfId="9236"/>
    <cellStyle name="20% - Accent1 2 3 2 2 9 2 2 2" xfId="9237"/>
    <cellStyle name="20% - Accent1 2 3 2 2 9 2 3" xfId="9238"/>
    <cellStyle name="20% - Accent1 2 3 2 2 9 3" xfId="9239"/>
    <cellStyle name="20% - Accent1 2 3 2 2 9 3 2" xfId="9240"/>
    <cellStyle name="20% - Accent1 2 3 2 2 9 4" xfId="9241"/>
    <cellStyle name="20% - Accent1 2 3 2 3" xfId="9242"/>
    <cellStyle name="20% - Accent1 2 3 2 3 10" xfId="9243"/>
    <cellStyle name="20% - Accent1 2 3 2 3 10 2" xfId="9244"/>
    <cellStyle name="20% - Accent1 2 3 2 3 11" xfId="9245"/>
    <cellStyle name="20% - Accent1 2 3 2 3 2" xfId="9246"/>
    <cellStyle name="20% - Accent1 2 3 2 3 2 2" xfId="9247"/>
    <cellStyle name="20% - Accent1 2 3 2 3 2 2 2" xfId="9248"/>
    <cellStyle name="20% - Accent1 2 3 2 3 2 2 2 2" xfId="9249"/>
    <cellStyle name="20% - Accent1 2 3 2 3 2 2 2 2 2" xfId="9250"/>
    <cellStyle name="20% - Accent1 2 3 2 3 2 2 2 3" xfId="9251"/>
    <cellStyle name="20% - Accent1 2 3 2 3 2 2 3" xfId="9252"/>
    <cellStyle name="20% - Accent1 2 3 2 3 2 2 3 2" xfId="9253"/>
    <cellStyle name="20% - Accent1 2 3 2 3 2 2 4" xfId="9254"/>
    <cellStyle name="20% - Accent1 2 3 2 3 2 3" xfId="9255"/>
    <cellStyle name="20% - Accent1 2 3 2 3 2 3 2" xfId="9256"/>
    <cellStyle name="20% - Accent1 2 3 2 3 2 3 2 2" xfId="9257"/>
    <cellStyle name="20% - Accent1 2 3 2 3 2 3 2 2 2" xfId="9258"/>
    <cellStyle name="20% - Accent1 2 3 2 3 2 3 2 3" xfId="9259"/>
    <cellStyle name="20% - Accent1 2 3 2 3 2 3 3" xfId="9260"/>
    <cellStyle name="20% - Accent1 2 3 2 3 2 3 3 2" xfId="9261"/>
    <cellStyle name="20% - Accent1 2 3 2 3 2 3 4" xfId="9262"/>
    <cellStyle name="20% - Accent1 2 3 2 3 2 4" xfId="9263"/>
    <cellStyle name="20% - Accent1 2 3 2 3 2 4 2" xfId="9264"/>
    <cellStyle name="20% - Accent1 2 3 2 3 2 4 2 2" xfId="9265"/>
    <cellStyle name="20% - Accent1 2 3 2 3 2 4 2 2 2" xfId="9266"/>
    <cellStyle name="20% - Accent1 2 3 2 3 2 4 2 3" xfId="9267"/>
    <cellStyle name="20% - Accent1 2 3 2 3 2 4 3" xfId="9268"/>
    <cellStyle name="20% - Accent1 2 3 2 3 2 4 3 2" xfId="9269"/>
    <cellStyle name="20% - Accent1 2 3 2 3 2 4 4" xfId="9270"/>
    <cellStyle name="20% - Accent1 2 3 2 3 2 5" xfId="9271"/>
    <cellStyle name="20% - Accent1 2 3 2 3 2 5 2" xfId="9272"/>
    <cellStyle name="20% - Accent1 2 3 2 3 2 5 2 2" xfId="9273"/>
    <cellStyle name="20% - Accent1 2 3 2 3 2 5 3" xfId="9274"/>
    <cellStyle name="20% - Accent1 2 3 2 3 2 6" xfId="9275"/>
    <cellStyle name="20% - Accent1 2 3 2 3 2 6 2" xfId="9276"/>
    <cellStyle name="20% - Accent1 2 3 2 3 2 6 2 2" xfId="9277"/>
    <cellStyle name="20% - Accent1 2 3 2 3 2 6 3" xfId="9278"/>
    <cellStyle name="20% - Accent1 2 3 2 3 2 7" xfId="9279"/>
    <cellStyle name="20% - Accent1 2 3 2 3 2 7 2" xfId="9280"/>
    <cellStyle name="20% - Accent1 2 3 2 3 2 8" xfId="9281"/>
    <cellStyle name="20% - Accent1 2 3 2 3 2 8 2" xfId="9282"/>
    <cellStyle name="20% - Accent1 2 3 2 3 2 9" xfId="9283"/>
    <cellStyle name="20% - Accent1 2 3 2 3 3" xfId="9284"/>
    <cellStyle name="20% - Accent1 2 3 2 3 3 2" xfId="9285"/>
    <cellStyle name="20% - Accent1 2 3 2 3 3 2 2" xfId="9286"/>
    <cellStyle name="20% - Accent1 2 3 2 3 3 2 2 2" xfId="9287"/>
    <cellStyle name="20% - Accent1 2 3 2 3 3 2 2 2 2" xfId="9288"/>
    <cellStyle name="20% - Accent1 2 3 2 3 3 2 2 3" xfId="9289"/>
    <cellStyle name="20% - Accent1 2 3 2 3 3 2 3" xfId="9290"/>
    <cellStyle name="20% - Accent1 2 3 2 3 3 2 3 2" xfId="9291"/>
    <cellStyle name="20% - Accent1 2 3 2 3 3 2 4" xfId="9292"/>
    <cellStyle name="20% - Accent1 2 3 2 3 3 3" xfId="9293"/>
    <cellStyle name="20% - Accent1 2 3 2 3 3 3 2" xfId="9294"/>
    <cellStyle name="20% - Accent1 2 3 2 3 3 3 2 2" xfId="9295"/>
    <cellStyle name="20% - Accent1 2 3 2 3 3 3 2 2 2" xfId="9296"/>
    <cellStyle name="20% - Accent1 2 3 2 3 3 3 2 3" xfId="9297"/>
    <cellStyle name="20% - Accent1 2 3 2 3 3 3 3" xfId="9298"/>
    <cellStyle name="20% - Accent1 2 3 2 3 3 3 3 2" xfId="9299"/>
    <cellStyle name="20% - Accent1 2 3 2 3 3 3 4" xfId="9300"/>
    <cellStyle name="20% - Accent1 2 3 2 3 3 4" xfId="9301"/>
    <cellStyle name="20% - Accent1 2 3 2 3 3 4 2" xfId="9302"/>
    <cellStyle name="20% - Accent1 2 3 2 3 3 4 2 2" xfId="9303"/>
    <cellStyle name="20% - Accent1 2 3 2 3 3 4 2 2 2" xfId="9304"/>
    <cellStyle name="20% - Accent1 2 3 2 3 3 4 2 3" xfId="9305"/>
    <cellStyle name="20% - Accent1 2 3 2 3 3 4 3" xfId="9306"/>
    <cellStyle name="20% - Accent1 2 3 2 3 3 4 3 2" xfId="9307"/>
    <cellStyle name="20% - Accent1 2 3 2 3 3 4 4" xfId="9308"/>
    <cellStyle name="20% - Accent1 2 3 2 3 3 5" xfId="9309"/>
    <cellStyle name="20% - Accent1 2 3 2 3 3 5 2" xfId="9310"/>
    <cellStyle name="20% - Accent1 2 3 2 3 3 5 2 2" xfId="9311"/>
    <cellStyle name="20% - Accent1 2 3 2 3 3 5 3" xfId="9312"/>
    <cellStyle name="20% - Accent1 2 3 2 3 3 6" xfId="9313"/>
    <cellStyle name="20% - Accent1 2 3 2 3 3 6 2" xfId="9314"/>
    <cellStyle name="20% - Accent1 2 3 2 3 3 6 2 2" xfId="9315"/>
    <cellStyle name="20% - Accent1 2 3 2 3 3 6 3" xfId="9316"/>
    <cellStyle name="20% - Accent1 2 3 2 3 3 7" xfId="9317"/>
    <cellStyle name="20% - Accent1 2 3 2 3 3 7 2" xfId="9318"/>
    <cellStyle name="20% - Accent1 2 3 2 3 3 8" xfId="9319"/>
    <cellStyle name="20% - Accent1 2 3 2 3 3 8 2" xfId="9320"/>
    <cellStyle name="20% - Accent1 2 3 2 3 3 9" xfId="9321"/>
    <cellStyle name="20% - Accent1 2 3 2 3 4" xfId="9322"/>
    <cellStyle name="20% - Accent1 2 3 2 3 4 2" xfId="9323"/>
    <cellStyle name="20% - Accent1 2 3 2 3 4 2 2" xfId="9324"/>
    <cellStyle name="20% - Accent1 2 3 2 3 4 2 2 2" xfId="9325"/>
    <cellStyle name="20% - Accent1 2 3 2 3 4 2 3" xfId="9326"/>
    <cellStyle name="20% - Accent1 2 3 2 3 4 3" xfId="9327"/>
    <cellStyle name="20% - Accent1 2 3 2 3 4 3 2" xfId="9328"/>
    <cellStyle name="20% - Accent1 2 3 2 3 4 4" xfId="9329"/>
    <cellStyle name="20% - Accent1 2 3 2 3 5" xfId="9330"/>
    <cellStyle name="20% - Accent1 2 3 2 3 5 2" xfId="9331"/>
    <cellStyle name="20% - Accent1 2 3 2 3 5 2 2" xfId="9332"/>
    <cellStyle name="20% - Accent1 2 3 2 3 5 2 2 2" xfId="9333"/>
    <cellStyle name="20% - Accent1 2 3 2 3 5 2 3" xfId="9334"/>
    <cellStyle name="20% - Accent1 2 3 2 3 5 3" xfId="9335"/>
    <cellStyle name="20% - Accent1 2 3 2 3 5 3 2" xfId="9336"/>
    <cellStyle name="20% - Accent1 2 3 2 3 5 4" xfId="9337"/>
    <cellStyle name="20% - Accent1 2 3 2 3 6" xfId="9338"/>
    <cellStyle name="20% - Accent1 2 3 2 3 6 2" xfId="9339"/>
    <cellStyle name="20% - Accent1 2 3 2 3 6 2 2" xfId="9340"/>
    <cellStyle name="20% - Accent1 2 3 2 3 6 2 2 2" xfId="9341"/>
    <cellStyle name="20% - Accent1 2 3 2 3 6 2 3" xfId="9342"/>
    <cellStyle name="20% - Accent1 2 3 2 3 6 3" xfId="9343"/>
    <cellStyle name="20% - Accent1 2 3 2 3 6 3 2" xfId="9344"/>
    <cellStyle name="20% - Accent1 2 3 2 3 6 4" xfId="9345"/>
    <cellStyle name="20% - Accent1 2 3 2 3 7" xfId="9346"/>
    <cellStyle name="20% - Accent1 2 3 2 3 7 2" xfId="9347"/>
    <cellStyle name="20% - Accent1 2 3 2 3 7 2 2" xfId="9348"/>
    <cellStyle name="20% - Accent1 2 3 2 3 7 3" xfId="9349"/>
    <cellStyle name="20% - Accent1 2 3 2 3 8" xfId="9350"/>
    <cellStyle name="20% - Accent1 2 3 2 3 8 2" xfId="9351"/>
    <cellStyle name="20% - Accent1 2 3 2 3 8 2 2" xfId="9352"/>
    <cellStyle name="20% - Accent1 2 3 2 3 8 3" xfId="9353"/>
    <cellStyle name="20% - Accent1 2 3 2 3 9" xfId="9354"/>
    <cellStyle name="20% - Accent1 2 3 2 3 9 2" xfId="9355"/>
    <cellStyle name="20% - Accent1 2 3 2 4" xfId="9356"/>
    <cellStyle name="20% - Accent1 2 3 2 4 10" xfId="9357"/>
    <cellStyle name="20% - Accent1 2 3 2 4 10 2" xfId="9358"/>
    <cellStyle name="20% - Accent1 2 3 2 4 11" xfId="9359"/>
    <cellStyle name="20% - Accent1 2 3 2 4 2" xfId="9360"/>
    <cellStyle name="20% - Accent1 2 3 2 4 2 2" xfId="9361"/>
    <cellStyle name="20% - Accent1 2 3 2 4 2 2 2" xfId="9362"/>
    <cellStyle name="20% - Accent1 2 3 2 4 2 2 2 2" xfId="9363"/>
    <cellStyle name="20% - Accent1 2 3 2 4 2 2 2 2 2" xfId="9364"/>
    <cellStyle name="20% - Accent1 2 3 2 4 2 2 2 3" xfId="9365"/>
    <cellStyle name="20% - Accent1 2 3 2 4 2 2 3" xfId="9366"/>
    <cellStyle name="20% - Accent1 2 3 2 4 2 2 3 2" xfId="9367"/>
    <cellStyle name="20% - Accent1 2 3 2 4 2 2 4" xfId="9368"/>
    <cellStyle name="20% - Accent1 2 3 2 4 2 3" xfId="9369"/>
    <cellStyle name="20% - Accent1 2 3 2 4 2 3 2" xfId="9370"/>
    <cellStyle name="20% - Accent1 2 3 2 4 2 3 2 2" xfId="9371"/>
    <cellStyle name="20% - Accent1 2 3 2 4 2 3 2 2 2" xfId="9372"/>
    <cellStyle name="20% - Accent1 2 3 2 4 2 3 2 3" xfId="9373"/>
    <cellStyle name="20% - Accent1 2 3 2 4 2 3 3" xfId="9374"/>
    <cellStyle name="20% - Accent1 2 3 2 4 2 3 3 2" xfId="9375"/>
    <cellStyle name="20% - Accent1 2 3 2 4 2 3 4" xfId="9376"/>
    <cellStyle name="20% - Accent1 2 3 2 4 2 4" xfId="9377"/>
    <cellStyle name="20% - Accent1 2 3 2 4 2 4 2" xfId="9378"/>
    <cellStyle name="20% - Accent1 2 3 2 4 2 4 2 2" xfId="9379"/>
    <cellStyle name="20% - Accent1 2 3 2 4 2 4 2 2 2" xfId="9380"/>
    <cellStyle name="20% - Accent1 2 3 2 4 2 4 2 3" xfId="9381"/>
    <cellStyle name="20% - Accent1 2 3 2 4 2 4 3" xfId="9382"/>
    <cellStyle name="20% - Accent1 2 3 2 4 2 4 3 2" xfId="9383"/>
    <cellStyle name="20% - Accent1 2 3 2 4 2 4 4" xfId="9384"/>
    <cellStyle name="20% - Accent1 2 3 2 4 2 5" xfId="9385"/>
    <cellStyle name="20% - Accent1 2 3 2 4 2 5 2" xfId="9386"/>
    <cellStyle name="20% - Accent1 2 3 2 4 2 5 2 2" xfId="9387"/>
    <cellStyle name="20% - Accent1 2 3 2 4 2 5 3" xfId="9388"/>
    <cellStyle name="20% - Accent1 2 3 2 4 2 6" xfId="9389"/>
    <cellStyle name="20% - Accent1 2 3 2 4 2 6 2" xfId="9390"/>
    <cellStyle name="20% - Accent1 2 3 2 4 2 6 2 2" xfId="9391"/>
    <cellStyle name="20% - Accent1 2 3 2 4 2 6 3" xfId="9392"/>
    <cellStyle name="20% - Accent1 2 3 2 4 2 7" xfId="9393"/>
    <cellStyle name="20% - Accent1 2 3 2 4 2 7 2" xfId="9394"/>
    <cellStyle name="20% - Accent1 2 3 2 4 2 8" xfId="9395"/>
    <cellStyle name="20% - Accent1 2 3 2 4 2 8 2" xfId="9396"/>
    <cellStyle name="20% - Accent1 2 3 2 4 2 9" xfId="9397"/>
    <cellStyle name="20% - Accent1 2 3 2 4 3" xfId="9398"/>
    <cellStyle name="20% - Accent1 2 3 2 4 3 2" xfId="9399"/>
    <cellStyle name="20% - Accent1 2 3 2 4 3 2 2" xfId="9400"/>
    <cellStyle name="20% - Accent1 2 3 2 4 3 2 2 2" xfId="9401"/>
    <cellStyle name="20% - Accent1 2 3 2 4 3 2 2 2 2" xfId="9402"/>
    <cellStyle name="20% - Accent1 2 3 2 4 3 2 2 3" xfId="9403"/>
    <cellStyle name="20% - Accent1 2 3 2 4 3 2 3" xfId="9404"/>
    <cellStyle name="20% - Accent1 2 3 2 4 3 2 3 2" xfId="9405"/>
    <cellStyle name="20% - Accent1 2 3 2 4 3 2 4" xfId="9406"/>
    <cellStyle name="20% - Accent1 2 3 2 4 3 3" xfId="9407"/>
    <cellStyle name="20% - Accent1 2 3 2 4 3 3 2" xfId="9408"/>
    <cellStyle name="20% - Accent1 2 3 2 4 3 3 2 2" xfId="9409"/>
    <cellStyle name="20% - Accent1 2 3 2 4 3 3 2 2 2" xfId="9410"/>
    <cellStyle name="20% - Accent1 2 3 2 4 3 3 2 3" xfId="9411"/>
    <cellStyle name="20% - Accent1 2 3 2 4 3 3 3" xfId="9412"/>
    <cellStyle name="20% - Accent1 2 3 2 4 3 3 3 2" xfId="9413"/>
    <cellStyle name="20% - Accent1 2 3 2 4 3 3 4" xfId="9414"/>
    <cellStyle name="20% - Accent1 2 3 2 4 3 4" xfId="9415"/>
    <cellStyle name="20% - Accent1 2 3 2 4 3 4 2" xfId="9416"/>
    <cellStyle name="20% - Accent1 2 3 2 4 3 4 2 2" xfId="9417"/>
    <cellStyle name="20% - Accent1 2 3 2 4 3 4 2 2 2" xfId="9418"/>
    <cellStyle name="20% - Accent1 2 3 2 4 3 4 2 3" xfId="9419"/>
    <cellStyle name="20% - Accent1 2 3 2 4 3 4 3" xfId="9420"/>
    <cellStyle name="20% - Accent1 2 3 2 4 3 4 3 2" xfId="9421"/>
    <cellStyle name="20% - Accent1 2 3 2 4 3 4 4" xfId="9422"/>
    <cellStyle name="20% - Accent1 2 3 2 4 3 5" xfId="9423"/>
    <cellStyle name="20% - Accent1 2 3 2 4 3 5 2" xfId="9424"/>
    <cellStyle name="20% - Accent1 2 3 2 4 3 5 2 2" xfId="9425"/>
    <cellStyle name="20% - Accent1 2 3 2 4 3 5 3" xfId="9426"/>
    <cellStyle name="20% - Accent1 2 3 2 4 3 6" xfId="9427"/>
    <cellStyle name="20% - Accent1 2 3 2 4 3 6 2" xfId="9428"/>
    <cellStyle name="20% - Accent1 2 3 2 4 3 6 2 2" xfId="9429"/>
    <cellStyle name="20% - Accent1 2 3 2 4 3 6 3" xfId="9430"/>
    <cellStyle name="20% - Accent1 2 3 2 4 3 7" xfId="9431"/>
    <cellStyle name="20% - Accent1 2 3 2 4 3 7 2" xfId="9432"/>
    <cellStyle name="20% - Accent1 2 3 2 4 3 8" xfId="9433"/>
    <cellStyle name="20% - Accent1 2 3 2 4 3 8 2" xfId="9434"/>
    <cellStyle name="20% - Accent1 2 3 2 4 3 9" xfId="9435"/>
    <cellStyle name="20% - Accent1 2 3 2 4 4" xfId="9436"/>
    <cellStyle name="20% - Accent1 2 3 2 4 4 2" xfId="9437"/>
    <cellStyle name="20% - Accent1 2 3 2 4 4 2 2" xfId="9438"/>
    <cellStyle name="20% - Accent1 2 3 2 4 4 2 2 2" xfId="9439"/>
    <cellStyle name="20% - Accent1 2 3 2 4 4 2 3" xfId="9440"/>
    <cellStyle name="20% - Accent1 2 3 2 4 4 3" xfId="9441"/>
    <cellStyle name="20% - Accent1 2 3 2 4 4 3 2" xfId="9442"/>
    <cellStyle name="20% - Accent1 2 3 2 4 4 4" xfId="9443"/>
    <cellStyle name="20% - Accent1 2 3 2 4 5" xfId="9444"/>
    <cellStyle name="20% - Accent1 2 3 2 4 5 2" xfId="9445"/>
    <cellStyle name="20% - Accent1 2 3 2 4 5 2 2" xfId="9446"/>
    <cellStyle name="20% - Accent1 2 3 2 4 5 2 2 2" xfId="9447"/>
    <cellStyle name="20% - Accent1 2 3 2 4 5 2 3" xfId="9448"/>
    <cellStyle name="20% - Accent1 2 3 2 4 5 3" xfId="9449"/>
    <cellStyle name="20% - Accent1 2 3 2 4 5 3 2" xfId="9450"/>
    <cellStyle name="20% - Accent1 2 3 2 4 5 4" xfId="9451"/>
    <cellStyle name="20% - Accent1 2 3 2 4 6" xfId="9452"/>
    <cellStyle name="20% - Accent1 2 3 2 4 6 2" xfId="9453"/>
    <cellStyle name="20% - Accent1 2 3 2 4 6 2 2" xfId="9454"/>
    <cellStyle name="20% - Accent1 2 3 2 4 6 2 2 2" xfId="9455"/>
    <cellStyle name="20% - Accent1 2 3 2 4 6 2 3" xfId="9456"/>
    <cellStyle name="20% - Accent1 2 3 2 4 6 3" xfId="9457"/>
    <cellStyle name="20% - Accent1 2 3 2 4 6 3 2" xfId="9458"/>
    <cellStyle name="20% - Accent1 2 3 2 4 6 4" xfId="9459"/>
    <cellStyle name="20% - Accent1 2 3 2 4 7" xfId="9460"/>
    <cellStyle name="20% - Accent1 2 3 2 4 7 2" xfId="9461"/>
    <cellStyle name="20% - Accent1 2 3 2 4 7 2 2" xfId="9462"/>
    <cellStyle name="20% - Accent1 2 3 2 4 7 3" xfId="9463"/>
    <cellStyle name="20% - Accent1 2 3 2 4 8" xfId="9464"/>
    <cellStyle name="20% - Accent1 2 3 2 4 8 2" xfId="9465"/>
    <cellStyle name="20% - Accent1 2 3 2 4 8 2 2" xfId="9466"/>
    <cellStyle name="20% - Accent1 2 3 2 4 8 3" xfId="9467"/>
    <cellStyle name="20% - Accent1 2 3 2 4 9" xfId="9468"/>
    <cellStyle name="20% - Accent1 2 3 2 4 9 2" xfId="9469"/>
    <cellStyle name="20% - Accent1 2 3 2 5" xfId="9470"/>
    <cellStyle name="20% - Accent1 2 3 2 5 10" xfId="9471"/>
    <cellStyle name="20% - Accent1 2 3 2 5 10 2" xfId="9472"/>
    <cellStyle name="20% - Accent1 2 3 2 5 11" xfId="9473"/>
    <cellStyle name="20% - Accent1 2 3 2 5 2" xfId="9474"/>
    <cellStyle name="20% - Accent1 2 3 2 5 2 2" xfId="9475"/>
    <cellStyle name="20% - Accent1 2 3 2 5 2 2 2" xfId="9476"/>
    <cellStyle name="20% - Accent1 2 3 2 5 2 2 2 2" xfId="9477"/>
    <cellStyle name="20% - Accent1 2 3 2 5 2 2 2 2 2" xfId="9478"/>
    <cellStyle name="20% - Accent1 2 3 2 5 2 2 2 3" xfId="9479"/>
    <cellStyle name="20% - Accent1 2 3 2 5 2 2 3" xfId="9480"/>
    <cellStyle name="20% - Accent1 2 3 2 5 2 2 3 2" xfId="9481"/>
    <cellStyle name="20% - Accent1 2 3 2 5 2 2 4" xfId="9482"/>
    <cellStyle name="20% - Accent1 2 3 2 5 2 3" xfId="9483"/>
    <cellStyle name="20% - Accent1 2 3 2 5 2 3 2" xfId="9484"/>
    <cellStyle name="20% - Accent1 2 3 2 5 2 3 2 2" xfId="9485"/>
    <cellStyle name="20% - Accent1 2 3 2 5 2 3 2 2 2" xfId="9486"/>
    <cellStyle name="20% - Accent1 2 3 2 5 2 3 2 3" xfId="9487"/>
    <cellStyle name="20% - Accent1 2 3 2 5 2 3 3" xfId="9488"/>
    <cellStyle name="20% - Accent1 2 3 2 5 2 3 3 2" xfId="9489"/>
    <cellStyle name="20% - Accent1 2 3 2 5 2 3 4" xfId="9490"/>
    <cellStyle name="20% - Accent1 2 3 2 5 2 4" xfId="9491"/>
    <cellStyle name="20% - Accent1 2 3 2 5 2 4 2" xfId="9492"/>
    <cellStyle name="20% - Accent1 2 3 2 5 2 4 2 2" xfId="9493"/>
    <cellStyle name="20% - Accent1 2 3 2 5 2 4 2 2 2" xfId="9494"/>
    <cellStyle name="20% - Accent1 2 3 2 5 2 4 2 3" xfId="9495"/>
    <cellStyle name="20% - Accent1 2 3 2 5 2 4 3" xfId="9496"/>
    <cellStyle name="20% - Accent1 2 3 2 5 2 4 3 2" xfId="9497"/>
    <cellStyle name="20% - Accent1 2 3 2 5 2 4 4" xfId="9498"/>
    <cellStyle name="20% - Accent1 2 3 2 5 2 5" xfId="9499"/>
    <cellStyle name="20% - Accent1 2 3 2 5 2 5 2" xfId="9500"/>
    <cellStyle name="20% - Accent1 2 3 2 5 2 5 2 2" xfId="9501"/>
    <cellStyle name="20% - Accent1 2 3 2 5 2 5 3" xfId="9502"/>
    <cellStyle name="20% - Accent1 2 3 2 5 2 6" xfId="9503"/>
    <cellStyle name="20% - Accent1 2 3 2 5 2 6 2" xfId="9504"/>
    <cellStyle name="20% - Accent1 2 3 2 5 2 6 2 2" xfId="9505"/>
    <cellStyle name="20% - Accent1 2 3 2 5 2 6 3" xfId="9506"/>
    <cellStyle name="20% - Accent1 2 3 2 5 2 7" xfId="9507"/>
    <cellStyle name="20% - Accent1 2 3 2 5 2 7 2" xfId="9508"/>
    <cellStyle name="20% - Accent1 2 3 2 5 2 8" xfId="9509"/>
    <cellStyle name="20% - Accent1 2 3 2 5 2 8 2" xfId="9510"/>
    <cellStyle name="20% - Accent1 2 3 2 5 2 9" xfId="9511"/>
    <cellStyle name="20% - Accent1 2 3 2 5 3" xfId="9512"/>
    <cellStyle name="20% - Accent1 2 3 2 5 3 2" xfId="9513"/>
    <cellStyle name="20% - Accent1 2 3 2 5 3 2 2" xfId="9514"/>
    <cellStyle name="20% - Accent1 2 3 2 5 3 2 2 2" xfId="9515"/>
    <cellStyle name="20% - Accent1 2 3 2 5 3 2 2 2 2" xfId="9516"/>
    <cellStyle name="20% - Accent1 2 3 2 5 3 2 2 3" xfId="9517"/>
    <cellStyle name="20% - Accent1 2 3 2 5 3 2 3" xfId="9518"/>
    <cellStyle name="20% - Accent1 2 3 2 5 3 2 3 2" xfId="9519"/>
    <cellStyle name="20% - Accent1 2 3 2 5 3 2 4" xfId="9520"/>
    <cellStyle name="20% - Accent1 2 3 2 5 3 3" xfId="9521"/>
    <cellStyle name="20% - Accent1 2 3 2 5 3 3 2" xfId="9522"/>
    <cellStyle name="20% - Accent1 2 3 2 5 3 3 2 2" xfId="9523"/>
    <cellStyle name="20% - Accent1 2 3 2 5 3 3 2 2 2" xfId="9524"/>
    <cellStyle name="20% - Accent1 2 3 2 5 3 3 2 3" xfId="9525"/>
    <cellStyle name="20% - Accent1 2 3 2 5 3 3 3" xfId="9526"/>
    <cellStyle name="20% - Accent1 2 3 2 5 3 3 3 2" xfId="9527"/>
    <cellStyle name="20% - Accent1 2 3 2 5 3 3 4" xfId="9528"/>
    <cellStyle name="20% - Accent1 2 3 2 5 3 4" xfId="9529"/>
    <cellStyle name="20% - Accent1 2 3 2 5 3 4 2" xfId="9530"/>
    <cellStyle name="20% - Accent1 2 3 2 5 3 4 2 2" xfId="9531"/>
    <cellStyle name="20% - Accent1 2 3 2 5 3 4 2 2 2" xfId="9532"/>
    <cellStyle name="20% - Accent1 2 3 2 5 3 4 2 3" xfId="9533"/>
    <cellStyle name="20% - Accent1 2 3 2 5 3 4 3" xfId="9534"/>
    <cellStyle name="20% - Accent1 2 3 2 5 3 4 3 2" xfId="9535"/>
    <cellStyle name="20% - Accent1 2 3 2 5 3 4 4" xfId="9536"/>
    <cellStyle name="20% - Accent1 2 3 2 5 3 5" xfId="9537"/>
    <cellStyle name="20% - Accent1 2 3 2 5 3 5 2" xfId="9538"/>
    <cellStyle name="20% - Accent1 2 3 2 5 3 5 2 2" xfId="9539"/>
    <cellStyle name="20% - Accent1 2 3 2 5 3 5 3" xfId="9540"/>
    <cellStyle name="20% - Accent1 2 3 2 5 3 6" xfId="9541"/>
    <cellStyle name="20% - Accent1 2 3 2 5 3 6 2" xfId="9542"/>
    <cellStyle name="20% - Accent1 2 3 2 5 3 6 2 2" xfId="9543"/>
    <cellStyle name="20% - Accent1 2 3 2 5 3 6 3" xfId="9544"/>
    <cellStyle name="20% - Accent1 2 3 2 5 3 7" xfId="9545"/>
    <cellStyle name="20% - Accent1 2 3 2 5 3 7 2" xfId="9546"/>
    <cellStyle name="20% - Accent1 2 3 2 5 3 8" xfId="9547"/>
    <cellStyle name="20% - Accent1 2 3 2 5 3 8 2" xfId="9548"/>
    <cellStyle name="20% - Accent1 2 3 2 5 3 9" xfId="9549"/>
    <cellStyle name="20% - Accent1 2 3 2 5 4" xfId="9550"/>
    <cellStyle name="20% - Accent1 2 3 2 5 4 2" xfId="9551"/>
    <cellStyle name="20% - Accent1 2 3 2 5 4 2 2" xfId="9552"/>
    <cellStyle name="20% - Accent1 2 3 2 5 4 2 2 2" xfId="9553"/>
    <cellStyle name="20% - Accent1 2 3 2 5 4 2 3" xfId="9554"/>
    <cellStyle name="20% - Accent1 2 3 2 5 4 3" xfId="9555"/>
    <cellStyle name="20% - Accent1 2 3 2 5 4 3 2" xfId="9556"/>
    <cellStyle name="20% - Accent1 2 3 2 5 4 4" xfId="9557"/>
    <cellStyle name="20% - Accent1 2 3 2 5 5" xfId="9558"/>
    <cellStyle name="20% - Accent1 2 3 2 5 5 2" xfId="9559"/>
    <cellStyle name="20% - Accent1 2 3 2 5 5 2 2" xfId="9560"/>
    <cellStyle name="20% - Accent1 2 3 2 5 5 2 2 2" xfId="9561"/>
    <cellStyle name="20% - Accent1 2 3 2 5 5 2 3" xfId="9562"/>
    <cellStyle name="20% - Accent1 2 3 2 5 5 3" xfId="9563"/>
    <cellStyle name="20% - Accent1 2 3 2 5 5 3 2" xfId="9564"/>
    <cellStyle name="20% - Accent1 2 3 2 5 5 4" xfId="9565"/>
    <cellStyle name="20% - Accent1 2 3 2 5 6" xfId="9566"/>
    <cellStyle name="20% - Accent1 2 3 2 5 6 2" xfId="9567"/>
    <cellStyle name="20% - Accent1 2 3 2 5 6 2 2" xfId="9568"/>
    <cellStyle name="20% - Accent1 2 3 2 5 6 2 2 2" xfId="9569"/>
    <cellStyle name="20% - Accent1 2 3 2 5 6 2 3" xfId="9570"/>
    <cellStyle name="20% - Accent1 2 3 2 5 6 3" xfId="9571"/>
    <cellStyle name="20% - Accent1 2 3 2 5 6 3 2" xfId="9572"/>
    <cellStyle name="20% - Accent1 2 3 2 5 6 4" xfId="9573"/>
    <cellStyle name="20% - Accent1 2 3 2 5 7" xfId="9574"/>
    <cellStyle name="20% - Accent1 2 3 2 5 7 2" xfId="9575"/>
    <cellStyle name="20% - Accent1 2 3 2 5 7 2 2" xfId="9576"/>
    <cellStyle name="20% - Accent1 2 3 2 5 7 3" xfId="9577"/>
    <cellStyle name="20% - Accent1 2 3 2 5 8" xfId="9578"/>
    <cellStyle name="20% - Accent1 2 3 2 5 8 2" xfId="9579"/>
    <cellStyle name="20% - Accent1 2 3 2 5 8 2 2" xfId="9580"/>
    <cellStyle name="20% - Accent1 2 3 2 5 8 3" xfId="9581"/>
    <cellStyle name="20% - Accent1 2 3 2 5 9" xfId="9582"/>
    <cellStyle name="20% - Accent1 2 3 2 5 9 2" xfId="9583"/>
    <cellStyle name="20% - Accent1 2 3 2 6" xfId="9584"/>
    <cellStyle name="20% - Accent1 2 3 2 6 2" xfId="9585"/>
    <cellStyle name="20% - Accent1 2 3 2 6 2 2" xfId="9586"/>
    <cellStyle name="20% - Accent1 2 3 2 6 2 2 2" xfId="9587"/>
    <cellStyle name="20% - Accent1 2 3 2 6 2 2 2 2" xfId="9588"/>
    <cellStyle name="20% - Accent1 2 3 2 6 2 2 3" xfId="9589"/>
    <cellStyle name="20% - Accent1 2 3 2 6 2 3" xfId="9590"/>
    <cellStyle name="20% - Accent1 2 3 2 6 2 3 2" xfId="9591"/>
    <cellStyle name="20% - Accent1 2 3 2 6 2 4" xfId="9592"/>
    <cellStyle name="20% - Accent1 2 3 2 6 3" xfId="9593"/>
    <cellStyle name="20% - Accent1 2 3 2 6 3 2" xfId="9594"/>
    <cellStyle name="20% - Accent1 2 3 2 6 3 2 2" xfId="9595"/>
    <cellStyle name="20% - Accent1 2 3 2 6 3 2 2 2" xfId="9596"/>
    <cellStyle name="20% - Accent1 2 3 2 6 3 2 3" xfId="9597"/>
    <cellStyle name="20% - Accent1 2 3 2 6 3 3" xfId="9598"/>
    <cellStyle name="20% - Accent1 2 3 2 6 3 3 2" xfId="9599"/>
    <cellStyle name="20% - Accent1 2 3 2 6 3 4" xfId="9600"/>
    <cellStyle name="20% - Accent1 2 3 2 6 4" xfId="9601"/>
    <cellStyle name="20% - Accent1 2 3 2 6 4 2" xfId="9602"/>
    <cellStyle name="20% - Accent1 2 3 2 6 4 2 2" xfId="9603"/>
    <cellStyle name="20% - Accent1 2 3 2 6 4 2 2 2" xfId="9604"/>
    <cellStyle name="20% - Accent1 2 3 2 6 4 2 3" xfId="9605"/>
    <cellStyle name="20% - Accent1 2 3 2 6 4 3" xfId="9606"/>
    <cellStyle name="20% - Accent1 2 3 2 6 4 3 2" xfId="9607"/>
    <cellStyle name="20% - Accent1 2 3 2 6 4 4" xfId="9608"/>
    <cellStyle name="20% - Accent1 2 3 2 6 5" xfId="9609"/>
    <cellStyle name="20% - Accent1 2 3 2 6 5 2" xfId="9610"/>
    <cellStyle name="20% - Accent1 2 3 2 6 5 2 2" xfId="9611"/>
    <cellStyle name="20% - Accent1 2 3 2 6 5 3" xfId="9612"/>
    <cellStyle name="20% - Accent1 2 3 2 6 6" xfId="9613"/>
    <cellStyle name="20% - Accent1 2 3 2 6 6 2" xfId="9614"/>
    <cellStyle name="20% - Accent1 2 3 2 6 6 2 2" xfId="9615"/>
    <cellStyle name="20% - Accent1 2 3 2 6 6 3" xfId="9616"/>
    <cellStyle name="20% - Accent1 2 3 2 6 7" xfId="9617"/>
    <cellStyle name="20% - Accent1 2 3 2 6 7 2" xfId="9618"/>
    <cellStyle name="20% - Accent1 2 3 2 6 8" xfId="9619"/>
    <cellStyle name="20% - Accent1 2 3 2 6 8 2" xfId="9620"/>
    <cellStyle name="20% - Accent1 2 3 2 6 9" xfId="9621"/>
    <cellStyle name="20% - Accent1 2 3 2 7" xfId="9622"/>
    <cellStyle name="20% - Accent1 2 3 2 7 2" xfId="9623"/>
    <cellStyle name="20% - Accent1 2 3 2 7 2 2" xfId="9624"/>
    <cellStyle name="20% - Accent1 2 3 2 7 2 2 2" xfId="9625"/>
    <cellStyle name="20% - Accent1 2 3 2 7 2 2 2 2" xfId="9626"/>
    <cellStyle name="20% - Accent1 2 3 2 7 2 2 3" xfId="9627"/>
    <cellStyle name="20% - Accent1 2 3 2 7 2 3" xfId="9628"/>
    <cellStyle name="20% - Accent1 2 3 2 7 2 3 2" xfId="9629"/>
    <cellStyle name="20% - Accent1 2 3 2 7 2 4" xfId="9630"/>
    <cellStyle name="20% - Accent1 2 3 2 7 3" xfId="9631"/>
    <cellStyle name="20% - Accent1 2 3 2 7 3 2" xfId="9632"/>
    <cellStyle name="20% - Accent1 2 3 2 7 3 2 2" xfId="9633"/>
    <cellStyle name="20% - Accent1 2 3 2 7 3 2 2 2" xfId="9634"/>
    <cellStyle name="20% - Accent1 2 3 2 7 3 2 3" xfId="9635"/>
    <cellStyle name="20% - Accent1 2 3 2 7 3 3" xfId="9636"/>
    <cellStyle name="20% - Accent1 2 3 2 7 3 3 2" xfId="9637"/>
    <cellStyle name="20% - Accent1 2 3 2 7 3 4" xfId="9638"/>
    <cellStyle name="20% - Accent1 2 3 2 7 4" xfId="9639"/>
    <cellStyle name="20% - Accent1 2 3 2 7 4 2" xfId="9640"/>
    <cellStyle name="20% - Accent1 2 3 2 7 4 2 2" xfId="9641"/>
    <cellStyle name="20% - Accent1 2 3 2 7 4 2 2 2" xfId="9642"/>
    <cellStyle name="20% - Accent1 2 3 2 7 4 2 3" xfId="9643"/>
    <cellStyle name="20% - Accent1 2 3 2 7 4 3" xfId="9644"/>
    <cellStyle name="20% - Accent1 2 3 2 7 4 3 2" xfId="9645"/>
    <cellStyle name="20% - Accent1 2 3 2 7 4 4" xfId="9646"/>
    <cellStyle name="20% - Accent1 2 3 2 7 5" xfId="9647"/>
    <cellStyle name="20% - Accent1 2 3 2 7 5 2" xfId="9648"/>
    <cellStyle name="20% - Accent1 2 3 2 7 5 2 2" xfId="9649"/>
    <cellStyle name="20% - Accent1 2 3 2 7 5 3" xfId="9650"/>
    <cellStyle name="20% - Accent1 2 3 2 7 6" xfId="9651"/>
    <cellStyle name="20% - Accent1 2 3 2 7 6 2" xfId="9652"/>
    <cellStyle name="20% - Accent1 2 3 2 7 6 2 2" xfId="9653"/>
    <cellStyle name="20% - Accent1 2 3 2 7 6 3" xfId="9654"/>
    <cellStyle name="20% - Accent1 2 3 2 7 7" xfId="9655"/>
    <cellStyle name="20% - Accent1 2 3 2 7 7 2" xfId="9656"/>
    <cellStyle name="20% - Accent1 2 3 2 7 8" xfId="9657"/>
    <cellStyle name="20% - Accent1 2 3 2 7 8 2" xfId="9658"/>
    <cellStyle name="20% - Accent1 2 3 2 7 9" xfId="9659"/>
    <cellStyle name="20% - Accent1 2 3 2 8" xfId="9660"/>
    <cellStyle name="20% - Accent1 2 3 2 8 2" xfId="9661"/>
    <cellStyle name="20% - Accent1 2 3 2 8 2 2" xfId="9662"/>
    <cellStyle name="20% - Accent1 2 3 2 8 2 2 2" xfId="9663"/>
    <cellStyle name="20% - Accent1 2 3 2 8 2 3" xfId="9664"/>
    <cellStyle name="20% - Accent1 2 3 2 8 3" xfId="9665"/>
    <cellStyle name="20% - Accent1 2 3 2 8 3 2" xfId="9666"/>
    <cellStyle name="20% - Accent1 2 3 2 8 4" xfId="9667"/>
    <cellStyle name="20% - Accent1 2 3 2 9" xfId="9668"/>
    <cellStyle name="20% - Accent1 2 3 2 9 2" xfId="9669"/>
    <cellStyle name="20% - Accent1 2 3 2 9 2 2" xfId="9670"/>
    <cellStyle name="20% - Accent1 2 3 2 9 2 2 2" xfId="9671"/>
    <cellStyle name="20% - Accent1 2 3 2 9 2 3" xfId="9672"/>
    <cellStyle name="20% - Accent1 2 3 2 9 3" xfId="9673"/>
    <cellStyle name="20% - Accent1 2 3 2 9 3 2" xfId="9674"/>
    <cellStyle name="20% - Accent1 2 3 2 9 4" xfId="9675"/>
    <cellStyle name="20% - Accent1 2 3 3" xfId="9676"/>
    <cellStyle name="20% - Accent1 2 3 3 10" xfId="9677"/>
    <cellStyle name="20% - Accent1 2 3 3 10 2" xfId="9678"/>
    <cellStyle name="20% - Accent1 2 3 3 10 2 2" xfId="9679"/>
    <cellStyle name="20% - Accent1 2 3 3 10 3" xfId="9680"/>
    <cellStyle name="20% - Accent1 2 3 3 11" xfId="9681"/>
    <cellStyle name="20% - Accent1 2 3 3 11 2" xfId="9682"/>
    <cellStyle name="20% - Accent1 2 3 3 11 2 2" xfId="9683"/>
    <cellStyle name="20% - Accent1 2 3 3 11 3" xfId="9684"/>
    <cellStyle name="20% - Accent1 2 3 3 12" xfId="9685"/>
    <cellStyle name="20% - Accent1 2 3 3 12 2" xfId="9686"/>
    <cellStyle name="20% - Accent1 2 3 3 13" xfId="9687"/>
    <cellStyle name="20% - Accent1 2 3 3 13 2" xfId="9688"/>
    <cellStyle name="20% - Accent1 2 3 3 14" xfId="9689"/>
    <cellStyle name="20% - Accent1 2 3 3 2" xfId="9690"/>
    <cellStyle name="20% - Accent1 2 3 3 2 10" xfId="9691"/>
    <cellStyle name="20% - Accent1 2 3 3 2 10 2" xfId="9692"/>
    <cellStyle name="20% - Accent1 2 3 3 2 11" xfId="9693"/>
    <cellStyle name="20% - Accent1 2 3 3 2 2" xfId="9694"/>
    <cellStyle name="20% - Accent1 2 3 3 2 2 2" xfId="9695"/>
    <cellStyle name="20% - Accent1 2 3 3 2 2 2 2" xfId="9696"/>
    <cellStyle name="20% - Accent1 2 3 3 2 2 2 2 2" xfId="9697"/>
    <cellStyle name="20% - Accent1 2 3 3 2 2 2 2 2 2" xfId="9698"/>
    <cellStyle name="20% - Accent1 2 3 3 2 2 2 2 3" xfId="9699"/>
    <cellStyle name="20% - Accent1 2 3 3 2 2 2 3" xfId="9700"/>
    <cellStyle name="20% - Accent1 2 3 3 2 2 2 3 2" xfId="9701"/>
    <cellStyle name="20% - Accent1 2 3 3 2 2 2 4" xfId="9702"/>
    <cellStyle name="20% - Accent1 2 3 3 2 2 3" xfId="9703"/>
    <cellStyle name="20% - Accent1 2 3 3 2 2 3 2" xfId="9704"/>
    <cellStyle name="20% - Accent1 2 3 3 2 2 3 2 2" xfId="9705"/>
    <cellStyle name="20% - Accent1 2 3 3 2 2 3 2 2 2" xfId="9706"/>
    <cellStyle name="20% - Accent1 2 3 3 2 2 3 2 3" xfId="9707"/>
    <cellStyle name="20% - Accent1 2 3 3 2 2 3 3" xfId="9708"/>
    <cellStyle name="20% - Accent1 2 3 3 2 2 3 3 2" xfId="9709"/>
    <cellStyle name="20% - Accent1 2 3 3 2 2 3 4" xfId="9710"/>
    <cellStyle name="20% - Accent1 2 3 3 2 2 4" xfId="9711"/>
    <cellStyle name="20% - Accent1 2 3 3 2 2 4 2" xfId="9712"/>
    <cellStyle name="20% - Accent1 2 3 3 2 2 4 2 2" xfId="9713"/>
    <cellStyle name="20% - Accent1 2 3 3 2 2 4 2 2 2" xfId="9714"/>
    <cellStyle name="20% - Accent1 2 3 3 2 2 4 2 3" xfId="9715"/>
    <cellStyle name="20% - Accent1 2 3 3 2 2 4 3" xfId="9716"/>
    <cellStyle name="20% - Accent1 2 3 3 2 2 4 3 2" xfId="9717"/>
    <cellStyle name="20% - Accent1 2 3 3 2 2 4 4" xfId="9718"/>
    <cellStyle name="20% - Accent1 2 3 3 2 2 5" xfId="9719"/>
    <cellStyle name="20% - Accent1 2 3 3 2 2 5 2" xfId="9720"/>
    <cellStyle name="20% - Accent1 2 3 3 2 2 5 2 2" xfId="9721"/>
    <cellStyle name="20% - Accent1 2 3 3 2 2 5 3" xfId="9722"/>
    <cellStyle name="20% - Accent1 2 3 3 2 2 6" xfId="9723"/>
    <cellStyle name="20% - Accent1 2 3 3 2 2 6 2" xfId="9724"/>
    <cellStyle name="20% - Accent1 2 3 3 2 2 6 2 2" xfId="9725"/>
    <cellStyle name="20% - Accent1 2 3 3 2 2 6 3" xfId="9726"/>
    <cellStyle name="20% - Accent1 2 3 3 2 2 7" xfId="9727"/>
    <cellStyle name="20% - Accent1 2 3 3 2 2 7 2" xfId="9728"/>
    <cellStyle name="20% - Accent1 2 3 3 2 2 8" xfId="9729"/>
    <cellStyle name="20% - Accent1 2 3 3 2 2 8 2" xfId="9730"/>
    <cellStyle name="20% - Accent1 2 3 3 2 2 9" xfId="9731"/>
    <cellStyle name="20% - Accent1 2 3 3 2 3" xfId="9732"/>
    <cellStyle name="20% - Accent1 2 3 3 2 3 2" xfId="9733"/>
    <cellStyle name="20% - Accent1 2 3 3 2 3 2 2" xfId="9734"/>
    <cellStyle name="20% - Accent1 2 3 3 2 3 2 2 2" xfId="9735"/>
    <cellStyle name="20% - Accent1 2 3 3 2 3 2 2 2 2" xfId="9736"/>
    <cellStyle name="20% - Accent1 2 3 3 2 3 2 2 3" xfId="9737"/>
    <cellStyle name="20% - Accent1 2 3 3 2 3 2 3" xfId="9738"/>
    <cellStyle name="20% - Accent1 2 3 3 2 3 2 3 2" xfId="9739"/>
    <cellStyle name="20% - Accent1 2 3 3 2 3 2 4" xfId="9740"/>
    <cellStyle name="20% - Accent1 2 3 3 2 3 3" xfId="9741"/>
    <cellStyle name="20% - Accent1 2 3 3 2 3 3 2" xfId="9742"/>
    <cellStyle name="20% - Accent1 2 3 3 2 3 3 2 2" xfId="9743"/>
    <cellStyle name="20% - Accent1 2 3 3 2 3 3 2 2 2" xfId="9744"/>
    <cellStyle name="20% - Accent1 2 3 3 2 3 3 2 3" xfId="9745"/>
    <cellStyle name="20% - Accent1 2 3 3 2 3 3 3" xfId="9746"/>
    <cellStyle name="20% - Accent1 2 3 3 2 3 3 3 2" xfId="9747"/>
    <cellStyle name="20% - Accent1 2 3 3 2 3 3 4" xfId="9748"/>
    <cellStyle name="20% - Accent1 2 3 3 2 3 4" xfId="9749"/>
    <cellStyle name="20% - Accent1 2 3 3 2 3 4 2" xfId="9750"/>
    <cellStyle name="20% - Accent1 2 3 3 2 3 4 2 2" xfId="9751"/>
    <cellStyle name="20% - Accent1 2 3 3 2 3 4 2 2 2" xfId="9752"/>
    <cellStyle name="20% - Accent1 2 3 3 2 3 4 2 3" xfId="9753"/>
    <cellStyle name="20% - Accent1 2 3 3 2 3 4 3" xfId="9754"/>
    <cellStyle name="20% - Accent1 2 3 3 2 3 4 3 2" xfId="9755"/>
    <cellStyle name="20% - Accent1 2 3 3 2 3 4 4" xfId="9756"/>
    <cellStyle name="20% - Accent1 2 3 3 2 3 5" xfId="9757"/>
    <cellStyle name="20% - Accent1 2 3 3 2 3 5 2" xfId="9758"/>
    <cellStyle name="20% - Accent1 2 3 3 2 3 5 2 2" xfId="9759"/>
    <cellStyle name="20% - Accent1 2 3 3 2 3 5 3" xfId="9760"/>
    <cellStyle name="20% - Accent1 2 3 3 2 3 6" xfId="9761"/>
    <cellStyle name="20% - Accent1 2 3 3 2 3 6 2" xfId="9762"/>
    <cellStyle name="20% - Accent1 2 3 3 2 3 6 2 2" xfId="9763"/>
    <cellStyle name="20% - Accent1 2 3 3 2 3 6 3" xfId="9764"/>
    <cellStyle name="20% - Accent1 2 3 3 2 3 7" xfId="9765"/>
    <cellStyle name="20% - Accent1 2 3 3 2 3 7 2" xfId="9766"/>
    <cellStyle name="20% - Accent1 2 3 3 2 3 8" xfId="9767"/>
    <cellStyle name="20% - Accent1 2 3 3 2 3 8 2" xfId="9768"/>
    <cellStyle name="20% - Accent1 2 3 3 2 3 9" xfId="9769"/>
    <cellStyle name="20% - Accent1 2 3 3 2 4" xfId="9770"/>
    <cellStyle name="20% - Accent1 2 3 3 2 4 2" xfId="9771"/>
    <cellStyle name="20% - Accent1 2 3 3 2 4 2 2" xfId="9772"/>
    <cellStyle name="20% - Accent1 2 3 3 2 4 2 2 2" xfId="9773"/>
    <cellStyle name="20% - Accent1 2 3 3 2 4 2 3" xfId="9774"/>
    <cellStyle name="20% - Accent1 2 3 3 2 4 3" xfId="9775"/>
    <cellStyle name="20% - Accent1 2 3 3 2 4 3 2" xfId="9776"/>
    <cellStyle name="20% - Accent1 2 3 3 2 4 4" xfId="9777"/>
    <cellStyle name="20% - Accent1 2 3 3 2 5" xfId="9778"/>
    <cellStyle name="20% - Accent1 2 3 3 2 5 2" xfId="9779"/>
    <cellStyle name="20% - Accent1 2 3 3 2 5 2 2" xfId="9780"/>
    <cellStyle name="20% - Accent1 2 3 3 2 5 2 2 2" xfId="9781"/>
    <cellStyle name="20% - Accent1 2 3 3 2 5 2 3" xfId="9782"/>
    <cellStyle name="20% - Accent1 2 3 3 2 5 3" xfId="9783"/>
    <cellStyle name="20% - Accent1 2 3 3 2 5 3 2" xfId="9784"/>
    <cellStyle name="20% - Accent1 2 3 3 2 5 4" xfId="9785"/>
    <cellStyle name="20% - Accent1 2 3 3 2 6" xfId="9786"/>
    <cellStyle name="20% - Accent1 2 3 3 2 6 2" xfId="9787"/>
    <cellStyle name="20% - Accent1 2 3 3 2 6 2 2" xfId="9788"/>
    <cellStyle name="20% - Accent1 2 3 3 2 6 2 2 2" xfId="9789"/>
    <cellStyle name="20% - Accent1 2 3 3 2 6 2 3" xfId="9790"/>
    <cellStyle name="20% - Accent1 2 3 3 2 6 3" xfId="9791"/>
    <cellStyle name="20% - Accent1 2 3 3 2 6 3 2" xfId="9792"/>
    <cellStyle name="20% - Accent1 2 3 3 2 6 4" xfId="9793"/>
    <cellStyle name="20% - Accent1 2 3 3 2 7" xfId="9794"/>
    <cellStyle name="20% - Accent1 2 3 3 2 7 2" xfId="9795"/>
    <cellStyle name="20% - Accent1 2 3 3 2 7 2 2" xfId="9796"/>
    <cellStyle name="20% - Accent1 2 3 3 2 7 3" xfId="9797"/>
    <cellStyle name="20% - Accent1 2 3 3 2 8" xfId="9798"/>
    <cellStyle name="20% - Accent1 2 3 3 2 8 2" xfId="9799"/>
    <cellStyle name="20% - Accent1 2 3 3 2 8 2 2" xfId="9800"/>
    <cellStyle name="20% - Accent1 2 3 3 2 8 3" xfId="9801"/>
    <cellStyle name="20% - Accent1 2 3 3 2 9" xfId="9802"/>
    <cellStyle name="20% - Accent1 2 3 3 2 9 2" xfId="9803"/>
    <cellStyle name="20% - Accent1 2 3 3 3" xfId="9804"/>
    <cellStyle name="20% - Accent1 2 3 3 3 10" xfId="9805"/>
    <cellStyle name="20% - Accent1 2 3 3 3 10 2" xfId="9806"/>
    <cellStyle name="20% - Accent1 2 3 3 3 11" xfId="9807"/>
    <cellStyle name="20% - Accent1 2 3 3 3 2" xfId="9808"/>
    <cellStyle name="20% - Accent1 2 3 3 3 2 2" xfId="9809"/>
    <cellStyle name="20% - Accent1 2 3 3 3 2 2 2" xfId="9810"/>
    <cellStyle name="20% - Accent1 2 3 3 3 2 2 2 2" xfId="9811"/>
    <cellStyle name="20% - Accent1 2 3 3 3 2 2 2 2 2" xfId="9812"/>
    <cellStyle name="20% - Accent1 2 3 3 3 2 2 2 3" xfId="9813"/>
    <cellStyle name="20% - Accent1 2 3 3 3 2 2 3" xfId="9814"/>
    <cellStyle name="20% - Accent1 2 3 3 3 2 2 3 2" xfId="9815"/>
    <cellStyle name="20% - Accent1 2 3 3 3 2 2 4" xfId="9816"/>
    <cellStyle name="20% - Accent1 2 3 3 3 2 3" xfId="9817"/>
    <cellStyle name="20% - Accent1 2 3 3 3 2 3 2" xfId="9818"/>
    <cellStyle name="20% - Accent1 2 3 3 3 2 3 2 2" xfId="9819"/>
    <cellStyle name="20% - Accent1 2 3 3 3 2 3 2 2 2" xfId="9820"/>
    <cellStyle name="20% - Accent1 2 3 3 3 2 3 2 3" xfId="9821"/>
    <cellStyle name="20% - Accent1 2 3 3 3 2 3 3" xfId="9822"/>
    <cellStyle name="20% - Accent1 2 3 3 3 2 3 3 2" xfId="9823"/>
    <cellStyle name="20% - Accent1 2 3 3 3 2 3 4" xfId="9824"/>
    <cellStyle name="20% - Accent1 2 3 3 3 2 4" xfId="9825"/>
    <cellStyle name="20% - Accent1 2 3 3 3 2 4 2" xfId="9826"/>
    <cellStyle name="20% - Accent1 2 3 3 3 2 4 2 2" xfId="9827"/>
    <cellStyle name="20% - Accent1 2 3 3 3 2 4 2 2 2" xfId="9828"/>
    <cellStyle name="20% - Accent1 2 3 3 3 2 4 2 3" xfId="9829"/>
    <cellStyle name="20% - Accent1 2 3 3 3 2 4 3" xfId="9830"/>
    <cellStyle name="20% - Accent1 2 3 3 3 2 4 3 2" xfId="9831"/>
    <cellStyle name="20% - Accent1 2 3 3 3 2 4 4" xfId="9832"/>
    <cellStyle name="20% - Accent1 2 3 3 3 2 5" xfId="9833"/>
    <cellStyle name="20% - Accent1 2 3 3 3 2 5 2" xfId="9834"/>
    <cellStyle name="20% - Accent1 2 3 3 3 2 5 2 2" xfId="9835"/>
    <cellStyle name="20% - Accent1 2 3 3 3 2 5 3" xfId="9836"/>
    <cellStyle name="20% - Accent1 2 3 3 3 2 6" xfId="9837"/>
    <cellStyle name="20% - Accent1 2 3 3 3 2 6 2" xfId="9838"/>
    <cellStyle name="20% - Accent1 2 3 3 3 2 6 2 2" xfId="9839"/>
    <cellStyle name="20% - Accent1 2 3 3 3 2 6 3" xfId="9840"/>
    <cellStyle name="20% - Accent1 2 3 3 3 2 7" xfId="9841"/>
    <cellStyle name="20% - Accent1 2 3 3 3 2 7 2" xfId="9842"/>
    <cellStyle name="20% - Accent1 2 3 3 3 2 8" xfId="9843"/>
    <cellStyle name="20% - Accent1 2 3 3 3 2 8 2" xfId="9844"/>
    <cellStyle name="20% - Accent1 2 3 3 3 2 9" xfId="9845"/>
    <cellStyle name="20% - Accent1 2 3 3 3 3" xfId="9846"/>
    <cellStyle name="20% - Accent1 2 3 3 3 3 2" xfId="9847"/>
    <cellStyle name="20% - Accent1 2 3 3 3 3 2 2" xfId="9848"/>
    <cellStyle name="20% - Accent1 2 3 3 3 3 2 2 2" xfId="9849"/>
    <cellStyle name="20% - Accent1 2 3 3 3 3 2 2 2 2" xfId="9850"/>
    <cellStyle name="20% - Accent1 2 3 3 3 3 2 2 3" xfId="9851"/>
    <cellStyle name="20% - Accent1 2 3 3 3 3 2 3" xfId="9852"/>
    <cellStyle name="20% - Accent1 2 3 3 3 3 2 3 2" xfId="9853"/>
    <cellStyle name="20% - Accent1 2 3 3 3 3 2 4" xfId="9854"/>
    <cellStyle name="20% - Accent1 2 3 3 3 3 3" xfId="9855"/>
    <cellStyle name="20% - Accent1 2 3 3 3 3 3 2" xfId="9856"/>
    <cellStyle name="20% - Accent1 2 3 3 3 3 3 2 2" xfId="9857"/>
    <cellStyle name="20% - Accent1 2 3 3 3 3 3 2 2 2" xfId="9858"/>
    <cellStyle name="20% - Accent1 2 3 3 3 3 3 2 3" xfId="9859"/>
    <cellStyle name="20% - Accent1 2 3 3 3 3 3 3" xfId="9860"/>
    <cellStyle name="20% - Accent1 2 3 3 3 3 3 3 2" xfId="9861"/>
    <cellStyle name="20% - Accent1 2 3 3 3 3 3 4" xfId="9862"/>
    <cellStyle name="20% - Accent1 2 3 3 3 3 4" xfId="9863"/>
    <cellStyle name="20% - Accent1 2 3 3 3 3 4 2" xfId="9864"/>
    <cellStyle name="20% - Accent1 2 3 3 3 3 4 2 2" xfId="9865"/>
    <cellStyle name="20% - Accent1 2 3 3 3 3 4 2 2 2" xfId="9866"/>
    <cellStyle name="20% - Accent1 2 3 3 3 3 4 2 3" xfId="9867"/>
    <cellStyle name="20% - Accent1 2 3 3 3 3 4 3" xfId="9868"/>
    <cellStyle name="20% - Accent1 2 3 3 3 3 4 3 2" xfId="9869"/>
    <cellStyle name="20% - Accent1 2 3 3 3 3 4 4" xfId="9870"/>
    <cellStyle name="20% - Accent1 2 3 3 3 3 5" xfId="9871"/>
    <cellStyle name="20% - Accent1 2 3 3 3 3 5 2" xfId="9872"/>
    <cellStyle name="20% - Accent1 2 3 3 3 3 5 2 2" xfId="9873"/>
    <cellStyle name="20% - Accent1 2 3 3 3 3 5 3" xfId="9874"/>
    <cellStyle name="20% - Accent1 2 3 3 3 3 6" xfId="9875"/>
    <cellStyle name="20% - Accent1 2 3 3 3 3 6 2" xfId="9876"/>
    <cellStyle name="20% - Accent1 2 3 3 3 3 6 2 2" xfId="9877"/>
    <cellStyle name="20% - Accent1 2 3 3 3 3 6 3" xfId="9878"/>
    <cellStyle name="20% - Accent1 2 3 3 3 3 7" xfId="9879"/>
    <cellStyle name="20% - Accent1 2 3 3 3 3 7 2" xfId="9880"/>
    <cellStyle name="20% - Accent1 2 3 3 3 3 8" xfId="9881"/>
    <cellStyle name="20% - Accent1 2 3 3 3 3 8 2" xfId="9882"/>
    <cellStyle name="20% - Accent1 2 3 3 3 3 9" xfId="9883"/>
    <cellStyle name="20% - Accent1 2 3 3 3 4" xfId="9884"/>
    <cellStyle name="20% - Accent1 2 3 3 3 4 2" xfId="9885"/>
    <cellStyle name="20% - Accent1 2 3 3 3 4 2 2" xfId="9886"/>
    <cellStyle name="20% - Accent1 2 3 3 3 4 2 2 2" xfId="9887"/>
    <cellStyle name="20% - Accent1 2 3 3 3 4 2 3" xfId="9888"/>
    <cellStyle name="20% - Accent1 2 3 3 3 4 3" xfId="9889"/>
    <cellStyle name="20% - Accent1 2 3 3 3 4 3 2" xfId="9890"/>
    <cellStyle name="20% - Accent1 2 3 3 3 4 4" xfId="9891"/>
    <cellStyle name="20% - Accent1 2 3 3 3 5" xfId="9892"/>
    <cellStyle name="20% - Accent1 2 3 3 3 5 2" xfId="9893"/>
    <cellStyle name="20% - Accent1 2 3 3 3 5 2 2" xfId="9894"/>
    <cellStyle name="20% - Accent1 2 3 3 3 5 2 2 2" xfId="9895"/>
    <cellStyle name="20% - Accent1 2 3 3 3 5 2 3" xfId="9896"/>
    <cellStyle name="20% - Accent1 2 3 3 3 5 3" xfId="9897"/>
    <cellStyle name="20% - Accent1 2 3 3 3 5 3 2" xfId="9898"/>
    <cellStyle name="20% - Accent1 2 3 3 3 5 4" xfId="9899"/>
    <cellStyle name="20% - Accent1 2 3 3 3 6" xfId="9900"/>
    <cellStyle name="20% - Accent1 2 3 3 3 6 2" xfId="9901"/>
    <cellStyle name="20% - Accent1 2 3 3 3 6 2 2" xfId="9902"/>
    <cellStyle name="20% - Accent1 2 3 3 3 6 2 2 2" xfId="9903"/>
    <cellStyle name="20% - Accent1 2 3 3 3 6 2 3" xfId="9904"/>
    <cellStyle name="20% - Accent1 2 3 3 3 6 3" xfId="9905"/>
    <cellStyle name="20% - Accent1 2 3 3 3 6 3 2" xfId="9906"/>
    <cellStyle name="20% - Accent1 2 3 3 3 6 4" xfId="9907"/>
    <cellStyle name="20% - Accent1 2 3 3 3 7" xfId="9908"/>
    <cellStyle name="20% - Accent1 2 3 3 3 7 2" xfId="9909"/>
    <cellStyle name="20% - Accent1 2 3 3 3 7 2 2" xfId="9910"/>
    <cellStyle name="20% - Accent1 2 3 3 3 7 3" xfId="9911"/>
    <cellStyle name="20% - Accent1 2 3 3 3 8" xfId="9912"/>
    <cellStyle name="20% - Accent1 2 3 3 3 8 2" xfId="9913"/>
    <cellStyle name="20% - Accent1 2 3 3 3 8 2 2" xfId="9914"/>
    <cellStyle name="20% - Accent1 2 3 3 3 8 3" xfId="9915"/>
    <cellStyle name="20% - Accent1 2 3 3 3 9" xfId="9916"/>
    <cellStyle name="20% - Accent1 2 3 3 3 9 2" xfId="9917"/>
    <cellStyle name="20% - Accent1 2 3 3 4" xfId="9918"/>
    <cellStyle name="20% - Accent1 2 3 3 4 10" xfId="9919"/>
    <cellStyle name="20% - Accent1 2 3 3 4 10 2" xfId="9920"/>
    <cellStyle name="20% - Accent1 2 3 3 4 11" xfId="9921"/>
    <cellStyle name="20% - Accent1 2 3 3 4 2" xfId="9922"/>
    <cellStyle name="20% - Accent1 2 3 3 4 2 2" xfId="9923"/>
    <cellStyle name="20% - Accent1 2 3 3 4 2 2 2" xfId="9924"/>
    <cellStyle name="20% - Accent1 2 3 3 4 2 2 2 2" xfId="9925"/>
    <cellStyle name="20% - Accent1 2 3 3 4 2 2 2 2 2" xfId="9926"/>
    <cellStyle name="20% - Accent1 2 3 3 4 2 2 2 3" xfId="9927"/>
    <cellStyle name="20% - Accent1 2 3 3 4 2 2 3" xfId="9928"/>
    <cellStyle name="20% - Accent1 2 3 3 4 2 2 3 2" xfId="9929"/>
    <cellStyle name="20% - Accent1 2 3 3 4 2 2 4" xfId="9930"/>
    <cellStyle name="20% - Accent1 2 3 3 4 2 3" xfId="9931"/>
    <cellStyle name="20% - Accent1 2 3 3 4 2 3 2" xfId="9932"/>
    <cellStyle name="20% - Accent1 2 3 3 4 2 3 2 2" xfId="9933"/>
    <cellStyle name="20% - Accent1 2 3 3 4 2 3 2 2 2" xfId="9934"/>
    <cellStyle name="20% - Accent1 2 3 3 4 2 3 2 3" xfId="9935"/>
    <cellStyle name="20% - Accent1 2 3 3 4 2 3 3" xfId="9936"/>
    <cellStyle name="20% - Accent1 2 3 3 4 2 3 3 2" xfId="9937"/>
    <cellStyle name="20% - Accent1 2 3 3 4 2 3 4" xfId="9938"/>
    <cellStyle name="20% - Accent1 2 3 3 4 2 4" xfId="9939"/>
    <cellStyle name="20% - Accent1 2 3 3 4 2 4 2" xfId="9940"/>
    <cellStyle name="20% - Accent1 2 3 3 4 2 4 2 2" xfId="9941"/>
    <cellStyle name="20% - Accent1 2 3 3 4 2 4 2 2 2" xfId="9942"/>
    <cellStyle name="20% - Accent1 2 3 3 4 2 4 2 3" xfId="9943"/>
    <cellStyle name="20% - Accent1 2 3 3 4 2 4 3" xfId="9944"/>
    <cellStyle name="20% - Accent1 2 3 3 4 2 4 3 2" xfId="9945"/>
    <cellStyle name="20% - Accent1 2 3 3 4 2 4 4" xfId="9946"/>
    <cellStyle name="20% - Accent1 2 3 3 4 2 5" xfId="9947"/>
    <cellStyle name="20% - Accent1 2 3 3 4 2 5 2" xfId="9948"/>
    <cellStyle name="20% - Accent1 2 3 3 4 2 5 2 2" xfId="9949"/>
    <cellStyle name="20% - Accent1 2 3 3 4 2 5 3" xfId="9950"/>
    <cellStyle name="20% - Accent1 2 3 3 4 2 6" xfId="9951"/>
    <cellStyle name="20% - Accent1 2 3 3 4 2 6 2" xfId="9952"/>
    <cellStyle name="20% - Accent1 2 3 3 4 2 6 2 2" xfId="9953"/>
    <cellStyle name="20% - Accent1 2 3 3 4 2 6 3" xfId="9954"/>
    <cellStyle name="20% - Accent1 2 3 3 4 2 7" xfId="9955"/>
    <cellStyle name="20% - Accent1 2 3 3 4 2 7 2" xfId="9956"/>
    <cellStyle name="20% - Accent1 2 3 3 4 2 8" xfId="9957"/>
    <cellStyle name="20% - Accent1 2 3 3 4 2 8 2" xfId="9958"/>
    <cellStyle name="20% - Accent1 2 3 3 4 2 9" xfId="9959"/>
    <cellStyle name="20% - Accent1 2 3 3 4 3" xfId="9960"/>
    <cellStyle name="20% - Accent1 2 3 3 4 3 2" xfId="9961"/>
    <cellStyle name="20% - Accent1 2 3 3 4 3 2 2" xfId="9962"/>
    <cellStyle name="20% - Accent1 2 3 3 4 3 2 2 2" xfId="9963"/>
    <cellStyle name="20% - Accent1 2 3 3 4 3 2 2 2 2" xfId="9964"/>
    <cellStyle name="20% - Accent1 2 3 3 4 3 2 2 3" xfId="9965"/>
    <cellStyle name="20% - Accent1 2 3 3 4 3 2 3" xfId="9966"/>
    <cellStyle name="20% - Accent1 2 3 3 4 3 2 3 2" xfId="9967"/>
    <cellStyle name="20% - Accent1 2 3 3 4 3 2 4" xfId="9968"/>
    <cellStyle name="20% - Accent1 2 3 3 4 3 3" xfId="9969"/>
    <cellStyle name="20% - Accent1 2 3 3 4 3 3 2" xfId="9970"/>
    <cellStyle name="20% - Accent1 2 3 3 4 3 3 2 2" xfId="9971"/>
    <cellStyle name="20% - Accent1 2 3 3 4 3 3 2 2 2" xfId="9972"/>
    <cellStyle name="20% - Accent1 2 3 3 4 3 3 2 3" xfId="9973"/>
    <cellStyle name="20% - Accent1 2 3 3 4 3 3 3" xfId="9974"/>
    <cellStyle name="20% - Accent1 2 3 3 4 3 3 3 2" xfId="9975"/>
    <cellStyle name="20% - Accent1 2 3 3 4 3 3 4" xfId="9976"/>
    <cellStyle name="20% - Accent1 2 3 3 4 3 4" xfId="9977"/>
    <cellStyle name="20% - Accent1 2 3 3 4 3 4 2" xfId="9978"/>
    <cellStyle name="20% - Accent1 2 3 3 4 3 4 2 2" xfId="9979"/>
    <cellStyle name="20% - Accent1 2 3 3 4 3 4 2 2 2" xfId="9980"/>
    <cellStyle name="20% - Accent1 2 3 3 4 3 4 2 3" xfId="9981"/>
    <cellStyle name="20% - Accent1 2 3 3 4 3 4 3" xfId="9982"/>
    <cellStyle name="20% - Accent1 2 3 3 4 3 4 3 2" xfId="9983"/>
    <cellStyle name="20% - Accent1 2 3 3 4 3 4 4" xfId="9984"/>
    <cellStyle name="20% - Accent1 2 3 3 4 3 5" xfId="9985"/>
    <cellStyle name="20% - Accent1 2 3 3 4 3 5 2" xfId="9986"/>
    <cellStyle name="20% - Accent1 2 3 3 4 3 5 2 2" xfId="9987"/>
    <cellStyle name="20% - Accent1 2 3 3 4 3 5 3" xfId="9988"/>
    <cellStyle name="20% - Accent1 2 3 3 4 3 6" xfId="9989"/>
    <cellStyle name="20% - Accent1 2 3 3 4 3 6 2" xfId="9990"/>
    <cellStyle name="20% - Accent1 2 3 3 4 3 6 2 2" xfId="9991"/>
    <cellStyle name="20% - Accent1 2 3 3 4 3 6 3" xfId="9992"/>
    <cellStyle name="20% - Accent1 2 3 3 4 3 7" xfId="9993"/>
    <cellStyle name="20% - Accent1 2 3 3 4 3 7 2" xfId="9994"/>
    <cellStyle name="20% - Accent1 2 3 3 4 3 8" xfId="9995"/>
    <cellStyle name="20% - Accent1 2 3 3 4 3 8 2" xfId="9996"/>
    <cellStyle name="20% - Accent1 2 3 3 4 3 9" xfId="9997"/>
    <cellStyle name="20% - Accent1 2 3 3 4 4" xfId="9998"/>
    <cellStyle name="20% - Accent1 2 3 3 4 4 2" xfId="9999"/>
    <cellStyle name="20% - Accent1 2 3 3 4 4 2 2" xfId="10000"/>
    <cellStyle name="20% - Accent1 2 3 3 4 4 2 2 2" xfId="10001"/>
    <cellStyle name="20% - Accent1 2 3 3 4 4 2 3" xfId="10002"/>
    <cellStyle name="20% - Accent1 2 3 3 4 4 3" xfId="10003"/>
    <cellStyle name="20% - Accent1 2 3 3 4 4 3 2" xfId="10004"/>
    <cellStyle name="20% - Accent1 2 3 3 4 4 4" xfId="10005"/>
    <cellStyle name="20% - Accent1 2 3 3 4 5" xfId="10006"/>
    <cellStyle name="20% - Accent1 2 3 3 4 5 2" xfId="10007"/>
    <cellStyle name="20% - Accent1 2 3 3 4 5 2 2" xfId="10008"/>
    <cellStyle name="20% - Accent1 2 3 3 4 5 2 2 2" xfId="10009"/>
    <cellStyle name="20% - Accent1 2 3 3 4 5 2 3" xfId="10010"/>
    <cellStyle name="20% - Accent1 2 3 3 4 5 3" xfId="10011"/>
    <cellStyle name="20% - Accent1 2 3 3 4 5 3 2" xfId="10012"/>
    <cellStyle name="20% - Accent1 2 3 3 4 5 4" xfId="10013"/>
    <cellStyle name="20% - Accent1 2 3 3 4 6" xfId="10014"/>
    <cellStyle name="20% - Accent1 2 3 3 4 6 2" xfId="10015"/>
    <cellStyle name="20% - Accent1 2 3 3 4 6 2 2" xfId="10016"/>
    <cellStyle name="20% - Accent1 2 3 3 4 6 2 2 2" xfId="10017"/>
    <cellStyle name="20% - Accent1 2 3 3 4 6 2 3" xfId="10018"/>
    <cellStyle name="20% - Accent1 2 3 3 4 6 3" xfId="10019"/>
    <cellStyle name="20% - Accent1 2 3 3 4 6 3 2" xfId="10020"/>
    <cellStyle name="20% - Accent1 2 3 3 4 6 4" xfId="10021"/>
    <cellStyle name="20% - Accent1 2 3 3 4 7" xfId="10022"/>
    <cellStyle name="20% - Accent1 2 3 3 4 7 2" xfId="10023"/>
    <cellStyle name="20% - Accent1 2 3 3 4 7 2 2" xfId="10024"/>
    <cellStyle name="20% - Accent1 2 3 3 4 7 3" xfId="10025"/>
    <cellStyle name="20% - Accent1 2 3 3 4 8" xfId="10026"/>
    <cellStyle name="20% - Accent1 2 3 3 4 8 2" xfId="10027"/>
    <cellStyle name="20% - Accent1 2 3 3 4 8 2 2" xfId="10028"/>
    <cellStyle name="20% - Accent1 2 3 3 4 8 3" xfId="10029"/>
    <cellStyle name="20% - Accent1 2 3 3 4 9" xfId="10030"/>
    <cellStyle name="20% - Accent1 2 3 3 4 9 2" xfId="10031"/>
    <cellStyle name="20% - Accent1 2 3 3 5" xfId="10032"/>
    <cellStyle name="20% - Accent1 2 3 3 5 2" xfId="10033"/>
    <cellStyle name="20% - Accent1 2 3 3 5 2 2" xfId="10034"/>
    <cellStyle name="20% - Accent1 2 3 3 5 2 2 2" xfId="10035"/>
    <cellStyle name="20% - Accent1 2 3 3 5 2 2 2 2" xfId="10036"/>
    <cellStyle name="20% - Accent1 2 3 3 5 2 2 3" xfId="10037"/>
    <cellStyle name="20% - Accent1 2 3 3 5 2 3" xfId="10038"/>
    <cellStyle name="20% - Accent1 2 3 3 5 2 3 2" xfId="10039"/>
    <cellStyle name="20% - Accent1 2 3 3 5 2 4" xfId="10040"/>
    <cellStyle name="20% - Accent1 2 3 3 5 3" xfId="10041"/>
    <cellStyle name="20% - Accent1 2 3 3 5 3 2" xfId="10042"/>
    <cellStyle name="20% - Accent1 2 3 3 5 3 2 2" xfId="10043"/>
    <cellStyle name="20% - Accent1 2 3 3 5 3 2 2 2" xfId="10044"/>
    <cellStyle name="20% - Accent1 2 3 3 5 3 2 3" xfId="10045"/>
    <cellStyle name="20% - Accent1 2 3 3 5 3 3" xfId="10046"/>
    <cellStyle name="20% - Accent1 2 3 3 5 3 3 2" xfId="10047"/>
    <cellStyle name="20% - Accent1 2 3 3 5 3 4" xfId="10048"/>
    <cellStyle name="20% - Accent1 2 3 3 5 4" xfId="10049"/>
    <cellStyle name="20% - Accent1 2 3 3 5 4 2" xfId="10050"/>
    <cellStyle name="20% - Accent1 2 3 3 5 4 2 2" xfId="10051"/>
    <cellStyle name="20% - Accent1 2 3 3 5 4 2 2 2" xfId="10052"/>
    <cellStyle name="20% - Accent1 2 3 3 5 4 2 3" xfId="10053"/>
    <cellStyle name="20% - Accent1 2 3 3 5 4 3" xfId="10054"/>
    <cellStyle name="20% - Accent1 2 3 3 5 4 3 2" xfId="10055"/>
    <cellStyle name="20% - Accent1 2 3 3 5 4 4" xfId="10056"/>
    <cellStyle name="20% - Accent1 2 3 3 5 5" xfId="10057"/>
    <cellStyle name="20% - Accent1 2 3 3 5 5 2" xfId="10058"/>
    <cellStyle name="20% - Accent1 2 3 3 5 5 2 2" xfId="10059"/>
    <cellStyle name="20% - Accent1 2 3 3 5 5 3" xfId="10060"/>
    <cellStyle name="20% - Accent1 2 3 3 5 6" xfId="10061"/>
    <cellStyle name="20% - Accent1 2 3 3 5 6 2" xfId="10062"/>
    <cellStyle name="20% - Accent1 2 3 3 5 6 2 2" xfId="10063"/>
    <cellStyle name="20% - Accent1 2 3 3 5 6 3" xfId="10064"/>
    <cellStyle name="20% - Accent1 2 3 3 5 7" xfId="10065"/>
    <cellStyle name="20% - Accent1 2 3 3 5 7 2" xfId="10066"/>
    <cellStyle name="20% - Accent1 2 3 3 5 8" xfId="10067"/>
    <cellStyle name="20% - Accent1 2 3 3 5 8 2" xfId="10068"/>
    <cellStyle name="20% - Accent1 2 3 3 5 9" xfId="10069"/>
    <cellStyle name="20% - Accent1 2 3 3 6" xfId="10070"/>
    <cellStyle name="20% - Accent1 2 3 3 6 2" xfId="10071"/>
    <cellStyle name="20% - Accent1 2 3 3 6 2 2" xfId="10072"/>
    <cellStyle name="20% - Accent1 2 3 3 6 2 2 2" xfId="10073"/>
    <cellStyle name="20% - Accent1 2 3 3 6 2 2 2 2" xfId="10074"/>
    <cellStyle name="20% - Accent1 2 3 3 6 2 2 3" xfId="10075"/>
    <cellStyle name="20% - Accent1 2 3 3 6 2 3" xfId="10076"/>
    <cellStyle name="20% - Accent1 2 3 3 6 2 3 2" xfId="10077"/>
    <cellStyle name="20% - Accent1 2 3 3 6 2 4" xfId="10078"/>
    <cellStyle name="20% - Accent1 2 3 3 6 3" xfId="10079"/>
    <cellStyle name="20% - Accent1 2 3 3 6 3 2" xfId="10080"/>
    <cellStyle name="20% - Accent1 2 3 3 6 3 2 2" xfId="10081"/>
    <cellStyle name="20% - Accent1 2 3 3 6 3 2 2 2" xfId="10082"/>
    <cellStyle name="20% - Accent1 2 3 3 6 3 2 3" xfId="10083"/>
    <cellStyle name="20% - Accent1 2 3 3 6 3 3" xfId="10084"/>
    <cellStyle name="20% - Accent1 2 3 3 6 3 3 2" xfId="10085"/>
    <cellStyle name="20% - Accent1 2 3 3 6 3 4" xfId="10086"/>
    <cellStyle name="20% - Accent1 2 3 3 6 4" xfId="10087"/>
    <cellStyle name="20% - Accent1 2 3 3 6 4 2" xfId="10088"/>
    <cellStyle name="20% - Accent1 2 3 3 6 4 2 2" xfId="10089"/>
    <cellStyle name="20% - Accent1 2 3 3 6 4 2 2 2" xfId="10090"/>
    <cellStyle name="20% - Accent1 2 3 3 6 4 2 3" xfId="10091"/>
    <cellStyle name="20% - Accent1 2 3 3 6 4 3" xfId="10092"/>
    <cellStyle name="20% - Accent1 2 3 3 6 4 3 2" xfId="10093"/>
    <cellStyle name="20% - Accent1 2 3 3 6 4 4" xfId="10094"/>
    <cellStyle name="20% - Accent1 2 3 3 6 5" xfId="10095"/>
    <cellStyle name="20% - Accent1 2 3 3 6 5 2" xfId="10096"/>
    <cellStyle name="20% - Accent1 2 3 3 6 5 2 2" xfId="10097"/>
    <cellStyle name="20% - Accent1 2 3 3 6 5 3" xfId="10098"/>
    <cellStyle name="20% - Accent1 2 3 3 6 6" xfId="10099"/>
    <cellStyle name="20% - Accent1 2 3 3 6 6 2" xfId="10100"/>
    <cellStyle name="20% - Accent1 2 3 3 6 6 2 2" xfId="10101"/>
    <cellStyle name="20% - Accent1 2 3 3 6 6 3" xfId="10102"/>
    <cellStyle name="20% - Accent1 2 3 3 6 7" xfId="10103"/>
    <cellStyle name="20% - Accent1 2 3 3 6 7 2" xfId="10104"/>
    <cellStyle name="20% - Accent1 2 3 3 6 8" xfId="10105"/>
    <cellStyle name="20% - Accent1 2 3 3 6 8 2" xfId="10106"/>
    <cellStyle name="20% - Accent1 2 3 3 6 9" xfId="10107"/>
    <cellStyle name="20% - Accent1 2 3 3 7" xfId="10108"/>
    <cellStyle name="20% - Accent1 2 3 3 7 2" xfId="10109"/>
    <cellStyle name="20% - Accent1 2 3 3 7 2 2" xfId="10110"/>
    <cellStyle name="20% - Accent1 2 3 3 7 2 2 2" xfId="10111"/>
    <cellStyle name="20% - Accent1 2 3 3 7 2 3" xfId="10112"/>
    <cellStyle name="20% - Accent1 2 3 3 7 3" xfId="10113"/>
    <cellStyle name="20% - Accent1 2 3 3 7 3 2" xfId="10114"/>
    <cellStyle name="20% - Accent1 2 3 3 7 4" xfId="10115"/>
    <cellStyle name="20% - Accent1 2 3 3 8" xfId="10116"/>
    <cellStyle name="20% - Accent1 2 3 3 8 2" xfId="10117"/>
    <cellStyle name="20% - Accent1 2 3 3 8 2 2" xfId="10118"/>
    <cellStyle name="20% - Accent1 2 3 3 8 2 2 2" xfId="10119"/>
    <cellStyle name="20% - Accent1 2 3 3 8 2 3" xfId="10120"/>
    <cellStyle name="20% - Accent1 2 3 3 8 3" xfId="10121"/>
    <cellStyle name="20% - Accent1 2 3 3 8 3 2" xfId="10122"/>
    <cellStyle name="20% - Accent1 2 3 3 8 4" xfId="10123"/>
    <cellStyle name="20% - Accent1 2 3 3 9" xfId="10124"/>
    <cellStyle name="20% - Accent1 2 3 3 9 2" xfId="10125"/>
    <cellStyle name="20% - Accent1 2 3 3 9 2 2" xfId="10126"/>
    <cellStyle name="20% - Accent1 2 3 3 9 2 2 2" xfId="10127"/>
    <cellStyle name="20% - Accent1 2 3 3 9 2 3" xfId="10128"/>
    <cellStyle name="20% - Accent1 2 3 3 9 3" xfId="10129"/>
    <cellStyle name="20% - Accent1 2 3 3 9 3 2" xfId="10130"/>
    <cellStyle name="20% - Accent1 2 3 3 9 4" xfId="10131"/>
    <cellStyle name="20% - Accent1 2 3 4" xfId="10132"/>
    <cellStyle name="20% - Accent1 2 3 4 10" xfId="10133"/>
    <cellStyle name="20% - Accent1 2 3 4 10 2" xfId="10134"/>
    <cellStyle name="20% - Accent1 2 3 4 11" xfId="10135"/>
    <cellStyle name="20% - Accent1 2 3 4 2" xfId="10136"/>
    <cellStyle name="20% - Accent1 2 3 4 2 2" xfId="10137"/>
    <cellStyle name="20% - Accent1 2 3 4 2 2 2" xfId="10138"/>
    <cellStyle name="20% - Accent1 2 3 4 2 2 2 2" xfId="10139"/>
    <cellStyle name="20% - Accent1 2 3 4 2 2 2 2 2" xfId="10140"/>
    <cellStyle name="20% - Accent1 2 3 4 2 2 2 3" xfId="10141"/>
    <cellStyle name="20% - Accent1 2 3 4 2 2 3" xfId="10142"/>
    <cellStyle name="20% - Accent1 2 3 4 2 2 3 2" xfId="10143"/>
    <cellStyle name="20% - Accent1 2 3 4 2 2 4" xfId="10144"/>
    <cellStyle name="20% - Accent1 2 3 4 2 3" xfId="10145"/>
    <cellStyle name="20% - Accent1 2 3 4 2 3 2" xfId="10146"/>
    <cellStyle name="20% - Accent1 2 3 4 2 3 2 2" xfId="10147"/>
    <cellStyle name="20% - Accent1 2 3 4 2 3 2 2 2" xfId="10148"/>
    <cellStyle name="20% - Accent1 2 3 4 2 3 2 3" xfId="10149"/>
    <cellStyle name="20% - Accent1 2 3 4 2 3 3" xfId="10150"/>
    <cellStyle name="20% - Accent1 2 3 4 2 3 3 2" xfId="10151"/>
    <cellStyle name="20% - Accent1 2 3 4 2 3 4" xfId="10152"/>
    <cellStyle name="20% - Accent1 2 3 4 2 4" xfId="10153"/>
    <cellStyle name="20% - Accent1 2 3 4 2 4 2" xfId="10154"/>
    <cellStyle name="20% - Accent1 2 3 4 2 4 2 2" xfId="10155"/>
    <cellStyle name="20% - Accent1 2 3 4 2 4 2 2 2" xfId="10156"/>
    <cellStyle name="20% - Accent1 2 3 4 2 4 2 3" xfId="10157"/>
    <cellStyle name="20% - Accent1 2 3 4 2 4 3" xfId="10158"/>
    <cellStyle name="20% - Accent1 2 3 4 2 4 3 2" xfId="10159"/>
    <cellStyle name="20% - Accent1 2 3 4 2 4 4" xfId="10160"/>
    <cellStyle name="20% - Accent1 2 3 4 2 5" xfId="10161"/>
    <cellStyle name="20% - Accent1 2 3 4 2 5 2" xfId="10162"/>
    <cellStyle name="20% - Accent1 2 3 4 2 5 2 2" xfId="10163"/>
    <cellStyle name="20% - Accent1 2 3 4 2 5 3" xfId="10164"/>
    <cellStyle name="20% - Accent1 2 3 4 2 6" xfId="10165"/>
    <cellStyle name="20% - Accent1 2 3 4 2 6 2" xfId="10166"/>
    <cellStyle name="20% - Accent1 2 3 4 2 6 2 2" xfId="10167"/>
    <cellStyle name="20% - Accent1 2 3 4 2 6 3" xfId="10168"/>
    <cellStyle name="20% - Accent1 2 3 4 2 7" xfId="10169"/>
    <cellStyle name="20% - Accent1 2 3 4 2 7 2" xfId="10170"/>
    <cellStyle name="20% - Accent1 2 3 4 2 8" xfId="10171"/>
    <cellStyle name="20% - Accent1 2 3 4 2 8 2" xfId="10172"/>
    <cellStyle name="20% - Accent1 2 3 4 2 9" xfId="10173"/>
    <cellStyle name="20% - Accent1 2 3 4 3" xfId="10174"/>
    <cellStyle name="20% - Accent1 2 3 4 3 2" xfId="10175"/>
    <cellStyle name="20% - Accent1 2 3 4 3 2 2" xfId="10176"/>
    <cellStyle name="20% - Accent1 2 3 4 3 2 2 2" xfId="10177"/>
    <cellStyle name="20% - Accent1 2 3 4 3 2 2 2 2" xfId="10178"/>
    <cellStyle name="20% - Accent1 2 3 4 3 2 2 3" xfId="10179"/>
    <cellStyle name="20% - Accent1 2 3 4 3 2 3" xfId="10180"/>
    <cellStyle name="20% - Accent1 2 3 4 3 2 3 2" xfId="10181"/>
    <cellStyle name="20% - Accent1 2 3 4 3 2 4" xfId="10182"/>
    <cellStyle name="20% - Accent1 2 3 4 3 3" xfId="10183"/>
    <cellStyle name="20% - Accent1 2 3 4 3 3 2" xfId="10184"/>
    <cellStyle name="20% - Accent1 2 3 4 3 3 2 2" xfId="10185"/>
    <cellStyle name="20% - Accent1 2 3 4 3 3 2 2 2" xfId="10186"/>
    <cellStyle name="20% - Accent1 2 3 4 3 3 2 3" xfId="10187"/>
    <cellStyle name="20% - Accent1 2 3 4 3 3 3" xfId="10188"/>
    <cellStyle name="20% - Accent1 2 3 4 3 3 3 2" xfId="10189"/>
    <cellStyle name="20% - Accent1 2 3 4 3 3 4" xfId="10190"/>
    <cellStyle name="20% - Accent1 2 3 4 3 4" xfId="10191"/>
    <cellStyle name="20% - Accent1 2 3 4 3 4 2" xfId="10192"/>
    <cellStyle name="20% - Accent1 2 3 4 3 4 2 2" xfId="10193"/>
    <cellStyle name="20% - Accent1 2 3 4 3 4 2 2 2" xfId="10194"/>
    <cellStyle name="20% - Accent1 2 3 4 3 4 2 3" xfId="10195"/>
    <cellStyle name="20% - Accent1 2 3 4 3 4 3" xfId="10196"/>
    <cellStyle name="20% - Accent1 2 3 4 3 4 3 2" xfId="10197"/>
    <cellStyle name="20% - Accent1 2 3 4 3 4 4" xfId="10198"/>
    <cellStyle name="20% - Accent1 2 3 4 3 5" xfId="10199"/>
    <cellStyle name="20% - Accent1 2 3 4 3 5 2" xfId="10200"/>
    <cellStyle name="20% - Accent1 2 3 4 3 5 2 2" xfId="10201"/>
    <cellStyle name="20% - Accent1 2 3 4 3 5 3" xfId="10202"/>
    <cellStyle name="20% - Accent1 2 3 4 3 6" xfId="10203"/>
    <cellStyle name="20% - Accent1 2 3 4 3 6 2" xfId="10204"/>
    <cellStyle name="20% - Accent1 2 3 4 3 6 2 2" xfId="10205"/>
    <cellStyle name="20% - Accent1 2 3 4 3 6 3" xfId="10206"/>
    <cellStyle name="20% - Accent1 2 3 4 3 7" xfId="10207"/>
    <cellStyle name="20% - Accent1 2 3 4 3 7 2" xfId="10208"/>
    <cellStyle name="20% - Accent1 2 3 4 3 8" xfId="10209"/>
    <cellStyle name="20% - Accent1 2 3 4 3 8 2" xfId="10210"/>
    <cellStyle name="20% - Accent1 2 3 4 3 9" xfId="10211"/>
    <cellStyle name="20% - Accent1 2 3 4 4" xfId="10212"/>
    <cellStyle name="20% - Accent1 2 3 4 4 2" xfId="10213"/>
    <cellStyle name="20% - Accent1 2 3 4 4 2 2" xfId="10214"/>
    <cellStyle name="20% - Accent1 2 3 4 4 2 2 2" xfId="10215"/>
    <cellStyle name="20% - Accent1 2 3 4 4 2 3" xfId="10216"/>
    <cellStyle name="20% - Accent1 2 3 4 4 3" xfId="10217"/>
    <cellStyle name="20% - Accent1 2 3 4 4 3 2" xfId="10218"/>
    <cellStyle name="20% - Accent1 2 3 4 4 4" xfId="10219"/>
    <cellStyle name="20% - Accent1 2 3 4 5" xfId="10220"/>
    <cellStyle name="20% - Accent1 2 3 4 5 2" xfId="10221"/>
    <cellStyle name="20% - Accent1 2 3 4 5 2 2" xfId="10222"/>
    <cellStyle name="20% - Accent1 2 3 4 5 2 2 2" xfId="10223"/>
    <cellStyle name="20% - Accent1 2 3 4 5 2 3" xfId="10224"/>
    <cellStyle name="20% - Accent1 2 3 4 5 3" xfId="10225"/>
    <cellStyle name="20% - Accent1 2 3 4 5 3 2" xfId="10226"/>
    <cellStyle name="20% - Accent1 2 3 4 5 4" xfId="10227"/>
    <cellStyle name="20% - Accent1 2 3 4 6" xfId="10228"/>
    <cellStyle name="20% - Accent1 2 3 4 6 2" xfId="10229"/>
    <cellStyle name="20% - Accent1 2 3 4 6 2 2" xfId="10230"/>
    <cellStyle name="20% - Accent1 2 3 4 6 2 2 2" xfId="10231"/>
    <cellStyle name="20% - Accent1 2 3 4 6 2 3" xfId="10232"/>
    <cellStyle name="20% - Accent1 2 3 4 6 3" xfId="10233"/>
    <cellStyle name="20% - Accent1 2 3 4 6 3 2" xfId="10234"/>
    <cellStyle name="20% - Accent1 2 3 4 6 4" xfId="10235"/>
    <cellStyle name="20% - Accent1 2 3 4 7" xfId="10236"/>
    <cellStyle name="20% - Accent1 2 3 4 7 2" xfId="10237"/>
    <cellStyle name="20% - Accent1 2 3 4 7 2 2" xfId="10238"/>
    <cellStyle name="20% - Accent1 2 3 4 7 3" xfId="10239"/>
    <cellStyle name="20% - Accent1 2 3 4 8" xfId="10240"/>
    <cellStyle name="20% - Accent1 2 3 4 8 2" xfId="10241"/>
    <cellStyle name="20% - Accent1 2 3 4 8 2 2" xfId="10242"/>
    <cellStyle name="20% - Accent1 2 3 4 8 3" xfId="10243"/>
    <cellStyle name="20% - Accent1 2 3 4 9" xfId="10244"/>
    <cellStyle name="20% - Accent1 2 3 4 9 2" xfId="10245"/>
    <cellStyle name="20% - Accent1 2 3 5" xfId="10246"/>
    <cellStyle name="20% - Accent1 2 3 5 10" xfId="10247"/>
    <cellStyle name="20% - Accent1 2 3 5 10 2" xfId="10248"/>
    <cellStyle name="20% - Accent1 2 3 5 11" xfId="10249"/>
    <cellStyle name="20% - Accent1 2 3 5 2" xfId="10250"/>
    <cellStyle name="20% - Accent1 2 3 5 2 2" xfId="10251"/>
    <cellStyle name="20% - Accent1 2 3 5 2 2 2" xfId="10252"/>
    <cellStyle name="20% - Accent1 2 3 5 2 2 2 2" xfId="10253"/>
    <cellStyle name="20% - Accent1 2 3 5 2 2 2 2 2" xfId="10254"/>
    <cellStyle name="20% - Accent1 2 3 5 2 2 2 3" xfId="10255"/>
    <cellStyle name="20% - Accent1 2 3 5 2 2 3" xfId="10256"/>
    <cellStyle name="20% - Accent1 2 3 5 2 2 3 2" xfId="10257"/>
    <cellStyle name="20% - Accent1 2 3 5 2 2 4" xfId="10258"/>
    <cellStyle name="20% - Accent1 2 3 5 2 3" xfId="10259"/>
    <cellStyle name="20% - Accent1 2 3 5 2 3 2" xfId="10260"/>
    <cellStyle name="20% - Accent1 2 3 5 2 3 2 2" xfId="10261"/>
    <cellStyle name="20% - Accent1 2 3 5 2 3 2 2 2" xfId="10262"/>
    <cellStyle name="20% - Accent1 2 3 5 2 3 2 3" xfId="10263"/>
    <cellStyle name="20% - Accent1 2 3 5 2 3 3" xfId="10264"/>
    <cellStyle name="20% - Accent1 2 3 5 2 3 3 2" xfId="10265"/>
    <cellStyle name="20% - Accent1 2 3 5 2 3 4" xfId="10266"/>
    <cellStyle name="20% - Accent1 2 3 5 2 4" xfId="10267"/>
    <cellStyle name="20% - Accent1 2 3 5 2 4 2" xfId="10268"/>
    <cellStyle name="20% - Accent1 2 3 5 2 4 2 2" xfId="10269"/>
    <cellStyle name="20% - Accent1 2 3 5 2 4 2 2 2" xfId="10270"/>
    <cellStyle name="20% - Accent1 2 3 5 2 4 2 3" xfId="10271"/>
    <cellStyle name="20% - Accent1 2 3 5 2 4 3" xfId="10272"/>
    <cellStyle name="20% - Accent1 2 3 5 2 4 3 2" xfId="10273"/>
    <cellStyle name="20% - Accent1 2 3 5 2 4 4" xfId="10274"/>
    <cellStyle name="20% - Accent1 2 3 5 2 5" xfId="10275"/>
    <cellStyle name="20% - Accent1 2 3 5 2 5 2" xfId="10276"/>
    <cellStyle name="20% - Accent1 2 3 5 2 5 2 2" xfId="10277"/>
    <cellStyle name="20% - Accent1 2 3 5 2 5 3" xfId="10278"/>
    <cellStyle name="20% - Accent1 2 3 5 2 6" xfId="10279"/>
    <cellStyle name="20% - Accent1 2 3 5 2 6 2" xfId="10280"/>
    <cellStyle name="20% - Accent1 2 3 5 2 6 2 2" xfId="10281"/>
    <cellStyle name="20% - Accent1 2 3 5 2 6 3" xfId="10282"/>
    <cellStyle name="20% - Accent1 2 3 5 2 7" xfId="10283"/>
    <cellStyle name="20% - Accent1 2 3 5 2 7 2" xfId="10284"/>
    <cellStyle name="20% - Accent1 2 3 5 2 8" xfId="10285"/>
    <cellStyle name="20% - Accent1 2 3 5 2 8 2" xfId="10286"/>
    <cellStyle name="20% - Accent1 2 3 5 2 9" xfId="10287"/>
    <cellStyle name="20% - Accent1 2 3 5 3" xfId="10288"/>
    <cellStyle name="20% - Accent1 2 3 5 3 2" xfId="10289"/>
    <cellStyle name="20% - Accent1 2 3 5 3 2 2" xfId="10290"/>
    <cellStyle name="20% - Accent1 2 3 5 3 2 2 2" xfId="10291"/>
    <cellStyle name="20% - Accent1 2 3 5 3 2 2 2 2" xfId="10292"/>
    <cellStyle name="20% - Accent1 2 3 5 3 2 2 3" xfId="10293"/>
    <cellStyle name="20% - Accent1 2 3 5 3 2 3" xfId="10294"/>
    <cellStyle name="20% - Accent1 2 3 5 3 2 3 2" xfId="10295"/>
    <cellStyle name="20% - Accent1 2 3 5 3 2 4" xfId="10296"/>
    <cellStyle name="20% - Accent1 2 3 5 3 3" xfId="10297"/>
    <cellStyle name="20% - Accent1 2 3 5 3 3 2" xfId="10298"/>
    <cellStyle name="20% - Accent1 2 3 5 3 3 2 2" xfId="10299"/>
    <cellStyle name="20% - Accent1 2 3 5 3 3 2 2 2" xfId="10300"/>
    <cellStyle name="20% - Accent1 2 3 5 3 3 2 3" xfId="10301"/>
    <cellStyle name="20% - Accent1 2 3 5 3 3 3" xfId="10302"/>
    <cellStyle name="20% - Accent1 2 3 5 3 3 3 2" xfId="10303"/>
    <cellStyle name="20% - Accent1 2 3 5 3 3 4" xfId="10304"/>
    <cellStyle name="20% - Accent1 2 3 5 3 4" xfId="10305"/>
    <cellStyle name="20% - Accent1 2 3 5 3 4 2" xfId="10306"/>
    <cellStyle name="20% - Accent1 2 3 5 3 4 2 2" xfId="10307"/>
    <cellStyle name="20% - Accent1 2 3 5 3 4 2 2 2" xfId="10308"/>
    <cellStyle name="20% - Accent1 2 3 5 3 4 2 3" xfId="10309"/>
    <cellStyle name="20% - Accent1 2 3 5 3 4 3" xfId="10310"/>
    <cellStyle name="20% - Accent1 2 3 5 3 4 3 2" xfId="10311"/>
    <cellStyle name="20% - Accent1 2 3 5 3 4 4" xfId="10312"/>
    <cellStyle name="20% - Accent1 2 3 5 3 5" xfId="10313"/>
    <cellStyle name="20% - Accent1 2 3 5 3 5 2" xfId="10314"/>
    <cellStyle name="20% - Accent1 2 3 5 3 5 2 2" xfId="10315"/>
    <cellStyle name="20% - Accent1 2 3 5 3 5 3" xfId="10316"/>
    <cellStyle name="20% - Accent1 2 3 5 3 6" xfId="10317"/>
    <cellStyle name="20% - Accent1 2 3 5 3 6 2" xfId="10318"/>
    <cellStyle name="20% - Accent1 2 3 5 3 6 2 2" xfId="10319"/>
    <cellStyle name="20% - Accent1 2 3 5 3 6 3" xfId="10320"/>
    <cellStyle name="20% - Accent1 2 3 5 3 7" xfId="10321"/>
    <cellStyle name="20% - Accent1 2 3 5 3 7 2" xfId="10322"/>
    <cellStyle name="20% - Accent1 2 3 5 3 8" xfId="10323"/>
    <cellStyle name="20% - Accent1 2 3 5 3 8 2" xfId="10324"/>
    <cellStyle name="20% - Accent1 2 3 5 3 9" xfId="10325"/>
    <cellStyle name="20% - Accent1 2 3 5 4" xfId="10326"/>
    <cellStyle name="20% - Accent1 2 3 5 4 2" xfId="10327"/>
    <cellStyle name="20% - Accent1 2 3 5 4 2 2" xfId="10328"/>
    <cellStyle name="20% - Accent1 2 3 5 4 2 2 2" xfId="10329"/>
    <cellStyle name="20% - Accent1 2 3 5 4 2 3" xfId="10330"/>
    <cellStyle name="20% - Accent1 2 3 5 4 3" xfId="10331"/>
    <cellStyle name="20% - Accent1 2 3 5 4 3 2" xfId="10332"/>
    <cellStyle name="20% - Accent1 2 3 5 4 4" xfId="10333"/>
    <cellStyle name="20% - Accent1 2 3 5 5" xfId="10334"/>
    <cellStyle name="20% - Accent1 2 3 5 5 2" xfId="10335"/>
    <cellStyle name="20% - Accent1 2 3 5 5 2 2" xfId="10336"/>
    <cellStyle name="20% - Accent1 2 3 5 5 2 2 2" xfId="10337"/>
    <cellStyle name="20% - Accent1 2 3 5 5 2 3" xfId="10338"/>
    <cellStyle name="20% - Accent1 2 3 5 5 3" xfId="10339"/>
    <cellStyle name="20% - Accent1 2 3 5 5 3 2" xfId="10340"/>
    <cellStyle name="20% - Accent1 2 3 5 5 4" xfId="10341"/>
    <cellStyle name="20% - Accent1 2 3 5 6" xfId="10342"/>
    <cellStyle name="20% - Accent1 2 3 5 6 2" xfId="10343"/>
    <cellStyle name="20% - Accent1 2 3 5 6 2 2" xfId="10344"/>
    <cellStyle name="20% - Accent1 2 3 5 6 2 2 2" xfId="10345"/>
    <cellStyle name="20% - Accent1 2 3 5 6 2 3" xfId="10346"/>
    <cellStyle name="20% - Accent1 2 3 5 6 3" xfId="10347"/>
    <cellStyle name="20% - Accent1 2 3 5 6 3 2" xfId="10348"/>
    <cellStyle name="20% - Accent1 2 3 5 6 4" xfId="10349"/>
    <cellStyle name="20% - Accent1 2 3 5 7" xfId="10350"/>
    <cellStyle name="20% - Accent1 2 3 5 7 2" xfId="10351"/>
    <cellStyle name="20% - Accent1 2 3 5 7 2 2" xfId="10352"/>
    <cellStyle name="20% - Accent1 2 3 5 7 3" xfId="10353"/>
    <cellStyle name="20% - Accent1 2 3 5 8" xfId="10354"/>
    <cellStyle name="20% - Accent1 2 3 5 8 2" xfId="10355"/>
    <cellStyle name="20% - Accent1 2 3 5 8 2 2" xfId="10356"/>
    <cellStyle name="20% - Accent1 2 3 5 8 3" xfId="10357"/>
    <cellStyle name="20% - Accent1 2 3 5 9" xfId="10358"/>
    <cellStyle name="20% - Accent1 2 3 5 9 2" xfId="10359"/>
    <cellStyle name="20% - Accent1 2 3 6" xfId="10360"/>
    <cellStyle name="20% - Accent1 2 3 6 10" xfId="10361"/>
    <cellStyle name="20% - Accent1 2 3 6 10 2" xfId="10362"/>
    <cellStyle name="20% - Accent1 2 3 6 11" xfId="10363"/>
    <cellStyle name="20% - Accent1 2 3 6 2" xfId="10364"/>
    <cellStyle name="20% - Accent1 2 3 6 2 2" xfId="10365"/>
    <cellStyle name="20% - Accent1 2 3 6 2 2 2" xfId="10366"/>
    <cellStyle name="20% - Accent1 2 3 6 2 2 2 2" xfId="10367"/>
    <cellStyle name="20% - Accent1 2 3 6 2 2 2 2 2" xfId="10368"/>
    <cellStyle name="20% - Accent1 2 3 6 2 2 2 3" xfId="10369"/>
    <cellStyle name="20% - Accent1 2 3 6 2 2 3" xfId="10370"/>
    <cellStyle name="20% - Accent1 2 3 6 2 2 3 2" xfId="10371"/>
    <cellStyle name="20% - Accent1 2 3 6 2 2 4" xfId="10372"/>
    <cellStyle name="20% - Accent1 2 3 6 2 3" xfId="10373"/>
    <cellStyle name="20% - Accent1 2 3 6 2 3 2" xfId="10374"/>
    <cellStyle name="20% - Accent1 2 3 6 2 3 2 2" xfId="10375"/>
    <cellStyle name="20% - Accent1 2 3 6 2 3 2 2 2" xfId="10376"/>
    <cellStyle name="20% - Accent1 2 3 6 2 3 2 3" xfId="10377"/>
    <cellStyle name="20% - Accent1 2 3 6 2 3 3" xfId="10378"/>
    <cellStyle name="20% - Accent1 2 3 6 2 3 3 2" xfId="10379"/>
    <cellStyle name="20% - Accent1 2 3 6 2 3 4" xfId="10380"/>
    <cellStyle name="20% - Accent1 2 3 6 2 4" xfId="10381"/>
    <cellStyle name="20% - Accent1 2 3 6 2 4 2" xfId="10382"/>
    <cellStyle name="20% - Accent1 2 3 6 2 4 2 2" xfId="10383"/>
    <cellStyle name="20% - Accent1 2 3 6 2 4 2 2 2" xfId="10384"/>
    <cellStyle name="20% - Accent1 2 3 6 2 4 2 3" xfId="10385"/>
    <cellStyle name="20% - Accent1 2 3 6 2 4 3" xfId="10386"/>
    <cellStyle name="20% - Accent1 2 3 6 2 4 3 2" xfId="10387"/>
    <cellStyle name="20% - Accent1 2 3 6 2 4 4" xfId="10388"/>
    <cellStyle name="20% - Accent1 2 3 6 2 5" xfId="10389"/>
    <cellStyle name="20% - Accent1 2 3 6 2 5 2" xfId="10390"/>
    <cellStyle name="20% - Accent1 2 3 6 2 5 2 2" xfId="10391"/>
    <cellStyle name="20% - Accent1 2 3 6 2 5 3" xfId="10392"/>
    <cellStyle name="20% - Accent1 2 3 6 2 6" xfId="10393"/>
    <cellStyle name="20% - Accent1 2 3 6 2 6 2" xfId="10394"/>
    <cellStyle name="20% - Accent1 2 3 6 2 6 2 2" xfId="10395"/>
    <cellStyle name="20% - Accent1 2 3 6 2 6 3" xfId="10396"/>
    <cellStyle name="20% - Accent1 2 3 6 2 7" xfId="10397"/>
    <cellStyle name="20% - Accent1 2 3 6 2 7 2" xfId="10398"/>
    <cellStyle name="20% - Accent1 2 3 6 2 8" xfId="10399"/>
    <cellStyle name="20% - Accent1 2 3 6 2 8 2" xfId="10400"/>
    <cellStyle name="20% - Accent1 2 3 6 2 9" xfId="10401"/>
    <cellStyle name="20% - Accent1 2 3 6 3" xfId="10402"/>
    <cellStyle name="20% - Accent1 2 3 6 3 2" xfId="10403"/>
    <cellStyle name="20% - Accent1 2 3 6 3 2 2" xfId="10404"/>
    <cellStyle name="20% - Accent1 2 3 6 3 2 2 2" xfId="10405"/>
    <cellStyle name="20% - Accent1 2 3 6 3 2 2 2 2" xfId="10406"/>
    <cellStyle name="20% - Accent1 2 3 6 3 2 2 3" xfId="10407"/>
    <cellStyle name="20% - Accent1 2 3 6 3 2 3" xfId="10408"/>
    <cellStyle name="20% - Accent1 2 3 6 3 2 3 2" xfId="10409"/>
    <cellStyle name="20% - Accent1 2 3 6 3 2 4" xfId="10410"/>
    <cellStyle name="20% - Accent1 2 3 6 3 3" xfId="10411"/>
    <cellStyle name="20% - Accent1 2 3 6 3 3 2" xfId="10412"/>
    <cellStyle name="20% - Accent1 2 3 6 3 3 2 2" xfId="10413"/>
    <cellStyle name="20% - Accent1 2 3 6 3 3 2 2 2" xfId="10414"/>
    <cellStyle name="20% - Accent1 2 3 6 3 3 2 3" xfId="10415"/>
    <cellStyle name="20% - Accent1 2 3 6 3 3 3" xfId="10416"/>
    <cellStyle name="20% - Accent1 2 3 6 3 3 3 2" xfId="10417"/>
    <cellStyle name="20% - Accent1 2 3 6 3 3 4" xfId="10418"/>
    <cellStyle name="20% - Accent1 2 3 6 3 4" xfId="10419"/>
    <cellStyle name="20% - Accent1 2 3 6 3 4 2" xfId="10420"/>
    <cellStyle name="20% - Accent1 2 3 6 3 4 2 2" xfId="10421"/>
    <cellStyle name="20% - Accent1 2 3 6 3 4 2 2 2" xfId="10422"/>
    <cellStyle name="20% - Accent1 2 3 6 3 4 2 3" xfId="10423"/>
    <cellStyle name="20% - Accent1 2 3 6 3 4 3" xfId="10424"/>
    <cellStyle name="20% - Accent1 2 3 6 3 4 3 2" xfId="10425"/>
    <cellStyle name="20% - Accent1 2 3 6 3 4 4" xfId="10426"/>
    <cellStyle name="20% - Accent1 2 3 6 3 5" xfId="10427"/>
    <cellStyle name="20% - Accent1 2 3 6 3 5 2" xfId="10428"/>
    <cellStyle name="20% - Accent1 2 3 6 3 5 2 2" xfId="10429"/>
    <cellStyle name="20% - Accent1 2 3 6 3 5 3" xfId="10430"/>
    <cellStyle name="20% - Accent1 2 3 6 3 6" xfId="10431"/>
    <cellStyle name="20% - Accent1 2 3 6 3 6 2" xfId="10432"/>
    <cellStyle name="20% - Accent1 2 3 6 3 6 2 2" xfId="10433"/>
    <cellStyle name="20% - Accent1 2 3 6 3 6 3" xfId="10434"/>
    <cellStyle name="20% - Accent1 2 3 6 3 7" xfId="10435"/>
    <cellStyle name="20% - Accent1 2 3 6 3 7 2" xfId="10436"/>
    <cellStyle name="20% - Accent1 2 3 6 3 8" xfId="10437"/>
    <cellStyle name="20% - Accent1 2 3 6 3 8 2" xfId="10438"/>
    <cellStyle name="20% - Accent1 2 3 6 3 9" xfId="10439"/>
    <cellStyle name="20% - Accent1 2 3 6 4" xfId="10440"/>
    <cellStyle name="20% - Accent1 2 3 6 4 2" xfId="10441"/>
    <cellStyle name="20% - Accent1 2 3 6 4 2 2" xfId="10442"/>
    <cellStyle name="20% - Accent1 2 3 6 4 2 2 2" xfId="10443"/>
    <cellStyle name="20% - Accent1 2 3 6 4 2 3" xfId="10444"/>
    <cellStyle name="20% - Accent1 2 3 6 4 3" xfId="10445"/>
    <cellStyle name="20% - Accent1 2 3 6 4 3 2" xfId="10446"/>
    <cellStyle name="20% - Accent1 2 3 6 4 4" xfId="10447"/>
    <cellStyle name="20% - Accent1 2 3 6 5" xfId="10448"/>
    <cellStyle name="20% - Accent1 2 3 6 5 2" xfId="10449"/>
    <cellStyle name="20% - Accent1 2 3 6 5 2 2" xfId="10450"/>
    <cellStyle name="20% - Accent1 2 3 6 5 2 2 2" xfId="10451"/>
    <cellStyle name="20% - Accent1 2 3 6 5 2 3" xfId="10452"/>
    <cellStyle name="20% - Accent1 2 3 6 5 3" xfId="10453"/>
    <cellStyle name="20% - Accent1 2 3 6 5 3 2" xfId="10454"/>
    <cellStyle name="20% - Accent1 2 3 6 5 4" xfId="10455"/>
    <cellStyle name="20% - Accent1 2 3 6 6" xfId="10456"/>
    <cellStyle name="20% - Accent1 2 3 6 6 2" xfId="10457"/>
    <cellStyle name="20% - Accent1 2 3 6 6 2 2" xfId="10458"/>
    <cellStyle name="20% - Accent1 2 3 6 6 2 2 2" xfId="10459"/>
    <cellStyle name="20% - Accent1 2 3 6 6 2 3" xfId="10460"/>
    <cellStyle name="20% - Accent1 2 3 6 6 3" xfId="10461"/>
    <cellStyle name="20% - Accent1 2 3 6 6 3 2" xfId="10462"/>
    <cellStyle name="20% - Accent1 2 3 6 6 4" xfId="10463"/>
    <cellStyle name="20% - Accent1 2 3 6 7" xfId="10464"/>
    <cellStyle name="20% - Accent1 2 3 6 7 2" xfId="10465"/>
    <cellStyle name="20% - Accent1 2 3 6 7 2 2" xfId="10466"/>
    <cellStyle name="20% - Accent1 2 3 6 7 3" xfId="10467"/>
    <cellStyle name="20% - Accent1 2 3 6 8" xfId="10468"/>
    <cellStyle name="20% - Accent1 2 3 6 8 2" xfId="10469"/>
    <cellStyle name="20% - Accent1 2 3 6 8 2 2" xfId="10470"/>
    <cellStyle name="20% - Accent1 2 3 6 8 3" xfId="10471"/>
    <cellStyle name="20% - Accent1 2 3 6 9" xfId="10472"/>
    <cellStyle name="20% - Accent1 2 3 6 9 2" xfId="10473"/>
    <cellStyle name="20% - Accent1 2 3 7" xfId="10474"/>
    <cellStyle name="20% - Accent1 2 3 7 2" xfId="10475"/>
    <cellStyle name="20% - Accent1 2 3 7 2 2" xfId="10476"/>
    <cellStyle name="20% - Accent1 2 3 7 2 2 2" xfId="10477"/>
    <cellStyle name="20% - Accent1 2 3 7 2 2 2 2" xfId="10478"/>
    <cellStyle name="20% - Accent1 2 3 7 2 2 3" xfId="10479"/>
    <cellStyle name="20% - Accent1 2 3 7 2 3" xfId="10480"/>
    <cellStyle name="20% - Accent1 2 3 7 2 3 2" xfId="10481"/>
    <cellStyle name="20% - Accent1 2 3 7 2 4" xfId="10482"/>
    <cellStyle name="20% - Accent1 2 3 7 3" xfId="10483"/>
    <cellStyle name="20% - Accent1 2 3 7 3 2" xfId="10484"/>
    <cellStyle name="20% - Accent1 2 3 7 3 2 2" xfId="10485"/>
    <cellStyle name="20% - Accent1 2 3 7 3 2 2 2" xfId="10486"/>
    <cellStyle name="20% - Accent1 2 3 7 3 2 3" xfId="10487"/>
    <cellStyle name="20% - Accent1 2 3 7 3 3" xfId="10488"/>
    <cellStyle name="20% - Accent1 2 3 7 3 3 2" xfId="10489"/>
    <cellStyle name="20% - Accent1 2 3 7 3 4" xfId="10490"/>
    <cellStyle name="20% - Accent1 2 3 7 4" xfId="10491"/>
    <cellStyle name="20% - Accent1 2 3 7 4 2" xfId="10492"/>
    <cellStyle name="20% - Accent1 2 3 7 4 2 2" xfId="10493"/>
    <cellStyle name="20% - Accent1 2 3 7 4 2 2 2" xfId="10494"/>
    <cellStyle name="20% - Accent1 2 3 7 4 2 3" xfId="10495"/>
    <cellStyle name="20% - Accent1 2 3 7 4 3" xfId="10496"/>
    <cellStyle name="20% - Accent1 2 3 7 4 3 2" xfId="10497"/>
    <cellStyle name="20% - Accent1 2 3 7 4 4" xfId="10498"/>
    <cellStyle name="20% - Accent1 2 3 7 5" xfId="10499"/>
    <cellStyle name="20% - Accent1 2 3 7 5 2" xfId="10500"/>
    <cellStyle name="20% - Accent1 2 3 7 5 2 2" xfId="10501"/>
    <cellStyle name="20% - Accent1 2 3 7 5 3" xfId="10502"/>
    <cellStyle name="20% - Accent1 2 3 7 6" xfId="10503"/>
    <cellStyle name="20% - Accent1 2 3 7 6 2" xfId="10504"/>
    <cellStyle name="20% - Accent1 2 3 7 6 2 2" xfId="10505"/>
    <cellStyle name="20% - Accent1 2 3 7 6 3" xfId="10506"/>
    <cellStyle name="20% - Accent1 2 3 7 7" xfId="10507"/>
    <cellStyle name="20% - Accent1 2 3 7 7 2" xfId="10508"/>
    <cellStyle name="20% - Accent1 2 3 7 8" xfId="10509"/>
    <cellStyle name="20% - Accent1 2 3 7 8 2" xfId="10510"/>
    <cellStyle name="20% - Accent1 2 3 7 9" xfId="10511"/>
    <cellStyle name="20% - Accent1 2 3 8" xfId="10512"/>
    <cellStyle name="20% - Accent1 2 3 8 2" xfId="10513"/>
    <cellStyle name="20% - Accent1 2 3 8 2 2" xfId="10514"/>
    <cellStyle name="20% - Accent1 2 3 8 2 2 2" xfId="10515"/>
    <cellStyle name="20% - Accent1 2 3 8 2 2 2 2" xfId="10516"/>
    <cellStyle name="20% - Accent1 2 3 8 2 2 3" xfId="10517"/>
    <cellStyle name="20% - Accent1 2 3 8 2 3" xfId="10518"/>
    <cellStyle name="20% - Accent1 2 3 8 2 3 2" xfId="10519"/>
    <cellStyle name="20% - Accent1 2 3 8 2 4" xfId="10520"/>
    <cellStyle name="20% - Accent1 2 3 8 3" xfId="10521"/>
    <cellStyle name="20% - Accent1 2 3 8 3 2" xfId="10522"/>
    <cellStyle name="20% - Accent1 2 3 8 3 2 2" xfId="10523"/>
    <cellStyle name="20% - Accent1 2 3 8 3 2 2 2" xfId="10524"/>
    <cellStyle name="20% - Accent1 2 3 8 3 2 3" xfId="10525"/>
    <cellStyle name="20% - Accent1 2 3 8 3 3" xfId="10526"/>
    <cellStyle name="20% - Accent1 2 3 8 3 3 2" xfId="10527"/>
    <cellStyle name="20% - Accent1 2 3 8 3 4" xfId="10528"/>
    <cellStyle name="20% - Accent1 2 3 8 4" xfId="10529"/>
    <cellStyle name="20% - Accent1 2 3 8 4 2" xfId="10530"/>
    <cellStyle name="20% - Accent1 2 3 8 4 2 2" xfId="10531"/>
    <cellStyle name="20% - Accent1 2 3 8 4 2 2 2" xfId="10532"/>
    <cellStyle name="20% - Accent1 2 3 8 4 2 3" xfId="10533"/>
    <cellStyle name="20% - Accent1 2 3 8 4 3" xfId="10534"/>
    <cellStyle name="20% - Accent1 2 3 8 4 3 2" xfId="10535"/>
    <cellStyle name="20% - Accent1 2 3 8 4 4" xfId="10536"/>
    <cellStyle name="20% - Accent1 2 3 8 5" xfId="10537"/>
    <cellStyle name="20% - Accent1 2 3 8 5 2" xfId="10538"/>
    <cellStyle name="20% - Accent1 2 3 8 5 2 2" xfId="10539"/>
    <cellStyle name="20% - Accent1 2 3 8 5 3" xfId="10540"/>
    <cellStyle name="20% - Accent1 2 3 8 6" xfId="10541"/>
    <cellStyle name="20% - Accent1 2 3 8 6 2" xfId="10542"/>
    <cellStyle name="20% - Accent1 2 3 8 6 2 2" xfId="10543"/>
    <cellStyle name="20% - Accent1 2 3 8 6 3" xfId="10544"/>
    <cellStyle name="20% - Accent1 2 3 8 7" xfId="10545"/>
    <cellStyle name="20% - Accent1 2 3 8 7 2" xfId="10546"/>
    <cellStyle name="20% - Accent1 2 3 8 8" xfId="10547"/>
    <cellStyle name="20% - Accent1 2 3 8 8 2" xfId="10548"/>
    <cellStyle name="20% - Accent1 2 3 8 9" xfId="10549"/>
    <cellStyle name="20% - Accent1 2 3 9" xfId="10550"/>
    <cellStyle name="20% - Accent1 2 3 9 2" xfId="10551"/>
    <cellStyle name="20% - Accent1 2 3 9 2 2" xfId="10552"/>
    <cellStyle name="20% - Accent1 2 3 9 2 2 2" xfId="10553"/>
    <cellStyle name="20% - Accent1 2 3 9 2 3" xfId="10554"/>
    <cellStyle name="20% - Accent1 2 3 9 3" xfId="10555"/>
    <cellStyle name="20% - Accent1 2 3 9 3 2" xfId="10556"/>
    <cellStyle name="20% - Accent1 2 3 9 4" xfId="10557"/>
    <cellStyle name="20% - Accent1 2 4" xfId="10558"/>
    <cellStyle name="20% - Accent1 2 4 10" xfId="10559"/>
    <cellStyle name="20% - Accent1 2 4 10 2" xfId="10560"/>
    <cellStyle name="20% - Accent1 2 4 10 2 2" xfId="10561"/>
    <cellStyle name="20% - Accent1 2 4 10 2 2 2" xfId="10562"/>
    <cellStyle name="20% - Accent1 2 4 10 2 3" xfId="10563"/>
    <cellStyle name="20% - Accent1 2 4 10 3" xfId="10564"/>
    <cellStyle name="20% - Accent1 2 4 10 3 2" xfId="10565"/>
    <cellStyle name="20% - Accent1 2 4 10 4" xfId="10566"/>
    <cellStyle name="20% - Accent1 2 4 11" xfId="10567"/>
    <cellStyle name="20% - Accent1 2 4 11 2" xfId="10568"/>
    <cellStyle name="20% - Accent1 2 4 11 2 2" xfId="10569"/>
    <cellStyle name="20% - Accent1 2 4 11 2 2 2" xfId="10570"/>
    <cellStyle name="20% - Accent1 2 4 11 2 3" xfId="10571"/>
    <cellStyle name="20% - Accent1 2 4 11 3" xfId="10572"/>
    <cellStyle name="20% - Accent1 2 4 11 3 2" xfId="10573"/>
    <cellStyle name="20% - Accent1 2 4 11 4" xfId="10574"/>
    <cellStyle name="20% - Accent1 2 4 12" xfId="10575"/>
    <cellStyle name="20% - Accent1 2 4 12 2" xfId="10576"/>
    <cellStyle name="20% - Accent1 2 4 12 2 2" xfId="10577"/>
    <cellStyle name="20% - Accent1 2 4 12 3" xfId="10578"/>
    <cellStyle name="20% - Accent1 2 4 13" xfId="10579"/>
    <cellStyle name="20% - Accent1 2 4 13 2" xfId="10580"/>
    <cellStyle name="20% - Accent1 2 4 13 2 2" xfId="10581"/>
    <cellStyle name="20% - Accent1 2 4 13 3" xfId="10582"/>
    <cellStyle name="20% - Accent1 2 4 14" xfId="10583"/>
    <cellStyle name="20% - Accent1 2 4 14 2" xfId="10584"/>
    <cellStyle name="20% - Accent1 2 4 15" xfId="10585"/>
    <cellStyle name="20% - Accent1 2 4 15 2" xfId="10586"/>
    <cellStyle name="20% - Accent1 2 4 16" xfId="10587"/>
    <cellStyle name="20% - Accent1 2 4 2" xfId="10588"/>
    <cellStyle name="20% - Accent1 2 4 2 10" xfId="10589"/>
    <cellStyle name="20% - Accent1 2 4 2 10 2" xfId="10590"/>
    <cellStyle name="20% - Accent1 2 4 2 10 2 2" xfId="10591"/>
    <cellStyle name="20% - Accent1 2 4 2 10 2 2 2" xfId="10592"/>
    <cellStyle name="20% - Accent1 2 4 2 10 2 3" xfId="10593"/>
    <cellStyle name="20% - Accent1 2 4 2 10 3" xfId="10594"/>
    <cellStyle name="20% - Accent1 2 4 2 10 3 2" xfId="10595"/>
    <cellStyle name="20% - Accent1 2 4 2 10 4" xfId="10596"/>
    <cellStyle name="20% - Accent1 2 4 2 11" xfId="10597"/>
    <cellStyle name="20% - Accent1 2 4 2 11 2" xfId="10598"/>
    <cellStyle name="20% - Accent1 2 4 2 11 2 2" xfId="10599"/>
    <cellStyle name="20% - Accent1 2 4 2 11 3" xfId="10600"/>
    <cellStyle name="20% - Accent1 2 4 2 12" xfId="10601"/>
    <cellStyle name="20% - Accent1 2 4 2 12 2" xfId="10602"/>
    <cellStyle name="20% - Accent1 2 4 2 12 2 2" xfId="10603"/>
    <cellStyle name="20% - Accent1 2 4 2 12 3" xfId="10604"/>
    <cellStyle name="20% - Accent1 2 4 2 13" xfId="10605"/>
    <cellStyle name="20% - Accent1 2 4 2 13 2" xfId="10606"/>
    <cellStyle name="20% - Accent1 2 4 2 14" xfId="10607"/>
    <cellStyle name="20% - Accent1 2 4 2 14 2" xfId="10608"/>
    <cellStyle name="20% - Accent1 2 4 2 15" xfId="10609"/>
    <cellStyle name="20% - Accent1 2 4 2 2" xfId="10610"/>
    <cellStyle name="20% - Accent1 2 4 2 2 10" xfId="10611"/>
    <cellStyle name="20% - Accent1 2 4 2 2 10 2" xfId="10612"/>
    <cellStyle name="20% - Accent1 2 4 2 2 10 2 2" xfId="10613"/>
    <cellStyle name="20% - Accent1 2 4 2 2 10 3" xfId="10614"/>
    <cellStyle name="20% - Accent1 2 4 2 2 11" xfId="10615"/>
    <cellStyle name="20% - Accent1 2 4 2 2 11 2" xfId="10616"/>
    <cellStyle name="20% - Accent1 2 4 2 2 11 2 2" xfId="10617"/>
    <cellStyle name="20% - Accent1 2 4 2 2 11 3" xfId="10618"/>
    <cellStyle name="20% - Accent1 2 4 2 2 12" xfId="10619"/>
    <cellStyle name="20% - Accent1 2 4 2 2 12 2" xfId="10620"/>
    <cellStyle name="20% - Accent1 2 4 2 2 13" xfId="10621"/>
    <cellStyle name="20% - Accent1 2 4 2 2 13 2" xfId="10622"/>
    <cellStyle name="20% - Accent1 2 4 2 2 14" xfId="10623"/>
    <cellStyle name="20% - Accent1 2 4 2 2 2" xfId="10624"/>
    <cellStyle name="20% - Accent1 2 4 2 2 2 10" xfId="10625"/>
    <cellStyle name="20% - Accent1 2 4 2 2 2 10 2" xfId="10626"/>
    <cellStyle name="20% - Accent1 2 4 2 2 2 11" xfId="10627"/>
    <cellStyle name="20% - Accent1 2 4 2 2 2 2" xfId="10628"/>
    <cellStyle name="20% - Accent1 2 4 2 2 2 2 2" xfId="10629"/>
    <cellStyle name="20% - Accent1 2 4 2 2 2 2 2 2" xfId="10630"/>
    <cellStyle name="20% - Accent1 2 4 2 2 2 2 2 2 2" xfId="10631"/>
    <cellStyle name="20% - Accent1 2 4 2 2 2 2 2 2 2 2" xfId="10632"/>
    <cellStyle name="20% - Accent1 2 4 2 2 2 2 2 2 3" xfId="10633"/>
    <cellStyle name="20% - Accent1 2 4 2 2 2 2 2 3" xfId="10634"/>
    <cellStyle name="20% - Accent1 2 4 2 2 2 2 2 3 2" xfId="10635"/>
    <cellStyle name="20% - Accent1 2 4 2 2 2 2 2 4" xfId="10636"/>
    <cellStyle name="20% - Accent1 2 4 2 2 2 2 3" xfId="10637"/>
    <cellStyle name="20% - Accent1 2 4 2 2 2 2 3 2" xfId="10638"/>
    <cellStyle name="20% - Accent1 2 4 2 2 2 2 3 2 2" xfId="10639"/>
    <cellStyle name="20% - Accent1 2 4 2 2 2 2 3 2 2 2" xfId="10640"/>
    <cellStyle name="20% - Accent1 2 4 2 2 2 2 3 2 3" xfId="10641"/>
    <cellStyle name="20% - Accent1 2 4 2 2 2 2 3 3" xfId="10642"/>
    <cellStyle name="20% - Accent1 2 4 2 2 2 2 3 3 2" xfId="10643"/>
    <cellStyle name="20% - Accent1 2 4 2 2 2 2 3 4" xfId="10644"/>
    <cellStyle name="20% - Accent1 2 4 2 2 2 2 4" xfId="10645"/>
    <cellStyle name="20% - Accent1 2 4 2 2 2 2 4 2" xfId="10646"/>
    <cellStyle name="20% - Accent1 2 4 2 2 2 2 4 2 2" xfId="10647"/>
    <cellStyle name="20% - Accent1 2 4 2 2 2 2 4 2 2 2" xfId="10648"/>
    <cellStyle name="20% - Accent1 2 4 2 2 2 2 4 2 3" xfId="10649"/>
    <cellStyle name="20% - Accent1 2 4 2 2 2 2 4 3" xfId="10650"/>
    <cellStyle name="20% - Accent1 2 4 2 2 2 2 4 3 2" xfId="10651"/>
    <cellStyle name="20% - Accent1 2 4 2 2 2 2 4 4" xfId="10652"/>
    <cellStyle name="20% - Accent1 2 4 2 2 2 2 5" xfId="10653"/>
    <cellStyle name="20% - Accent1 2 4 2 2 2 2 5 2" xfId="10654"/>
    <cellStyle name="20% - Accent1 2 4 2 2 2 2 5 2 2" xfId="10655"/>
    <cellStyle name="20% - Accent1 2 4 2 2 2 2 5 3" xfId="10656"/>
    <cellStyle name="20% - Accent1 2 4 2 2 2 2 6" xfId="10657"/>
    <cellStyle name="20% - Accent1 2 4 2 2 2 2 6 2" xfId="10658"/>
    <cellStyle name="20% - Accent1 2 4 2 2 2 2 6 2 2" xfId="10659"/>
    <cellStyle name="20% - Accent1 2 4 2 2 2 2 6 3" xfId="10660"/>
    <cellStyle name="20% - Accent1 2 4 2 2 2 2 7" xfId="10661"/>
    <cellStyle name="20% - Accent1 2 4 2 2 2 2 7 2" xfId="10662"/>
    <cellStyle name="20% - Accent1 2 4 2 2 2 2 8" xfId="10663"/>
    <cellStyle name="20% - Accent1 2 4 2 2 2 2 8 2" xfId="10664"/>
    <cellStyle name="20% - Accent1 2 4 2 2 2 2 9" xfId="10665"/>
    <cellStyle name="20% - Accent1 2 4 2 2 2 3" xfId="10666"/>
    <cellStyle name="20% - Accent1 2 4 2 2 2 3 2" xfId="10667"/>
    <cellStyle name="20% - Accent1 2 4 2 2 2 3 2 2" xfId="10668"/>
    <cellStyle name="20% - Accent1 2 4 2 2 2 3 2 2 2" xfId="10669"/>
    <cellStyle name="20% - Accent1 2 4 2 2 2 3 2 2 2 2" xfId="10670"/>
    <cellStyle name="20% - Accent1 2 4 2 2 2 3 2 2 3" xfId="10671"/>
    <cellStyle name="20% - Accent1 2 4 2 2 2 3 2 3" xfId="10672"/>
    <cellStyle name="20% - Accent1 2 4 2 2 2 3 2 3 2" xfId="10673"/>
    <cellStyle name="20% - Accent1 2 4 2 2 2 3 2 4" xfId="10674"/>
    <cellStyle name="20% - Accent1 2 4 2 2 2 3 3" xfId="10675"/>
    <cellStyle name="20% - Accent1 2 4 2 2 2 3 3 2" xfId="10676"/>
    <cellStyle name="20% - Accent1 2 4 2 2 2 3 3 2 2" xfId="10677"/>
    <cellStyle name="20% - Accent1 2 4 2 2 2 3 3 2 2 2" xfId="10678"/>
    <cellStyle name="20% - Accent1 2 4 2 2 2 3 3 2 3" xfId="10679"/>
    <cellStyle name="20% - Accent1 2 4 2 2 2 3 3 3" xfId="10680"/>
    <cellStyle name="20% - Accent1 2 4 2 2 2 3 3 3 2" xfId="10681"/>
    <cellStyle name="20% - Accent1 2 4 2 2 2 3 3 4" xfId="10682"/>
    <cellStyle name="20% - Accent1 2 4 2 2 2 3 4" xfId="10683"/>
    <cellStyle name="20% - Accent1 2 4 2 2 2 3 4 2" xfId="10684"/>
    <cellStyle name="20% - Accent1 2 4 2 2 2 3 4 2 2" xfId="10685"/>
    <cellStyle name="20% - Accent1 2 4 2 2 2 3 4 2 2 2" xfId="10686"/>
    <cellStyle name="20% - Accent1 2 4 2 2 2 3 4 2 3" xfId="10687"/>
    <cellStyle name="20% - Accent1 2 4 2 2 2 3 4 3" xfId="10688"/>
    <cellStyle name="20% - Accent1 2 4 2 2 2 3 4 3 2" xfId="10689"/>
    <cellStyle name="20% - Accent1 2 4 2 2 2 3 4 4" xfId="10690"/>
    <cellStyle name="20% - Accent1 2 4 2 2 2 3 5" xfId="10691"/>
    <cellStyle name="20% - Accent1 2 4 2 2 2 3 5 2" xfId="10692"/>
    <cellStyle name="20% - Accent1 2 4 2 2 2 3 5 2 2" xfId="10693"/>
    <cellStyle name="20% - Accent1 2 4 2 2 2 3 5 3" xfId="10694"/>
    <cellStyle name="20% - Accent1 2 4 2 2 2 3 6" xfId="10695"/>
    <cellStyle name="20% - Accent1 2 4 2 2 2 3 6 2" xfId="10696"/>
    <cellStyle name="20% - Accent1 2 4 2 2 2 3 6 2 2" xfId="10697"/>
    <cellStyle name="20% - Accent1 2 4 2 2 2 3 6 3" xfId="10698"/>
    <cellStyle name="20% - Accent1 2 4 2 2 2 3 7" xfId="10699"/>
    <cellStyle name="20% - Accent1 2 4 2 2 2 3 7 2" xfId="10700"/>
    <cellStyle name="20% - Accent1 2 4 2 2 2 3 8" xfId="10701"/>
    <cellStyle name="20% - Accent1 2 4 2 2 2 3 8 2" xfId="10702"/>
    <cellStyle name="20% - Accent1 2 4 2 2 2 3 9" xfId="10703"/>
    <cellStyle name="20% - Accent1 2 4 2 2 2 4" xfId="10704"/>
    <cellStyle name="20% - Accent1 2 4 2 2 2 4 2" xfId="10705"/>
    <cellStyle name="20% - Accent1 2 4 2 2 2 4 2 2" xfId="10706"/>
    <cellStyle name="20% - Accent1 2 4 2 2 2 4 2 2 2" xfId="10707"/>
    <cellStyle name="20% - Accent1 2 4 2 2 2 4 2 3" xfId="10708"/>
    <cellStyle name="20% - Accent1 2 4 2 2 2 4 3" xfId="10709"/>
    <cellStyle name="20% - Accent1 2 4 2 2 2 4 3 2" xfId="10710"/>
    <cellStyle name="20% - Accent1 2 4 2 2 2 4 4" xfId="10711"/>
    <cellStyle name="20% - Accent1 2 4 2 2 2 5" xfId="10712"/>
    <cellStyle name="20% - Accent1 2 4 2 2 2 5 2" xfId="10713"/>
    <cellStyle name="20% - Accent1 2 4 2 2 2 5 2 2" xfId="10714"/>
    <cellStyle name="20% - Accent1 2 4 2 2 2 5 2 2 2" xfId="10715"/>
    <cellStyle name="20% - Accent1 2 4 2 2 2 5 2 3" xfId="10716"/>
    <cellStyle name="20% - Accent1 2 4 2 2 2 5 3" xfId="10717"/>
    <cellStyle name="20% - Accent1 2 4 2 2 2 5 3 2" xfId="10718"/>
    <cellStyle name="20% - Accent1 2 4 2 2 2 5 4" xfId="10719"/>
    <cellStyle name="20% - Accent1 2 4 2 2 2 6" xfId="10720"/>
    <cellStyle name="20% - Accent1 2 4 2 2 2 6 2" xfId="10721"/>
    <cellStyle name="20% - Accent1 2 4 2 2 2 6 2 2" xfId="10722"/>
    <cellStyle name="20% - Accent1 2 4 2 2 2 6 2 2 2" xfId="10723"/>
    <cellStyle name="20% - Accent1 2 4 2 2 2 6 2 3" xfId="10724"/>
    <cellStyle name="20% - Accent1 2 4 2 2 2 6 3" xfId="10725"/>
    <cellStyle name="20% - Accent1 2 4 2 2 2 6 3 2" xfId="10726"/>
    <cellStyle name="20% - Accent1 2 4 2 2 2 6 4" xfId="10727"/>
    <cellStyle name="20% - Accent1 2 4 2 2 2 7" xfId="10728"/>
    <cellStyle name="20% - Accent1 2 4 2 2 2 7 2" xfId="10729"/>
    <cellStyle name="20% - Accent1 2 4 2 2 2 7 2 2" xfId="10730"/>
    <cellStyle name="20% - Accent1 2 4 2 2 2 7 3" xfId="10731"/>
    <cellStyle name="20% - Accent1 2 4 2 2 2 8" xfId="10732"/>
    <cellStyle name="20% - Accent1 2 4 2 2 2 8 2" xfId="10733"/>
    <cellStyle name="20% - Accent1 2 4 2 2 2 8 2 2" xfId="10734"/>
    <cellStyle name="20% - Accent1 2 4 2 2 2 8 3" xfId="10735"/>
    <cellStyle name="20% - Accent1 2 4 2 2 2 9" xfId="10736"/>
    <cellStyle name="20% - Accent1 2 4 2 2 2 9 2" xfId="10737"/>
    <cellStyle name="20% - Accent1 2 4 2 2 3" xfId="10738"/>
    <cellStyle name="20% - Accent1 2 4 2 2 3 10" xfId="10739"/>
    <cellStyle name="20% - Accent1 2 4 2 2 3 10 2" xfId="10740"/>
    <cellStyle name="20% - Accent1 2 4 2 2 3 11" xfId="10741"/>
    <cellStyle name="20% - Accent1 2 4 2 2 3 2" xfId="10742"/>
    <cellStyle name="20% - Accent1 2 4 2 2 3 2 2" xfId="10743"/>
    <cellStyle name="20% - Accent1 2 4 2 2 3 2 2 2" xfId="10744"/>
    <cellStyle name="20% - Accent1 2 4 2 2 3 2 2 2 2" xfId="10745"/>
    <cellStyle name="20% - Accent1 2 4 2 2 3 2 2 2 2 2" xfId="10746"/>
    <cellStyle name="20% - Accent1 2 4 2 2 3 2 2 2 3" xfId="10747"/>
    <cellStyle name="20% - Accent1 2 4 2 2 3 2 2 3" xfId="10748"/>
    <cellStyle name="20% - Accent1 2 4 2 2 3 2 2 3 2" xfId="10749"/>
    <cellStyle name="20% - Accent1 2 4 2 2 3 2 2 4" xfId="10750"/>
    <cellStyle name="20% - Accent1 2 4 2 2 3 2 3" xfId="10751"/>
    <cellStyle name="20% - Accent1 2 4 2 2 3 2 3 2" xfId="10752"/>
    <cellStyle name="20% - Accent1 2 4 2 2 3 2 3 2 2" xfId="10753"/>
    <cellStyle name="20% - Accent1 2 4 2 2 3 2 3 2 2 2" xfId="10754"/>
    <cellStyle name="20% - Accent1 2 4 2 2 3 2 3 2 3" xfId="10755"/>
    <cellStyle name="20% - Accent1 2 4 2 2 3 2 3 3" xfId="10756"/>
    <cellStyle name="20% - Accent1 2 4 2 2 3 2 3 3 2" xfId="10757"/>
    <cellStyle name="20% - Accent1 2 4 2 2 3 2 3 4" xfId="10758"/>
    <cellStyle name="20% - Accent1 2 4 2 2 3 2 4" xfId="10759"/>
    <cellStyle name="20% - Accent1 2 4 2 2 3 2 4 2" xfId="10760"/>
    <cellStyle name="20% - Accent1 2 4 2 2 3 2 4 2 2" xfId="10761"/>
    <cellStyle name="20% - Accent1 2 4 2 2 3 2 4 2 2 2" xfId="10762"/>
    <cellStyle name="20% - Accent1 2 4 2 2 3 2 4 2 3" xfId="10763"/>
    <cellStyle name="20% - Accent1 2 4 2 2 3 2 4 3" xfId="10764"/>
    <cellStyle name="20% - Accent1 2 4 2 2 3 2 4 3 2" xfId="10765"/>
    <cellStyle name="20% - Accent1 2 4 2 2 3 2 4 4" xfId="10766"/>
    <cellStyle name="20% - Accent1 2 4 2 2 3 2 5" xfId="10767"/>
    <cellStyle name="20% - Accent1 2 4 2 2 3 2 5 2" xfId="10768"/>
    <cellStyle name="20% - Accent1 2 4 2 2 3 2 5 2 2" xfId="10769"/>
    <cellStyle name="20% - Accent1 2 4 2 2 3 2 5 3" xfId="10770"/>
    <cellStyle name="20% - Accent1 2 4 2 2 3 2 6" xfId="10771"/>
    <cellStyle name="20% - Accent1 2 4 2 2 3 2 6 2" xfId="10772"/>
    <cellStyle name="20% - Accent1 2 4 2 2 3 2 6 2 2" xfId="10773"/>
    <cellStyle name="20% - Accent1 2 4 2 2 3 2 6 3" xfId="10774"/>
    <cellStyle name="20% - Accent1 2 4 2 2 3 2 7" xfId="10775"/>
    <cellStyle name="20% - Accent1 2 4 2 2 3 2 7 2" xfId="10776"/>
    <cellStyle name="20% - Accent1 2 4 2 2 3 2 8" xfId="10777"/>
    <cellStyle name="20% - Accent1 2 4 2 2 3 2 8 2" xfId="10778"/>
    <cellStyle name="20% - Accent1 2 4 2 2 3 2 9" xfId="10779"/>
    <cellStyle name="20% - Accent1 2 4 2 2 3 3" xfId="10780"/>
    <cellStyle name="20% - Accent1 2 4 2 2 3 3 2" xfId="10781"/>
    <cellStyle name="20% - Accent1 2 4 2 2 3 3 2 2" xfId="10782"/>
    <cellStyle name="20% - Accent1 2 4 2 2 3 3 2 2 2" xfId="10783"/>
    <cellStyle name="20% - Accent1 2 4 2 2 3 3 2 2 2 2" xfId="10784"/>
    <cellStyle name="20% - Accent1 2 4 2 2 3 3 2 2 3" xfId="10785"/>
    <cellStyle name="20% - Accent1 2 4 2 2 3 3 2 3" xfId="10786"/>
    <cellStyle name="20% - Accent1 2 4 2 2 3 3 2 3 2" xfId="10787"/>
    <cellStyle name="20% - Accent1 2 4 2 2 3 3 2 4" xfId="10788"/>
    <cellStyle name="20% - Accent1 2 4 2 2 3 3 3" xfId="10789"/>
    <cellStyle name="20% - Accent1 2 4 2 2 3 3 3 2" xfId="10790"/>
    <cellStyle name="20% - Accent1 2 4 2 2 3 3 3 2 2" xfId="10791"/>
    <cellStyle name="20% - Accent1 2 4 2 2 3 3 3 2 2 2" xfId="10792"/>
    <cellStyle name="20% - Accent1 2 4 2 2 3 3 3 2 3" xfId="10793"/>
    <cellStyle name="20% - Accent1 2 4 2 2 3 3 3 3" xfId="10794"/>
    <cellStyle name="20% - Accent1 2 4 2 2 3 3 3 3 2" xfId="10795"/>
    <cellStyle name="20% - Accent1 2 4 2 2 3 3 3 4" xfId="10796"/>
    <cellStyle name="20% - Accent1 2 4 2 2 3 3 4" xfId="10797"/>
    <cellStyle name="20% - Accent1 2 4 2 2 3 3 4 2" xfId="10798"/>
    <cellStyle name="20% - Accent1 2 4 2 2 3 3 4 2 2" xfId="10799"/>
    <cellStyle name="20% - Accent1 2 4 2 2 3 3 4 2 2 2" xfId="10800"/>
    <cellStyle name="20% - Accent1 2 4 2 2 3 3 4 2 3" xfId="10801"/>
    <cellStyle name="20% - Accent1 2 4 2 2 3 3 4 3" xfId="10802"/>
    <cellStyle name="20% - Accent1 2 4 2 2 3 3 4 3 2" xfId="10803"/>
    <cellStyle name="20% - Accent1 2 4 2 2 3 3 4 4" xfId="10804"/>
    <cellStyle name="20% - Accent1 2 4 2 2 3 3 5" xfId="10805"/>
    <cellStyle name="20% - Accent1 2 4 2 2 3 3 5 2" xfId="10806"/>
    <cellStyle name="20% - Accent1 2 4 2 2 3 3 5 2 2" xfId="10807"/>
    <cellStyle name="20% - Accent1 2 4 2 2 3 3 5 3" xfId="10808"/>
    <cellStyle name="20% - Accent1 2 4 2 2 3 3 6" xfId="10809"/>
    <cellStyle name="20% - Accent1 2 4 2 2 3 3 6 2" xfId="10810"/>
    <cellStyle name="20% - Accent1 2 4 2 2 3 3 6 2 2" xfId="10811"/>
    <cellStyle name="20% - Accent1 2 4 2 2 3 3 6 3" xfId="10812"/>
    <cellStyle name="20% - Accent1 2 4 2 2 3 3 7" xfId="10813"/>
    <cellStyle name="20% - Accent1 2 4 2 2 3 3 7 2" xfId="10814"/>
    <cellStyle name="20% - Accent1 2 4 2 2 3 3 8" xfId="10815"/>
    <cellStyle name="20% - Accent1 2 4 2 2 3 3 8 2" xfId="10816"/>
    <cellStyle name="20% - Accent1 2 4 2 2 3 3 9" xfId="10817"/>
    <cellStyle name="20% - Accent1 2 4 2 2 3 4" xfId="10818"/>
    <cellStyle name="20% - Accent1 2 4 2 2 3 4 2" xfId="10819"/>
    <cellStyle name="20% - Accent1 2 4 2 2 3 4 2 2" xfId="10820"/>
    <cellStyle name="20% - Accent1 2 4 2 2 3 4 2 2 2" xfId="10821"/>
    <cellStyle name="20% - Accent1 2 4 2 2 3 4 2 3" xfId="10822"/>
    <cellStyle name="20% - Accent1 2 4 2 2 3 4 3" xfId="10823"/>
    <cellStyle name="20% - Accent1 2 4 2 2 3 4 3 2" xfId="10824"/>
    <cellStyle name="20% - Accent1 2 4 2 2 3 4 4" xfId="10825"/>
    <cellStyle name="20% - Accent1 2 4 2 2 3 5" xfId="10826"/>
    <cellStyle name="20% - Accent1 2 4 2 2 3 5 2" xfId="10827"/>
    <cellStyle name="20% - Accent1 2 4 2 2 3 5 2 2" xfId="10828"/>
    <cellStyle name="20% - Accent1 2 4 2 2 3 5 2 2 2" xfId="10829"/>
    <cellStyle name="20% - Accent1 2 4 2 2 3 5 2 3" xfId="10830"/>
    <cellStyle name="20% - Accent1 2 4 2 2 3 5 3" xfId="10831"/>
    <cellStyle name="20% - Accent1 2 4 2 2 3 5 3 2" xfId="10832"/>
    <cellStyle name="20% - Accent1 2 4 2 2 3 5 4" xfId="10833"/>
    <cellStyle name="20% - Accent1 2 4 2 2 3 6" xfId="10834"/>
    <cellStyle name="20% - Accent1 2 4 2 2 3 6 2" xfId="10835"/>
    <cellStyle name="20% - Accent1 2 4 2 2 3 6 2 2" xfId="10836"/>
    <cellStyle name="20% - Accent1 2 4 2 2 3 6 2 2 2" xfId="10837"/>
    <cellStyle name="20% - Accent1 2 4 2 2 3 6 2 3" xfId="10838"/>
    <cellStyle name="20% - Accent1 2 4 2 2 3 6 3" xfId="10839"/>
    <cellStyle name="20% - Accent1 2 4 2 2 3 6 3 2" xfId="10840"/>
    <cellStyle name="20% - Accent1 2 4 2 2 3 6 4" xfId="10841"/>
    <cellStyle name="20% - Accent1 2 4 2 2 3 7" xfId="10842"/>
    <cellStyle name="20% - Accent1 2 4 2 2 3 7 2" xfId="10843"/>
    <cellStyle name="20% - Accent1 2 4 2 2 3 7 2 2" xfId="10844"/>
    <cellStyle name="20% - Accent1 2 4 2 2 3 7 3" xfId="10845"/>
    <cellStyle name="20% - Accent1 2 4 2 2 3 8" xfId="10846"/>
    <cellStyle name="20% - Accent1 2 4 2 2 3 8 2" xfId="10847"/>
    <cellStyle name="20% - Accent1 2 4 2 2 3 8 2 2" xfId="10848"/>
    <cellStyle name="20% - Accent1 2 4 2 2 3 8 3" xfId="10849"/>
    <cellStyle name="20% - Accent1 2 4 2 2 3 9" xfId="10850"/>
    <cellStyle name="20% - Accent1 2 4 2 2 3 9 2" xfId="10851"/>
    <cellStyle name="20% - Accent1 2 4 2 2 4" xfId="10852"/>
    <cellStyle name="20% - Accent1 2 4 2 2 4 10" xfId="10853"/>
    <cellStyle name="20% - Accent1 2 4 2 2 4 10 2" xfId="10854"/>
    <cellStyle name="20% - Accent1 2 4 2 2 4 11" xfId="10855"/>
    <cellStyle name="20% - Accent1 2 4 2 2 4 2" xfId="10856"/>
    <cellStyle name="20% - Accent1 2 4 2 2 4 2 2" xfId="10857"/>
    <cellStyle name="20% - Accent1 2 4 2 2 4 2 2 2" xfId="10858"/>
    <cellStyle name="20% - Accent1 2 4 2 2 4 2 2 2 2" xfId="10859"/>
    <cellStyle name="20% - Accent1 2 4 2 2 4 2 2 2 2 2" xfId="10860"/>
    <cellStyle name="20% - Accent1 2 4 2 2 4 2 2 2 3" xfId="10861"/>
    <cellStyle name="20% - Accent1 2 4 2 2 4 2 2 3" xfId="10862"/>
    <cellStyle name="20% - Accent1 2 4 2 2 4 2 2 3 2" xfId="10863"/>
    <cellStyle name="20% - Accent1 2 4 2 2 4 2 2 4" xfId="10864"/>
    <cellStyle name="20% - Accent1 2 4 2 2 4 2 3" xfId="10865"/>
    <cellStyle name="20% - Accent1 2 4 2 2 4 2 3 2" xfId="10866"/>
    <cellStyle name="20% - Accent1 2 4 2 2 4 2 3 2 2" xfId="10867"/>
    <cellStyle name="20% - Accent1 2 4 2 2 4 2 3 2 2 2" xfId="10868"/>
    <cellStyle name="20% - Accent1 2 4 2 2 4 2 3 2 3" xfId="10869"/>
    <cellStyle name="20% - Accent1 2 4 2 2 4 2 3 3" xfId="10870"/>
    <cellStyle name="20% - Accent1 2 4 2 2 4 2 3 3 2" xfId="10871"/>
    <cellStyle name="20% - Accent1 2 4 2 2 4 2 3 4" xfId="10872"/>
    <cellStyle name="20% - Accent1 2 4 2 2 4 2 4" xfId="10873"/>
    <cellStyle name="20% - Accent1 2 4 2 2 4 2 4 2" xfId="10874"/>
    <cellStyle name="20% - Accent1 2 4 2 2 4 2 4 2 2" xfId="10875"/>
    <cellStyle name="20% - Accent1 2 4 2 2 4 2 4 2 2 2" xfId="10876"/>
    <cellStyle name="20% - Accent1 2 4 2 2 4 2 4 2 3" xfId="10877"/>
    <cellStyle name="20% - Accent1 2 4 2 2 4 2 4 3" xfId="10878"/>
    <cellStyle name="20% - Accent1 2 4 2 2 4 2 4 3 2" xfId="10879"/>
    <cellStyle name="20% - Accent1 2 4 2 2 4 2 4 4" xfId="10880"/>
    <cellStyle name="20% - Accent1 2 4 2 2 4 2 5" xfId="10881"/>
    <cellStyle name="20% - Accent1 2 4 2 2 4 2 5 2" xfId="10882"/>
    <cellStyle name="20% - Accent1 2 4 2 2 4 2 5 2 2" xfId="10883"/>
    <cellStyle name="20% - Accent1 2 4 2 2 4 2 5 3" xfId="10884"/>
    <cellStyle name="20% - Accent1 2 4 2 2 4 2 6" xfId="10885"/>
    <cellStyle name="20% - Accent1 2 4 2 2 4 2 6 2" xfId="10886"/>
    <cellStyle name="20% - Accent1 2 4 2 2 4 2 6 2 2" xfId="10887"/>
    <cellStyle name="20% - Accent1 2 4 2 2 4 2 6 3" xfId="10888"/>
    <cellStyle name="20% - Accent1 2 4 2 2 4 2 7" xfId="10889"/>
    <cellStyle name="20% - Accent1 2 4 2 2 4 2 7 2" xfId="10890"/>
    <cellStyle name="20% - Accent1 2 4 2 2 4 2 8" xfId="10891"/>
    <cellStyle name="20% - Accent1 2 4 2 2 4 2 8 2" xfId="10892"/>
    <cellStyle name="20% - Accent1 2 4 2 2 4 2 9" xfId="10893"/>
    <cellStyle name="20% - Accent1 2 4 2 2 4 3" xfId="10894"/>
    <cellStyle name="20% - Accent1 2 4 2 2 4 3 2" xfId="10895"/>
    <cellStyle name="20% - Accent1 2 4 2 2 4 3 2 2" xfId="10896"/>
    <cellStyle name="20% - Accent1 2 4 2 2 4 3 2 2 2" xfId="10897"/>
    <cellStyle name="20% - Accent1 2 4 2 2 4 3 2 2 2 2" xfId="10898"/>
    <cellStyle name="20% - Accent1 2 4 2 2 4 3 2 2 3" xfId="10899"/>
    <cellStyle name="20% - Accent1 2 4 2 2 4 3 2 3" xfId="10900"/>
    <cellStyle name="20% - Accent1 2 4 2 2 4 3 2 3 2" xfId="10901"/>
    <cellStyle name="20% - Accent1 2 4 2 2 4 3 2 4" xfId="10902"/>
    <cellStyle name="20% - Accent1 2 4 2 2 4 3 3" xfId="10903"/>
    <cellStyle name="20% - Accent1 2 4 2 2 4 3 3 2" xfId="10904"/>
    <cellStyle name="20% - Accent1 2 4 2 2 4 3 3 2 2" xfId="10905"/>
    <cellStyle name="20% - Accent1 2 4 2 2 4 3 3 2 2 2" xfId="10906"/>
    <cellStyle name="20% - Accent1 2 4 2 2 4 3 3 2 3" xfId="10907"/>
    <cellStyle name="20% - Accent1 2 4 2 2 4 3 3 3" xfId="10908"/>
    <cellStyle name="20% - Accent1 2 4 2 2 4 3 3 3 2" xfId="10909"/>
    <cellStyle name="20% - Accent1 2 4 2 2 4 3 3 4" xfId="10910"/>
    <cellStyle name="20% - Accent1 2 4 2 2 4 3 4" xfId="10911"/>
    <cellStyle name="20% - Accent1 2 4 2 2 4 3 4 2" xfId="10912"/>
    <cellStyle name="20% - Accent1 2 4 2 2 4 3 4 2 2" xfId="10913"/>
    <cellStyle name="20% - Accent1 2 4 2 2 4 3 4 2 2 2" xfId="10914"/>
    <cellStyle name="20% - Accent1 2 4 2 2 4 3 4 2 3" xfId="10915"/>
    <cellStyle name="20% - Accent1 2 4 2 2 4 3 4 3" xfId="10916"/>
    <cellStyle name="20% - Accent1 2 4 2 2 4 3 4 3 2" xfId="10917"/>
    <cellStyle name="20% - Accent1 2 4 2 2 4 3 4 4" xfId="10918"/>
    <cellStyle name="20% - Accent1 2 4 2 2 4 3 5" xfId="10919"/>
    <cellStyle name="20% - Accent1 2 4 2 2 4 3 5 2" xfId="10920"/>
    <cellStyle name="20% - Accent1 2 4 2 2 4 3 5 2 2" xfId="10921"/>
    <cellStyle name="20% - Accent1 2 4 2 2 4 3 5 3" xfId="10922"/>
    <cellStyle name="20% - Accent1 2 4 2 2 4 3 6" xfId="10923"/>
    <cellStyle name="20% - Accent1 2 4 2 2 4 3 6 2" xfId="10924"/>
    <cellStyle name="20% - Accent1 2 4 2 2 4 3 6 2 2" xfId="10925"/>
    <cellStyle name="20% - Accent1 2 4 2 2 4 3 6 3" xfId="10926"/>
    <cellStyle name="20% - Accent1 2 4 2 2 4 3 7" xfId="10927"/>
    <cellStyle name="20% - Accent1 2 4 2 2 4 3 7 2" xfId="10928"/>
    <cellStyle name="20% - Accent1 2 4 2 2 4 3 8" xfId="10929"/>
    <cellStyle name="20% - Accent1 2 4 2 2 4 3 8 2" xfId="10930"/>
    <cellStyle name="20% - Accent1 2 4 2 2 4 3 9" xfId="10931"/>
    <cellStyle name="20% - Accent1 2 4 2 2 4 4" xfId="10932"/>
    <cellStyle name="20% - Accent1 2 4 2 2 4 4 2" xfId="10933"/>
    <cellStyle name="20% - Accent1 2 4 2 2 4 4 2 2" xfId="10934"/>
    <cellStyle name="20% - Accent1 2 4 2 2 4 4 2 2 2" xfId="10935"/>
    <cellStyle name="20% - Accent1 2 4 2 2 4 4 2 3" xfId="10936"/>
    <cellStyle name="20% - Accent1 2 4 2 2 4 4 3" xfId="10937"/>
    <cellStyle name="20% - Accent1 2 4 2 2 4 4 3 2" xfId="10938"/>
    <cellStyle name="20% - Accent1 2 4 2 2 4 4 4" xfId="10939"/>
    <cellStyle name="20% - Accent1 2 4 2 2 4 5" xfId="10940"/>
    <cellStyle name="20% - Accent1 2 4 2 2 4 5 2" xfId="10941"/>
    <cellStyle name="20% - Accent1 2 4 2 2 4 5 2 2" xfId="10942"/>
    <cellStyle name="20% - Accent1 2 4 2 2 4 5 2 2 2" xfId="10943"/>
    <cellStyle name="20% - Accent1 2 4 2 2 4 5 2 3" xfId="10944"/>
    <cellStyle name="20% - Accent1 2 4 2 2 4 5 3" xfId="10945"/>
    <cellStyle name="20% - Accent1 2 4 2 2 4 5 3 2" xfId="10946"/>
    <cellStyle name="20% - Accent1 2 4 2 2 4 5 4" xfId="10947"/>
    <cellStyle name="20% - Accent1 2 4 2 2 4 6" xfId="10948"/>
    <cellStyle name="20% - Accent1 2 4 2 2 4 6 2" xfId="10949"/>
    <cellStyle name="20% - Accent1 2 4 2 2 4 6 2 2" xfId="10950"/>
    <cellStyle name="20% - Accent1 2 4 2 2 4 6 2 2 2" xfId="10951"/>
    <cellStyle name="20% - Accent1 2 4 2 2 4 6 2 3" xfId="10952"/>
    <cellStyle name="20% - Accent1 2 4 2 2 4 6 3" xfId="10953"/>
    <cellStyle name="20% - Accent1 2 4 2 2 4 6 3 2" xfId="10954"/>
    <cellStyle name="20% - Accent1 2 4 2 2 4 6 4" xfId="10955"/>
    <cellStyle name="20% - Accent1 2 4 2 2 4 7" xfId="10956"/>
    <cellStyle name="20% - Accent1 2 4 2 2 4 7 2" xfId="10957"/>
    <cellStyle name="20% - Accent1 2 4 2 2 4 7 2 2" xfId="10958"/>
    <cellStyle name="20% - Accent1 2 4 2 2 4 7 3" xfId="10959"/>
    <cellStyle name="20% - Accent1 2 4 2 2 4 8" xfId="10960"/>
    <cellStyle name="20% - Accent1 2 4 2 2 4 8 2" xfId="10961"/>
    <cellStyle name="20% - Accent1 2 4 2 2 4 8 2 2" xfId="10962"/>
    <cellStyle name="20% - Accent1 2 4 2 2 4 8 3" xfId="10963"/>
    <cellStyle name="20% - Accent1 2 4 2 2 4 9" xfId="10964"/>
    <cellStyle name="20% - Accent1 2 4 2 2 4 9 2" xfId="10965"/>
    <cellStyle name="20% - Accent1 2 4 2 2 5" xfId="10966"/>
    <cellStyle name="20% - Accent1 2 4 2 2 5 2" xfId="10967"/>
    <cellStyle name="20% - Accent1 2 4 2 2 5 2 2" xfId="10968"/>
    <cellStyle name="20% - Accent1 2 4 2 2 5 2 2 2" xfId="10969"/>
    <cellStyle name="20% - Accent1 2 4 2 2 5 2 2 2 2" xfId="10970"/>
    <cellStyle name="20% - Accent1 2 4 2 2 5 2 2 3" xfId="10971"/>
    <cellStyle name="20% - Accent1 2 4 2 2 5 2 3" xfId="10972"/>
    <cellStyle name="20% - Accent1 2 4 2 2 5 2 3 2" xfId="10973"/>
    <cellStyle name="20% - Accent1 2 4 2 2 5 2 4" xfId="10974"/>
    <cellStyle name="20% - Accent1 2 4 2 2 5 3" xfId="10975"/>
    <cellStyle name="20% - Accent1 2 4 2 2 5 3 2" xfId="10976"/>
    <cellStyle name="20% - Accent1 2 4 2 2 5 3 2 2" xfId="10977"/>
    <cellStyle name="20% - Accent1 2 4 2 2 5 3 2 2 2" xfId="10978"/>
    <cellStyle name="20% - Accent1 2 4 2 2 5 3 2 3" xfId="10979"/>
    <cellStyle name="20% - Accent1 2 4 2 2 5 3 3" xfId="10980"/>
    <cellStyle name="20% - Accent1 2 4 2 2 5 3 3 2" xfId="10981"/>
    <cellStyle name="20% - Accent1 2 4 2 2 5 3 4" xfId="10982"/>
    <cellStyle name="20% - Accent1 2 4 2 2 5 4" xfId="10983"/>
    <cellStyle name="20% - Accent1 2 4 2 2 5 4 2" xfId="10984"/>
    <cellStyle name="20% - Accent1 2 4 2 2 5 4 2 2" xfId="10985"/>
    <cellStyle name="20% - Accent1 2 4 2 2 5 4 2 2 2" xfId="10986"/>
    <cellStyle name="20% - Accent1 2 4 2 2 5 4 2 3" xfId="10987"/>
    <cellStyle name="20% - Accent1 2 4 2 2 5 4 3" xfId="10988"/>
    <cellStyle name="20% - Accent1 2 4 2 2 5 4 3 2" xfId="10989"/>
    <cellStyle name="20% - Accent1 2 4 2 2 5 4 4" xfId="10990"/>
    <cellStyle name="20% - Accent1 2 4 2 2 5 5" xfId="10991"/>
    <cellStyle name="20% - Accent1 2 4 2 2 5 5 2" xfId="10992"/>
    <cellStyle name="20% - Accent1 2 4 2 2 5 5 2 2" xfId="10993"/>
    <cellStyle name="20% - Accent1 2 4 2 2 5 5 3" xfId="10994"/>
    <cellStyle name="20% - Accent1 2 4 2 2 5 6" xfId="10995"/>
    <cellStyle name="20% - Accent1 2 4 2 2 5 6 2" xfId="10996"/>
    <cellStyle name="20% - Accent1 2 4 2 2 5 6 2 2" xfId="10997"/>
    <cellStyle name="20% - Accent1 2 4 2 2 5 6 3" xfId="10998"/>
    <cellStyle name="20% - Accent1 2 4 2 2 5 7" xfId="10999"/>
    <cellStyle name="20% - Accent1 2 4 2 2 5 7 2" xfId="11000"/>
    <cellStyle name="20% - Accent1 2 4 2 2 5 8" xfId="11001"/>
    <cellStyle name="20% - Accent1 2 4 2 2 5 8 2" xfId="11002"/>
    <cellStyle name="20% - Accent1 2 4 2 2 5 9" xfId="11003"/>
    <cellStyle name="20% - Accent1 2 4 2 2 6" xfId="11004"/>
    <cellStyle name="20% - Accent1 2 4 2 2 6 2" xfId="11005"/>
    <cellStyle name="20% - Accent1 2 4 2 2 6 2 2" xfId="11006"/>
    <cellStyle name="20% - Accent1 2 4 2 2 6 2 2 2" xfId="11007"/>
    <cellStyle name="20% - Accent1 2 4 2 2 6 2 2 2 2" xfId="11008"/>
    <cellStyle name="20% - Accent1 2 4 2 2 6 2 2 3" xfId="11009"/>
    <cellStyle name="20% - Accent1 2 4 2 2 6 2 3" xfId="11010"/>
    <cellStyle name="20% - Accent1 2 4 2 2 6 2 3 2" xfId="11011"/>
    <cellStyle name="20% - Accent1 2 4 2 2 6 2 4" xfId="11012"/>
    <cellStyle name="20% - Accent1 2 4 2 2 6 3" xfId="11013"/>
    <cellStyle name="20% - Accent1 2 4 2 2 6 3 2" xfId="11014"/>
    <cellStyle name="20% - Accent1 2 4 2 2 6 3 2 2" xfId="11015"/>
    <cellStyle name="20% - Accent1 2 4 2 2 6 3 2 2 2" xfId="11016"/>
    <cellStyle name="20% - Accent1 2 4 2 2 6 3 2 3" xfId="11017"/>
    <cellStyle name="20% - Accent1 2 4 2 2 6 3 3" xfId="11018"/>
    <cellStyle name="20% - Accent1 2 4 2 2 6 3 3 2" xfId="11019"/>
    <cellStyle name="20% - Accent1 2 4 2 2 6 3 4" xfId="11020"/>
    <cellStyle name="20% - Accent1 2 4 2 2 6 4" xfId="11021"/>
    <cellStyle name="20% - Accent1 2 4 2 2 6 4 2" xfId="11022"/>
    <cellStyle name="20% - Accent1 2 4 2 2 6 4 2 2" xfId="11023"/>
    <cellStyle name="20% - Accent1 2 4 2 2 6 4 2 2 2" xfId="11024"/>
    <cellStyle name="20% - Accent1 2 4 2 2 6 4 2 3" xfId="11025"/>
    <cellStyle name="20% - Accent1 2 4 2 2 6 4 3" xfId="11026"/>
    <cellStyle name="20% - Accent1 2 4 2 2 6 4 3 2" xfId="11027"/>
    <cellStyle name="20% - Accent1 2 4 2 2 6 4 4" xfId="11028"/>
    <cellStyle name="20% - Accent1 2 4 2 2 6 5" xfId="11029"/>
    <cellStyle name="20% - Accent1 2 4 2 2 6 5 2" xfId="11030"/>
    <cellStyle name="20% - Accent1 2 4 2 2 6 5 2 2" xfId="11031"/>
    <cellStyle name="20% - Accent1 2 4 2 2 6 5 3" xfId="11032"/>
    <cellStyle name="20% - Accent1 2 4 2 2 6 6" xfId="11033"/>
    <cellStyle name="20% - Accent1 2 4 2 2 6 6 2" xfId="11034"/>
    <cellStyle name="20% - Accent1 2 4 2 2 6 6 2 2" xfId="11035"/>
    <cellStyle name="20% - Accent1 2 4 2 2 6 6 3" xfId="11036"/>
    <cellStyle name="20% - Accent1 2 4 2 2 6 7" xfId="11037"/>
    <cellStyle name="20% - Accent1 2 4 2 2 6 7 2" xfId="11038"/>
    <cellStyle name="20% - Accent1 2 4 2 2 6 8" xfId="11039"/>
    <cellStyle name="20% - Accent1 2 4 2 2 6 8 2" xfId="11040"/>
    <cellStyle name="20% - Accent1 2 4 2 2 6 9" xfId="11041"/>
    <cellStyle name="20% - Accent1 2 4 2 2 7" xfId="11042"/>
    <cellStyle name="20% - Accent1 2 4 2 2 7 2" xfId="11043"/>
    <cellStyle name="20% - Accent1 2 4 2 2 7 2 2" xfId="11044"/>
    <cellStyle name="20% - Accent1 2 4 2 2 7 2 2 2" xfId="11045"/>
    <cellStyle name="20% - Accent1 2 4 2 2 7 2 3" xfId="11046"/>
    <cellStyle name="20% - Accent1 2 4 2 2 7 3" xfId="11047"/>
    <cellStyle name="20% - Accent1 2 4 2 2 7 3 2" xfId="11048"/>
    <cellStyle name="20% - Accent1 2 4 2 2 7 4" xfId="11049"/>
    <cellStyle name="20% - Accent1 2 4 2 2 8" xfId="11050"/>
    <cellStyle name="20% - Accent1 2 4 2 2 8 2" xfId="11051"/>
    <cellStyle name="20% - Accent1 2 4 2 2 8 2 2" xfId="11052"/>
    <cellStyle name="20% - Accent1 2 4 2 2 8 2 2 2" xfId="11053"/>
    <cellStyle name="20% - Accent1 2 4 2 2 8 2 3" xfId="11054"/>
    <cellStyle name="20% - Accent1 2 4 2 2 8 3" xfId="11055"/>
    <cellStyle name="20% - Accent1 2 4 2 2 8 3 2" xfId="11056"/>
    <cellStyle name="20% - Accent1 2 4 2 2 8 4" xfId="11057"/>
    <cellStyle name="20% - Accent1 2 4 2 2 9" xfId="11058"/>
    <cellStyle name="20% - Accent1 2 4 2 2 9 2" xfId="11059"/>
    <cellStyle name="20% - Accent1 2 4 2 2 9 2 2" xfId="11060"/>
    <cellStyle name="20% - Accent1 2 4 2 2 9 2 2 2" xfId="11061"/>
    <cellStyle name="20% - Accent1 2 4 2 2 9 2 3" xfId="11062"/>
    <cellStyle name="20% - Accent1 2 4 2 2 9 3" xfId="11063"/>
    <cellStyle name="20% - Accent1 2 4 2 2 9 3 2" xfId="11064"/>
    <cellStyle name="20% - Accent1 2 4 2 2 9 4" xfId="11065"/>
    <cellStyle name="20% - Accent1 2 4 2 3" xfId="11066"/>
    <cellStyle name="20% - Accent1 2 4 2 3 10" xfId="11067"/>
    <cellStyle name="20% - Accent1 2 4 2 3 10 2" xfId="11068"/>
    <cellStyle name="20% - Accent1 2 4 2 3 11" xfId="11069"/>
    <cellStyle name="20% - Accent1 2 4 2 3 2" xfId="11070"/>
    <cellStyle name="20% - Accent1 2 4 2 3 2 2" xfId="11071"/>
    <cellStyle name="20% - Accent1 2 4 2 3 2 2 2" xfId="11072"/>
    <cellStyle name="20% - Accent1 2 4 2 3 2 2 2 2" xfId="11073"/>
    <cellStyle name="20% - Accent1 2 4 2 3 2 2 2 2 2" xfId="11074"/>
    <cellStyle name="20% - Accent1 2 4 2 3 2 2 2 3" xfId="11075"/>
    <cellStyle name="20% - Accent1 2 4 2 3 2 2 3" xfId="11076"/>
    <cellStyle name="20% - Accent1 2 4 2 3 2 2 3 2" xfId="11077"/>
    <cellStyle name="20% - Accent1 2 4 2 3 2 2 4" xfId="11078"/>
    <cellStyle name="20% - Accent1 2 4 2 3 2 3" xfId="11079"/>
    <cellStyle name="20% - Accent1 2 4 2 3 2 3 2" xfId="11080"/>
    <cellStyle name="20% - Accent1 2 4 2 3 2 3 2 2" xfId="11081"/>
    <cellStyle name="20% - Accent1 2 4 2 3 2 3 2 2 2" xfId="11082"/>
    <cellStyle name="20% - Accent1 2 4 2 3 2 3 2 3" xfId="11083"/>
    <cellStyle name="20% - Accent1 2 4 2 3 2 3 3" xfId="11084"/>
    <cellStyle name="20% - Accent1 2 4 2 3 2 3 3 2" xfId="11085"/>
    <cellStyle name="20% - Accent1 2 4 2 3 2 3 4" xfId="11086"/>
    <cellStyle name="20% - Accent1 2 4 2 3 2 4" xfId="11087"/>
    <cellStyle name="20% - Accent1 2 4 2 3 2 4 2" xfId="11088"/>
    <cellStyle name="20% - Accent1 2 4 2 3 2 4 2 2" xfId="11089"/>
    <cellStyle name="20% - Accent1 2 4 2 3 2 4 2 2 2" xfId="11090"/>
    <cellStyle name="20% - Accent1 2 4 2 3 2 4 2 3" xfId="11091"/>
    <cellStyle name="20% - Accent1 2 4 2 3 2 4 3" xfId="11092"/>
    <cellStyle name="20% - Accent1 2 4 2 3 2 4 3 2" xfId="11093"/>
    <cellStyle name="20% - Accent1 2 4 2 3 2 4 4" xfId="11094"/>
    <cellStyle name="20% - Accent1 2 4 2 3 2 5" xfId="11095"/>
    <cellStyle name="20% - Accent1 2 4 2 3 2 5 2" xfId="11096"/>
    <cellStyle name="20% - Accent1 2 4 2 3 2 5 2 2" xfId="11097"/>
    <cellStyle name="20% - Accent1 2 4 2 3 2 5 3" xfId="11098"/>
    <cellStyle name="20% - Accent1 2 4 2 3 2 6" xfId="11099"/>
    <cellStyle name="20% - Accent1 2 4 2 3 2 6 2" xfId="11100"/>
    <cellStyle name="20% - Accent1 2 4 2 3 2 6 2 2" xfId="11101"/>
    <cellStyle name="20% - Accent1 2 4 2 3 2 6 3" xfId="11102"/>
    <cellStyle name="20% - Accent1 2 4 2 3 2 7" xfId="11103"/>
    <cellStyle name="20% - Accent1 2 4 2 3 2 7 2" xfId="11104"/>
    <cellStyle name="20% - Accent1 2 4 2 3 2 8" xfId="11105"/>
    <cellStyle name="20% - Accent1 2 4 2 3 2 8 2" xfId="11106"/>
    <cellStyle name="20% - Accent1 2 4 2 3 2 9" xfId="11107"/>
    <cellStyle name="20% - Accent1 2 4 2 3 3" xfId="11108"/>
    <cellStyle name="20% - Accent1 2 4 2 3 3 2" xfId="11109"/>
    <cellStyle name="20% - Accent1 2 4 2 3 3 2 2" xfId="11110"/>
    <cellStyle name="20% - Accent1 2 4 2 3 3 2 2 2" xfId="11111"/>
    <cellStyle name="20% - Accent1 2 4 2 3 3 2 2 2 2" xfId="11112"/>
    <cellStyle name="20% - Accent1 2 4 2 3 3 2 2 3" xfId="11113"/>
    <cellStyle name="20% - Accent1 2 4 2 3 3 2 3" xfId="11114"/>
    <cellStyle name="20% - Accent1 2 4 2 3 3 2 3 2" xfId="11115"/>
    <cellStyle name="20% - Accent1 2 4 2 3 3 2 4" xfId="11116"/>
    <cellStyle name="20% - Accent1 2 4 2 3 3 3" xfId="11117"/>
    <cellStyle name="20% - Accent1 2 4 2 3 3 3 2" xfId="11118"/>
    <cellStyle name="20% - Accent1 2 4 2 3 3 3 2 2" xfId="11119"/>
    <cellStyle name="20% - Accent1 2 4 2 3 3 3 2 2 2" xfId="11120"/>
    <cellStyle name="20% - Accent1 2 4 2 3 3 3 2 3" xfId="11121"/>
    <cellStyle name="20% - Accent1 2 4 2 3 3 3 3" xfId="11122"/>
    <cellStyle name="20% - Accent1 2 4 2 3 3 3 3 2" xfId="11123"/>
    <cellStyle name="20% - Accent1 2 4 2 3 3 3 4" xfId="11124"/>
    <cellStyle name="20% - Accent1 2 4 2 3 3 4" xfId="11125"/>
    <cellStyle name="20% - Accent1 2 4 2 3 3 4 2" xfId="11126"/>
    <cellStyle name="20% - Accent1 2 4 2 3 3 4 2 2" xfId="11127"/>
    <cellStyle name="20% - Accent1 2 4 2 3 3 4 2 2 2" xfId="11128"/>
    <cellStyle name="20% - Accent1 2 4 2 3 3 4 2 3" xfId="11129"/>
    <cellStyle name="20% - Accent1 2 4 2 3 3 4 3" xfId="11130"/>
    <cellStyle name="20% - Accent1 2 4 2 3 3 4 3 2" xfId="11131"/>
    <cellStyle name="20% - Accent1 2 4 2 3 3 4 4" xfId="11132"/>
    <cellStyle name="20% - Accent1 2 4 2 3 3 5" xfId="11133"/>
    <cellStyle name="20% - Accent1 2 4 2 3 3 5 2" xfId="11134"/>
    <cellStyle name="20% - Accent1 2 4 2 3 3 5 2 2" xfId="11135"/>
    <cellStyle name="20% - Accent1 2 4 2 3 3 5 3" xfId="11136"/>
    <cellStyle name="20% - Accent1 2 4 2 3 3 6" xfId="11137"/>
    <cellStyle name="20% - Accent1 2 4 2 3 3 6 2" xfId="11138"/>
    <cellStyle name="20% - Accent1 2 4 2 3 3 6 2 2" xfId="11139"/>
    <cellStyle name="20% - Accent1 2 4 2 3 3 6 3" xfId="11140"/>
    <cellStyle name="20% - Accent1 2 4 2 3 3 7" xfId="11141"/>
    <cellStyle name="20% - Accent1 2 4 2 3 3 7 2" xfId="11142"/>
    <cellStyle name="20% - Accent1 2 4 2 3 3 8" xfId="11143"/>
    <cellStyle name="20% - Accent1 2 4 2 3 3 8 2" xfId="11144"/>
    <cellStyle name="20% - Accent1 2 4 2 3 3 9" xfId="11145"/>
    <cellStyle name="20% - Accent1 2 4 2 3 4" xfId="11146"/>
    <cellStyle name="20% - Accent1 2 4 2 3 4 2" xfId="11147"/>
    <cellStyle name="20% - Accent1 2 4 2 3 4 2 2" xfId="11148"/>
    <cellStyle name="20% - Accent1 2 4 2 3 4 2 2 2" xfId="11149"/>
    <cellStyle name="20% - Accent1 2 4 2 3 4 2 3" xfId="11150"/>
    <cellStyle name="20% - Accent1 2 4 2 3 4 3" xfId="11151"/>
    <cellStyle name="20% - Accent1 2 4 2 3 4 3 2" xfId="11152"/>
    <cellStyle name="20% - Accent1 2 4 2 3 4 4" xfId="11153"/>
    <cellStyle name="20% - Accent1 2 4 2 3 5" xfId="11154"/>
    <cellStyle name="20% - Accent1 2 4 2 3 5 2" xfId="11155"/>
    <cellStyle name="20% - Accent1 2 4 2 3 5 2 2" xfId="11156"/>
    <cellStyle name="20% - Accent1 2 4 2 3 5 2 2 2" xfId="11157"/>
    <cellStyle name="20% - Accent1 2 4 2 3 5 2 3" xfId="11158"/>
    <cellStyle name="20% - Accent1 2 4 2 3 5 3" xfId="11159"/>
    <cellStyle name="20% - Accent1 2 4 2 3 5 3 2" xfId="11160"/>
    <cellStyle name="20% - Accent1 2 4 2 3 5 4" xfId="11161"/>
    <cellStyle name="20% - Accent1 2 4 2 3 6" xfId="11162"/>
    <cellStyle name="20% - Accent1 2 4 2 3 6 2" xfId="11163"/>
    <cellStyle name="20% - Accent1 2 4 2 3 6 2 2" xfId="11164"/>
    <cellStyle name="20% - Accent1 2 4 2 3 6 2 2 2" xfId="11165"/>
    <cellStyle name="20% - Accent1 2 4 2 3 6 2 3" xfId="11166"/>
    <cellStyle name="20% - Accent1 2 4 2 3 6 3" xfId="11167"/>
    <cellStyle name="20% - Accent1 2 4 2 3 6 3 2" xfId="11168"/>
    <cellStyle name="20% - Accent1 2 4 2 3 6 4" xfId="11169"/>
    <cellStyle name="20% - Accent1 2 4 2 3 7" xfId="11170"/>
    <cellStyle name="20% - Accent1 2 4 2 3 7 2" xfId="11171"/>
    <cellStyle name="20% - Accent1 2 4 2 3 7 2 2" xfId="11172"/>
    <cellStyle name="20% - Accent1 2 4 2 3 7 3" xfId="11173"/>
    <cellStyle name="20% - Accent1 2 4 2 3 8" xfId="11174"/>
    <cellStyle name="20% - Accent1 2 4 2 3 8 2" xfId="11175"/>
    <cellStyle name="20% - Accent1 2 4 2 3 8 2 2" xfId="11176"/>
    <cellStyle name="20% - Accent1 2 4 2 3 8 3" xfId="11177"/>
    <cellStyle name="20% - Accent1 2 4 2 3 9" xfId="11178"/>
    <cellStyle name="20% - Accent1 2 4 2 3 9 2" xfId="11179"/>
    <cellStyle name="20% - Accent1 2 4 2 4" xfId="11180"/>
    <cellStyle name="20% - Accent1 2 4 2 4 10" xfId="11181"/>
    <cellStyle name="20% - Accent1 2 4 2 4 10 2" xfId="11182"/>
    <cellStyle name="20% - Accent1 2 4 2 4 11" xfId="11183"/>
    <cellStyle name="20% - Accent1 2 4 2 4 2" xfId="11184"/>
    <cellStyle name="20% - Accent1 2 4 2 4 2 2" xfId="11185"/>
    <cellStyle name="20% - Accent1 2 4 2 4 2 2 2" xfId="11186"/>
    <cellStyle name="20% - Accent1 2 4 2 4 2 2 2 2" xfId="11187"/>
    <cellStyle name="20% - Accent1 2 4 2 4 2 2 2 2 2" xfId="11188"/>
    <cellStyle name="20% - Accent1 2 4 2 4 2 2 2 3" xfId="11189"/>
    <cellStyle name="20% - Accent1 2 4 2 4 2 2 3" xfId="11190"/>
    <cellStyle name="20% - Accent1 2 4 2 4 2 2 3 2" xfId="11191"/>
    <cellStyle name="20% - Accent1 2 4 2 4 2 2 4" xfId="11192"/>
    <cellStyle name="20% - Accent1 2 4 2 4 2 3" xfId="11193"/>
    <cellStyle name="20% - Accent1 2 4 2 4 2 3 2" xfId="11194"/>
    <cellStyle name="20% - Accent1 2 4 2 4 2 3 2 2" xfId="11195"/>
    <cellStyle name="20% - Accent1 2 4 2 4 2 3 2 2 2" xfId="11196"/>
    <cellStyle name="20% - Accent1 2 4 2 4 2 3 2 3" xfId="11197"/>
    <cellStyle name="20% - Accent1 2 4 2 4 2 3 3" xfId="11198"/>
    <cellStyle name="20% - Accent1 2 4 2 4 2 3 3 2" xfId="11199"/>
    <cellStyle name="20% - Accent1 2 4 2 4 2 3 4" xfId="11200"/>
    <cellStyle name="20% - Accent1 2 4 2 4 2 4" xfId="11201"/>
    <cellStyle name="20% - Accent1 2 4 2 4 2 4 2" xfId="11202"/>
    <cellStyle name="20% - Accent1 2 4 2 4 2 4 2 2" xfId="11203"/>
    <cellStyle name="20% - Accent1 2 4 2 4 2 4 2 2 2" xfId="11204"/>
    <cellStyle name="20% - Accent1 2 4 2 4 2 4 2 3" xfId="11205"/>
    <cellStyle name="20% - Accent1 2 4 2 4 2 4 3" xfId="11206"/>
    <cellStyle name="20% - Accent1 2 4 2 4 2 4 3 2" xfId="11207"/>
    <cellStyle name="20% - Accent1 2 4 2 4 2 4 4" xfId="11208"/>
    <cellStyle name="20% - Accent1 2 4 2 4 2 5" xfId="11209"/>
    <cellStyle name="20% - Accent1 2 4 2 4 2 5 2" xfId="11210"/>
    <cellStyle name="20% - Accent1 2 4 2 4 2 5 2 2" xfId="11211"/>
    <cellStyle name="20% - Accent1 2 4 2 4 2 5 3" xfId="11212"/>
    <cellStyle name="20% - Accent1 2 4 2 4 2 6" xfId="11213"/>
    <cellStyle name="20% - Accent1 2 4 2 4 2 6 2" xfId="11214"/>
    <cellStyle name="20% - Accent1 2 4 2 4 2 6 2 2" xfId="11215"/>
    <cellStyle name="20% - Accent1 2 4 2 4 2 6 3" xfId="11216"/>
    <cellStyle name="20% - Accent1 2 4 2 4 2 7" xfId="11217"/>
    <cellStyle name="20% - Accent1 2 4 2 4 2 7 2" xfId="11218"/>
    <cellStyle name="20% - Accent1 2 4 2 4 2 8" xfId="11219"/>
    <cellStyle name="20% - Accent1 2 4 2 4 2 8 2" xfId="11220"/>
    <cellStyle name="20% - Accent1 2 4 2 4 2 9" xfId="11221"/>
    <cellStyle name="20% - Accent1 2 4 2 4 3" xfId="11222"/>
    <cellStyle name="20% - Accent1 2 4 2 4 3 2" xfId="11223"/>
    <cellStyle name="20% - Accent1 2 4 2 4 3 2 2" xfId="11224"/>
    <cellStyle name="20% - Accent1 2 4 2 4 3 2 2 2" xfId="11225"/>
    <cellStyle name="20% - Accent1 2 4 2 4 3 2 2 2 2" xfId="11226"/>
    <cellStyle name="20% - Accent1 2 4 2 4 3 2 2 3" xfId="11227"/>
    <cellStyle name="20% - Accent1 2 4 2 4 3 2 3" xfId="11228"/>
    <cellStyle name="20% - Accent1 2 4 2 4 3 2 3 2" xfId="11229"/>
    <cellStyle name="20% - Accent1 2 4 2 4 3 2 4" xfId="11230"/>
    <cellStyle name="20% - Accent1 2 4 2 4 3 3" xfId="11231"/>
    <cellStyle name="20% - Accent1 2 4 2 4 3 3 2" xfId="11232"/>
    <cellStyle name="20% - Accent1 2 4 2 4 3 3 2 2" xfId="11233"/>
    <cellStyle name="20% - Accent1 2 4 2 4 3 3 2 2 2" xfId="11234"/>
    <cellStyle name="20% - Accent1 2 4 2 4 3 3 2 3" xfId="11235"/>
    <cellStyle name="20% - Accent1 2 4 2 4 3 3 3" xfId="11236"/>
    <cellStyle name="20% - Accent1 2 4 2 4 3 3 3 2" xfId="11237"/>
    <cellStyle name="20% - Accent1 2 4 2 4 3 3 4" xfId="11238"/>
    <cellStyle name="20% - Accent1 2 4 2 4 3 4" xfId="11239"/>
    <cellStyle name="20% - Accent1 2 4 2 4 3 4 2" xfId="11240"/>
    <cellStyle name="20% - Accent1 2 4 2 4 3 4 2 2" xfId="11241"/>
    <cellStyle name="20% - Accent1 2 4 2 4 3 4 2 2 2" xfId="11242"/>
    <cellStyle name="20% - Accent1 2 4 2 4 3 4 2 3" xfId="11243"/>
    <cellStyle name="20% - Accent1 2 4 2 4 3 4 3" xfId="11244"/>
    <cellStyle name="20% - Accent1 2 4 2 4 3 4 3 2" xfId="11245"/>
    <cellStyle name="20% - Accent1 2 4 2 4 3 4 4" xfId="11246"/>
    <cellStyle name="20% - Accent1 2 4 2 4 3 5" xfId="11247"/>
    <cellStyle name="20% - Accent1 2 4 2 4 3 5 2" xfId="11248"/>
    <cellStyle name="20% - Accent1 2 4 2 4 3 5 2 2" xfId="11249"/>
    <cellStyle name="20% - Accent1 2 4 2 4 3 5 3" xfId="11250"/>
    <cellStyle name="20% - Accent1 2 4 2 4 3 6" xfId="11251"/>
    <cellStyle name="20% - Accent1 2 4 2 4 3 6 2" xfId="11252"/>
    <cellStyle name="20% - Accent1 2 4 2 4 3 6 2 2" xfId="11253"/>
    <cellStyle name="20% - Accent1 2 4 2 4 3 6 3" xfId="11254"/>
    <cellStyle name="20% - Accent1 2 4 2 4 3 7" xfId="11255"/>
    <cellStyle name="20% - Accent1 2 4 2 4 3 7 2" xfId="11256"/>
    <cellStyle name="20% - Accent1 2 4 2 4 3 8" xfId="11257"/>
    <cellStyle name="20% - Accent1 2 4 2 4 3 8 2" xfId="11258"/>
    <cellStyle name="20% - Accent1 2 4 2 4 3 9" xfId="11259"/>
    <cellStyle name="20% - Accent1 2 4 2 4 4" xfId="11260"/>
    <cellStyle name="20% - Accent1 2 4 2 4 4 2" xfId="11261"/>
    <cellStyle name="20% - Accent1 2 4 2 4 4 2 2" xfId="11262"/>
    <cellStyle name="20% - Accent1 2 4 2 4 4 2 2 2" xfId="11263"/>
    <cellStyle name="20% - Accent1 2 4 2 4 4 2 3" xfId="11264"/>
    <cellStyle name="20% - Accent1 2 4 2 4 4 3" xfId="11265"/>
    <cellStyle name="20% - Accent1 2 4 2 4 4 3 2" xfId="11266"/>
    <cellStyle name="20% - Accent1 2 4 2 4 4 4" xfId="11267"/>
    <cellStyle name="20% - Accent1 2 4 2 4 5" xfId="11268"/>
    <cellStyle name="20% - Accent1 2 4 2 4 5 2" xfId="11269"/>
    <cellStyle name="20% - Accent1 2 4 2 4 5 2 2" xfId="11270"/>
    <cellStyle name="20% - Accent1 2 4 2 4 5 2 2 2" xfId="11271"/>
    <cellStyle name="20% - Accent1 2 4 2 4 5 2 3" xfId="11272"/>
    <cellStyle name="20% - Accent1 2 4 2 4 5 3" xfId="11273"/>
    <cellStyle name="20% - Accent1 2 4 2 4 5 3 2" xfId="11274"/>
    <cellStyle name="20% - Accent1 2 4 2 4 5 4" xfId="11275"/>
    <cellStyle name="20% - Accent1 2 4 2 4 6" xfId="11276"/>
    <cellStyle name="20% - Accent1 2 4 2 4 6 2" xfId="11277"/>
    <cellStyle name="20% - Accent1 2 4 2 4 6 2 2" xfId="11278"/>
    <cellStyle name="20% - Accent1 2 4 2 4 6 2 2 2" xfId="11279"/>
    <cellStyle name="20% - Accent1 2 4 2 4 6 2 3" xfId="11280"/>
    <cellStyle name="20% - Accent1 2 4 2 4 6 3" xfId="11281"/>
    <cellStyle name="20% - Accent1 2 4 2 4 6 3 2" xfId="11282"/>
    <cellStyle name="20% - Accent1 2 4 2 4 6 4" xfId="11283"/>
    <cellStyle name="20% - Accent1 2 4 2 4 7" xfId="11284"/>
    <cellStyle name="20% - Accent1 2 4 2 4 7 2" xfId="11285"/>
    <cellStyle name="20% - Accent1 2 4 2 4 7 2 2" xfId="11286"/>
    <cellStyle name="20% - Accent1 2 4 2 4 7 3" xfId="11287"/>
    <cellStyle name="20% - Accent1 2 4 2 4 8" xfId="11288"/>
    <cellStyle name="20% - Accent1 2 4 2 4 8 2" xfId="11289"/>
    <cellStyle name="20% - Accent1 2 4 2 4 8 2 2" xfId="11290"/>
    <cellStyle name="20% - Accent1 2 4 2 4 8 3" xfId="11291"/>
    <cellStyle name="20% - Accent1 2 4 2 4 9" xfId="11292"/>
    <cellStyle name="20% - Accent1 2 4 2 4 9 2" xfId="11293"/>
    <cellStyle name="20% - Accent1 2 4 2 5" xfId="11294"/>
    <cellStyle name="20% - Accent1 2 4 2 5 10" xfId="11295"/>
    <cellStyle name="20% - Accent1 2 4 2 5 10 2" xfId="11296"/>
    <cellStyle name="20% - Accent1 2 4 2 5 11" xfId="11297"/>
    <cellStyle name="20% - Accent1 2 4 2 5 2" xfId="11298"/>
    <cellStyle name="20% - Accent1 2 4 2 5 2 2" xfId="11299"/>
    <cellStyle name="20% - Accent1 2 4 2 5 2 2 2" xfId="11300"/>
    <cellStyle name="20% - Accent1 2 4 2 5 2 2 2 2" xfId="11301"/>
    <cellStyle name="20% - Accent1 2 4 2 5 2 2 2 2 2" xfId="11302"/>
    <cellStyle name="20% - Accent1 2 4 2 5 2 2 2 3" xfId="11303"/>
    <cellStyle name="20% - Accent1 2 4 2 5 2 2 3" xfId="11304"/>
    <cellStyle name="20% - Accent1 2 4 2 5 2 2 3 2" xfId="11305"/>
    <cellStyle name="20% - Accent1 2 4 2 5 2 2 4" xfId="11306"/>
    <cellStyle name="20% - Accent1 2 4 2 5 2 3" xfId="11307"/>
    <cellStyle name="20% - Accent1 2 4 2 5 2 3 2" xfId="11308"/>
    <cellStyle name="20% - Accent1 2 4 2 5 2 3 2 2" xfId="11309"/>
    <cellStyle name="20% - Accent1 2 4 2 5 2 3 2 2 2" xfId="11310"/>
    <cellStyle name="20% - Accent1 2 4 2 5 2 3 2 3" xfId="11311"/>
    <cellStyle name="20% - Accent1 2 4 2 5 2 3 3" xfId="11312"/>
    <cellStyle name="20% - Accent1 2 4 2 5 2 3 3 2" xfId="11313"/>
    <cellStyle name="20% - Accent1 2 4 2 5 2 3 4" xfId="11314"/>
    <cellStyle name="20% - Accent1 2 4 2 5 2 4" xfId="11315"/>
    <cellStyle name="20% - Accent1 2 4 2 5 2 4 2" xfId="11316"/>
    <cellStyle name="20% - Accent1 2 4 2 5 2 4 2 2" xfId="11317"/>
    <cellStyle name="20% - Accent1 2 4 2 5 2 4 2 2 2" xfId="11318"/>
    <cellStyle name="20% - Accent1 2 4 2 5 2 4 2 3" xfId="11319"/>
    <cellStyle name="20% - Accent1 2 4 2 5 2 4 3" xfId="11320"/>
    <cellStyle name="20% - Accent1 2 4 2 5 2 4 3 2" xfId="11321"/>
    <cellStyle name="20% - Accent1 2 4 2 5 2 4 4" xfId="11322"/>
    <cellStyle name="20% - Accent1 2 4 2 5 2 5" xfId="11323"/>
    <cellStyle name="20% - Accent1 2 4 2 5 2 5 2" xfId="11324"/>
    <cellStyle name="20% - Accent1 2 4 2 5 2 5 2 2" xfId="11325"/>
    <cellStyle name="20% - Accent1 2 4 2 5 2 5 3" xfId="11326"/>
    <cellStyle name="20% - Accent1 2 4 2 5 2 6" xfId="11327"/>
    <cellStyle name="20% - Accent1 2 4 2 5 2 6 2" xfId="11328"/>
    <cellStyle name="20% - Accent1 2 4 2 5 2 6 2 2" xfId="11329"/>
    <cellStyle name="20% - Accent1 2 4 2 5 2 6 3" xfId="11330"/>
    <cellStyle name="20% - Accent1 2 4 2 5 2 7" xfId="11331"/>
    <cellStyle name="20% - Accent1 2 4 2 5 2 7 2" xfId="11332"/>
    <cellStyle name="20% - Accent1 2 4 2 5 2 8" xfId="11333"/>
    <cellStyle name="20% - Accent1 2 4 2 5 2 8 2" xfId="11334"/>
    <cellStyle name="20% - Accent1 2 4 2 5 2 9" xfId="11335"/>
    <cellStyle name="20% - Accent1 2 4 2 5 3" xfId="11336"/>
    <cellStyle name="20% - Accent1 2 4 2 5 3 2" xfId="11337"/>
    <cellStyle name="20% - Accent1 2 4 2 5 3 2 2" xfId="11338"/>
    <cellStyle name="20% - Accent1 2 4 2 5 3 2 2 2" xfId="11339"/>
    <cellStyle name="20% - Accent1 2 4 2 5 3 2 2 2 2" xfId="11340"/>
    <cellStyle name="20% - Accent1 2 4 2 5 3 2 2 3" xfId="11341"/>
    <cellStyle name="20% - Accent1 2 4 2 5 3 2 3" xfId="11342"/>
    <cellStyle name="20% - Accent1 2 4 2 5 3 2 3 2" xfId="11343"/>
    <cellStyle name="20% - Accent1 2 4 2 5 3 2 4" xfId="11344"/>
    <cellStyle name="20% - Accent1 2 4 2 5 3 3" xfId="11345"/>
    <cellStyle name="20% - Accent1 2 4 2 5 3 3 2" xfId="11346"/>
    <cellStyle name="20% - Accent1 2 4 2 5 3 3 2 2" xfId="11347"/>
    <cellStyle name="20% - Accent1 2 4 2 5 3 3 2 2 2" xfId="11348"/>
    <cellStyle name="20% - Accent1 2 4 2 5 3 3 2 3" xfId="11349"/>
    <cellStyle name="20% - Accent1 2 4 2 5 3 3 3" xfId="11350"/>
    <cellStyle name="20% - Accent1 2 4 2 5 3 3 3 2" xfId="11351"/>
    <cellStyle name="20% - Accent1 2 4 2 5 3 3 4" xfId="11352"/>
    <cellStyle name="20% - Accent1 2 4 2 5 3 4" xfId="11353"/>
    <cellStyle name="20% - Accent1 2 4 2 5 3 4 2" xfId="11354"/>
    <cellStyle name="20% - Accent1 2 4 2 5 3 4 2 2" xfId="11355"/>
    <cellStyle name="20% - Accent1 2 4 2 5 3 4 2 2 2" xfId="11356"/>
    <cellStyle name="20% - Accent1 2 4 2 5 3 4 2 3" xfId="11357"/>
    <cellStyle name="20% - Accent1 2 4 2 5 3 4 3" xfId="11358"/>
    <cellStyle name="20% - Accent1 2 4 2 5 3 4 3 2" xfId="11359"/>
    <cellStyle name="20% - Accent1 2 4 2 5 3 4 4" xfId="11360"/>
    <cellStyle name="20% - Accent1 2 4 2 5 3 5" xfId="11361"/>
    <cellStyle name="20% - Accent1 2 4 2 5 3 5 2" xfId="11362"/>
    <cellStyle name="20% - Accent1 2 4 2 5 3 5 2 2" xfId="11363"/>
    <cellStyle name="20% - Accent1 2 4 2 5 3 5 3" xfId="11364"/>
    <cellStyle name="20% - Accent1 2 4 2 5 3 6" xfId="11365"/>
    <cellStyle name="20% - Accent1 2 4 2 5 3 6 2" xfId="11366"/>
    <cellStyle name="20% - Accent1 2 4 2 5 3 6 2 2" xfId="11367"/>
    <cellStyle name="20% - Accent1 2 4 2 5 3 6 3" xfId="11368"/>
    <cellStyle name="20% - Accent1 2 4 2 5 3 7" xfId="11369"/>
    <cellStyle name="20% - Accent1 2 4 2 5 3 7 2" xfId="11370"/>
    <cellStyle name="20% - Accent1 2 4 2 5 3 8" xfId="11371"/>
    <cellStyle name="20% - Accent1 2 4 2 5 3 8 2" xfId="11372"/>
    <cellStyle name="20% - Accent1 2 4 2 5 3 9" xfId="11373"/>
    <cellStyle name="20% - Accent1 2 4 2 5 4" xfId="11374"/>
    <cellStyle name="20% - Accent1 2 4 2 5 4 2" xfId="11375"/>
    <cellStyle name="20% - Accent1 2 4 2 5 4 2 2" xfId="11376"/>
    <cellStyle name="20% - Accent1 2 4 2 5 4 2 2 2" xfId="11377"/>
    <cellStyle name="20% - Accent1 2 4 2 5 4 2 3" xfId="11378"/>
    <cellStyle name="20% - Accent1 2 4 2 5 4 3" xfId="11379"/>
    <cellStyle name="20% - Accent1 2 4 2 5 4 3 2" xfId="11380"/>
    <cellStyle name="20% - Accent1 2 4 2 5 4 4" xfId="11381"/>
    <cellStyle name="20% - Accent1 2 4 2 5 5" xfId="11382"/>
    <cellStyle name="20% - Accent1 2 4 2 5 5 2" xfId="11383"/>
    <cellStyle name="20% - Accent1 2 4 2 5 5 2 2" xfId="11384"/>
    <cellStyle name="20% - Accent1 2 4 2 5 5 2 2 2" xfId="11385"/>
    <cellStyle name="20% - Accent1 2 4 2 5 5 2 3" xfId="11386"/>
    <cellStyle name="20% - Accent1 2 4 2 5 5 3" xfId="11387"/>
    <cellStyle name="20% - Accent1 2 4 2 5 5 3 2" xfId="11388"/>
    <cellStyle name="20% - Accent1 2 4 2 5 5 4" xfId="11389"/>
    <cellStyle name="20% - Accent1 2 4 2 5 6" xfId="11390"/>
    <cellStyle name="20% - Accent1 2 4 2 5 6 2" xfId="11391"/>
    <cellStyle name="20% - Accent1 2 4 2 5 6 2 2" xfId="11392"/>
    <cellStyle name="20% - Accent1 2 4 2 5 6 2 2 2" xfId="11393"/>
    <cellStyle name="20% - Accent1 2 4 2 5 6 2 3" xfId="11394"/>
    <cellStyle name="20% - Accent1 2 4 2 5 6 3" xfId="11395"/>
    <cellStyle name="20% - Accent1 2 4 2 5 6 3 2" xfId="11396"/>
    <cellStyle name="20% - Accent1 2 4 2 5 6 4" xfId="11397"/>
    <cellStyle name="20% - Accent1 2 4 2 5 7" xfId="11398"/>
    <cellStyle name="20% - Accent1 2 4 2 5 7 2" xfId="11399"/>
    <cellStyle name="20% - Accent1 2 4 2 5 7 2 2" xfId="11400"/>
    <cellStyle name="20% - Accent1 2 4 2 5 7 3" xfId="11401"/>
    <cellStyle name="20% - Accent1 2 4 2 5 8" xfId="11402"/>
    <cellStyle name="20% - Accent1 2 4 2 5 8 2" xfId="11403"/>
    <cellStyle name="20% - Accent1 2 4 2 5 8 2 2" xfId="11404"/>
    <cellStyle name="20% - Accent1 2 4 2 5 8 3" xfId="11405"/>
    <cellStyle name="20% - Accent1 2 4 2 5 9" xfId="11406"/>
    <cellStyle name="20% - Accent1 2 4 2 5 9 2" xfId="11407"/>
    <cellStyle name="20% - Accent1 2 4 2 6" xfId="11408"/>
    <cellStyle name="20% - Accent1 2 4 2 6 2" xfId="11409"/>
    <cellStyle name="20% - Accent1 2 4 2 6 2 2" xfId="11410"/>
    <cellStyle name="20% - Accent1 2 4 2 6 2 2 2" xfId="11411"/>
    <cellStyle name="20% - Accent1 2 4 2 6 2 2 2 2" xfId="11412"/>
    <cellStyle name="20% - Accent1 2 4 2 6 2 2 3" xfId="11413"/>
    <cellStyle name="20% - Accent1 2 4 2 6 2 3" xfId="11414"/>
    <cellStyle name="20% - Accent1 2 4 2 6 2 3 2" xfId="11415"/>
    <cellStyle name="20% - Accent1 2 4 2 6 2 4" xfId="11416"/>
    <cellStyle name="20% - Accent1 2 4 2 6 3" xfId="11417"/>
    <cellStyle name="20% - Accent1 2 4 2 6 3 2" xfId="11418"/>
    <cellStyle name="20% - Accent1 2 4 2 6 3 2 2" xfId="11419"/>
    <cellStyle name="20% - Accent1 2 4 2 6 3 2 2 2" xfId="11420"/>
    <cellStyle name="20% - Accent1 2 4 2 6 3 2 3" xfId="11421"/>
    <cellStyle name="20% - Accent1 2 4 2 6 3 3" xfId="11422"/>
    <cellStyle name="20% - Accent1 2 4 2 6 3 3 2" xfId="11423"/>
    <cellStyle name="20% - Accent1 2 4 2 6 3 4" xfId="11424"/>
    <cellStyle name="20% - Accent1 2 4 2 6 4" xfId="11425"/>
    <cellStyle name="20% - Accent1 2 4 2 6 4 2" xfId="11426"/>
    <cellStyle name="20% - Accent1 2 4 2 6 4 2 2" xfId="11427"/>
    <cellStyle name="20% - Accent1 2 4 2 6 4 2 2 2" xfId="11428"/>
    <cellStyle name="20% - Accent1 2 4 2 6 4 2 3" xfId="11429"/>
    <cellStyle name="20% - Accent1 2 4 2 6 4 3" xfId="11430"/>
    <cellStyle name="20% - Accent1 2 4 2 6 4 3 2" xfId="11431"/>
    <cellStyle name="20% - Accent1 2 4 2 6 4 4" xfId="11432"/>
    <cellStyle name="20% - Accent1 2 4 2 6 5" xfId="11433"/>
    <cellStyle name="20% - Accent1 2 4 2 6 5 2" xfId="11434"/>
    <cellStyle name="20% - Accent1 2 4 2 6 5 2 2" xfId="11435"/>
    <cellStyle name="20% - Accent1 2 4 2 6 5 3" xfId="11436"/>
    <cellStyle name="20% - Accent1 2 4 2 6 6" xfId="11437"/>
    <cellStyle name="20% - Accent1 2 4 2 6 6 2" xfId="11438"/>
    <cellStyle name="20% - Accent1 2 4 2 6 6 2 2" xfId="11439"/>
    <cellStyle name="20% - Accent1 2 4 2 6 6 3" xfId="11440"/>
    <cellStyle name="20% - Accent1 2 4 2 6 7" xfId="11441"/>
    <cellStyle name="20% - Accent1 2 4 2 6 7 2" xfId="11442"/>
    <cellStyle name="20% - Accent1 2 4 2 6 8" xfId="11443"/>
    <cellStyle name="20% - Accent1 2 4 2 6 8 2" xfId="11444"/>
    <cellStyle name="20% - Accent1 2 4 2 6 9" xfId="11445"/>
    <cellStyle name="20% - Accent1 2 4 2 7" xfId="11446"/>
    <cellStyle name="20% - Accent1 2 4 2 7 2" xfId="11447"/>
    <cellStyle name="20% - Accent1 2 4 2 7 2 2" xfId="11448"/>
    <cellStyle name="20% - Accent1 2 4 2 7 2 2 2" xfId="11449"/>
    <cellStyle name="20% - Accent1 2 4 2 7 2 2 2 2" xfId="11450"/>
    <cellStyle name="20% - Accent1 2 4 2 7 2 2 3" xfId="11451"/>
    <cellStyle name="20% - Accent1 2 4 2 7 2 3" xfId="11452"/>
    <cellStyle name="20% - Accent1 2 4 2 7 2 3 2" xfId="11453"/>
    <cellStyle name="20% - Accent1 2 4 2 7 2 4" xfId="11454"/>
    <cellStyle name="20% - Accent1 2 4 2 7 3" xfId="11455"/>
    <cellStyle name="20% - Accent1 2 4 2 7 3 2" xfId="11456"/>
    <cellStyle name="20% - Accent1 2 4 2 7 3 2 2" xfId="11457"/>
    <cellStyle name="20% - Accent1 2 4 2 7 3 2 2 2" xfId="11458"/>
    <cellStyle name="20% - Accent1 2 4 2 7 3 2 3" xfId="11459"/>
    <cellStyle name="20% - Accent1 2 4 2 7 3 3" xfId="11460"/>
    <cellStyle name="20% - Accent1 2 4 2 7 3 3 2" xfId="11461"/>
    <cellStyle name="20% - Accent1 2 4 2 7 3 4" xfId="11462"/>
    <cellStyle name="20% - Accent1 2 4 2 7 4" xfId="11463"/>
    <cellStyle name="20% - Accent1 2 4 2 7 4 2" xfId="11464"/>
    <cellStyle name="20% - Accent1 2 4 2 7 4 2 2" xfId="11465"/>
    <cellStyle name="20% - Accent1 2 4 2 7 4 2 2 2" xfId="11466"/>
    <cellStyle name="20% - Accent1 2 4 2 7 4 2 3" xfId="11467"/>
    <cellStyle name="20% - Accent1 2 4 2 7 4 3" xfId="11468"/>
    <cellStyle name="20% - Accent1 2 4 2 7 4 3 2" xfId="11469"/>
    <cellStyle name="20% - Accent1 2 4 2 7 4 4" xfId="11470"/>
    <cellStyle name="20% - Accent1 2 4 2 7 5" xfId="11471"/>
    <cellStyle name="20% - Accent1 2 4 2 7 5 2" xfId="11472"/>
    <cellStyle name="20% - Accent1 2 4 2 7 5 2 2" xfId="11473"/>
    <cellStyle name="20% - Accent1 2 4 2 7 5 3" xfId="11474"/>
    <cellStyle name="20% - Accent1 2 4 2 7 6" xfId="11475"/>
    <cellStyle name="20% - Accent1 2 4 2 7 6 2" xfId="11476"/>
    <cellStyle name="20% - Accent1 2 4 2 7 6 2 2" xfId="11477"/>
    <cellStyle name="20% - Accent1 2 4 2 7 6 3" xfId="11478"/>
    <cellStyle name="20% - Accent1 2 4 2 7 7" xfId="11479"/>
    <cellStyle name="20% - Accent1 2 4 2 7 7 2" xfId="11480"/>
    <cellStyle name="20% - Accent1 2 4 2 7 8" xfId="11481"/>
    <cellStyle name="20% - Accent1 2 4 2 7 8 2" xfId="11482"/>
    <cellStyle name="20% - Accent1 2 4 2 7 9" xfId="11483"/>
    <cellStyle name="20% - Accent1 2 4 2 8" xfId="11484"/>
    <cellStyle name="20% - Accent1 2 4 2 8 2" xfId="11485"/>
    <cellStyle name="20% - Accent1 2 4 2 8 2 2" xfId="11486"/>
    <cellStyle name="20% - Accent1 2 4 2 8 2 2 2" xfId="11487"/>
    <cellStyle name="20% - Accent1 2 4 2 8 2 3" xfId="11488"/>
    <cellStyle name="20% - Accent1 2 4 2 8 3" xfId="11489"/>
    <cellStyle name="20% - Accent1 2 4 2 8 3 2" xfId="11490"/>
    <cellStyle name="20% - Accent1 2 4 2 8 4" xfId="11491"/>
    <cellStyle name="20% - Accent1 2 4 2 9" xfId="11492"/>
    <cellStyle name="20% - Accent1 2 4 2 9 2" xfId="11493"/>
    <cellStyle name="20% - Accent1 2 4 2 9 2 2" xfId="11494"/>
    <cellStyle name="20% - Accent1 2 4 2 9 2 2 2" xfId="11495"/>
    <cellStyle name="20% - Accent1 2 4 2 9 2 3" xfId="11496"/>
    <cellStyle name="20% - Accent1 2 4 2 9 3" xfId="11497"/>
    <cellStyle name="20% - Accent1 2 4 2 9 3 2" xfId="11498"/>
    <cellStyle name="20% - Accent1 2 4 2 9 4" xfId="11499"/>
    <cellStyle name="20% - Accent1 2 4 3" xfId="11500"/>
    <cellStyle name="20% - Accent1 2 4 3 10" xfId="11501"/>
    <cellStyle name="20% - Accent1 2 4 3 10 2" xfId="11502"/>
    <cellStyle name="20% - Accent1 2 4 3 10 2 2" xfId="11503"/>
    <cellStyle name="20% - Accent1 2 4 3 10 3" xfId="11504"/>
    <cellStyle name="20% - Accent1 2 4 3 11" xfId="11505"/>
    <cellStyle name="20% - Accent1 2 4 3 11 2" xfId="11506"/>
    <cellStyle name="20% - Accent1 2 4 3 11 2 2" xfId="11507"/>
    <cellStyle name="20% - Accent1 2 4 3 11 3" xfId="11508"/>
    <cellStyle name="20% - Accent1 2 4 3 12" xfId="11509"/>
    <cellStyle name="20% - Accent1 2 4 3 12 2" xfId="11510"/>
    <cellStyle name="20% - Accent1 2 4 3 13" xfId="11511"/>
    <cellStyle name="20% - Accent1 2 4 3 13 2" xfId="11512"/>
    <cellStyle name="20% - Accent1 2 4 3 14" xfId="11513"/>
    <cellStyle name="20% - Accent1 2 4 3 2" xfId="11514"/>
    <cellStyle name="20% - Accent1 2 4 3 2 10" xfId="11515"/>
    <cellStyle name="20% - Accent1 2 4 3 2 10 2" xfId="11516"/>
    <cellStyle name="20% - Accent1 2 4 3 2 11" xfId="11517"/>
    <cellStyle name="20% - Accent1 2 4 3 2 2" xfId="11518"/>
    <cellStyle name="20% - Accent1 2 4 3 2 2 2" xfId="11519"/>
    <cellStyle name="20% - Accent1 2 4 3 2 2 2 2" xfId="11520"/>
    <cellStyle name="20% - Accent1 2 4 3 2 2 2 2 2" xfId="11521"/>
    <cellStyle name="20% - Accent1 2 4 3 2 2 2 2 2 2" xfId="11522"/>
    <cellStyle name="20% - Accent1 2 4 3 2 2 2 2 3" xfId="11523"/>
    <cellStyle name="20% - Accent1 2 4 3 2 2 2 3" xfId="11524"/>
    <cellStyle name="20% - Accent1 2 4 3 2 2 2 3 2" xfId="11525"/>
    <cellStyle name="20% - Accent1 2 4 3 2 2 2 4" xfId="11526"/>
    <cellStyle name="20% - Accent1 2 4 3 2 2 3" xfId="11527"/>
    <cellStyle name="20% - Accent1 2 4 3 2 2 3 2" xfId="11528"/>
    <cellStyle name="20% - Accent1 2 4 3 2 2 3 2 2" xfId="11529"/>
    <cellStyle name="20% - Accent1 2 4 3 2 2 3 2 2 2" xfId="11530"/>
    <cellStyle name="20% - Accent1 2 4 3 2 2 3 2 3" xfId="11531"/>
    <cellStyle name="20% - Accent1 2 4 3 2 2 3 3" xfId="11532"/>
    <cellStyle name="20% - Accent1 2 4 3 2 2 3 3 2" xfId="11533"/>
    <cellStyle name="20% - Accent1 2 4 3 2 2 3 4" xfId="11534"/>
    <cellStyle name="20% - Accent1 2 4 3 2 2 4" xfId="11535"/>
    <cellStyle name="20% - Accent1 2 4 3 2 2 4 2" xfId="11536"/>
    <cellStyle name="20% - Accent1 2 4 3 2 2 4 2 2" xfId="11537"/>
    <cellStyle name="20% - Accent1 2 4 3 2 2 4 2 2 2" xfId="11538"/>
    <cellStyle name="20% - Accent1 2 4 3 2 2 4 2 3" xfId="11539"/>
    <cellStyle name="20% - Accent1 2 4 3 2 2 4 3" xfId="11540"/>
    <cellStyle name="20% - Accent1 2 4 3 2 2 4 3 2" xfId="11541"/>
    <cellStyle name="20% - Accent1 2 4 3 2 2 4 4" xfId="11542"/>
    <cellStyle name="20% - Accent1 2 4 3 2 2 5" xfId="11543"/>
    <cellStyle name="20% - Accent1 2 4 3 2 2 5 2" xfId="11544"/>
    <cellStyle name="20% - Accent1 2 4 3 2 2 5 2 2" xfId="11545"/>
    <cellStyle name="20% - Accent1 2 4 3 2 2 5 3" xfId="11546"/>
    <cellStyle name="20% - Accent1 2 4 3 2 2 6" xfId="11547"/>
    <cellStyle name="20% - Accent1 2 4 3 2 2 6 2" xfId="11548"/>
    <cellStyle name="20% - Accent1 2 4 3 2 2 6 2 2" xfId="11549"/>
    <cellStyle name="20% - Accent1 2 4 3 2 2 6 3" xfId="11550"/>
    <cellStyle name="20% - Accent1 2 4 3 2 2 7" xfId="11551"/>
    <cellStyle name="20% - Accent1 2 4 3 2 2 7 2" xfId="11552"/>
    <cellStyle name="20% - Accent1 2 4 3 2 2 8" xfId="11553"/>
    <cellStyle name="20% - Accent1 2 4 3 2 2 8 2" xfId="11554"/>
    <cellStyle name="20% - Accent1 2 4 3 2 2 9" xfId="11555"/>
    <cellStyle name="20% - Accent1 2 4 3 2 3" xfId="11556"/>
    <cellStyle name="20% - Accent1 2 4 3 2 3 2" xfId="11557"/>
    <cellStyle name="20% - Accent1 2 4 3 2 3 2 2" xfId="11558"/>
    <cellStyle name="20% - Accent1 2 4 3 2 3 2 2 2" xfId="11559"/>
    <cellStyle name="20% - Accent1 2 4 3 2 3 2 2 2 2" xfId="11560"/>
    <cellStyle name="20% - Accent1 2 4 3 2 3 2 2 3" xfId="11561"/>
    <cellStyle name="20% - Accent1 2 4 3 2 3 2 3" xfId="11562"/>
    <cellStyle name="20% - Accent1 2 4 3 2 3 2 3 2" xfId="11563"/>
    <cellStyle name="20% - Accent1 2 4 3 2 3 2 4" xfId="11564"/>
    <cellStyle name="20% - Accent1 2 4 3 2 3 3" xfId="11565"/>
    <cellStyle name="20% - Accent1 2 4 3 2 3 3 2" xfId="11566"/>
    <cellStyle name="20% - Accent1 2 4 3 2 3 3 2 2" xfId="11567"/>
    <cellStyle name="20% - Accent1 2 4 3 2 3 3 2 2 2" xfId="11568"/>
    <cellStyle name="20% - Accent1 2 4 3 2 3 3 2 3" xfId="11569"/>
    <cellStyle name="20% - Accent1 2 4 3 2 3 3 3" xfId="11570"/>
    <cellStyle name="20% - Accent1 2 4 3 2 3 3 3 2" xfId="11571"/>
    <cellStyle name="20% - Accent1 2 4 3 2 3 3 4" xfId="11572"/>
    <cellStyle name="20% - Accent1 2 4 3 2 3 4" xfId="11573"/>
    <cellStyle name="20% - Accent1 2 4 3 2 3 4 2" xfId="11574"/>
    <cellStyle name="20% - Accent1 2 4 3 2 3 4 2 2" xfId="11575"/>
    <cellStyle name="20% - Accent1 2 4 3 2 3 4 2 2 2" xfId="11576"/>
    <cellStyle name="20% - Accent1 2 4 3 2 3 4 2 3" xfId="11577"/>
    <cellStyle name="20% - Accent1 2 4 3 2 3 4 3" xfId="11578"/>
    <cellStyle name="20% - Accent1 2 4 3 2 3 4 3 2" xfId="11579"/>
    <cellStyle name="20% - Accent1 2 4 3 2 3 4 4" xfId="11580"/>
    <cellStyle name="20% - Accent1 2 4 3 2 3 5" xfId="11581"/>
    <cellStyle name="20% - Accent1 2 4 3 2 3 5 2" xfId="11582"/>
    <cellStyle name="20% - Accent1 2 4 3 2 3 5 2 2" xfId="11583"/>
    <cellStyle name="20% - Accent1 2 4 3 2 3 5 3" xfId="11584"/>
    <cellStyle name="20% - Accent1 2 4 3 2 3 6" xfId="11585"/>
    <cellStyle name="20% - Accent1 2 4 3 2 3 6 2" xfId="11586"/>
    <cellStyle name="20% - Accent1 2 4 3 2 3 6 2 2" xfId="11587"/>
    <cellStyle name="20% - Accent1 2 4 3 2 3 6 3" xfId="11588"/>
    <cellStyle name="20% - Accent1 2 4 3 2 3 7" xfId="11589"/>
    <cellStyle name="20% - Accent1 2 4 3 2 3 7 2" xfId="11590"/>
    <cellStyle name="20% - Accent1 2 4 3 2 3 8" xfId="11591"/>
    <cellStyle name="20% - Accent1 2 4 3 2 3 8 2" xfId="11592"/>
    <cellStyle name="20% - Accent1 2 4 3 2 3 9" xfId="11593"/>
    <cellStyle name="20% - Accent1 2 4 3 2 4" xfId="11594"/>
    <cellStyle name="20% - Accent1 2 4 3 2 4 2" xfId="11595"/>
    <cellStyle name="20% - Accent1 2 4 3 2 4 2 2" xfId="11596"/>
    <cellStyle name="20% - Accent1 2 4 3 2 4 2 2 2" xfId="11597"/>
    <cellStyle name="20% - Accent1 2 4 3 2 4 2 3" xfId="11598"/>
    <cellStyle name="20% - Accent1 2 4 3 2 4 3" xfId="11599"/>
    <cellStyle name="20% - Accent1 2 4 3 2 4 3 2" xfId="11600"/>
    <cellStyle name="20% - Accent1 2 4 3 2 4 4" xfId="11601"/>
    <cellStyle name="20% - Accent1 2 4 3 2 5" xfId="11602"/>
    <cellStyle name="20% - Accent1 2 4 3 2 5 2" xfId="11603"/>
    <cellStyle name="20% - Accent1 2 4 3 2 5 2 2" xfId="11604"/>
    <cellStyle name="20% - Accent1 2 4 3 2 5 2 2 2" xfId="11605"/>
    <cellStyle name="20% - Accent1 2 4 3 2 5 2 3" xfId="11606"/>
    <cellStyle name="20% - Accent1 2 4 3 2 5 3" xfId="11607"/>
    <cellStyle name="20% - Accent1 2 4 3 2 5 3 2" xfId="11608"/>
    <cellStyle name="20% - Accent1 2 4 3 2 5 4" xfId="11609"/>
    <cellStyle name="20% - Accent1 2 4 3 2 6" xfId="11610"/>
    <cellStyle name="20% - Accent1 2 4 3 2 6 2" xfId="11611"/>
    <cellStyle name="20% - Accent1 2 4 3 2 6 2 2" xfId="11612"/>
    <cellStyle name="20% - Accent1 2 4 3 2 6 2 2 2" xfId="11613"/>
    <cellStyle name="20% - Accent1 2 4 3 2 6 2 3" xfId="11614"/>
    <cellStyle name="20% - Accent1 2 4 3 2 6 3" xfId="11615"/>
    <cellStyle name="20% - Accent1 2 4 3 2 6 3 2" xfId="11616"/>
    <cellStyle name="20% - Accent1 2 4 3 2 6 4" xfId="11617"/>
    <cellStyle name="20% - Accent1 2 4 3 2 7" xfId="11618"/>
    <cellStyle name="20% - Accent1 2 4 3 2 7 2" xfId="11619"/>
    <cellStyle name="20% - Accent1 2 4 3 2 7 2 2" xfId="11620"/>
    <cellStyle name="20% - Accent1 2 4 3 2 7 3" xfId="11621"/>
    <cellStyle name="20% - Accent1 2 4 3 2 8" xfId="11622"/>
    <cellStyle name="20% - Accent1 2 4 3 2 8 2" xfId="11623"/>
    <cellStyle name="20% - Accent1 2 4 3 2 8 2 2" xfId="11624"/>
    <cellStyle name="20% - Accent1 2 4 3 2 8 3" xfId="11625"/>
    <cellStyle name="20% - Accent1 2 4 3 2 9" xfId="11626"/>
    <cellStyle name="20% - Accent1 2 4 3 2 9 2" xfId="11627"/>
    <cellStyle name="20% - Accent1 2 4 3 3" xfId="11628"/>
    <cellStyle name="20% - Accent1 2 4 3 3 10" xfId="11629"/>
    <cellStyle name="20% - Accent1 2 4 3 3 10 2" xfId="11630"/>
    <cellStyle name="20% - Accent1 2 4 3 3 11" xfId="11631"/>
    <cellStyle name="20% - Accent1 2 4 3 3 2" xfId="11632"/>
    <cellStyle name="20% - Accent1 2 4 3 3 2 2" xfId="11633"/>
    <cellStyle name="20% - Accent1 2 4 3 3 2 2 2" xfId="11634"/>
    <cellStyle name="20% - Accent1 2 4 3 3 2 2 2 2" xfId="11635"/>
    <cellStyle name="20% - Accent1 2 4 3 3 2 2 2 2 2" xfId="11636"/>
    <cellStyle name="20% - Accent1 2 4 3 3 2 2 2 3" xfId="11637"/>
    <cellStyle name="20% - Accent1 2 4 3 3 2 2 3" xfId="11638"/>
    <cellStyle name="20% - Accent1 2 4 3 3 2 2 3 2" xfId="11639"/>
    <cellStyle name="20% - Accent1 2 4 3 3 2 2 4" xfId="11640"/>
    <cellStyle name="20% - Accent1 2 4 3 3 2 3" xfId="11641"/>
    <cellStyle name="20% - Accent1 2 4 3 3 2 3 2" xfId="11642"/>
    <cellStyle name="20% - Accent1 2 4 3 3 2 3 2 2" xfId="11643"/>
    <cellStyle name="20% - Accent1 2 4 3 3 2 3 2 2 2" xfId="11644"/>
    <cellStyle name="20% - Accent1 2 4 3 3 2 3 2 3" xfId="11645"/>
    <cellStyle name="20% - Accent1 2 4 3 3 2 3 3" xfId="11646"/>
    <cellStyle name="20% - Accent1 2 4 3 3 2 3 3 2" xfId="11647"/>
    <cellStyle name="20% - Accent1 2 4 3 3 2 3 4" xfId="11648"/>
    <cellStyle name="20% - Accent1 2 4 3 3 2 4" xfId="11649"/>
    <cellStyle name="20% - Accent1 2 4 3 3 2 4 2" xfId="11650"/>
    <cellStyle name="20% - Accent1 2 4 3 3 2 4 2 2" xfId="11651"/>
    <cellStyle name="20% - Accent1 2 4 3 3 2 4 2 2 2" xfId="11652"/>
    <cellStyle name="20% - Accent1 2 4 3 3 2 4 2 3" xfId="11653"/>
    <cellStyle name="20% - Accent1 2 4 3 3 2 4 3" xfId="11654"/>
    <cellStyle name="20% - Accent1 2 4 3 3 2 4 3 2" xfId="11655"/>
    <cellStyle name="20% - Accent1 2 4 3 3 2 4 4" xfId="11656"/>
    <cellStyle name="20% - Accent1 2 4 3 3 2 5" xfId="11657"/>
    <cellStyle name="20% - Accent1 2 4 3 3 2 5 2" xfId="11658"/>
    <cellStyle name="20% - Accent1 2 4 3 3 2 5 2 2" xfId="11659"/>
    <cellStyle name="20% - Accent1 2 4 3 3 2 5 3" xfId="11660"/>
    <cellStyle name="20% - Accent1 2 4 3 3 2 6" xfId="11661"/>
    <cellStyle name="20% - Accent1 2 4 3 3 2 6 2" xfId="11662"/>
    <cellStyle name="20% - Accent1 2 4 3 3 2 6 2 2" xfId="11663"/>
    <cellStyle name="20% - Accent1 2 4 3 3 2 6 3" xfId="11664"/>
    <cellStyle name="20% - Accent1 2 4 3 3 2 7" xfId="11665"/>
    <cellStyle name="20% - Accent1 2 4 3 3 2 7 2" xfId="11666"/>
    <cellStyle name="20% - Accent1 2 4 3 3 2 8" xfId="11667"/>
    <cellStyle name="20% - Accent1 2 4 3 3 2 8 2" xfId="11668"/>
    <cellStyle name="20% - Accent1 2 4 3 3 2 9" xfId="11669"/>
    <cellStyle name="20% - Accent1 2 4 3 3 3" xfId="11670"/>
    <cellStyle name="20% - Accent1 2 4 3 3 3 2" xfId="11671"/>
    <cellStyle name="20% - Accent1 2 4 3 3 3 2 2" xfId="11672"/>
    <cellStyle name="20% - Accent1 2 4 3 3 3 2 2 2" xfId="11673"/>
    <cellStyle name="20% - Accent1 2 4 3 3 3 2 2 2 2" xfId="11674"/>
    <cellStyle name="20% - Accent1 2 4 3 3 3 2 2 3" xfId="11675"/>
    <cellStyle name="20% - Accent1 2 4 3 3 3 2 3" xfId="11676"/>
    <cellStyle name="20% - Accent1 2 4 3 3 3 2 3 2" xfId="11677"/>
    <cellStyle name="20% - Accent1 2 4 3 3 3 2 4" xfId="11678"/>
    <cellStyle name="20% - Accent1 2 4 3 3 3 3" xfId="11679"/>
    <cellStyle name="20% - Accent1 2 4 3 3 3 3 2" xfId="11680"/>
    <cellStyle name="20% - Accent1 2 4 3 3 3 3 2 2" xfId="11681"/>
    <cellStyle name="20% - Accent1 2 4 3 3 3 3 2 2 2" xfId="11682"/>
    <cellStyle name="20% - Accent1 2 4 3 3 3 3 2 3" xfId="11683"/>
    <cellStyle name="20% - Accent1 2 4 3 3 3 3 3" xfId="11684"/>
    <cellStyle name="20% - Accent1 2 4 3 3 3 3 3 2" xfId="11685"/>
    <cellStyle name="20% - Accent1 2 4 3 3 3 3 4" xfId="11686"/>
    <cellStyle name="20% - Accent1 2 4 3 3 3 4" xfId="11687"/>
    <cellStyle name="20% - Accent1 2 4 3 3 3 4 2" xfId="11688"/>
    <cellStyle name="20% - Accent1 2 4 3 3 3 4 2 2" xfId="11689"/>
    <cellStyle name="20% - Accent1 2 4 3 3 3 4 2 2 2" xfId="11690"/>
    <cellStyle name="20% - Accent1 2 4 3 3 3 4 2 3" xfId="11691"/>
    <cellStyle name="20% - Accent1 2 4 3 3 3 4 3" xfId="11692"/>
    <cellStyle name="20% - Accent1 2 4 3 3 3 4 3 2" xfId="11693"/>
    <cellStyle name="20% - Accent1 2 4 3 3 3 4 4" xfId="11694"/>
    <cellStyle name="20% - Accent1 2 4 3 3 3 5" xfId="11695"/>
    <cellStyle name="20% - Accent1 2 4 3 3 3 5 2" xfId="11696"/>
    <cellStyle name="20% - Accent1 2 4 3 3 3 5 2 2" xfId="11697"/>
    <cellStyle name="20% - Accent1 2 4 3 3 3 5 3" xfId="11698"/>
    <cellStyle name="20% - Accent1 2 4 3 3 3 6" xfId="11699"/>
    <cellStyle name="20% - Accent1 2 4 3 3 3 6 2" xfId="11700"/>
    <cellStyle name="20% - Accent1 2 4 3 3 3 6 2 2" xfId="11701"/>
    <cellStyle name="20% - Accent1 2 4 3 3 3 6 3" xfId="11702"/>
    <cellStyle name="20% - Accent1 2 4 3 3 3 7" xfId="11703"/>
    <cellStyle name="20% - Accent1 2 4 3 3 3 7 2" xfId="11704"/>
    <cellStyle name="20% - Accent1 2 4 3 3 3 8" xfId="11705"/>
    <cellStyle name="20% - Accent1 2 4 3 3 3 8 2" xfId="11706"/>
    <cellStyle name="20% - Accent1 2 4 3 3 3 9" xfId="11707"/>
    <cellStyle name="20% - Accent1 2 4 3 3 4" xfId="11708"/>
    <cellStyle name="20% - Accent1 2 4 3 3 4 2" xfId="11709"/>
    <cellStyle name="20% - Accent1 2 4 3 3 4 2 2" xfId="11710"/>
    <cellStyle name="20% - Accent1 2 4 3 3 4 2 2 2" xfId="11711"/>
    <cellStyle name="20% - Accent1 2 4 3 3 4 2 3" xfId="11712"/>
    <cellStyle name="20% - Accent1 2 4 3 3 4 3" xfId="11713"/>
    <cellStyle name="20% - Accent1 2 4 3 3 4 3 2" xfId="11714"/>
    <cellStyle name="20% - Accent1 2 4 3 3 4 4" xfId="11715"/>
    <cellStyle name="20% - Accent1 2 4 3 3 5" xfId="11716"/>
    <cellStyle name="20% - Accent1 2 4 3 3 5 2" xfId="11717"/>
    <cellStyle name="20% - Accent1 2 4 3 3 5 2 2" xfId="11718"/>
    <cellStyle name="20% - Accent1 2 4 3 3 5 2 2 2" xfId="11719"/>
    <cellStyle name="20% - Accent1 2 4 3 3 5 2 3" xfId="11720"/>
    <cellStyle name="20% - Accent1 2 4 3 3 5 3" xfId="11721"/>
    <cellStyle name="20% - Accent1 2 4 3 3 5 3 2" xfId="11722"/>
    <cellStyle name="20% - Accent1 2 4 3 3 5 4" xfId="11723"/>
    <cellStyle name="20% - Accent1 2 4 3 3 6" xfId="11724"/>
    <cellStyle name="20% - Accent1 2 4 3 3 6 2" xfId="11725"/>
    <cellStyle name="20% - Accent1 2 4 3 3 6 2 2" xfId="11726"/>
    <cellStyle name="20% - Accent1 2 4 3 3 6 2 2 2" xfId="11727"/>
    <cellStyle name="20% - Accent1 2 4 3 3 6 2 3" xfId="11728"/>
    <cellStyle name="20% - Accent1 2 4 3 3 6 3" xfId="11729"/>
    <cellStyle name="20% - Accent1 2 4 3 3 6 3 2" xfId="11730"/>
    <cellStyle name="20% - Accent1 2 4 3 3 6 4" xfId="11731"/>
    <cellStyle name="20% - Accent1 2 4 3 3 7" xfId="11732"/>
    <cellStyle name="20% - Accent1 2 4 3 3 7 2" xfId="11733"/>
    <cellStyle name="20% - Accent1 2 4 3 3 7 2 2" xfId="11734"/>
    <cellStyle name="20% - Accent1 2 4 3 3 7 3" xfId="11735"/>
    <cellStyle name="20% - Accent1 2 4 3 3 8" xfId="11736"/>
    <cellStyle name="20% - Accent1 2 4 3 3 8 2" xfId="11737"/>
    <cellStyle name="20% - Accent1 2 4 3 3 8 2 2" xfId="11738"/>
    <cellStyle name="20% - Accent1 2 4 3 3 8 3" xfId="11739"/>
    <cellStyle name="20% - Accent1 2 4 3 3 9" xfId="11740"/>
    <cellStyle name="20% - Accent1 2 4 3 3 9 2" xfId="11741"/>
    <cellStyle name="20% - Accent1 2 4 3 4" xfId="11742"/>
    <cellStyle name="20% - Accent1 2 4 3 4 10" xfId="11743"/>
    <cellStyle name="20% - Accent1 2 4 3 4 10 2" xfId="11744"/>
    <cellStyle name="20% - Accent1 2 4 3 4 11" xfId="11745"/>
    <cellStyle name="20% - Accent1 2 4 3 4 2" xfId="11746"/>
    <cellStyle name="20% - Accent1 2 4 3 4 2 2" xfId="11747"/>
    <cellStyle name="20% - Accent1 2 4 3 4 2 2 2" xfId="11748"/>
    <cellStyle name="20% - Accent1 2 4 3 4 2 2 2 2" xfId="11749"/>
    <cellStyle name="20% - Accent1 2 4 3 4 2 2 2 2 2" xfId="11750"/>
    <cellStyle name="20% - Accent1 2 4 3 4 2 2 2 3" xfId="11751"/>
    <cellStyle name="20% - Accent1 2 4 3 4 2 2 3" xfId="11752"/>
    <cellStyle name="20% - Accent1 2 4 3 4 2 2 3 2" xfId="11753"/>
    <cellStyle name="20% - Accent1 2 4 3 4 2 2 4" xfId="11754"/>
    <cellStyle name="20% - Accent1 2 4 3 4 2 3" xfId="11755"/>
    <cellStyle name="20% - Accent1 2 4 3 4 2 3 2" xfId="11756"/>
    <cellStyle name="20% - Accent1 2 4 3 4 2 3 2 2" xfId="11757"/>
    <cellStyle name="20% - Accent1 2 4 3 4 2 3 2 2 2" xfId="11758"/>
    <cellStyle name="20% - Accent1 2 4 3 4 2 3 2 3" xfId="11759"/>
    <cellStyle name="20% - Accent1 2 4 3 4 2 3 3" xfId="11760"/>
    <cellStyle name="20% - Accent1 2 4 3 4 2 3 3 2" xfId="11761"/>
    <cellStyle name="20% - Accent1 2 4 3 4 2 3 4" xfId="11762"/>
    <cellStyle name="20% - Accent1 2 4 3 4 2 4" xfId="11763"/>
    <cellStyle name="20% - Accent1 2 4 3 4 2 4 2" xfId="11764"/>
    <cellStyle name="20% - Accent1 2 4 3 4 2 4 2 2" xfId="11765"/>
    <cellStyle name="20% - Accent1 2 4 3 4 2 4 2 2 2" xfId="11766"/>
    <cellStyle name="20% - Accent1 2 4 3 4 2 4 2 3" xfId="11767"/>
    <cellStyle name="20% - Accent1 2 4 3 4 2 4 3" xfId="11768"/>
    <cellStyle name="20% - Accent1 2 4 3 4 2 4 3 2" xfId="11769"/>
    <cellStyle name="20% - Accent1 2 4 3 4 2 4 4" xfId="11770"/>
    <cellStyle name="20% - Accent1 2 4 3 4 2 5" xfId="11771"/>
    <cellStyle name="20% - Accent1 2 4 3 4 2 5 2" xfId="11772"/>
    <cellStyle name="20% - Accent1 2 4 3 4 2 5 2 2" xfId="11773"/>
    <cellStyle name="20% - Accent1 2 4 3 4 2 5 3" xfId="11774"/>
    <cellStyle name="20% - Accent1 2 4 3 4 2 6" xfId="11775"/>
    <cellStyle name="20% - Accent1 2 4 3 4 2 6 2" xfId="11776"/>
    <cellStyle name="20% - Accent1 2 4 3 4 2 6 2 2" xfId="11777"/>
    <cellStyle name="20% - Accent1 2 4 3 4 2 6 3" xfId="11778"/>
    <cellStyle name="20% - Accent1 2 4 3 4 2 7" xfId="11779"/>
    <cellStyle name="20% - Accent1 2 4 3 4 2 7 2" xfId="11780"/>
    <cellStyle name="20% - Accent1 2 4 3 4 2 8" xfId="11781"/>
    <cellStyle name="20% - Accent1 2 4 3 4 2 8 2" xfId="11782"/>
    <cellStyle name="20% - Accent1 2 4 3 4 2 9" xfId="11783"/>
    <cellStyle name="20% - Accent1 2 4 3 4 3" xfId="11784"/>
    <cellStyle name="20% - Accent1 2 4 3 4 3 2" xfId="11785"/>
    <cellStyle name="20% - Accent1 2 4 3 4 3 2 2" xfId="11786"/>
    <cellStyle name="20% - Accent1 2 4 3 4 3 2 2 2" xfId="11787"/>
    <cellStyle name="20% - Accent1 2 4 3 4 3 2 2 2 2" xfId="11788"/>
    <cellStyle name="20% - Accent1 2 4 3 4 3 2 2 3" xfId="11789"/>
    <cellStyle name="20% - Accent1 2 4 3 4 3 2 3" xfId="11790"/>
    <cellStyle name="20% - Accent1 2 4 3 4 3 2 3 2" xfId="11791"/>
    <cellStyle name="20% - Accent1 2 4 3 4 3 2 4" xfId="11792"/>
    <cellStyle name="20% - Accent1 2 4 3 4 3 3" xfId="11793"/>
    <cellStyle name="20% - Accent1 2 4 3 4 3 3 2" xfId="11794"/>
    <cellStyle name="20% - Accent1 2 4 3 4 3 3 2 2" xfId="11795"/>
    <cellStyle name="20% - Accent1 2 4 3 4 3 3 2 2 2" xfId="11796"/>
    <cellStyle name="20% - Accent1 2 4 3 4 3 3 2 3" xfId="11797"/>
    <cellStyle name="20% - Accent1 2 4 3 4 3 3 3" xfId="11798"/>
    <cellStyle name="20% - Accent1 2 4 3 4 3 3 3 2" xfId="11799"/>
    <cellStyle name="20% - Accent1 2 4 3 4 3 3 4" xfId="11800"/>
    <cellStyle name="20% - Accent1 2 4 3 4 3 4" xfId="11801"/>
    <cellStyle name="20% - Accent1 2 4 3 4 3 4 2" xfId="11802"/>
    <cellStyle name="20% - Accent1 2 4 3 4 3 4 2 2" xfId="11803"/>
    <cellStyle name="20% - Accent1 2 4 3 4 3 4 2 2 2" xfId="11804"/>
    <cellStyle name="20% - Accent1 2 4 3 4 3 4 2 3" xfId="11805"/>
    <cellStyle name="20% - Accent1 2 4 3 4 3 4 3" xfId="11806"/>
    <cellStyle name="20% - Accent1 2 4 3 4 3 4 3 2" xfId="11807"/>
    <cellStyle name="20% - Accent1 2 4 3 4 3 4 4" xfId="11808"/>
    <cellStyle name="20% - Accent1 2 4 3 4 3 5" xfId="11809"/>
    <cellStyle name="20% - Accent1 2 4 3 4 3 5 2" xfId="11810"/>
    <cellStyle name="20% - Accent1 2 4 3 4 3 5 2 2" xfId="11811"/>
    <cellStyle name="20% - Accent1 2 4 3 4 3 5 3" xfId="11812"/>
    <cellStyle name="20% - Accent1 2 4 3 4 3 6" xfId="11813"/>
    <cellStyle name="20% - Accent1 2 4 3 4 3 6 2" xfId="11814"/>
    <cellStyle name="20% - Accent1 2 4 3 4 3 6 2 2" xfId="11815"/>
    <cellStyle name="20% - Accent1 2 4 3 4 3 6 3" xfId="11816"/>
    <cellStyle name="20% - Accent1 2 4 3 4 3 7" xfId="11817"/>
    <cellStyle name="20% - Accent1 2 4 3 4 3 7 2" xfId="11818"/>
    <cellStyle name="20% - Accent1 2 4 3 4 3 8" xfId="11819"/>
    <cellStyle name="20% - Accent1 2 4 3 4 3 8 2" xfId="11820"/>
    <cellStyle name="20% - Accent1 2 4 3 4 3 9" xfId="11821"/>
    <cellStyle name="20% - Accent1 2 4 3 4 4" xfId="11822"/>
    <cellStyle name="20% - Accent1 2 4 3 4 4 2" xfId="11823"/>
    <cellStyle name="20% - Accent1 2 4 3 4 4 2 2" xfId="11824"/>
    <cellStyle name="20% - Accent1 2 4 3 4 4 2 2 2" xfId="11825"/>
    <cellStyle name="20% - Accent1 2 4 3 4 4 2 3" xfId="11826"/>
    <cellStyle name="20% - Accent1 2 4 3 4 4 3" xfId="11827"/>
    <cellStyle name="20% - Accent1 2 4 3 4 4 3 2" xfId="11828"/>
    <cellStyle name="20% - Accent1 2 4 3 4 4 4" xfId="11829"/>
    <cellStyle name="20% - Accent1 2 4 3 4 5" xfId="11830"/>
    <cellStyle name="20% - Accent1 2 4 3 4 5 2" xfId="11831"/>
    <cellStyle name="20% - Accent1 2 4 3 4 5 2 2" xfId="11832"/>
    <cellStyle name="20% - Accent1 2 4 3 4 5 2 2 2" xfId="11833"/>
    <cellStyle name="20% - Accent1 2 4 3 4 5 2 3" xfId="11834"/>
    <cellStyle name="20% - Accent1 2 4 3 4 5 3" xfId="11835"/>
    <cellStyle name="20% - Accent1 2 4 3 4 5 3 2" xfId="11836"/>
    <cellStyle name="20% - Accent1 2 4 3 4 5 4" xfId="11837"/>
    <cellStyle name="20% - Accent1 2 4 3 4 6" xfId="11838"/>
    <cellStyle name="20% - Accent1 2 4 3 4 6 2" xfId="11839"/>
    <cellStyle name="20% - Accent1 2 4 3 4 6 2 2" xfId="11840"/>
    <cellStyle name="20% - Accent1 2 4 3 4 6 2 2 2" xfId="11841"/>
    <cellStyle name="20% - Accent1 2 4 3 4 6 2 3" xfId="11842"/>
    <cellStyle name="20% - Accent1 2 4 3 4 6 3" xfId="11843"/>
    <cellStyle name="20% - Accent1 2 4 3 4 6 3 2" xfId="11844"/>
    <cellStyle name="20% - Accent1 2 4 3 4 6 4" xfId="11845"/>
    <cellStyle name="20% - Accent1 2 4 3 4 7" xfId="11846"/>
    <cellStyle name="20% - Accent1 2 4 3 4 7 2" xfId="11847"/>
    <cellStyle name="20% - Accent1 2 4 3 4 7 2 2" xfId="11848"/>
    <cellStyle name="20% - Accent1 2 4 3 4 7 3" xfId="11849"/>
    <cellStyle name="20% - Accent1 2 4 3 4 8" xfId="11850"/>
    <cellStyle name="20% - Accent1 2 4 3 4 8 2" xfId="11851"/>
    <cellStyle name="20% - Accent1 2 4 3 4 8 2 2" xfId="11852"/>
    <cellStyle name="20% - Accent1 2 4 3 4 8 3" xfId="11853"/>
    <cellStyle name="20% - Accent1 2 4 3 4 9" xfId="11854"/>
    <cellStyle name="20% - Accent1 2 4 3 4 9 2" xfId="11855"/>
    <cellStyle name="20% - Accent1 2 4 3 5" xfId="11856"/>
    <cellStyle name="20% - Accent1 2 4 3 5 2" xfId="11857"/>
    <cellStyle name="20% - Accent1 2 4 3 5 2 2" xfId="11858"/>
    <cellStyle name="20% - Accent1 2 4 3 5 2 2 2" xfId="11859"/>
    <cellStyle name="20% - Accent1 2 4 3 5 2 2 2 2" xfId="11860"/>
    <cellStyle name="20% - Accent1 2 4 3 5 2 2 3" xfId="11861"/>
    <cellStyle name="20% - Accent1 2 4 3 5 2 3" xfId="11862"/>
    <cellStyle name="20% - Accent1 2 4 3 5 2 3 2" xfId="11863"/>
    <cellStyle name="20% - Accent1 2 4 3 5 2 4" xfId="11864"/>
    <cellStyle name="20% - Accent1 2 4 3 5 3" xfId="11865"/>
    <cellStyle name="20% - Accent1 2 4 3 5 3 2" xfId="11866"/>
    <cellStyle name="20% - Accent1 2 4 3 5 3 2 2" xfId="11867"/>
    <cellStyle name="20% - Accent1 2 4 3 5 3 2 2 2" xfId="11868"/>
    <cellStyle name="20% - Accent1 2 4 3 5 3 2 3" xfId="11869"/>
    <cellStyle name="20% - Accent1 2 4 3 5 3 3" xfId="11870"/>
    <cellStyle name="20% - Accent1 2 4 3 5 3 3 2" xfId="11871"/>
    <cellStyle name="20% - Accent1 2 4 3 5 3 4" xfId="11872"/>
    <cellStyle name="20% - Accent1 2 4 3 5 4" xfId="11873"/>
    <cellStyle name="20% - Accent1 2 4 3 5 4 2" xfId="11874"/>
    <cellStyle name="20% - Accent1 2 4 3 5 4 2 2" xfId="11875"/>
    <cellStyle name="20% - Accent1 2 4 3 5 4 2 2 2" xfId="11876"/>
    <cellStyle name="20% - Accent1 2 4 3 5 4 2 3" xfId="11877"/>
    <cellStyle name="20% - Accent1 2 4 3 5 4 3" xfId="11878"/>
    <cellStyle name="20% - Accent1 2 4 3 5 4 3 2" xfId="11879"/>
    <cellStyle name="20% - Accent1 2 4 3 5 4 4" xfId="11880"/>
    <cellStyle name="20% - Accent1 2 4 3 5 5" xfId="11881"/>
    <cellStyle name="20% - Accent1 2 4 3 5 5 2" xfId="11882"/>
    <cellStyle name="20% - Accent1 2 4 3 5 5 2 2" xfId="11883"/>
    <cellStyle name="20% - Accent1 2 4 3 5 5 3" xfId="11884"/>
    <cellStyle name="20% - Accent1 2 4 3 5 6" xfId="11885"/>
    <cellStyle name="20% - Accent1 2 4 3 5 6 2" xfId="11886"/>
    <cellStyle name="20% - Accent1 2 4 3 5 6 2 2" xfId="11887"/>
    <cellStyle name="20% - Accent1 2 4 3 5 6 3" xfId="11888"/>
    <cellStyle name="20% - Accent1 2 4 3 5 7" xfId="11889"/>
    <cellStyle name="20% - Accent1 2 4 3 5 7 2" xfId="11890"/>
    <cellStyle name="20% - Accent1 2 4 3 5 8" xfId="11891"/>
    <cellStyle name="20% - Accent1 2 4 3 5 8 2" xfId="11892"/>
    <cellStyle name="20% - Accent1 2 4 3 5 9" xfId="11893"/>
    <cellStyle name="20% - Accent1 2 4 3 6" xfId="11894"/>
    <cellStyle name="20% - Accent1 2 4 3 6 2" xfId="11895"/>
    <cellStyle name="20% - Accent1 2 4 3 6 2 2" xfId="11896"/>
    <cellStyle name="20% - Accent1 2 4 3 6 2 2 2" xfId="11897"/>
    <cellStyle name="20% - Accent1 2 4 3 6 2 2 2 2" xfId="11898"/>
    <cellStyle name="20% - Accent1 2 4 3 6 2 2 3" xfId="11899"/>
    <cellStyle name="20% - Accent1 2 4 3 6 2 3" xfId="11900"/>
    <cellStyle name="20% - Accent1 2 4 3 6 2 3 2" xfId="11901"/>
    <cellStyle name="20% - Accent1 2 4 3 6 2 4" xfId="11902"/>
    <cellStyle name="20% - Accent1 2 4 3 6 3" xfId="11903"/>
    <cellStyle name="20% - Accent1 2 4 3 6 3 2" xfId="11904"/>
    <cellStyle name="20% - Accent1 2 4 3 6 3 2 2" xfId="11905"/>
    <cellStyle name="20% - Accent1 2 4 3 6 3 2 2 2" xfId="11906"/>
    <cellStyle name="20% - Accent1 2 4 3 6 3 2 3" xfId="11907"/>
    <cellStyle name="20% - Accent1 2 4 3 6 3 3" xfId="11908"/>
    <cellStyle name="20% - Accent1 2 4 3 6 3 3 2" xfId="11909"/>
    <cellStyle name="20% - Accent1 2 4 3 6 3 4" xfId="11910"/>
    <cellStyle name="20% - Accent1 2 4 3 6 4" xfId="11911"/>
    <cellStyle name="20% - Accent1 2 4 3 6 4 2" xfId="11912"/>
    <cellStyle name="20% - Accent1 2 4 3 6 4 2 2" xfId="11913"/>
    <cellStyle name="20% - Accent1 2 4 3 6 4 2 2 2" xfId="11914"/>
    <cellStyle name="20% - Accent1 2 4 3 6 4 2 3" xfId="11915"/>
    <cellStyle name="20% - Accent1 2 4 3 6 4 3" xfId="11916"/>
    <cellStyle name="20% - Accent1 2 4 3 6 4 3 2" xfId="11917"/>
    <cellStyle name="20% - Accent1 2 4 3 6 4 4" xfId="11918"/>
    <cellStyle name="20% - Accent1 2 4 3 6 5" xfId="11919"/>
    <cellStyle name="20% - Accent1 2 4 3 6 5 2" xfId="11920"/>
    <cellStyle name="20% - Accent1 2 4 3 6 5 2 2" xfId="11921"/>
    <cellStyle name="20% - Accent1 2 4 3 6 5 3" xfId="11922"/>
    <cellStyle name="20% - Accent1 2 4 3 6 6" xfId="11923"/>
    <cellStyle name="20% - Accent1 2 4 3 6 6 2" xfId="11924"/>
    <cellStyle name="20% - Accent1 2 4 3 6 6 2 2" xfId="11925"/>
    <cellStyle name="20% - Accent1 2 4 3 6 6 3" xfId="11926"/>
    <cellStyle name="20% - Accent1 2 4 3 6 7" xfId="11927"/>
    <cellStyle name="20% - Accent1 2 4 3 6 7 2" xfId="11928"/>
    <cellStyle name="20% - Accent1 2 4 3 6 8" xfId="11929"/>
    <cellStyle name="20% - Accent1 2 4 3 6 8 2" xfId="11930"/>
    <cellStyle name="20% - Accent1 2 4 3 6 9" xfId="11931"/>
    <cellStyle name="20% - Accent1 2 4 3 7" xfId="11932"/>
    <cellStyle name="20% - Accent1 2 4 3 7 2" xfId="11933"/>
    <cellStyle name="20% - Accent1 2 4 3 7 2 2" xfId="11934"/>
    <cellStyle name="20% - Accent1 2 4 3 7 2 2 2" xfId="11935"/>
    <cellStyle name="20% - Accent1 2 4 3 7 2 3" xfId="11936"/>
    <cellStyle name="20% - Accent1 2 4 3 7 3" xfId="11937"/>
    <cellStyle name="20% - Accent1 2 4 3 7 3 2" xfId="11938"/>
    <cellStyle name="20% - Accent1 2 4 3 7 4" xfId="11939"/>
    <cellStyle name="20% - Accent1 2 4 3 8" xfId="11940"/>
    <cellStyle name="20% - Accent1 2 4 3 8 2" xfId="11941"/>
    <cellStyle name="20% - Accent1 2 4 3 8 2 2" xfId="11942"/>
    <cellStyle name="20% - Accent1 2 4 3 8 2 2 2" xfId="11943"/>
    <cellStyle name="20% - Accent1 2 4 3 8 2 3" xfId="11944"/>
    <cellStyle name="20% - Accent1 2 4 3 8 3" xfId="11945"/>
    <cellStyle name="20% - Accent1 2 4 3 8 3 2" xfId="11946"/>
    <cellStyle name="20% - Accent1 2 4 3 8 4" xfId="11947"/>
    <cellStyle name="20% - Accent1 2 4 3 9" xfId="11948"/>
    <cellStyle name="20% - Accent1 2 4 3 9 2" xfId="11949"/>
    <cellStyle name="20% - Accent1 2 4 3 9 2 2" xfId="11950"/>
    <cellStyle name="20% - Accent1 2 4 3 9 2 2 2" xfId="11951"/>
    <cellStyle name="20% - Accent1 2 4 3 9 2 3" xfId="11952"/>
    <cellStyle name="20% - Accent1 2 4 3 9 3" xfId="11953"/>
    <cellStyle name="20% - Accent1 2 4 3 9 3 2" xfId="11954"/>
    <cellStyle name="20% - Accent1 2 4 3 9 4" xfId="11955"/>
    <cellStyle name="20% - Accent1 2 4 4" xfId="11956"/>
    <cellStyle name="20% - Accent1 2 4 4 10" xfId="11957"/>
    <cellStyle name="20% - Accent1 2 4 4 10 2" xfId="11958"/>
    <cellStyle name="20% - Accent1 2 4 4 11" xfId="11959"/>
    <cellStyle name="20% - Accent1 2 4 4 2" xfId="11960"/>
    <cellStyle name="20% - Accent1 2 4 4 2 2" xfId="11961"/>
    <cellStyle name="20% - Accent1 2 4 4 2 2 2" xfId="11962"/>
    <cellStyle name="20% - Accent1 2 4 4 2 2 2 2" xfId="11963"/>
    <cellStyle name="20% - Accent1 2 4 4 2 2 2 2 2" xfId="11964"/>
    <cellStyle name="20% - Accent1 2 4 4 2 2 2 3" xfId="11965"/>
    <cellStyle name="20% - Accent1 2 4 4 2 2 3" xfId="11966"/>
    <cellStyle name="20% - Accent1 2 4 4 2 2 3 2" xfId="11967"/>
    <cellStyle name="20% - Accent1 2 4 4 2 2 4" xfId="11968"/>
    <cellStyle name="20% - Accent1 2 4 4 2 3" xfId="11969"/>
    <cellStyle name="20% - Accent1 2 4 4 2 3 2" xfId="11970"/>
    <cellStyle name="20% - Accent1 2 4 4 2 3 2 2" xfId="11971"/>
    <cellStyle name="20% - Accent1 2 4 4 2 3 2 2 2" xfId="11972"/>
    <cellStyle name="20% - Accent1 2 4 4 2 3 2 3" xfId="11973"/>
    <cellStyle name="20% - Accent1 2 4 4 2 3 3" xfId="11974"/>
    <cellStyle name="20% - Accent1 2 4 4 2 3 3 2" xfId="11975"/>
    <cellStyle name="20% - Accent1 2 4 4 2 3 4" xfId="11976"/>
    <cellStyle name="20% - Accent1 2 4 4 2 4" xfId="11977"/>
    <cellStyle name="20% - Accent1 2 4 4 2 4 2" xfId="11978"/>
    <cellStyle name="20% - Accent1 2 4 4 2 4 2 2" xfId="11979"/>
    <cellStyle name="20% - Accent1 2 4 4 2 4 2 2 2" xfId="11980"/>
    <cellStyle name="20% - Accent1 2 4 4 2 4 2 3" xfId="11981"/>
    <cellStyle name="20% - Accent1 2 4 4 2 4 3" xfId="11982"/>
    <cellStyle name="20% - Accent1 2 4 4 2 4 3 2" xfId="11983"/>
    <cellStyle name="20% - Accent1 2 4 4 2 4 4" xfId="11984"/>
    <cellStyle name="20% - Accent1 2 4 4 2 5" xfId="11985"/>
    <cellStyle name="20% - Accent1 2 4 4 2 5 2" xfId="11986"/>
    <cellStyle name="20% - Accent1 2 4 4 2 5 2 2" xfId="11987"/>
    <cellStyle name="20% - Accent1 2 4 4 2 5 3" xfId="11988"/>
    <cellStyle name="20% - Accent1 2 4 4 2 6" xfId="11989"/>
    <cellStyle name="20% - Accent1 2 4 4 2 6 2" xfId="11990"/>
    <cellStyle name="20% - Accent1 2 4 4 2 6 2 2" xfId="11991"/>
    <cellStyle name="20% - Accent1 2 4 4 2 6 3" xfId="11992"/>
    <cellStyle name="20% - Accent1 2 4 4 2 7" xfId="11993"/>
    <cellStyle name="20% - Accent1 2 4 4 2 7 2" xfId="11994"/>
    <cellStyle name="20% - Accent1 2 4 4 2 8" xfId="11995"/>
    <cellStyle name="20% - Accent1 2 4 4 2 8 2" xfId="11996"/>
    <cellStyle name="20% - Accent1 2 4 4 2 9" xfId="11997"/>
    <cellStyle name="20% - Accent1 2 4 4 3" xfId="11998"/>
    <cellStyle name="20% - Accent1 2 4 4 3 2" xfId="11999"/>
    <cellStyle name="20% - Accent1 2 4 4 3 2 2" xfId="12000"/>
    <cellStyle name="20% - Accent1 2 4 4 3 2 2 2" xfId="12001"/>
    <cellStyle name="20% - Accent1 2 4 4 3 2 2 2 2" xfId="12002"/>
    <cellStyle name="20% - Accent1 2 4 4 3 2 2 3" xfId="12003"/>
    <cellStyle name="20% - Accent1 2 4 4 3 2 3" xfId="12004"/>
    <cellStyle name="20% - Accent1 2 4 4 3 2 3 2" xfId="12005"/>
    <cellStyle name="20% - Accent1 2 4 4 3 2 4" xfId="12006"/>
    <cellStyle name="20% - Accent1 2 4 4 3 3" xfId="12007"/>
    <cellStyle name="20% - Accent1 2 4 4 3 3 2" xfId="12008"/>
    <cellStyle name="20% - Accent1 2 4 4 3 3 2 2" xfId="12009"/>
    <cellStyle name="20% - Accent1 2 4 4 3 3 2 2 2" xfId="12010"/>
    <cellStyle name="20% - Accent1 2 4 4 3 3 2 3" xfId="12011"/>
    <cellStyle name="20% - Accent1 2 4 4 3 3 3" xfId="12012"/>
    <cellStyle name="20% - Accent1 2 4 4 3 3 3 2" xfId="12013"/>
    <cellStyle name="20% - Accent1 2 4 4 3 3 4" xfId="12014"/>
    <cellStyle name="20% - Accent1 2 4 4 3 4" xfId="12015"/>
    <cellStyle name="20% - Accent1 2 4 4 3 4 2" xfId="12016"/>
    <cellStyle name="20% - Accent1 2 4 4 3 4 2 2" xfId="12017"/>
    <cellStyle name="20% - Accent1 2 4 4 3 4 2 2 2" xfId="12018"/>
    <cellStyle name="20% - Accent1 2 4 4 3 4 2 3" xfId="12019"/>
    <cellStyle name="20% - Accent1 2 4 4 3 4 3" xfId="12020"/>
    <cellStyle name="20% - Accent1 2 4 4 3 4 3 2" xfId="12021"/>
    <cellStyle name="20% - Accent1 2 4 4 3 4 4" xfId="12022"/>
    <cellStyle name="20% - Accent1 2 4 4 3 5" xfId="12023"/>
    <cellStyle name="20% - Accent1 2 4 4 3 5 2" xfId="12024"/>
    <cellStyle name="20% - Accent1 2 4 4 3 5 2 2" xfId="12025"/>
    <cellStyle name="20% - Accent1 2 4 4 3 5 3" xfId="12026"/>
    <cellStyle name="20% - Accent1 2 4 4 3 6" xfId="12027"/>
    <cellStyle name="20% - Accent1 2 4 4 3 6 2" xfId="12028"/>
    <cellStyle name="20% - Accent1 2 4 4 3 6 2 2" xfId="12029"/>
    <cellStyle name="20% - Accent1 2 4 4 3 6 3" xfId="12030"/>
    <cellStyle name="20% - Accent1 2 4 4 3 7" xfId="12031"/>
    <cellStyle name="20% - Accent1 2 4 4 3 7 2" xfId="12032"/>
    <cellStyle name="20% - Accent1 2 4 4 3 8" xfId="12033"/>
    <cellStyle name="20% - Accent1 2 4 4 3 8 2" xfId="12034"/>
    <cellStyle name="20% - Accent1 2 4 4 3 9" xfId="12035"/>
    <cellStyle name="20% - Accent1 2 4 4 4" xfId="12036"/>
    <cellStyle name="20% - Accent1 2 4 4 4 2" xfId="12037"/>
    <cellStyle name="20% - Accent1 2 4 4 4 2 2" xfId="12038"/>
    <cellStyle name="20% - Accent1 2 4 4 4 2 2 2" xfId="12039"/>
    <cellStyle name="20% - Accent1 2 4 4 4 2 3" xfId="12040"/>
    <cellStyle name="20% - Accent1 2 4 4 4 3" xfId="12041"/>
    <cellStyle name="20% - Accent1 2 4 4 4 3 2" xfId="12042"/>
    <cellStyle name="20% - Accent1 2 4 4 4 4" xfId="12043"/>
    <cellStyle name="20% - Accent1 2 4 4 5" xfId="12044"/>
    <cellStyle name="20% - Accent1 2 4 4 5 2" xfId="12045"/>
    <cellStyle name="20% - Accent1 2 4 4 5 2 2" xfId="12046"/>
    <cellStyle name="20% - Accent1 2 4 4 5 2 2 2" xfId="12047"/>
    <cellStyle name="20% - Accent1 2 4 4 5 2 3" xfId="12048"/>
    <cellStyle name="20% - Accent1 2 4 4 5 3" xfId="12049"/>
    <cellStyle name="20% - Accent1 2 4 4 5 3 2" xfId="12050"/>
    <cellStyle name="20% - Accent1 2 4 4 5 4" xfId="12051"/>
    <cellStyle name="20% - Accent1 2 4 4 6" xfId="12052"/>
    <cellStyle name="20% - Accent1 2 4 4 6 2" xfId="12053"/>
    <cellStyle name="20% - Accent1 2 4 4 6 2 2" xfId="12054"/>
    <cellStyle name="20% - Accent1 2 4 4 6 2 2 2" xfId="12055"/>
    <cellStyle name="20% - Accent1 2 4 4 6 2 3" xfId="12056"/>
    <cellStyle name="20% - Accent1 2 4 4 6 3" xfId="12057"/>
    <cellStyle name="20% - Accent1 2 4 4 6 3 2" xfId="12058"/>
    <cellStyle name="20% - Accent1 2 4 4 6 4" xfId="12059"/>
    <cellStyle name="20% - Accent1 2 4 4 7" xfId="12060"/>
    <cellStyle name="20% - Accent1 2 4 4 7 2" xfId="12061"/>
    <cellStyle name="20% - Accent1 2 4 4 7 2 2" xfId="12062"/>
    <cellStyle name="20% - Accent1 2 4 4 7 3" xfId="12063"/>
    <cellStyle name="20% - Accent1 2 4 4 8" xfId="12064"/>
    <cellStyle name="20% - Accent1 2 4 4 8 2" xfId="12065"/>
    <cellStyle name="20% - Accent1 2 4 4 8 2 2" xfId="12066"/>
    <cellStyle name="20% - Accent1 2 4 4 8 3" xfId="12067"/>
    <cellStyle name="20% - Accent1 2 4 4 9" xfId="12068"/>
    <cellStyle name="20% - Accent1 2 4 4 9 2" xfId="12069"/>
    <cellStyle name="20% - Accent1 2 4 5" xfId="12070"/>
    <cellStyle name="20% - Accent1 2 4 5 10" xfId="12071"/>
    <cellStyle name="20% - Accent1 2 4 5 10 2" xfId="12072"/>
    <cellStyle name="20% - Accent1 2 4 5 11" xfId="12073"/>
    <cellStyle name="20% - Accent1 2 4 5 2" xfId="12074"/>
    <cellStyle name="20% - Accent1 2 4 5 2 2" xfId="12075"/>
    <cellStyle name="20% - Accent1 2 4 5 2 2 2" xfId="12076"/>
    <cellStyle name="20% - Accent1 2 4 5 2 2 2 2" xfId="12077"/>
    <cellStyle name="20% - Accent1 2 4 5 2 2 2 2 2" xfId="12078"/>
    <cellStyle name="20% - Accent1 2 4 5 2 2 2 3" xfId="12079"/>
    <cellStyle name="20% - Accent1 2 4 5 2 2 3" xfId="12080"/>
    <cellStyle name="20% - Accent1 2 4 5 2 2 3 2" xfId="12081"/>
    <cellStyle name="20% - Accent1 2 4 5 2 2 4" xfId="12082"/>
    <cellStyle name="20% - Accent1 2 4 5 2 3" xfId="12083"/>
    <cellStyle name="20% - Accent1 2 4 5 2 3 2" xfId="12084"/>
    <cellStyle name="20% - Accent1 2 4 5 2 3 2 2" xfId="12085"/>
    <cellStyle name="20% - Accent1 2 4 5 2 3 2 2 2" xfId="12086"/>
    <cellStyle name="20% - Accent1 2 4 5 2 3 2 3" xfId="12087"/>
    <cellStyle name="20% - Accent1 2 4 5 2 3 3" xfId="12088"/>
    <cellStyle name="20% - Accent1 2 4 5 2 3 3 2" xfId="12089"/>
    <cellStyle name="20% - Accent1 2 4 5 2 3 4" xfId="12090"/>
    <cellStyle name="20% - Accent1 2 4 5 2 4" xfId="12091"/>
    <cellStyle name="20% - Accent1 2 4 5 2 4 2" xfId="12092"/>
    <cellStyle name="20% - Accent1 2 4 5 2 4 2 2" xfId="12093"/>
    <cellStyle name="20% - Accent1 2 4 5 2 4 2 2 2" xfId="12094"/>
    <cellStyle name="20% - Accent1 2 4 5 2 4 2 3" xfId="12095"/>
    <cellStyle name="20% - Accent1 2 4 5 2 4 3" xfId="12096"/>
    <cellStyle name="20% - Accent1 2 4 5 2 4 3 2" xfId="12097"/>
    <cellStyle name="20% - Accent1 2 4 5 2 4 4" xfId="12098"/>
    <cellStyle name="20% - Accent1 2 4 5 2 5" xfId="12099"/>
    <cellStyle name="20% - Accent1 2 4 5 2 5 2" xfId="12100"/>
    <cellStyle name="20% - Accent1 2 4 5 2 5 2 2" xfId="12101"/>
    <cellStyle name="20% - Accent1 2 4 5 2 5 3" xfId="12102"/>
    <cellStyle name="20% - Accent1 2 4 5 2 6" xfId="12103"/>
    <cellStyle name="20% - Accent1 2 4 5 2 6 2" xfId="12104"/>
    <cellStyle name="20% - Accent1 2 4 5 2 6 2 2" xfId="12105"/>
    <cellStyle name="20% - Accent1 2 4 5 2 6 3" xfId="12106"/>
    <cellStyle name="20% - Accent1 2 4 5 2 7" xfId="12107"/>
    <cellStyle name="20% - Accent1 2 4 5 2 7 2" xfId="12108"/>
    <cellStyle name="20% - Accent1 2 4 5 2 8" xfId="12109"/>
    <cellStyle name="20% - Accent1 2 4 5 2 8 2" xfId="12110"/>
    <cellStyle name="20% - Accent1 2 4 5 2 9" xfId="12111"/>
    <cellStyle name="20% - Accent1 2 4 5 3" xfId="12112"/>
    <cellStyle name="20% - Accent1 2 4 5 3 2" xfId="12113"/>
    <cellStyle name="20% - Accent1 2 4 5 3 2 2" xfId="12114"/>
    <cellStyle name="20% - Accent1 2 4 5 3 2 2 2" xfId="12115"/>
    <cellStyle name="20% - Accent1 2 4 5 3 2 2 2 2" xfId="12116"/>
    <cellStyle name="20% - Accent1 2 4 5 3 2 2 3" xfId="12117"/>
    <cellStyle name="20% - Accent1 2 4 5 3 2 3" xfId="12118"/>
    <cellStyle name="20% - Accent1 2 4 5 3 2 3 2" xfId="12119"/>
    <cellStyle name="20% - Accent1 2 4 5 3 2 4" xfId="12120"/>
    <cellStyle name="20% - Accent1 2 4 5 3 3" xfId="12121"/>
    <cellStyle name="20% - Accent1 2 4 5 3 3 2" xfId="12122"/>
    <cellStyle name="20% - Accent1 2 4 5 3 3 2 2" xfId="12123"/>
    <cellStyle name="20% - Accent1 2 4 5 3 3 2 2 2" xfId="12124"/>
    <cellStyle name="20% - Accent1 2 4 5 3 3 2 3" xfId="12125"/>
    <cellStyle name="20% - Accent1 2 4 5 3 3 3" xfId="12126"/>
    <cellStyle name="20% - Accent1 2 4 5 3 3 3 2" xfId="12127"/>
    <cellStyle name="20% - Accent1 2 4 5 3 3 4" xfId="12128"/>
    <cellStyle name="20% - Accent1 2 4 5 3 4" xfId="12129"/>
    <cellStyle name="20% - Accent1 2 4 5 3 4 2" xfId="12130"/>
    <cellStyle name="20% - Accent1 2 4 5 3 4 2 2" xfId="12131"/>
    <cellStyle name="20% - Accent1 2 4 5 3 4 2 2 2" xfId="12132"/>
    <cellStyle name="20% - Accent1 2 4 5 3 4 2 3" xfId="12133"/>
    <cellStyle name="20% - Accent1 2 4 5 3 4 3" xfId="12134"/>
    <cellStyle name="20% - Accent1 2 4 5 3 4 3 2" xfId="12135"/>
    <cellStyle name="20% - Accent1 2 4 5 3 4 4" xfId="12136"/>
    <cellStyle name="20% - Accent1 2 4 5 3 5" xfId="12137"/>
    <cellStyle name="20% - Accent1 2 4 5 3 5 2" xfId="12138"/>
    <cellStyle name="20% - Accent1 2 4 5 3 5 2 2" xfId="12139"/>
    <cellStyle name="20% - Accent1 2 4 5 3 5 3" xfId="12140"/>
    <cellStyle name="20% - Accent1 2 4 5 3 6" xfId="12141"/>
    <cellStyle name="20% - Accent1 2 4 5 3 6 2" xfId="12142"/>
    <cellStyle name="20% - Accent1 2 4 5 3 6 2 2" xfId="12143"/>
    <cellStyle name="20% - Accent1 2 4 5 3 6 3" xfId="12144"/>
    <cellStyle name="20% - Accent1 2 4 5 3 7" xfId="12145"/>
    <cellStyle name="20% - Accent1 2 4 5 3 7 2" xfId="12146"/>
    <cellStyle name="20% - Accent1 2 4 5 3 8" xfId="12147"/>
    <cellStyle name="20% - Accent1 2 4 5 3 8 2" xfId="12148"/>
    <cellStyle name="20% - Accent1 2 4 5 3 9" xfId="12149"/>
    <cellStyle name="20% - Accent1 2 4 5 4" xfId="12150"/>
    <cellStyle name="20% - Accent1 2 4 5 4 2" xfId="12151"/>
    <cellStyle name="20% - Accent1 2 4 5 4 2 2" xfId="12152"/>
    <cellStyle name="20% - Accent1 2 4 5 4 2 2 2" xfId="12153"/>
    <cellStyle name="20% - Accent1 2 4 5 4 2 3" xfId="12154"/>
    <cellStyle name="20% - Accent1 2 4 5 4 3" xfId="12155"/>
    <cellStyle name="20% - Accent1 2 4 5 4 3 2" xfId="12156"/>
    <cellStyle name="20% - Accent1 2 4 5 4 4" xfId="12157"/>
    <cellStyle name="20% - Accent1 2 4 5 5" xfId="12158"/>
    <cellStyle name="20% - Accent1 2 4 5 5 2" xfId="12159"/>
    <cellStyle name="20% - Accent1 2 4 5 5 2 2" xfId="12160"/>
    <cellStyle name="20% - Accent1 2 4 5 5 2 2 2" xfId="12161"/>
    <cellStyle name="20% - Accent1 2 4 5 5 2 3" xfId="12162"/>
    <cellStyle name="20% - Accent1 2 4 5 5 3" xfId="12163"/>
    <cellStyle name="20% - Accent1 2 4 5 5 3 2" xfId="12164"/>
    <cellStyle name="20% - Accent1 2 4 5 5 4" xfId="12165"/>
    <cellStyle name="20% - Accent1 2 4 5 6" xfId="12166"/>
    <cellStyle name="20% - Accent1 2 4 5 6 2" xfId="12167"/>
    <cellStyle name="20% - Accent1 2 4 5 6 2 2" xfId="12168"/>
    <cellStyle name="20% - Accent1 2 4 5 6 2 2 2" xfId="12169"/>
    <cellStyle name="20% - Accent1 2 4 5 6 2 3" xfId="12170"/>
    <cellStyle name="20% - Accent1 2 4 5 6 3" xfId="12171"/>
    <cellStyle name="20% - Accent1 2 4 5 6 3 2" xfId="12172"/>
    <cellStyle name="20% - Accent1 2 4 5 6 4" xfId="12173"/>
    <cellStyle name="20% - Accent1 2 4 5 7" xfId="12174"/>
    <cellStyle name="20% - Accent1 2 4 5 7 2" xfId="12175"/>
    <cellStyle name="20% - Accent1 2 4 5 7 2 2" xfId="12176"/>
    <cellStyle name="20% - Accent1 2 4 5 7 3" xfId="12177"/>
    <cellStyle name="20% - Accent1 2 4 5 8" xfId="12178"/>
    <cellStyle name="20% - Accent1 2 4 5 8 2" xfId="12179"/>
    <cellStyle name="20% - Accent1 2 4 5 8 2 2" xfId="12180"/>
    <cellStyle name="20% - Accent1 2 4 5 8 3" xfId="12181"/>
    <cellStyle name="20% - Accent1 2 4 5 9" xfId="12182"/>
    <cellStyle name="20% - Accent1 2 4 5 9 2" xfId="12183"/>
    <cellStyle name="20% - Accent1 2 4 6" xfId="12184"/>
    <cellStyle name="20% - Accent1 2 4 6 10" xfId="12185"/>
    <cellStyle name="20% - Accent1 2 4 6 10 2" xfId="12186"/>
    <cellStyle name="20% - Accent1 2 4 6 11" xfId="12187"/>
    <cellStyle name="20% - Accent1 2 4 6 2" xfId="12188"/>
    <cellStyle name="20% - Accent1 2 4 6 2 2" xfId="12189"/>
    <cellStyle name="20% - Accent1 2 4 6 2 2 2" xfId="12190"/>
    <cellStyle name="20% - Accent1 2 4 6 2 2 2 2" xfId="12191"/>
    <cellStyle name="20% - Accent1 2 4 6 2 2 2 2 2" xfId="12192"/>
    <cellStyle name="20% - Accent1 2 4 6 2 2 2 3" xfId="12193"/>
    <cellStyle name="20% - Accent1 2 4 6 2 2 3" xfId="12194"/>
    <cellStyle name="20% - Accent1 2 4 6 2 2 3 2" xfId="12195"/>
    <cellStyle name="20% - Accent1 2 4 6 2 2 4" xfId="12196"/>
    <cellStyle name="20% - Accent1 2 4 6 2 3" xfId="12197"/>
    <cellStyle name="20% - Accent1 2 4 6 2 3 2" xfId="12198"/>
    <cellStyle name="20% - Accent1 2 4 6 2 3 2 2" xfId="12199"/>
    <cellStyle name="20% - Accent1 2 4 6 2 3 2 2 2" xfId="12200"/>
    <cellStyle name="20% - Accent1 2 4 6 2 3 2 3" xfId="12201"/>
    <cellStyle name="20% - Accent1 2 4 6 2 3 3" xfId="12202"/>
    <cellStyle name="20% - Accent1 2 4 6 2 3 3 2" xfId="12203"/>
    <cellStyle name="20% - Accent1 2 4 6 2 3 4" xfId="12204"/>
    <cellStyle name="20% - Accent1 2 4 6 2 4" xfId="12205"/>
    <cellStyle name="20% - Accent1 2 4 6 2 4 2" xfId="12206"/>
    <cellStyle name="20% - Accent1 2 4 6 2 4 2 2" xfId="12207"/>
    <cellStyle name="20% - Accent1 2 4 6 2 4 2 2 2" xfId="12208"/>
    <cellStyle name="20% - Accent1 2 4 6 2 4 2 3" xfId="12209"/>
    <cellStyle name="20% - Accent1 2 4 6 2 4 3" xfId="12210"/>
    <cellStyle name="20% - Accent1 2 4 6 2 4 3 2" xfId="12211"/>
    <cellStyle name="20% - Accent1 2 4 6 2 4 4" xfId="12212"/>
    <cellStyle name="20% - Accent1 2 4 6 2 5" xfId="12213"/>
    <cellStyle name="20% - Accent1 2 4 6 2 5 2" xfId="12214"/>
    <cellStyle name="20% - Accent1 2 4 6 2 5 2 2" xfId="12215"/>
    <cellStyle name="20% - Accent1 2 4 6 2 5 3" xfId="12216"/>
    <cellStyle name="20% - Accent1 2 4 6 2 6" xfId="12217"/>
    <cellStyle name="20% - Accent1 2 4 6 2 6 2" xfId="12218"/>
    <cellStyle name="20% - Accent1 2 4 6 2 6 2 2" xfId="12219"/>
    <cellStyle name="20% - Accent1 2 4 6 2 6 3" xfId="12220"/>
    <cellStyle name="20% - Accent1 2 4 6 2 7" xfId="12221"/>
    <cellStyle name="20% - Accent1 2 4 6 2 7 2" xfId="12222"/>
    <cellStyle name="20% - Accent1 2 4 6 2 8" xfId="12223"/>
    <cellStyle name="20% - Accent1 2 4 6 2 8 2" xfId="12224"/>
    <cellStyle name="20% - Accent1 2 4 6 2 9" xfId="12225"/>
    <cellStyle name="20% - Accent1 2 4 6 3" xfId="12226"/>
    <cellStyle name="20% - Accent1 2 4 6 3 2" xfId="12227"/>
    <cellStyle name="20% - Accent1 2 4 6 3 2 2" xfId="12228"/>
    <cellStyle name="20% - Accent1 2 4 6 3 2 2 2" xfId="12229"/>
    <cellStyle name="20% - Accent1 2 4 6 3 2 2 2 2" xfId="12230"/>
    <cellStyle name="20% - Accent1 2 4 6 3 2 2 3" xfId="12231"/>
    <cellStyle name="20% - Accent1 2 4 6 3 2 3" xfId="12232"/>
    <cellStyle name="20% - Accent1 2 4 6 3 2 3 2" xfId="12233"/>
    <cellStyle name="20% - Accent1 2 4 6 3 2 4" xfId="12234"/>
    <cellStyle name="20% - Accent1 2 4 6 3 3" xfId="12235"/>
    <cellStyle name="20% - Accent1 2 4 6 3 3 2" xfId="12236"/>
    <cellStyle name="20% - Accent1 2 4 6 3 3 2 2" xfId="12237"/>
    <cellStyle name="20% - Accent1 2 4 6 3 3 2 2 2" xfId="12238"/>
    <cellStyle name="20% - Accent1 2 4 6 3 3 2 3" xfId="12239"/>
    <cellStyle name="20% - Accent1 2 4 6 3 3 3" xfId="12240"/>
    <cellStyle name="20% - Accent1 2 4 6 3 3 3 2" xfId="12241"/>
    <cellStyle name="20% - Accent1 2 4 6 3 3 4" xfId="12242"/>
    <cellStyle name="20% - Accent1 2 4 6 3 4" xfId="12243"/>
    <cellStyle name="20% - Accent1 2 4 6 3 4 2" xfId="12244"/>
    <cellStyle name="20% - Accent1 2 4 6 3 4 2 2" xfId="12245"/>
    <cellStyle name="20% - Accent1 2 4 6 3 4 2 2 2" xfId="12246"/>
    <cellStyle name="20% - Accent1 2 4 6 3 4 2 3" xfId="12247"/>
    <cellStyle name="20% - Accent1 2 4 6 3 4 3" xfId="12248"/>
    <cellStyle name="20% - Accent1 2 4 6 3 4 3 2" xfId="12249"/>
    <cellStyle name="20% - Accent1 2 4 6 3 4 4" xfId="12250"/>
    <cellStyle name="20% - Accent1 2 4 6 3 5" xfId="12251"/>
    <cellStyle name="20% - Accent1 2 4 6 3 5 2" xfId="12252"/>
    <cellStyle name="20% - Accent1 2 4 6 3 5 2 2" xfId="12253"/>
    <cellStyle name="20% - Accent1 2 4 6 3 5 3" xfId="12254"/>
    <cellStyle name="20% - Accent1 2 4 6 3 6" xfId="12255"/>
    <cellStyle name="20% - Accent1 2 4 6 3 6 2" xfId="12256"/>
    <cellStyle name="20% - Accent1 2 4 6 3 6 2 2" xfId="12257"/>
    <cellStyle name="20% - Accent1 2 4 6 3 6 3" xfId="12258"/>
    <cellStyle name="20% - Accent1 2 4 6 3 7" xfId="12259"/>
    <cellStyle name="20% - Accent1 2 4 6 3 7 2" xfId="12260"/>
    <cellStyle name="20% - Accent1 2 4 6 3 8" xfId="12261"/>
    <cellStyle name="20% - Accent1 2 4 6 3 8 2" xfId="12262"/>
    <cellStyle name="20% - Accent1 2 4 6 3 9" xfId="12263"/>
    <cellStyle name="20% - Accent1 2 4 6 4" xfId="12264"/>
    <cellStyle name="20% - Accent1 2 4 6 4 2" xfId="12265"/>
    <cellStyle name="20% - Accent1 2 4 6 4 2 2" xfId="12266"/>
    <cellStyle name="20% - Accent1 2 4 6 4 2 2 2" xfId="12267"/>
    <cellStyle name="20% - Accent1 2 4 6 4 2 3" xfId="12268"/>
    <cellStyle name="20% - Accent1 2 4 6 4 3" xfId="12269"/>
    <cellStyle name="20% - Accent1 2 4 6 4 3 2" xfId="12270"/>
    <cellStyle name="20% - Accent1 2 4 6 4 4" xfId="12271"/>
    <cellStyle name="20% - Accent1 2 4 6 5" xfId="12272"/>
    <cellStyle name="20% - Accent1 2 4 6 5 2" xfId="12273"/>
    <cellStyle name="20% - Accent1 2 4 6 5 2 2" xfId="12274"/>
    <cellStyle name="20% - Accent1 2 4 6 5 2 2 2" xfId="12275"/>
    <cellStyle name="20% - Accent1 2 4 6 5 2 3" xfId="12276"/>
    <cellStyle name="20% - Accent1 2 4 6 5 3" xfId="12277"/>
    <cellStyle name="20% - Accent1 2 4 6 5 3 2" xfId="12278"/>
    <cellStyle name="20% - Accent1 2 4 6 5 4" xfId="12279"/>
    <cellStyle name="20% - Accent1 2 4 6 6" xfId="12280"/>
    <cellStyle name="20% - Accent1 2 4 6 6 2" xfId="12281"/>
    <cellStyle name="20% - Accent1 2 4 6 6 2 2" xfId="12282"/>
    <cellStyle name="20% - Accent1 2 4 6 6 2 2 2" xfId="12283"/>
    <cellStyle name="20% - Accent1 2 4 6 6 2 3" xfId="12284"/>
    <cellStyle name="20% - Accent1 2 4 6 6 3" xfId="12285"/>
    <cellStyle name="20% - Accent1 2 4 6 6 3 2" xfId="12286"/>
    <cellStyle name="20% - Accent1 2 4 6 6 4" xfId="12287"/>
    <cellStyle name="20% - Accent1 2 4 6 7" xfId="12288"/>
    <cellStyle name="20% - Accent1 2 4 6 7 2" xfId="12289"/>
    <cellStyle name="20% - Accent1 2 4 6 7 2 2" xfId="12290"/>
    <cellStyle name="20% - Accent1 2 4 6 7 3" xfId="12291"/>
    <cellStyle name="20% - Accent1 2 4 6 8" xfId="12292"/>
    <cellStyle name="20% - Accent1 2 4 6 8 2" xfId="12293"/>
    <cellStyle name="20% - Accent1 2 4 6 8 2 2" xfId="12294"/>
    <cellStyle name="20% - Accent1 2 4 6 8 3" xfId="12295"/>
    <cellStyle name="20% - Accent1 2 4 6 9" xfId="12296"/>
    <cellStyle name="20% - Accent1 2 4 6 9 2" xfId="12297"/>
    <cellStyle name="20% - Accent1 2 4 7" xfId="12298"/>
    <cellStyle name="20% - Accent1 2 4 7 2" xfId="12299"/>
    <cellStyle name="20% - Accent1 2 4 7 2 2" xfId="12300"/>
    <cellStyle name="20% - Accent1 2 4 7 2 2 2" xfId="12301"/>
    <cellStyle name="20% - Accent1 2 4 7 2 2 2 2" xfId="12302"/>
    <cellStyle name="20% - Accent1 2 4 7 2 2 3" xfId="12303"/>
    <cellStyle name="20% - Accent1 2 4 7 2 3" xfId="12304"/>
    <cellStyle name="20% - Accent1 2 4 7 2 3 2" xfId="12305"/>
    <cellStyle name="20% - Accent1 2 4 7 2 4" xfId="12306"/>
    <cellStyle name="20% - Accent1 2 4 7 3" xfId="12307"/>
    <cellStyle name="20% - Accent1 2 4 7 3 2" xfId="12308"/>
    <cellStyle name="20% - Accent1 2 4 7 3 2 2" xfId="12309"/>
    <cellStyle name="20% - Accent1 2 4 7 3 2 2 2" xfId="12310"/>
    <cellStyle name="20% - Accent1 2 4 7 3 2 3" xfId="12311"/>
    <cellStyle name="20% - Accent1 2 4 7 3 3" xfId="12312"/>
    <cellStyle name="20% - Accent1 2 4 7 3 3 2" xfId="12313"/>
    <cellStyle name="20% - Accent1 2 4 7 3 4" xfId="12314"/>
    <cellStyle name="20% - Accent1 2 4 7 4" xfId="12315"/>
    <cellStyle name="20% - Accent1 2 4 7 4 2" xfId="12316"/>
    <cellStyle name="20% - Accent1 2 4 7 4 2 2" xfId="12317"/>
    <cellStyle name="20% - Accent1 2 4 7 4 2 2 2" xfId="12318"/>
    <cellStyle name="20% - Accent1 2 4 7 4 2 3" xfId="12319"/>
    <cellStyle name="20% - Accent1 2 4 7 4 3" xfId="12320"/>
    <cellStyle name="20% - Accent1 2 4 7 4 3 2" xfId="12321"/>
    <cellStyle name="20% - Accent1 2 4 7 4 4" xfId="12322"/>
    <cellStyle name="20% - Accent1 2 4 7 5" xfId="12323"/>
    <cellStyle name="20% - Accent1 2 4 7 5 2" xfId="12324"/>
    <cellStyle name="20% - Accent1 2 4 7 5 2 2" xfId="12325"/>
    <cellStyle name="20% - Accent1 2 4 7 5 3" xfId="12326"/>
    <cellStyle name="20% - Accent1 2 4 7 6" xfId="12327"/>
    <cellStyle name="20% - Accent1 2 4 7 6 2" xfId="12328"/>
    <cellStyle name="20% - Accent1 2 4 7 6 2 2" xfId="12329"/>
    <cellStyle name="20% - Accent1 2 4 7 6 3" xfId="12330"/>
    <cellStyle name="20% - Accent1 2 4 7 7" xfId="12331"/>
    <cellStyle name="20% - Accent1 2 4 7 7 2" xfId="12332"/>
    <cellStyle name="20% - Accent1 2 4 7 8" xfId="12333"/>
    <cellStyle name="20% - Accent1 2 4 7 8 2" xfId="12334"/>
    <cellStyle name="20% - Accent1 2 4 7 9" xfId="12335"/>
    <cellStyle name="20% - Accent1 2 4 8" xfId="12336"/>
    <cellStyle name="20% - Accent1 2 4 8 2" xfId="12337"/>
    <cellStyle name="20% - Accent1 2 4 8 2 2" xfId="12338"/>
    <cellStyle name="20% - Accent1 2 4 8 2 2 2" xfId="12339"/>
    <cellStyle name="20% - Accent1 2 4 8 2 2 2 2" xfId="12340"/>
    <cellStyle name="20% - Accent1 2 4 8 2 2 3" xfId="12341"/>
    <cellStyle name="20% - Accent1 2 4 8 2 3" xfId="12342"/>
    <cellStyle name="20% - Accent1 2 4 8 2 3 2" xfId="12343"/>
    <cellStyle name="20% - Accent1 2 4 8 2 4" xfId="12344"/>
    <cellStyle name="20% - Accent1 2 4 8 3" xfId="12345"/>
    <cellStyle name="20% - Accent1 2 4 8 3 2" xfId="12346"/>
    <cellStyle name="20% - Accent1 2 4 8 3 2 2" xfId="12347"/>
    <cellStyle name="20% - Accent1 2 4 8 3 2 2 2" xfId="12348"/>
    <cellStyle name="20% - Accent1 2 4 8 3 2 3" xfId="12349"/>
    <cellStyle name="20% - Accent1 2 4 8 3 3" xfId="12350"/>
    <cellStyle name="20% - Accent1 2 4 8 3 3 2" xfId="12351"/>
    <cellStyle name="20% - Accent1 2 4 8 3 4" xfId="12352"/>
    <cellStyle name="20% - Accent1 2 4 8 4" xfId="12353"/>
    <cellStyle name="20% - Accent1 2 4 8 4 2" xfId="12354"/>
    <cellStyle name="20% - Accent1 2 4 8 4 2 2" xfId="12355"/>
    <cellStyle name="20% - Accent1 2 4 8 4 2 2 2" xfId="12356"/>
    <cellStyle name="20% - Accent1 2 4 8 4 2 3" xfId="12357"/>
    <cellStyle name="20% - Accent1 2 4 8 4 3" xfId="12358"/>
    <cellStyle name="20% - Accent1 2 4 8 4 3 2" xfId="12359"/>
    <cellStyle name="20% - Accent1 2 4 8 4 4" xfId="12360"/>
    <cellStyle name="20% - Accent1 2 4 8 5" xfId="12361"/>
    <cellStyle name="20% - Accent1 2 4 8 5 2" xfId="12362"/>
    <cellStyle name="20% - Accent1 2 4 8 5 2 2" xfId="12363"/>
    <cellStyle name="20% - Accent1 2 4 8 5 3" xfId="12364"/>
    <cellStyle name="20% - Accent1 2 4 8 6" xfId="12365"/>
    <cellStyle name="20% - Accent1 2 4 8 6 2" xfId="12366"/>
    <cellStyle name="20% - Accent1 2 4 8 6 2 2" xfId="12367"/>
    <cellStyle name="20% - Accent1 2 4 8 6 3" xfId="12368"/>
    <cellStyle name="20% - Accent1 2 4 8 7" xfId="12369"/>
    <cellStyle name="20% - Accent1 2 4 8 7 2" xfId="12370"/>
    <cellStyle name="20% - Accent1 2 4 8 8" xfId="12371"/>
    <cellStyle name="20% - Accent1 2 4 8 8 2" xfId="12372"/>
    <cellStyle name="20% - Accent1 2 4 8 9" xfId="12373"/>
    <cellStyle name="20% - Accent1 2 4 9" xfId="12374"/>
    <cellStyle name="20% - Accent1 2 4 9 2" xfId="12375"/>
    <cellStyle name="20% - Accent1 2 4 9 2 2" xfId="12376"/>
    <cellStyle name="20% - Accent1 2 4 9 2 2 2" xfId="12377"/>
    <cellStyle name="20% - Accent1 2 4 9 2 3" xfId="12378"/>
    <cellStyle name="20% - Accent1 2 4 9 3" xfId="12379"/>
    <cellStyle name="20% - Accent1 2 4 9 3 2" xfId="12380"/>
    <cellStyle name="20% - Accent1 2 4 9 4" xfId="12381"/>
    <cellStyle name="20% - Accent1 2 5" xfId="12382"/>
    <cellStyle name="20% - Accent1 2 5 10" xfId="12383"/>
    <cellStyle name="20% - Accent1 2 5 10 2" xfId="12384"/>
    <cellStyle name="20% - Accent1 2 5 10 2 2" xfId="12385"/>
    <cellStyle name="20% - Accent1 2 5 10 2 2 2" xfId="12386"/>
    <cellStyle name="20% - Accent1 2 5 10 2 3" xfId="12387"/>
    <cellStyle name="20% - Accent1 2 5 10 3" xfId="12388"/>
    <cellStyle name="20% - Accent1 2 5 10 3 2" xfId="12389"/>
    <cellStyle name="20% - Accent1 2 5 10 4" xfId="12390"/>
    <cellStyle name="20% - Accent1 2 5 11" xfId="12391"/>
    <cellStyle name="20% - Accent1 2 5 11 2" xfId="12392"/>
    <cellStyle name="20% - Accent1 2 5 11 2 2" xfId="12393"/>
    <cellStyle name="20% - Accent1 2 5 11 2 2 2" xfId="12394"/>
    <cellStyle name="20% - Accent1 2 5 11 2 3" xfId="12395"/>
    <cellStyle name="20% - Accent1 2 5 11 3" xfId="12396"/>
    <cellStyle name="20% - Accent1 2 5 11 3 2" xfId="12397"/>
    <cellStyle name="20% - Accent1 2 5 11 4" xfId="12398"/>
    <cellStyle name="20% - Accent1 2 5 12" xfId="12399"/>
    <cellStyle name="20% - Accent1 2 5 12 2" xfId="12400"/>
    <cellStyle name="20% - Accent1 2 5 12 2 2" xfId="12401"/>
    <cellStyle name="20% - Accent1 2 5 12 3" xfId="12402"/>
    <cellStyle name="20% - Accent1 2 5 13" xfId="12403"/>
    <cellStyle name="20% - Accent1 2 5 13 2" xfId="12404"/>
    <cellStyle name="20% - Accent1 2 5 13 2 2" xfId="12405"/>
    <cellStyle name="20% - Accent1 2 5 13 3" xfId="12406"/>
    <cellStyle name="20% - Accent1 2 5 14" xfId="12407"/>
    <cellStyle name="20% - Accent1 2 5 14 2" xfId="12408"/>
    <cellStyle name="20% - Accent1 2 5 15" xfId="12409"/>
    <cellStyle name="20% - Accent1 2 5 15 2" xfId="12410"/>
    <cellStyle name="20% - Accent1 2 5 16" xfId="12411"/>
    <cellStyle name="20% - Accent1 2 5 2" xfId="12412"/>
    <cellStyle name="20% - Accent1 2 5 2 10" xfId="12413"/>
    <cellStyle name="20% - Accent1 2 5 2 10 2" xfId="12414"/>
    <cellStyle name="20% - Accent1 2 5 2 10 2 2" xfId="12415"/>
    <cellStyle name="20% - Accent1 2 5 2 10 2 2 2" xfId="12416"/>
    <cellStyle name="20% - Accent1 2 5 2 10 2 3" xfId="12417"/>
    <cellStyle name="20% - Accent1 2 5 2 10 3" xfId="12418"/>
    <cellStyle name="20% - Accent1 2 5 2 10 3 2" xfId="12419"/>
    <cellStyle name="20% - Accent1 2 5 2 10 4" xfId="12420"/>
    <cellStyle name="20% - Accent1 2 5 2 11" xfId="12421"/>
    <cellStyle name="20% - Accent1 2 5 2 11 2" xfId="12422"/>
    <cellStyle name="20% - Accent1 2 5 2 11 2 2" xfId="12423"/>
    <cellStyle name="20% - Accent1 2 5 2 11 3" xfId="12424"/>
    <cellStyle name="20% - Accent1 2 5 2 12" xfId="12425"/>
    <cellStyle name="20% - Accent1 2 5 2 12 2" xfId="12426"/>
    <cellStyle name="20% - Accent1 2 5 2 12 2 2" xfId="12427"/>
    <cellStyle name="20% - Accent1 2 5 2 12 3" xfId="12428"/>
    <cellStyle name="20% - Accent1 2 5 2 13" xfId="12429"/>
    <cellStyle name="20% - Accent1 2 5 2 13 2" xfId="12430"/>
    <cellStyle name="20% - Accent1 2 5 2 14" xfId="12431"/>
    <cellStyle name="20% - Accent1 2 5 2 14 2" xfId="12432"/>
    <cellStyle name="20% - Accent1 2 5 2 15" xfId="12433"/>
    <cellStyle name="20% - Accent1 2 5 2 2" xfId="12434"/>
    <cellStyle name="20% - Accent1 2 5 2 2 10" xfId="12435"/>
    <cellStyle name="20% - Accent1 2 5 2 2 10 2" xfId="12436"/>
    <cellStyle name="20% - Accent1 2 5 2 2 10 2 2" xfId="12437"/>
    <cellStyle name="20% - Accent1 2 5 2 2 10 3" xfId="12438"/>
    <cellStyle name="20% - Accent1 2 5 2 2 11" xfId="12439"/>
    <cellStyle name="20% - Accent1 2 5 2 2 11 2" xfId="12440"/>
    <cellStyle name="20% - Accent1 2 5 2 2 11 2 2" xfId="12441"/>
    <cellStyle name="20% - Accent1 2 5 2 2 11 3" xfId="12442"/>
    <cellStyle name="20% - Accent1 2 5 2 2 12" xfId="12443"/>
    <cellStyle name="20% - Accent1 2 5 2 2 12 2" xfId="12444"/>
    <cellStyle name="20% - Accent1 2 5 2 2 13" xfId="12445"/>
    <cellStyle name="20% - Accent1 2 5 2 2 13 2" xfId="12446"/>
    <cellStyle name="20% - Accent1 2 5 2 2 14" xfId="12447"/>
    <cellStyle name="20% - Accent1 2 5 2 2 2" xfId="12448"/>
    <cellStyle name="20% - Accent1 2 5 2 2 2 10" xfId="12449"/>
    <cellStyle name="20% - Accent1 2 5 2 2 2 10 2" xfId="12450"/>
    <cellStyle name="20% - Accent1 2 5 2 2 2 11" xfId="12451"/>
    <cellStyle name="20% - Accent1 2 5 2 2 2 2" xfId="12452"/>
    <cellStyle name="20% - Accent1 2 5 2 2 2 2 2" xfId="12453"/>
    <cellStyle name="20% - Accent1 2 5 2 2 2 2 2 2" xfId="12454"/>
    <cellStyle name="20% - Accent1 2 5 2 2 2 2 2 2 2" xfId="12455"/>
    <cellStyle name="20% - Accent1 2 5 2 2 2 2 2 2 2 2" xfId="12456"/>
    <cellStyle name="20% - Accent1 2 5 2 2 2 2 2 2 3" xfId="12457"/>
    <cellStyle name="20% - Accent1 2 5 2 2 2 2 2 3" xfId="12458"/>
    <cellStyle name="20% - Accent1 2 5 2 2 2 2 2 3 2" xfId="12459"/>
    <cellStyle name="20% - Accent1 2 5 2 2 2 2 2 4" xfId="12460"/>
    <cellStyle name="20% - Accent1 2 5 2 2 2 2 3" xfId="12461"/>
    <cellStyle name="20% - Accent1 2 5 2 2 2 2 3 2" xfId="12462"/>
    <cellStyle name="20% - Accent1 2 5 2 2 2 2 3 2 2" xfId="12463"/>
    <cellStyle name="20% - Accent1 2 5 2 2 2 2 3 2 2 2" xfId="12464"/>
    <cellStyle name="20% - Accent1 2 5 2 2 2 2 3 2 3" xfId="12465"/>
    <cellStyle name="20% - Accent1 2 5 2 2 2 2 3 3" xfId="12466"/>
    <cellStyle name="20% - Accent1 2 5 2 2 2 2 3 3 2" xfId="12467"/>
    <cellStyle name="20% - Accent1 2 5 2 2 2 2 3 4" xfId="12468"/>
    <cellStyle name="20% - Accent1 2 5 2 2 2 2 4" xfId="12469"/>
    <cellStyle name="20% - Accent1 2 5 2 2 2 2 4 2" xfId="12470"/>
    <cellStyle name="20% - Accent1 2 5 2 2 2 2 4 2 2" xfId="12471"/>
    <cellStyle name="20% - Accent1 2 5 2 2 2 2 4 2 2 2" xfId="12472"/>
    <cellStyle name="20% - Accent1 2 5 2 2 2 2 4 2 3" xfId="12473"/>
    <cellStyle name="20% - Accent1 2 5 2 2 2 2 4 3" xfId="12474"/>
    <cellStyle name="20% - Accent1 2 5 2 2 2 2 4 3 2" xfId="12475"/>
    <cellStyle name="20% - Accent1 2 5 2 2 2 2 4 4" xfId="12476"/>
    <cellStyle name="20% - Accent1 2 5 2 2 2 2 5" xfId="12477"/>
    <cellStyle name="20% - Accent1 2 5 2 2 2 2 5 2" xfId="12478"/>
    <cellStyle name="20% - Accent1 2 5 2 2 2 2 5 2 2" xfId="12479"/>
    <cellStyle name="20% - Accent1 2 5 2 2 2 2 5 3" xfId="12480"/>
    <cellStyle name="20% - Accent1 2 5 2 2 2 2 6" xfId="12481"/>
    <cellStyle name="20% - Accent1 2 5 2 2 2 2 6 2" xfId="12482"/>
    <cellStyle name="20% - Accent1 2 5 2 2 2 2 6 2 2" xfId="12483"/>
    <cellStyle name="20% - Accent1 2 5 2 2 2 2 6 3" xfId="12484"/>
    <cellStyle name="20% - Accent1 2 5 2 2 2 2 7" xfId="12485"/>
    <cellStyle name="20% - Accent1 2 5 2 2 2 2 7 2" xfId="12486"/>
    <cellStyle name="20% - Accent1 2 5 2 2 2 2 8" xfId="12487"/>
    <cellStyle name="20% - Accent1 2 5 2 2 2 2 8 2" xfId="12488"/>
    <cellStyle name="20% - Accent1 2 5 2 2 2 2 9" xfId="12489"/>
    <cellStyle name="20% - Accent1 2 5 2 2 2 3" xfId="12490"/>
    <cellStyle name="20% - Accent1 2 5 2 2 2 3 2" xfId="12491"/>
    <cellStyle name="20% - Accent1 2 5 2 2 2 3 2 2" xfId="12492"/>
    <cellStyle name="20% - Accent1 2 5 2 2 2 3 2 2 2" xfId="12493"/>
    <cellStyle name="20% - Accent1 2 5 2 2 2 3 2 2 2 2" xfId="12494"/>
    <cellStyle name="20% - Accent1 2 5 2 2 2 3 2 2 3" xfId="12495"/>
    <cellStyle name="20% - Accent1 2 5 2 2 2 3 2 3" xfId="12496"/>
    <cellStyle name="20% - Accent1 2 5 2 2 2 3 2 3 2" xfId="12497"/>
    <cellStyle name="20% - Accent1 2 5 2 2 2 3 2 4" xfId="12498"/>
    <cellStyle name="20% - Accent1 2 5 2 2 2 3 3" xfId="12499"/>
    <cellStyle name="20% - Accent1 2 5 2 2 2 3 3 2" xfId="12500"/>
    <cellStyle name="20% - Accent1 2 5 2 2 2 3 3 2 2" xfId="12501"/>
    <cellStyle name="20% - Accent1 2 5 2 2 2 3 3 2 2 2" xfId="12502"/>
    <cellStyle name="20% - Accent1 2 5 2 2 2 3 3 2 3" xfId="12503"/>
    <cellStyle name="20% - Accent1 2 5 2 2 2 3 3 3" xfId="12504"/>
    <cellStyle name="20% - Accent1 2 5 2 2 2 3 3 3 2" xfId="12505"/>
    <cellStyle name="20% - Accent1 2 5 2 2 2 3 3 4" xfId="12506"/>
    <cellStyle name="20% - Accent1 2 5 2 2 2 3 4" xfId="12507"/>
    <cellStyle name="20% - Accent1 2 5 2 2 2 3 4 2" xfId="12508"/>
    <cellStyle name="20% - Accent1 2 5 2 2 2 3 4 2 2" xfId="12509"/>
    <cellStyle name="20% - Accent1 2 5 2 2 2 3 4 2 2 2" xfId="12510"/>
    <cellStyle name="20% - Accent1 2 5 2 2 2 3 4 2 3" xfId="12511"/>
    <cellStyle name="20% - Accent1 2 5 2 2 2 3 4 3" xfId="12512"/>
    <cellStyle name="20% - Accent1 2 5 2 2 2 3 4 3 2" xfId="12513"/>
    <cellStyle name="20% - Accent1 2 5 2 2 2 3 4 4" xfId="12514"/>
    <cellStyle name="20% - Accent1 2 5 2 2 2 3 5" xfId="12515"/>
    <cellStyle name="20% - Accent1 2 5 2 2 2 3 5 2" xfId="12516"/>
    <cellStyle name="20% - Accent1 2 5 2 2 2 3 5 2 2" xfId="12517"/>
    <cellStyle name="20% - Accent1 2 5 2 2 2 3 5 3" xfId="12518"/>
    <cellStyle name="20% - Accent1 2 5 2 2 2 3 6" xfId="12519"/>
    <cellStyle name="20% - Accent1 2 5 2 2 2 3 6 2" xfId="12520"/>
    <cellStyle name="20% - Accent1 2 5 2 2 2 3 6 2 2" xfId="12521"/>
    <cellStyle name="20% - Accent1 2 5 2 2 2 3 6 3" xfId="12522"/>
    <cellStyle name="20% - Accent1 2 5 2 2 2 3 7" xfId="12523"/>
    <cellStyle name="20% - Accent1 2 5 2 2 2 3 7 2" xfId="12524"/>
    <cellStyle name="20% - Accent1 2 5 2 2 2 3 8" xfId="12525"/>
    <cellStyle name="20% - Accent1 2 5 2 2 2 3 8 2" xfId="12526"/>
    <cellStyle name="20% - Accent1 2 5 2 2 2 3 9" xfId="12527"/>
    <cellStyle name="20% - Accent1 2 5 2 2 2 4" xfId="12528"/>
    <cellStyle name="20% - Accent1 2 5 2 2 2 4 2" xfId="12529"/>
    <cellStyle name="20% - Accent1 2 5 2 2 2 4 2 2" xfId="12530"/>
    <cellStyle name="20% - Accent1 2 5 2 2 2 4 2 2 2" xfId="12531"/>
    <cellStyle name="20% - Accent1 2 5 2 2 2 4 2 3" xfId="12532"/>
    <cellStyle name="20% - Accent1 2 5 2 2 2 4 3" xfId="12533"/>
    <cellStyle name="20% - Accent1 2 5 2 2 2 4 3 2" xfId="12534"/>
    <cellStyle name="20% - Accent1 2 5 2 2 2 4 4" xfId="12535"/>
    <cellStyle name="20% - Accent1 2 5 2 2 2 5" xfId="12536"/>
    <cellStyle name="20% - Accent1 2 5 2 2 2 5 2" xfId="12537"/>
    <cellStyle name="20% - Accent1 2 5 2 2 2 5 2 2" xfId="12538"/>
    <cellStyle name="20% - Accent1 2 5 2 2 2 5 2 2 2" xfId="12539"/>
    <cellStyle name="20% - Accent1 2 5 2 2 2 5 2 3" xfId="12540"/>
    <cellStyle name="20% - Accent1 2 5 2 2 2 5 3" xfId="12541"/>
    <cellStyle name="20% - Accent1 2 5 2 2 2 5 3 2" xfId="12542"/>
    <cellStyle name="20% - Accent1 2 5 2 2 2 5 4" xfId="12543"/>
    <cellStyle name="20% - Accent1 2 5 2 2 2 6" xfId="12544"/>
    <cellStyle name="20% - Accent1 2 5 2 2 2 6 2" xfId="12545"/>
    <cellStyle name="20% - Accent1 2 5 2 2 2 6 2 2" xfId="12546"/>
    <cellStyle name="20% - Accent1 2 5 2 2 2 6 2 2 2" xfId="12547"/>
    <cellStyle name="20% - Accent1 2 5 2 2 2 6 2 3" xfId="12548"/>
    <cellStyle name="20% - Accent1 2 5 2 2 2 6 3" xfId="12549"/>
    <cellStyle name="20% - Accent1 2 5 2 2 2 6 3 2" xfId="12550"/>
    <cellStyle name="20% - Accent1 2 5 2 2 2 6 4" xfId="12551"/>
    <cellStyle name="20% - Accent1 2 5 2 2 2 7" xfId="12552"/>
    <cellStyle name="20% - Accent1 2 5 2 2 2 7 2" xfId="12553"/>
    <cellStyle name="20% - Accent1 2 5 2 2 2 7 2 2" xfId="12554"/>
    <cellStyle name="20% - Accent1 2 5 2 2 2 7 3" xfId="12555"/>
    <cellStyle name="20% - Accent1 2 5 2 2 2 8" xfId="12556"/>
    <cellStyle name="20% - Accent1 2 5 2 2 2 8 2" xfId="12557"/>
    <cellStyle name="20% - Accent1 2 5 2 2 2 8 2 2" xfId="12558"/>
    <cellStyle name="20% - Accent1 2 5 2 2 2 8 3" xfId="12559"/>
    <cellStyle name="20% - Accent1 2 5 2 2 2 9" xfId="12560"/>
    <cellStyle name="20% - Accent1 2 5 2 2 2 9 2" xfId="12561"/>
    <cellStyle name="20% - Accent1 2 5 2 2 3" xfId="12562"/>
    <cellStyle name="20% - Accent1 2 5 2 2 3 10" xfId="12563"/>
    <cellStyle name="20% - Accent1 2 5 2 2 3 10 2" xfId="12564"/>
    <cellStyle name="20% - Accent1 2 5 2 2 3 11" xfId="12565"/>
    <cellStyle name="20% - Accent1 2 5 2 2 3 2" xfId="12566"/>
    <cellStyle name="20% - Accent1 2 5 2 2 3 2 2" xfId="12567"/>
    <cellStyle name="20% - Accent1 2 5 2 2 3 2 2 2" xfId="12568"/>
    <cellStyle name="20% - Accent1 2 5 2 2 3 2 2 2 2" xfId="12569"/>
    <cellStyle name="20% - Accent1 2 5 2 2 3 2 2 2 2 2" xfId="12570"/>
    <cellStyle name="20% - Accent1 2 5 2 2 3 2 2 2 3" xfId="12571"/>
    <cellStyle name="20% - Accent1 2 5 2 2 3 2 2 3" xfId="12572"/>
    <cellStyle name="20% - Accent1 2 5 2 2 3 2 2 3 2" xfId="12573"/>
    <cellStyle name="20% - Accent1 2 5 2 2 3 2 2 4" xfId="12574"/>
    <cellStyle name="20% - Accent1 2 5 2 2 3 2 3" xfId="12575"/>
    <cellStyle name="20% - Accent1 2 5 2 2 3 2 3 2" xfId="12576"/>
    <cellStyle name="20% - Accent1 2 5 2 2 3 2 3 2 2" xfId="12577"/>
    <cellStyle name="20% - Accent1 2 5 2 2 3 2 3 2 2 2" xfId="12578"/>
    <cellStyle name="20% - Accent1 2 5 2 2 3 2 3 2 3" xfId="12579"/>
    <cellStyle name="20% - Accent1 2 5 2 2 3 2 3 3" xfId="12580"/>
    <cellStyle name="20% - Accent1 2 5 2 2 3 2 3 3 2" xfId="12581"/>
    <cellStyle name="20% - Accent1 2 5 2 2 3 2 3 4" xfId="12582"/>
    <cellStyle name="20% - Accent1 2 5 2 2 3 2 4" xfId="12583"/>
    <cellStyle name="20% - Accent1 2 5 2 2 3 2 4 2" xfId="12584"/>
    <cellStyle name="20% - Accent1 2 5 2 2 3 2 4 2 2" xfId="12585"/>
    <cellStyle name="20% - Accent1 2 5 2 2 3 2 4 2 2 2" xfId="12586"/>
    <cellStyle name="20% - Accent1 2 5 2 2 3 2 4 2 3" xfId="12587"/>
    <cellStyle name="20% - Accent1 2 5 2 2 3 2 4 3" xfId="12588"/>
    <cellStyle name="20% - Accent1 2 5 2 2 3 2 4 3 2" xfId="12589"/>
    <cellStyle name="20% - Accent1 2 5 2 2 3 2 4 4" xfId="12590"/>
    <cellStyle name="20% - Accent1 2 5 2 2 3 2 5" xfId="12591"/>
    <cellStyle name="20% - Accent1 2 5 2 2 3 2 5 2" xfId="12592"/>
    <cellStyle name="20% - Accent1 2 5 2 2 3 2 5 2 2" xfId="12593"/>
    <cellStyle name="20% - Accent1 2 5 2 2 3 2 5 3" xfId="12594"/>
    <cellStyle name="20% - Accent1 2 5 2 2 3 2 6" xfId="12595"/>
    <cellStyle name="20% - Accent1 2 5 2 2 3 2 6 2" xfId="12596"/>
    <cellStyle name="20% - Accent1 2 5 2 2 3 2 6 2 2" xfId="12597"/>
    <cellStyle name="20% - Accent1 2 5 2 2 3 2 6 3" xfId="12598"/>
    <cellStyle name="20% - Accent1 2 5 2 2 3 2 7" xfId="12599"/>
    <cellStyle name="20% - Accent1 2 5 2 2 3 2 7 2" xfId="12600"/>
    <cellStyle name="20% - Accent1 2 5 2 2 3 2 8" xfId="12601"/>
    <cellStyle name="20% - Accent1 2 5 2 2 3 2 8 2" xfId="12602"/>
    <cellStyle name="20% - Accent1 2 5 2 2 3 2 9" xfId="12603"/>
    <cellStyle name="20% - Accent1 2 5 2 2 3 3" xfId="12604"/>
    <cellStyle name="20% - Accent1 2 5 2 2 3 3 2" xfId="12605"/>
    <cellStyle name="20% - Accent1 2 5 2 2 3 3 2 2" xfId="12606"/>
    <cellStyle name="20% - Accent1 2 5 2 2 3 3 2 2 2" xfId="12607"/>
    <cellStyle name="20% - Accent1 2 5 2 2 3 3 2 2 2 2" xfId="12608"/>
    <cellStyle name="20% - Accent1 2 5 2 2 3 3 2 2 3" xfId="12609"/>
    <cellStyle name="20% - Accent1 2 5 2 2 3 3 2 3" xfId="12610"/>
    <cellStyle name="20% - Accent1 2 5 2 2 3 3 2 3 2" xfId="12611"/>
    <cellStyle name="20% - Accent1 2 5 2 2 3 3 2 4" xfId="12612"/>
    <cellStyle name="20% - Accent1 2 5 2 2 3 3 3" xfId="12613"/>
    <cellStyle name="20% - Accent1 2 5 2 2 3 3 3 2" xfId="12614"/>
    <cellStyle name="20% - Accent1 2 5 2 2 3 3 3 2 2" xfId="12615"/>
    <cellStyle name="20% - Accent1 2 5 2 2 3 3 3 2 2 2" xfId="12616"/>
    <cellStyle name="20% - Accent1 2 5 2 2 3 3 3 2 3" xfId="12617"/>
    <cellStyle name="20% - Accent1 2 5 2 2 3 3 3 3" xfId="12618"/>
    <cellStyle name="20% - Accent1 2 5 2 2 3 3 3 3 2" xfId="12619"/>
    <cellStyle name="20% - Accent1 2 5 2 2 3 3 3 4" xfId="12620"/>
    <cellStyle name="20% - Accent1 2 5 2 2 3 3 4" xfId="12621"/>
    <cellStyle name="20% - Accent1 2 5 2 2 3 3 4 2" xfId="12622"/>
    <cellStyle name="20% - Accent1 2 5 2 2 3 3 4 2 2" xfId="12623"/>
    <cellStyle name="20% - Accent1 2 5 2 2 3 3 4 2 2 2" xfId="12624"/>
    <cellStyle name="20% - Accent1 2 5 2 2 3 3 4 2 3" xfId="12625"/>
    <cellStyle name="20% - Accent1 2 5 2 2 3 3 4 3" xfId="12626"/>
    <cellStyle name="20% - Accent1 2 5 2 2 3 3 4 3 2" xfId="12627"/>
    <cellStyle name="20% - Accent1 2 5 2 2 3 3 4 4" xfId="12628"/>
    <cellStyle name="20% - Accent1 2 5 2 2 3 3 5" xfId="12629"/>
    <cellStyle name="20% - Accent1 2 5 2 2 3 3 5 2" xfId="12630"/>
    <cellStyle name="20% - Accent1 2 5 2 2 3 3 5 2 2" xfId="12631"/>
    <cellStyle name="20% - Accent1 2 5 2 2 3 3 5 3" xfId="12632"/>
    <cellStyle name="20% - Accent1 2 5 2 2 3 3 6" xfId="12633"/>
    <cellStyle name="20% - Accent1 2 5 2 2 3 3 6 2" xfId="12634"/>
    <cellStyle name="20% - Accent1 2 5 2 2 3 3 6 2 2" xfId="12635"/>
    <cellStyle name="20% - Accent1 2 5 2 2 3 3 6 3" xfId="12636"/>
    <cellStyle name="20% - Accent1 2 5 2 2 3 3 7" xfId="12637"/>
    <cellStyle name="20% - Accent1 2 5 2 2 3 3 7 2" xfId="12638"/>
    <cellStyle name="20% - Accent1 2 5 2 2 3 3 8" xfId="12639"/>
    <cellStyle name="20% - Accent1 2 5 2 2 3 3 8 2" xfId="12640"/>
    <cellStyle name="20% - Accent1 2 5 2 2 3 3 9" xfId="12641"/>
    <cellStyle name="20% - Accent1 2 5 2 2 3 4" xfId="12642"/>
    <cellStyle name="20% - Accent1 2 5 2 2 3 4 2" xfId="12643"/>
    <cellStyle name="20% - Accent1 2 5 2 2 3 4 2 2" xfId="12644"/>
    <cellStyle name="20% - Accent1 2 5 2 2 3 4 2 2 2" xfId="12645"/>
    <cellStyle name="20% - Accent1 2 5 2 2 3 4 2 3" xfId="12646"/>
    <cellStyle name="20% - Accent1 2 5 2 2 3 4 3" xfId="12647"/>
    <cellStyle name="20% - Accent1 2 5 2 2 3 4 3 2" xfId="12648"/>
    <cellStyle name="20% - Accent1 2 5 2 2 3 4 4" xfId="12649"/>
    <cellStyle name="20% - Accent1 2 5 2 2 3 5" xfId="12650"/>
    <cellStyle name="20% - Accent1 2 5 2 2 3 5 2" xfId="12651"/>
    <cellStyle name="20% - Accent1 2 5 2 2 3 5 2 2" xfId="12652"/>
    <cellStyle name="20% - Accent1 2 5 2 2 3 5 2 2 2" xfId="12653"/>
    <cellStyle name="20% - Accent1 2 5 2 2 3 5 2 3" xfId="12654"/>
    <cellStyle name="20% - Accent1 2 5 2 2 3 5 3" xfId="12655"/>
    <cellStyle name="20% - Accent1 2 5 2 2 3 5 3 2" xfId="12656"/>
    <cellStyle name="20% - Accent1 2 5 2 2 3 5 4" xfId="12657"/>
    <cellStyle name="20% - Accent1 2 5 2 2 3 6" xfId="12658"/>
    <cellStyle name="20% - Accent1 2 5 2 2 3 6 2" xfId="12659"/>
    <cellStyle name="20% - Accent1 2 5 2 2 3 6 2 2" xfId="12660"/>
    <cellStyle name="20% - Accent1 2 5 2 2 3 6 2 2 2" xfId="12661"/>
    <cellStyle name="20% - Accent1 2 5 2 2 3 6 2 3" xfId="12662"/>
    <cellStyle name="20% - Accent1 2 5 2 2 3 6 3" xfId="12663"/>
    <cellStyle name="20% - Accent1 2 5 2 2 3 6 3 2" xfId="12664"/>
    <cellStyle name="20% - Accent1 2 5 2 2 3 6 4" xfId="12665"/>
    <cellStyle name="20% - Accent1 2 5 2 2 3 7" xfId="12666"/>
    <cellStyle name="20% - Accent1 2 5 2 2 3 7 2" xfId="12667"/>
    <cellStyle name="20% - Accent1 2 5 2 2 3 7 2 2" xfId="12668"/>
    <cellStyle name="20% - Accent1 2 5 2 2 3 7 3" xfId="12669"/>
    <cellStyle name="20% - Accent1 2 5 2 2 3 8" xfId="12670"/>
    <cellStyle name="20% - Accent1 2 5 2 2 3 8 2" xfId="12671"/>
    <cellStyle name="20% - Accent1 2 5 2 2 3 8 2 2" xfId="12672"/>
    <cellStyle name="20% - Accent1 2 5 2 2 3 8 3" xfId="12673"/>
    <cellStyle name="20% - Accent1 2 5 2 2 3 9" xfId="12674"/>
    <cellStyle name="20% - Accent1 2 5 2 2 3 9 2" xfId="12675"/>
    <cellStyle name="20% - Accent1 2 5 2 2 4" xfId="12676"/>
    <cellStyle name="20% - Accent1 2 5 2 2 4 10" xfId="12677"/>
    <cellStyle name="20% - Accent1 2 5 2 2 4 10 2" xfId="12678"/>
    <cellStyle name="20% - Accent1 2 5 2 2 4 11" xfId="12679"/>
    <cellStyle name="20% - Accent1 2 5 2 2 4 2" xfId="12680"/>
    <cellStyle name="20% - Accent1 2 5 2 2 4 2 2" xfId="12681"/>
    <cellStyle name="20% - Accent1 2 5 2 2 4 2 2 2" xfId="12682"/>
    <cellStyle name="20% - Accent1 2 5 2 2 4 2 2 2 2" xfId="12683"/>
    <cellStyle name="20% - Accent1 2 5 2 2 4 2 2 2 2 2" xfId="12684"/>
    <cellStyle name="20% - Accent1 2 5 2 2 4 2 2 2 3" xfId="12685"/>
    <cellStyle name="20% - Accent1 2 5 2 2 4 2 2 3" xfId="12686"/>
    <cellStyle name="20% - Accent1 2 5 2 2 4 2 2 3 2" xfId="12687"/>
    <cellStyle name="20% - Accent1 2 5 2 2 4 2 2 4" xfId="12688"/>
    <cellStyle name="20% - Accent1 2 5 2 2 4 2 3" xfId="12689"/>
    <cellStyle name="20% - Accent1 2 5 2 2 4 2 3 2" xfId="12690"/>
    <cellStyle name="20% - Accent1 2 5 2 2 4 2 3 2 2" xfId="12691"/>
    <cellStyle name="20% - Accent1 2 5 2 2 4 2 3 2 2 2" xfId="12692"/>
    <cellStyle name="20% - Accent1 2 5 2 2 4 2 3 2 3" xfId="12693"/>
    <cellStyle name="20% - Accent1 2 5 2 2 4 2 3 3" xfId="12694"/>
    <cellStyle name="20% - Accent1 2 5 2 2 4 2 3 3 2" xfId="12695"/>
    <cellStyle name="20% - Accent1 2 5 2 2 4 2 3 4" xfId="12696"/>
    <cellStyle name="20% - Accent1 2 5 2 2 4 2 4" xfId="12697"/>
    <cellStyle name="20% - Accent1 2 5 2 2 4 2 4 2" xfId="12698"/>
    <cellStyle name="20% - Accent1 2 5 2 2 4 2 4 2 2" xfId="12699"/>
    <cellStyle name="20% - Accent1 2 5 2 2 4 2 4 2 2 2" xfId="12700"/>
    <cellStyle name="20% - Accent1 2 5 2 2 4 2 4 2 3" xfId="12701"/>
    <cellStyle name="20% - Accent1 2 5 2 2 4 2 4 3" xfId="12702"/>
    <cellStyle name="20% - Accent1 2 5 2 2 4 2 4 3 2" xfId="12703"/>
    <cellStyle name="20% - Accent1 2 5 2 2 4 2 4 4" xfId="12704"/>
    <cellStyle name="20% - Accent1 2 5 2 2 4 2 5" xfId="12705"/>
    <cellStyle name="20% - Accent1 2 5 2 2 4 2 5 2" xfId="12706"/>
    <cellStyle name="20% - Accent1 2 5 2 2 4 2 5 2 2" xfId="12707"/>
    <cellStyle name="20% - Accent1 2 5 2 2 4 2 5 3" xfId="12708"/>
    <cellStyle name="20% - Accent1 2 5 2 2 4 2 6" xfId="12709"/>
    <cellStyle name="20% - Accent1 2 5 2 2 4 2 6 2" xfId="12710"/>
    <cellStyle name="20% - Accent1 2 5 2 2 4 2 6 2 2" xfId="12711"/>
    <cellStyle name="20% - Accent1 2 5 2 2 4 2 6 3" xfId="12712"/>
    <cellStyle name="20% - Accent1 2 5 2 2 4 2 7" xfId="12713"/>
    <cellStyle name="20% - Accent1 2 5 2 2 4 2 7 2" xfId="12714"/>
    <cellStyle name="20% - Accent1 2 5 2 2 4 2 8" xfId="12715"/>
    <cellStyle name="20% - Accent1 2 5 2 2 4 2 8 2" xfId="12716"/>
    <cellStyle name="20% - Accent1 2 5 2 2 4 2 9" xfId="12717"/>
    <cellStyle name="20% - Accent1 2 5 2 2 4 3" xfId="12718"/>
    <cellStyle name="20% - Accent1 2 5 2 2 4 3 2" xfId="12719"/>
    <cellStyle name="20% - Accent1 2 5 2 2 4 3 2 2" xfId="12720"/>
    <cellStyle name="20% - Accent1 2 5 2 2 4 3 2 2 2" xfId="12721"/>
    <cellStyle name="20% - Accent1 2 5 2 2 4 3 2 2 2 2" xfId="12722"/>
    <cellStyle name="20% - Accent1 2 5 2 2 4 3 2 2 3" xfId="12723"/>
    <cellStyle name="20% - Accent1 2 5 2 2 4 3 2 3" xfId="12724"/>
    <cellStyle name="20% - Accent1 2 5 2 2 4 3 2 3 2" xfId="12725"/>
    <cellStyle name="20% - Accent1 2 5 2 2 4 3 2 4" xfId="12726"/>
    <cellStyle name="20% - Accent1 2 5 2 2 4 3 3" xfId="12727"/>
    <cellStyle name="20% - Accent1 2 5 2 2 4 3 3 2" xfId="12728"/>
    <cellStyle name="20% - Accent1 2 5 2 2 4 3 3 2 2" xfId="12729"/>
    <cellStyle name="20% - Accent1 2 5 2 2 4 3 3 2 2 2" xfId="12730"/>
    <cellStyle name="20% - Accent1 2 5 2 2 4 3 3 2 3" xfId="12731"/>
    <cellStyle name="20% - Accent1 2 5 2 2 4 3 3 3" xfId="12732"/>
    <cellStyle name="20% - Accent1 2 5 2 2 4 3 3 3 2" xfId="12733"/>
    <cellStyle name="20% - Accent1 2 5 2 2 4 3 3 4" xfId="12734"/>
    <cellStyle name="20% - Accent1 2 5 2 2 4 3 4" xfId="12735"/>
    <cellStyle name="20% - Accent1 2 5 2 2 4 3 4 2" xfId="12736"/>
    <cellStyle name="20% - Accent1 2 5 2 2 4 3 4 2 2" xfId="12737"/>
    <cellStyle name="20% - Accent1 2 5 2 2 4 3 4 2 2 2" xfId="12738"/>
    <cellStyle name="20% - Accent1 2 5 2 2 4 3 4 2 3" xfId="12739"/>
    <cellStyle name="20% - Accent1 2 5 2 2 4 3 4 3" xfId="12740"/>
    <cellStyle name="20% - Accent1 2 5 2 2 4 3 4 3 2" xfId="12741"/>
    <cellStyle name="20% - Accent1 2 5 2 2 4 3 4 4" xfId="12742"/>
    <cellStyle name="20% - Accent1 2 5 2 2 4 3 5" xfId="12743"/>
    <cellStyle name="20% - Accent1 2 5 2 2 4 3 5 2" xfId="12744"/>
    <cellStyle name="20% - Accent1 2 5 2 2 4 3 5 2 2" xfId="12745"/>
    <cellStyle name="20% - Accent1 2 5 2 2 4 3 5 3" xfId="12746"/>
    <cellStyle name="20% - Accent1 2 5 2 2 4 3 6" xfId="12747"/>
    <cellStyle name="20% - Accent1 2 5 2 2 4 3 6 2" xfId="12748"/>
    <cellStyle name="20% - Accent1 2 5 2 2 4 3 6 2 2" xfId="12749"/>
    <cellStyle name="20% - Accent1 2 5 2 2 4 3 6 3" xfId="12750"/>
    <cellStyle name="20% - Accent1 2 5 2 2 4 3 7" xfId="12751"/>
    <cellStyle name="20% - Accent1 2 5 2 2 4 3 7 2" xfId="12752"/>
    <cellStyle name="20% - Accent1 2 5 2 2 4 3 8" xfId="12753"/>
    <cellStyle name="20% - Accent1 2 5 2 2 4 3 8 2" xfId="12754"/>
    <cellStyle name="20% - Accent1 2 5 2 2 4 3 9" xfId="12755"/>
    <cellStyle name="20% - Accent1 2 5 2 2 4 4" xfId="12756"/>
    <cellStyle name="20% - Accent1 2 5 2 2 4 4 2" xfId="12757"/>
    <cellStyle name="20% - Accent1 2 5 2 2 4 4 2 2" xfId="12758"/>
    <cellStyle name="20% - Accent1 2 5 2 2 4 4 2 2 2" xfId="12759"/>
    <cellStyle name="20% - Accent1 2 5 2 2 4 4 2 3" xfId="12760"/>
    <cellStyle name="20% - Accent1 2 5 2 2 4 4 3" xfId="12761"/>
    <cellStyle name="20% - Accent1 2 5 2 2 4 4 3 2" xfId="12762"/>
    <cellStyle name="20% - Accent1 2 5 2 2 4 4 4" xfId="12763"/>
    <cellStyle name="20% - Accent1 2 5 2 2 4 5" xfId="12764"/>
    <cellStyle name="20% - Accent1 2 5 2 2 4 5 2" xfId="12765"/>
    <cellStyle name="20% - Accent1 2 5 2 2 4 5 2 2" xfId="12766"/>
    <cellStyle name="20% - Accent1 2 5 2 2 4 5 2 2 2" xfId="12767"/>
    <cellStyle name="20% - Accent1 2 5 2 2 4 5 2 3" xfId="12768"/>
    <cellStyle name="20% - Accent1 2 5 2 2 4 5 3" xfId="12769"/>
    <cellStyle name="20% - Accent1 2 5 2 2 4 5 3 2" xfId="12770"/>
    <cellStyle name="20% - Accent1 2 5 2 2 4 5 4" xfId="12771"/>
    <cellStyle name="20% - Accent1 2 5 2 2 4 6" xfId="12772"/>
    <cellStyle name="20% - Accent1 2 5 2 2 4 6 2" xfId="12773"/>
    <cellStyle name="20% - Accent1 2 5 2 2 4 6 2 2" xfId="12774"/>
    <cellStyle name="20% - Accent1 2 5 2 2 4 6 2 2 2" xfId="12775"/>
    <cellStyle name="20% - Accent1 2 5 2 2 4 6 2 3" xfId="12776"/>
    <cellStyle name="20% - Accent1 2 5 2 2 4 6 3" xfId="12777"/>
    <cellStyle name="20% - Accent1 2 5 2 2 4 6 3 2" xfId="12778"/>
    <cellStyle name="20% - Accent1 2 5 2 2 4 6 4" xfId="12779"/>
    <cellStyle name="20% - Accent1 2 5 2 2 4 7" xfId="12780"/>
    <cellStyle name="20% - Accent1 2 5 2 2 4 7 2" xfId="12781"/>
    <cellStyle name="20% - Accent1 2 5 2 2 4 7 2 2" xfId="12782"/>
    <cellStyle name="20% - Accent1 2 5 2 2 4 7 3" xfId="12783"/>
    <cellStyle name="20% - Accent1 2 5 2 2 4 8" xfId="12784"/>
    <cellStyle name="20% - Accent1 2 5 2 2 4 8 2" xfId="12785"/>
    <cellStyle name="20% - Accent1 2 5 2 2 4 8 2 2" xfId="12786"/>
    <cellStyle name="20% - Accent1 2 5 2 2 4 8 3" xfId="12787"/>
    <cellStyle name="20% - Accent1 2 5 2 2 4 9" xfId="12788"/>
    <cellStyle name="20% - Accent1 2 5 2 2 4 9 2" xfId="12789"/>
    <cellStyle name="20% - Accent1 2 5 2 2 5" xfId="12790"/>
    <cellStyle name="20% - Accent1 2 5 2 2 5 2" xfId="12791"/>
    <cellStyle name="20% - Accent1 2 5 2 2 5 2 2" xfId="12792"/>
    <cellStyle name="20% - Accent1 2 5 2 2 5 2 2 2" xfId="12793"/>
    <cellStyle name="20% - Accent1 2 5 2 2 5 2 2 2 2" xfId="12794"/>
    <cellStyle name="20% - Accent1 2 5 2 2 5 2 2 3" xfId="12795"/>
    <cellStyle name="20% - Accent1 2 5 2 2 5 2 3" xfId="12796"/>
    <cellStyle name="20% - Accent1 2 5 2 2 5 2 3 2" xfId="12797"/>
    <cellStyle name="20% - Accent1 2 5 2 2 5 2 4" xfId="12798"/>
    <cellStyle name="20% - Accent1 2 5 2 2 5 3" xfId="12799"/>
    <cellStyle name="20% - Accent1 2 5 2 2 5 3 2" xfId="12800"/>
    <cellStyle name="20% - Accent1 2 5 2 2 5 3 2 2" xfId="12801"/>
    <cellStyle name="20% - Accent1 2 5 2 2 5 3 2 2 2" xfId="12802"/>
    <cellStyle name="20% - Accent1 2 5 2 2 5 3 2 3" xfId="12803"/>
    <cellStyle name="20% - Accent1 2 5 2 2 5 3 3" xfId="12804"/>
    <cellStyle name="20% - Accent1 2 5 2 2 5 3 3 2" xfId="12805"/>
    <cellStyle name="20% - Accent1 2 5 2 2 5 3 4" xfId="12806"/>
    <cellStyle name="20% - Accent1 2 5 2 2 5 4" xfId="12807"/>
    <cellStyle name="20% - Accent1 2 5 2 2 5 4 2" xfId="12808"/>
    <cellStyle name="20% - Accent1 2 5 2 2 5 4 2 2" xfId="12809"/>
    <cellStyle name="20% - Accent1 2 5 2 2 5 4 2 2 2" xfId="12810"/>
    <cellStyle name="20% - Accent1 2 5 2 2 5 4 2 3" xfId="12811"/>
    <cellStyle name="20% - Accent1 2 5 2 2 5 4 3" xfId="12812"/>
    <cellStyle name="20% - Accent1 2 5 2 2 5 4 3 2" xfId="12813"/>
    <cellStyle name="20% - Accent1 2 5 2 2 5 4 4" xfId="12814"/>
    <cellStyle name="20% - Accent1 2 5 2 2 5 5" xfId="12815"/>
    <cellStyle name="20% - Accent1 2 5 2 2 5 5 2" xfId="12816"/>
    <cellStyle name="20% - Accent1 2 5 2 2 5 5 2 2" xfId="12817"/>
    <cellStyle name="20% - Accent1 2 5 2 2 5 5 3" xfId="12818"/>
    <cellStyle name="20% - Accent1 2 5 2 2 5 6" xfId="12819"/>
    <cellStyle name="20% - Accent1 2 5 2 2 5 6 2" xfId="12820"/>
    <cellStyle name="20% - Accent1 2 5 2 2 5 6 2 2" xfId="12821"/>
    <cellStyle name="20% - Accent1 2 5 2 2 5 6 3" xfId="12822"/>
    <cellStyle name="20% - Accent1 2 5 2 2 5 7" xfId="12823"/>
    <cellStyle name="20% - Accent1 2 5 2 2 5 7 2" xfId="12824"/>
    <cellStyle name="20% - Accent1 2 5 2 2 5 8" xfId="12825"/>
    <cellStyle name="20% - Accent1 2 5 2 2 5 8 2" xfId="12826"/>
    <cellStyle name="20% - Accent1 2 5 2 2 5 9" xfId="12827"/>
    <cellStyle name="20% - Accent1 2 5 2 2 6" xfId="12828"/>
    <cellStyle name="20% - Accent1 2 5 2 2 6 2" xfId="12829"/>
    <cellStyle name="20% - Accent1 2 5 2 2 6 2 2" xfId="12830"/>
    <cellStyle name="20% - Accent1 2 5 2 2 6 2 2 2" xfId="12831"/>
    <cellStyle name="20% - Accent1 2 5 2 2 6 2 2 2 2" xfId="12832"/>
    <cellStyle name="20% - Accent1 2 5 2 2 6 2 2 3" xfId="12833"/>
    <cellStyle name="20% - Accent1 2 5 2 2 6 2 3" xfId="12834"/>
    <cellStyle name="20% - Accent1 2 5 2 2 6 2 3 2" xfId="12835"/>
    <cellStyle name="20% - Accent1 2 5 2 2 6 2 4" xfId="12836"/>
    <cellStyle name="20% - Accent1 2 5 2 2 6 3" xfId="12837"/>
    <cellStyle name="20% - Accent1 2 5 2 2 6 3 2" xfId="12838"/>
    <cellStyle name="20% - Accent1 2 5 2 2 6 3 2 2" xfId="12839"/>
    <cellStyle name="20% - Accent1 2 5 2 2 6 3 2 2 2" xfId="12840"/>
    <cellStyle name="20% - Accent1 2 5 2 2 6 3 2 3" xfId="12841"/>
    <cellStyle name="20% - Accent1 2 5 2 2 6 3 3" xfId="12842"/>
    <cellStyle name="20% - Accent1 2 5 2 2 6 3 3 2" xfId="12843"/>
    <cellStyle name="20% - Accent1 2 5 2 2 6 3 4" xfId="12844"/>
    <cellStyle name="20% - Accent1 2 5 2 2 6 4" xfId="12845"/>
    <cellStyle name="20% - Accent1 2 5 2 2 6 4 2" xfId="12846"/>
    <cellStyle name="20% - Accent1 2 5 2 2 6 4 2 2" xfId="12847"/>
    <cellStyle name="20% - Accent1 2 5 2 2 6 4 2 2 2" xfId="12848"/>
    <cellStyle name="20% - Accent1 2 5 2 2 6 4 2 3" xfId="12849"/>
    <cellStyle name="20% - Accent1 2 5 2 2 6 4 3" xfId="12850"/>
    <cellStyle name="20% - Accent1 2 5 2 2 6 4 3 2" xfId="12851"/>
    <cellStyle name="20% - Accent1 2 5 2 2 6 4 4" xfId="12852"/>
    <cellStyle name="20% - Accent1 2 5 2 2 6 5" xfId="12853"/>
    <cellStyle name="20% - Accent1 2 5 2 2 6 5 2" xfId="12854"/>
    <cellStyle name="20% - Accent1 2 5 2 2 6 5 2 2" xfId="12855"/>
    <cellStyle name="20% - Accent1 2 5 2 2 6 5 3" xfId="12856"/>
    <cellStyle name="20% - Accent1 2 5 2 2 6 6" xfId="12857"/>
    <cellStyle name="20% - Accent1 2 5 2 2 6 6 2" xfId="12858"/>
    <cellStyle name="20% - Accent1 2 5 2 2 6 6 2 2" xfId="12859"/>
    <cellStyle name="20% - Accent1 2 5 2 2 6 6 3" xfId="12860"/>
    <cellStyle name="20% - Accent1 2 5 2 2 6 7" xfId="12861"/>
    <cellStyle name="20% - Accent1 2 5 2 2 6 7 2" xfId="12862"/>
    <cellStyle name="20% - Accent1 2 5 2 2 6 8" xfId="12863"/>
    <cellStyle name="20% - Accent1 2 5 2 2 6 8 2" xfId="12864"/>
    <cellStyle name="20% - Accent1 2 5 2 2 6 9" xfId="12865"/>
    <cellStyle name="20% - Accent1 2 5 2 2 7" xfId="12866"/>
    <cellStyle name="20% - Accent1 2 5 2 2 7 2" xfId="12867"/>
    <cellStyle name="20% - Accent1 2 5 2 2 7 2 2" xfId="12868"/>
    <cellStyle name="20% - Accent1 2 5 2 2 7 2 2 2" xfId="12869"/>
    <cellStyle name="20% - Accent1 2 5 2 2 7 2 3" xfId="12870"/>
    <cellStyle name="20% - Accent1 2 5 2 2 7 3" xfId="12871"/>
    <cellStyle name="20% - Accent1 2 5 2 2 7 3 2" xfId="12872"/>
    <cellStyle name="20% - Accent1 2 5 2 2 7 4" xfId="12873"/>
    <cellStyle name="20% - Accent1 2 5 2 2 8" xfId="12874"/>
    <cellStyle name="20% - Accent1 2 5 2 2 8 2" xfId="12875"/>
    <cellStyle name="20% - Accent1 2 5 2 2 8 2 2" xfId="12876"/>
    <cellStyle name="20% - Accent1 2 5 2 2 8 2 2 2" xfId="12877"/>
    <cellStyle name="20% - Accent1 2 5 2 2 8 2 3" xfId="12878"/>
    <cellStyle name="20% - Accent1 2 5 2 2 8 3" xfId="12879"/>
    <cellStyle name="20% - Accent1 2 5 2 2 8 3 2" xfId="12880"/>
    <cellStyle name="20% - Accent1 2 5 2 2 8 4" xfId="12881"/>
    <cellStyle name="20% - Accent1 2 5 2 2 9" xfId="12882"/>
    <cellStyle name="20% - Accent1 2 5 2 2 9 2" xfId="12883"/>
    <cellStyle name="20% - Accent1 2 5 2 2 9 2 2" xfId="12884"/>
    <cellStyle name="20% - Accent1 2 5 2 2 9 2 2 2" xfId="12885"/>
    <cellStyle name="20% - Accent1 2 5 2 2 9 2 3" xfId="12886"/>
    <cellStyle name="20% - Accent1 2 5 2 2 9 3" xfId="12887"/>
    <cellStyle name="20% - Accent1 2 5 2 2 9 3 2" xfId="12888"/>
    <cellStyle name="20% - Accent1 2 5 2 2 9 4" xfId="12889"/>
    <cellStyle name="20% - Accent1 2 5 2 3" xfId="12890"/>
    <cellStyle name="20% - Accent1 2 5 2 3 10" xfId="12891"/>
    <cellStyle name="20% - Accent1 2 5 2 3 10 2" xfId="12892"/>
    <cellStyle name="20% - Accent1 2 5 2 3 11" xfId="12893"/>
    <cellStyle name="20% - Accent1 2 5 2 3 2" xfId="12894"/>
    <cellStyle name="20% - Accent1 2 5 2 3 2 2" xfId="12895"/>
    <cellStyle name="20% - Accent1 2 5 2 3 2 2 2" xfId="12896"/>
    <cellStyle name="20% - Accent1 2 5 2 3 2 2 2 2" xfId="12897"/>
    <cellStyle name="20% - Accent1 2 5 2 3 2 2 2 2 2" xfId="12898"/>
    <cellStyle name="20% - Accent1 2 5 2 3 2 2 2 3" xfId="12899"/>
    <cellStyle name="20% - Accent1 2 5 2 3 2 2 3" xfId="12900"/>
    <cellStyle name="20% - Accent1 2 5 2 3 2 2 3 2" xfId="12901"/>
    <cellStyle name="20% - Accent1 2 5 2 3 2 2 4" xfId="12902"/>
    <cellStyle name="20% - Accent1 2 5 2 3 2 3" xfId="12903"/>
    <cellStyle name="20% - Accent1 2 5 2 3 2 3 2" xfId="12904"/>
    <cellStyle name="20% - Accent1 2 5 2 3 2 3 2 2" xfId="12905"/>
    <cellStyle name="20% - Accent1 2 5 2 3 2 3 2 2 2" xfId="12906"/>
    <cellStyle name="20% - Accent1 2 5 2 3 2 3 2 3" xfId="12907"/>
    <cellStyle name="20% - Accent1 2 5 2 3 2 3 3" xfId="12908"/>
    <cellStyle name="20% - Accent1 2 5 2 3 2 3 3 2" xfId="12909"/>
    <cellStyle name="20% - Accent1 2 5 2 3 2 3 4" xfId="12910"/>
    <cellStyle name="20% - Accent1 2 5 2 3 2 4" xfId="12911"/>
    <cellStyle name="20% - Accent1 2 5 2 3 2 4 2" xfId="12912"/>
    <cellStyle name="20% - Accent1 2 5 2 3 2 4 2 2" xfId="12913"/>
    <cellStyle name="20% - Accent1 2 5 2 3 2 4 2 2 2" xfId="12914"/>
    <cellStyle name="20% - Accent1 2 5 2 3 2 4 2 3" xfId="12915"/>
    <cellStyle name="20% - Accent1 2 5 2 3 2 4 3" xfId="12916"/>
    <cellStyle name="20% - Accent1 2 5 2 3 2 4 3 2" xfId="12917"/>
    <cellStyle name="20% - Accent1 2 5 2 3 2 4 4" xfId="12918"/>
    <cellStyle name="20% - Accent1 2 5 2 3 2 5" xfId="12919"/>
    <cellStyle name="20% - Accent1 2 5 2 3 2 5 2" xfId="12920"/>
    <cellStyle name="20% - Accent1 2 5 2 3 2 5 2 2" xfId="12921"/>
    <cellStyle name="20% - Accent1 2 5 2 3 2 5 3" xfId="12922"/>
    <cellStyle name="20% - Accent1 2 5 2 3 2 6" xfId="12923"/>
    <cellStyle name="20% - Accent1 2 5 2 3 2 6 2" xfId="12924"/>
    <cellStyle name="20% - Accent1 2 5 2 3 2 6 2 2" xfId="12925"/>
    <cellStyle name="20% - Accent1 2 5 2 3 2 6 3" xfId="12926"/>
    <cellStyle name="20% - Accent1 2 5 2 3 2 7" xfId="12927"/>
    <cellStyle name="20% - Accent1 2 5 2 3 2 7 2" xfId="12928"/>
    <cellStyle name="20% - Accent1 2 5 2 3 2 8" xfId="12929"/>
    <cellStyle name="20% - Accent1 2 5 2 3 2 8 2" xfId="12930"/>
    <cellStyle name="20% - Accent1 2 5 2 3 2 9" xfId="12931"/>
    <cellStyle name="20% - Accent1 2 5 2 3 3" xfId="12932"/>
    <cellStyle name="20% - Accent1 2 5 2 3 3 2" xfId="12933"/>
    <cellStyle name="20% - Accent1 2 5 2 3 3 2 2" xfId="12934"/>
    <cellStyle name="20% - Accent1 2 5 2 3 3 2 2 2" xfId="12935"/>
    <cellStyle name="20% - Accent1 2 5 2 3 3 2 2 2 2" xfId="12936"/>
    <cellStyle name="20% - Accent1 2 5 2 3 3 2 2 3" xfId="12937"/>
    <cellStyle name="20% - Accent1 2 5 2 3 3 2 3" xfId="12938"/>
    <cellStyle name="20% - Accent1 2 5 2 3 3 2 3 2" xfId="12939"/>
    <cellStyle name="20% - Accent1 2 5 2 3 3 2 4" xfId="12940"/>
    <cellStyle name="20% - Accent1 2 5 2 3 3 3" xfId="12941"/>
    <cellStyle name="20% - Accent1 2 5 2 3 3 3 2" xfId="12942"/>
    <cellStyle name="20% - Accent1 2 5 2 3 3 3 2 2" xfId="12943"/>
    <cellStyle name="20% - Accent1 2 5 2 3 3 3 2 2 2" xfId="12944"/>
    <cellStyle name="20% - Accent1 2 5 2 3 3 3 2 3" xfId="12945"/>
    <cellStyle name="20% - Accent1 2 5 2 3 3 3 3" xfId="12946"/>
    <cellStyle name="20% - Accent1 2 5 2 3 3 3 3 2" xfId="12947"/>
    <cellStyle name="20% - Accent1 2 5 2 3 3 3 4" xfId="12948"/>
    <cellStyle name="20% - Accent1 2 5 2 3 3 4" xfId="12949"/>
    <cellStyle name="20% - Accent1 2 5 2 3 3 4 2" xfId="12950"/>
    <cellStyle name="20% - Accent1 2 5 2 3 3 4 2 2" xfId="12951"/>
    <cellStyle name="20% - Accent1 2 5 2 3 3 4 2 2 2" xfId="12952"/>
    <cellStyle name="20% - Accent1 2 5 2 3 3 4 2 3" xfId="12953"/>
    <cellStyle name="20% - Accent1 2 5 2 3 3 4 3" xfId="12954"/>
    <cellStyle name="20% - Accent1 2 5 2 3 3 4 3 2" xfId="12955"/>
    <cellStyle name="20% - Accent1 2 5 2 3 3 4 4" xfId="12956"/>
    <cellStyle name="20% - Accent1 2 5 2 3 3 5" xfId="12957"/>
    <cellStyle name="20% - Accent1 2 5 2 3 3 5 2" xfId="12958"/>
    <cellStyle name="20% - Accent1 2 5 2 3 3 5 2 2" xfId="12959"/>
    <cellStyle name="20% - Accent1 2 5 2 3 3 5 3" xfId="12960"/>
    <cellStyle name="20% - Accent1 2 5 2 3 3 6" xfId="12961"/>
    <cellStyle name="20% - Accent1 2 5 2 3 3 6 2" xfId="12962"/>
    <cellStyle name="20% - Accent1 2 5 2 3 3 6 2 2" xfId="12963"/>
    <cellStyle name="20% - Accent1 2 5 2 3 3 6 3" xfId="12964"/>
    <cellStyle name="20% - Accent1 2 5 2 3 3 7" xfId="12965"/>
    <cellStyle name="20% - Accent1 2 5 2 3 3 7 2" xfId="12966"/>
    <cellStyle name="20% - Accent1 2 5 2 3 3 8" xfId="12967"/>
    <cellStyle name="20% - Accent1 2 5 2 3 3 8 2" xfId="12968"/>
    <cellStyle name="20% - Accent1 2 5 2 3 3 9" xfId="12969"/>
    <cellStyle name="20% - Accent1 2 5 2 3 4" xfId="12970"/>
    <cellStyle name="20% - Accent1 2 5 2 3 4 2" xfId="12971"/>
    <cellStyle name="20% - Accent1 2 5 2 3 4 2 2" xfId="12972"/>
    <cellStyle name="20% - Accent1 2 5 2 3 4 2 2 2" xfId="12973"/>
    <cellStyle name="20% - Accent1 2 5 2 3 4 2 3" xfId="12974"/>
    <cellStyle name="20% - Accent1 2 5 2 3 4 3" xfId="12975"/>
    <cellStyle name="20% - Accent1 2 5 2 3 4 3 2" xfId="12976"/>
    <cellStyle name="20% - Accent1 2 5 2 3 4 4" xfId="12977"/>
    <cellStyle name="20% - Accent1 2 5 2 3 5" xfId="12978"/>
    <cellStyle name="20% - Accent1 2 5 2 3 5 2" xfId="12979"/>
    <cellStyle name="20% - Accent1 2 5 2 3 5 2 2" xfId="12980"/>
    <cellStyle name="20% - Accent1 2 5 2 3 5 2 2 2" xfId="12981"/>
    <cellStyle name="20% - Accent1 2 5 2 3 5 2 3" xfId="12982"/>
    <cellStyle name="20% - Accent1 2 5 2 3 5 3" xfId="12983"/>
    <cellStyle name="20% - Accent1 2 5 2 3 5 3 2" xfId="12984"/>
    <cellStyle name="20% - Accent1 2 5 2 3 5 4" xfId="12985"/>
    <cellStyle name="20% - Accent1 2 5 2 3 6" xfId="12986"/>
    <cellStyle name="20% - Accent1 2 5 2 3 6 2" xfId="12987"/>
    <cellStyle name="20% - Accent1 2 5 2 3 6 2 2" xfId="12988"/>
    <cellStyle name="20% - Accent1 2 5 2 3 6 2 2 2" xfId="12989"/>
    <cellStyle name="20% - Accent1 2 5 2 3 6 2 3" xfId="12990"/>
    <cellStyle name="20% - Accent1 2 5 2 3 6 3" xfId="12991"/>
    <cellStyle name="20% - Accent1 2 5 2 3 6 3 2" xfId="12992"/>
    <cellStyle name="20% - Accent1 2 5 2 3 6 4" xfId="12993"/>
    <cellStyle name="20% - Accent1 2 5 2 3 7" xfId="12994"/>
    <cellStyle name="20% - Accent1 2 5 2 3 7 2" xfId="12995"/>
    <cellStyle name="20% - Accent1 2 5 2 3 7 2 2" xfId="12996"/>
    <cellStyle name="20% - Accent1 2 5 2 3 7 3" xfId="12997"/>
    <cellStyle name="20% - Accent1 2 5 2 3 8" xfId="12998"/>
    <cellStyle name="20% - Accent1 2 5 2 3 8 2" xfId="12999"/>
    <cellStyle name="20% - Accent1 2 5 2 3 8 2 2" xfId="13000"/>
    <cellStyle name="20% - Accent1 2 5 2 3 8 3" xfId="13001"/>
    <cellStyle name="20% - Accent1 2 5 2 3 9" xfId="13002"/>
    <cellStyle name="20% - Accent1 2 5 2 3 9 2" xfId="13003"/>
    <cellStyle name="20% - Accent1 2 5 2 4" xfId="13004"/>
    <cellStyle name="20% - Accent1 2 5 2 4 10" xfId="13005"/>
    <cellStyle name="20% - Accent1 2 5 2 4 10 2" xfId="13006"/>
    <cellStyle name="20% - Accent1 2 5 2 4 11" xfId="13007"/>
    <cellStyle name="20% - Accent1 2 5 2 4 2" xfId="13008"/>
    <cellStyle name="20% - Accent1 2 5 2 4 2 2" xfId="13009"/>
    <cellStyle name="20% - Accent1 2 5 2 4 2 2 2" xfId="13010"/>
    <cellStyle name="20% - Accent1 2 5 2 4 2 2 2 2" xfId="13011"/>
    <cellStyle name="20% - Accent1 2 5 2 4 2 2 2 2 2" xfId="13012"/>
    <cellStyle name="20% - Accent1 2 5 2 4 2 2 2 3" xfId="13013"/>
    <cellStyle name="20% - Accent1 2 5 2 4 2 2 3" xfId="13014"/>
    <cellStyle name="20% - Accent1 2 5 2 4 2 2 3 2" xfId="13015"/>
    <cellStyle name="20% - Accent1 2 5 2 4 2 2 4" xfId="13016"/>
    <cellStyle name="20% - Accent1 2 5 2 4 2 3" xfId="13017"/>
    <cellStyle name="20% - Accent1 2 5 2 4 2 3 2" xfId="13018"/>
    <cellStyle name="20% - Accent1 2 5 2 4 2 3 2 2" xfId="13019"/>
    <cellStyle name="20% - Accent1 2 5 2 4 2 3 2 2 2" xfId="13020"/>
    <cellStyle name="20% - Accent1 2 5 2 4 2 3 2 3" xfId="13021"/>
    <cellStyle name="20% - Accent1 2 5 2 4 2 3 3" xfId="13022"/>
    <cellStyle name="20% - Accent1 2 5 2 4 2 3 3 2" xfId="13023"/>
    <cellStyle name="20% - Accent1 2 5 2 4 2 3 4" xfId="13024"/>
    <cellStyle name="20% - Accent1 2 5 2 4 2 4" xfId="13025"/>
    <cellStyle name="20% - Accent1 2 5 2 4 2 4 2" xfId="13026"/>
    <cellStyle name="20% - Accent1 2 5 2 4 2 4 2 2" xfId="13027"/>
    <cellStyle name="20% - Accent1 2 5 2 4 2 4 2 2 2" xfId="13028"/>
    <cellStyle name="20% - Accent1 2 5 2 4 2 4 2 3" xfId="13029"/>
    <cellStyle name="20% - Accent1 2 5 2 4 2 4 3" xfId="13030"/>
    <cellStyle name="20% - Accent1 2 5 2 4 2 4 3 2" xfId="13031"/>
    <cellStyle name="20% - Accent1 2 5 2 4 2 4 4" xfId="13032"/>
    <cellStyle name="20% - Accent1 2 5 2 4 2 5" xfId="13033"/>
    <cellStyle name="20% - Accent1 2 5 2 4 2 5 2" xfId="13034"/>
    <cellStyle name="20% - Accent1 2 5 2 4 2 5 2 2" xfId="13035"/>
    <cellStyle name="20% - Accent1 2 5 2 4 2 5 3" xfId="13036"/>
    <cellStyle name="20% - Accent1 2 5 2 4 2 6" xfId="13037"/>
    <cellStyle name="20% - Accent1 2 5 2 4 2 6 2" xfId="13038"/>
    <cellStyle name="20% - Accent1 2 5 2 4 2 6 2 2" xfId="13039"/>
    <cellStyle name="20% - Accent1 2 5 2 4 2 6 3" xfId="13040"/>
    <cellStyle name="20% - Accent1 2 5 2 4 2 7" xfId="13041"/>
    <cellStyle name="20% - Accent1 2 5 2 4 2 7 2" xfId="13042"/>
    <cellStyle name="20% - Accent1 2 5 2 4 2 8" xfId="13043"/>
    <cellStyle name="20% - Accent1 2 5 2 4 2 8 2" xfId="13044"/>
    <cellStyle name="20% - Accent1 2 5 2 4 2 9" xfId="13045"/>
    <cellStyle name="20% - Accent1 2 5 2 4 3" xfId="13046"/>
    <cellStyle name="20% - Accent1 2 5 2 4 3 2" xfId="13047"/>
    <cellStyle name="20% - Accent1 2 5 2 4 3 2 2" xfId="13048"/>
    <cellStyle name="20% - Accent1 2 5 2 4 3 2 2 2" xfId="13049"/>
    <cellStyle name="20% - Accent1 2 5 2 4 3 2 2 2 2" xfId="13050"/>
    <cellStyle name="20% - Accent1 2 5 2 4 3 2 2 3" xfId="13051"/>
    <cellStyle name="20% - Accent1 2 5 2 4 3 2 3" xfId="13052"/>
    <cellStyle name="20% - Accent1 2 5 2 4 3 2 3 2" xfId="13053"/>
    <cellStyle name="20% - Accent1 2 5 2 4 3 2 4" xfId="13054"/>
    <cellStyle name="20% - Accent1 2 5 2 4 3 3" xfId="13055"/>
    <cellStyle name="20% - Accent1 2 5 2 4 3 3 2" xfId="13056"/>
    <cellStyle name="20% - Accent1 2 5 2 4 3 3 2 2" xfId="13057"/>
    <cellStyle name="20% - Accent1 2 5 2 4 3 3 2 2 2" xfId="13058"/>
    <cellStyle name="20% - Accent1 2 5 2 4 3 3 2 3" xfId="13059"/>
    <cellStyle name="20% - Accent1 2 5 2 4 3 3 3" xfId="13060"/>
    <cellStyle name="20% - Accent1 2 5 2 4 3 3 3 2" xfId="13061"/>
    <cellStyle name="20% - Accent1 2 5 2 4 3 3 4" xfId="13062"/>
    <cellStyle name="20% - Accent1 2 5 2 4 3 4" xfId="13063"/>
    <cellStyle name="20% - Accent1 2 5 2 4 3 4 2" xfId="13064"/>
    <cellStyle name="20% - Accent1 2 5 2 4 3 4 2 2" xfId="13065"/>
    <cellStyle name="20% - Accent1 2 5 2 4 3 4 2 2 2" xfId="13066"/>
    <cellStyle name="20% - Accent1 2 5 2 4 3 4 2 3" xfId="13067"/>
    <cellStyle name="20% - Accent1 2 5 2 4 3 4 3" xfId="13068"/>
    <cellStyle name="20% - Accent1 2 5 2 4 3 4 3 2" xfId="13069"/>
    <cellStyle name="20% - Accent1 2 5 2 4 3 4 4" xfId="13070"/>
    <cellStyle name="20% - Accent1 2 5 2 4 3 5" xfId="13071"/>
    <cellStyle name="20% - Accent1 2 5 2 4 3 5 2" xfId="13072"/>
    <cellStyle name="20% - Accent1 2 5 2 4 3 5 2 2" xfId="13073"/>
    <cellStyle name="20% - Accent1 2 5 2 4 3 5 3" xfId="13074"/>
    <cellStyle name="20% - Accent1 2 5 2 4 3 6" xfId="13075"/>
    <cellStyle name="20% - Accent1 2 5 2 4 3 6 2" xfId="13076"/>
    <cellStyle name="20% - Accent1 2 5 2 4 3 6 2 2" xfId="13077"/>
    <cellStyle name="20% - Accent1 2 5 2 4 3 6 3" xfId="13078"/>
    <cellStyle name="20% - Accent1 2 5 2 4 3 7" xfId="13079"/>
    <cellStyle name="20% - Accent1 2 5 2 4 3 7 2" xfId="13080"/>
    <cellStyle name="20% - Accent1 2 5 2 4 3 8" xfId="13081"/>
    <cellStyle name="20% - Accent1 2 5 2 4 3 8 2" xfId="13082"/>
    <cellStyle name="20% - Accent1 2 5 2 4 3 9" xfId="13083"/>
    <cellStyle name="20% - Accent1 2 5 2 4 4" xfId="13084"/>
    <cellStyle name="20% - Accent1 2 5 2 4 4 2" xfId="13085"/>
    <cellStyle name="20% - Accent1 2 5 2 4 4 2 2" xfId="13086"/>
    <cellStyle name="20% - Accent1 2 5 2 4 4 2 2 2" xfId="13087"/>
    <cellStyle name="20% - Accent1 2 5 2 4 4 2 3" xfId="13088"/>
    <cellStyle name="20% - Accent1 2 5 2 4 4 3" xfId="13089"/>
    <cellStyle name="20% - Accent1 2 5 2 4 4 3 2" xfId="13090"/>
    <cellStyle name="20% - Accent1 2 5 2 4 4 4" xfId="13091"/>
    <cellStyle name="20% - Accent1 2 5 2 4 5" xfId="13092"/>
    <cellStyle name="20% - Accent1 2 5 2 4 5 2" xfId="13093"/>
    <cellStyle name="20% - Accent1 2 5 2 4 5 2 2" xfId="13094"/>
    <cellStyle name="20% - Accent1 2 5 2 4 5 2 2 2" xfId="13095"/>
    <cellStyle name="20% - Accent1 2 5 2 4 5 2 3" xfId="13096"/>
    <cellStyle name="20% - Accent1 2 5 2 4 5 3" xfId="13097"/>
    <cellStyle name="20% - Accent1 2 5 2 4 5 3 2" xfId="13098"/>
    <cellStyle name="20% - Accent1 2 5 2 4 5 4" xfId="13099"/>
    <cellStyle name="20% - Accent1 2 5 2 4 6" xfId="13100"/>
    <cellStyle name="20% - Accent1 2 5 2 4 6 2" xfId="13101"/>
    <cellStyle name="20% - Accent1 2 5 2 4 6 2 2" xfId="13102"/>
    <cellStyle name="20% - Accent1 2 5 2 4 6 2 2 2" xfId="13103"/>
    <cellStyle name="20% - Accent1 2 5 2 4 6 2 3" xfId="13104"/>
    <cellStyle name="20% - Accent1 2 5 2 4 6 3" xfId="13105"/>
    <cellStyle name="20% - Accent1 2 5 2 4 6 3 2" xfId="13106"/>
    <cellStyle name="20% - Accent1 2 5 2 4 6 4" xfId="13107"/>
    <cellStyle name="20% - Accent1 2 5 2 4 7" xfId="13108"/>
    <cellStyle name="20% - Accent1 2 5 2 4 7 2" xfId="13109"/>
    <cellStyle name="20% - Accent1 2 5 2 4 7 2 2" xfId="13110"/>
    <cellStyle name="20% - Accent1 2 5 2 4 7 3" xfId="13111"/>
    <cellStyle name="20% - Accent1 2 5 2 4 8" xfId="13112"/>
    <cellStyle name="20% - Accent1 2 5 2 4 8 2" xfId="13113"/>
    <cellStyle name="20% - Accent1 2 5 2 4 8 2 2" xfId="13114"/>
    <cellStyle name="20% - Accent1 2 5 2 4 8 3" xfId="13115"/>
    <cellStyle name="20% - Accent1 2 5 2 4 9" xfId="13116"/>
    <cellStyle name="20% - Accent1 2 5 2 4 9 2" xfId="13117"/>
    <cellStyle name="20% - Accent1 2 5 2 5" xfId="13118"/>
    <cellStyle name="20% - Accent1 2 5 2 5 10" xfId="13119"/>
    <cellStyle name="20% - Accent1 2 5 2 5 10 2" xfId="13120"/>
    <cellStyle name="20% - Accent1 2 5 2 5 11" xfId="13121"/>
    <cellStyle name="20% - Accent1 2 5 2 5 2" xfId="13122"/>
    <cellStyle name="20% - Accent1 2 5 2 5 2 2" xfId="13123"/>
    <cellStyle name="20% - Accent1 2 5 2 5 2 2 2" xfId="13124"/>
    <cellStyle name="20% - Accent1 2 5 2 5 2 2 2 2" xfId="13125"/>
    <cellStyle name="20% - Accent1 2 5 2 5 2 2 2 2 2" xfId="13126"/>
    <cellStyle name="20% - Accent1 2 5 2 5 2 2 2 3" xfId="13127"/>
    <cellStyle name="20% - Accent1 2 5 2 5 2 2 3" xfId="13128"/>
    <cellStyle name="20% - Accent1 2 5 2 5 2 2 3 2" xfId="13129"/>
    <cellStyle name="20% - Accent1 2 5 2 5 2 2 4" xfId="13130"/>
    <cellStyle name="20% - Accent1 2 5 2 5 2 3" xfId="13131"/>
    <cellStyle name="20% - Accent1 2 5 2 5 2 3 2" xfId="13132"/>
    <cellStyle name="20% - Accent1 2 5 2 5 2 3 2 2" xfId="13133"/>
    <cellStyle name="20% - Accent1 2 5 2 5 2 3 2 2 2" xfId="13134"/>
    <cellStyle name="20% - Accent1 2 5 2 5 2 3 2 3" xfId="13135"/>
    <cellStyle name="20% - Accent1 2 5 2 5 2 3 3" xfId="13136"/>
    <cellStyle name="20% - Accent1 2 5 2 5 2 3 3 2" xfId="13137"/>
    <cellStyle name="20% - Accent1 2 5 2 5 2 3 4" xfId="13138"/>
    <cellStyle name="20% - Accent1 2 5 2 5 2 4" xfId="13139"/>
    <cellStyle name="20% - Accent1 2 5 2 5 2 4 2" xfId="13140"/>
    <cellStyle name="20% - Accent1 2 5 2 5 2 4 2 2" xfId="13141"/>
    <cellStyle name="20% - Accent1 2 5 2 5 2 4 2 2 2" xfId="13142"/>
    <cellStyle name="20% - Accent1 2 5 2 5 2 4 2 3" xfId="13143"/>
    <cellStyle name="20% - Accent1 2 5 2 5 2 4 3" xfId="13144"/>
    <cellStyle name="20% - Accent1 2 5 2 5 2 4 3 2" xfId="13145"/>
    <cellStyle name="20% - Accent1 2 5 2 5 2 4 4" xfId="13146"/>
    <cellStyle name="20% - Accent1 2 5 2 5 2 5" xfId="13147"/>
    <cellStyle name="20% - Accent1 2 5 2 5 2 5 2" xfId="13148"/>
    <cellStyle name="20% - Accent1 2 5 2 5 2 5 2 2" xfId="13149"/>
    <cellStyle name="20% - Accent1 2 5 2 5 2 5 3" xfId="13150"/>
    <cellStyle name="20% - Accent1 2 5 2 5 2 6" xfId="13151"/>
    <cellStyle name="20% - Accent1 2 5 2 5 2 6 2" xfId="13152"/>
    <cellStyle name="20% - Accent1 2 5 2 5 2 6 2 2" xfId="13153"/>
    <cellStyle name="20% - Accent1 2 5 2 5 2 6 3" xfId="13154"/>
    <cellStyle name="20% - Accent1 2 5 2 5 2 7" xfId="13155"/>
    <cellStyle name="20% - Accent1 2 5 2 5 2 7 2" xfId="13156"/>
    <cellStyle name="20% - Accent1 2 5 2 5 2 8" xfId="13157"/>
    <cellStyle name="20% - Accent1 2 5 2 5 2 8 2" xfId="13158"/>
    <cellStyle name="20% - Accent1 2 5 2 5 2 9" xfId="13159"/>
    <cellStyle name="20% - Accent1 2 5 2 5 3" xfId="13160"/>
    <cellStyle name="20% - Accent1 2 5 2 5 3 2" xfId="13161"/>
    <cellStyle name="20% - Accent1 2 5 2 5 3 2 2" xfId="13162"/>
    <cellStyle name="20% - Accent1 2 5 2 5 3 2 2 2" xfId="13163"/>
    <cellStyle name="20% - Accent1 2 5 2 5 3 2 2 2 2" xfId="13164"/>
    <cellStyle name="20% - Accent1 2 5 2 5 3 2 2 3" xfId="13165"/>
    <cellStyle name="20% - Accent1 2 5 2 5 3 2 3" xfId="13166"/>
    <cellStyle name="20% - Accent1 2 5 2 5 3 2 3 2" xfId="13167"/>
    <cellStyle name="20% - Accent1 2 5 2 5 3 2 4" xfId="13168"/>
    <cellStyle name="20% - Accent1 2 5 2 5 3 3" xfId="13169"/>
    <cellStyle name="20% - Accent1 2 5 2 5 3 3 2" xfId="13170"/>
    <cellStyle name="20% - Accent1 2 5 2 5 3 3 2 2" xfId="13171"/>
    <cellStyle name="20% - Accent1 2 5 2 5 3 3 2 2 2" xfId="13172"/>
    <cellStyle name="20% - Accent1 2 5 2 5 3 3 2 3" xfId="13173"/>
    <cellStyle name="20% - Accent1 2 5 2 5 3 3 3" xfId="13174"/>
    <cellStyle name="20% - Accent1 2 5 2 5 3 3 3 2" xfId="13175"/>
    <cellStyle name="20% - Accent1 2 5 2 5 3 3 4" xfId="13176"/>
    <cellStyle name="20% - Accent1 2 5 2 5 3 4" xfId="13177"/>
    <cellStyle name="20% - Accent1 2 5 2 5 3 4 2" xfId="13178"/>
    <cellStyle name="20% - Accent1 2 5 2 5 3 4 2 2" xfId="13179"/>
    <cellStyle name="20% - Accent1 2 5 2 5 3 4 2 2 2" xfId="13180"/>
    <cellStyle name="20% - Accent1 2 5 2 5 3 4 2 3" xfId="13181"/>
    <cellStyle name="20% - Accent1 2 5 2 5 3 4 3" xfId="13182"/>
    <cellStyle name="20% - Accent1 2 5 2 5 3 4 3 2" xfId="13183"/>
    <cellStyle name="20% - Accent1 2 5 2 5 3 4 4" xfId="13184"/>
    <cellStyle name="20% - Accent1 2 5 2 5 3 5" xfId="13185"/>
    <cellStyle name="20% - Accent1 2 5 2 5 3 5 2" xfId="13186"/>
    <cellStyle name="20% - Accent1 2 5 2 5 3 5 2 2" xfId="13187"/>
    <cellStyle name="20% - Accent1 2 5 2 5 3 5 3" xfId="13188"/>
    <cellStyle name="20% - Accent1 2 5 2 5 3 6" xfId="13189"/>
    <cellStyle name="20% - Accent1 2 5 2 5 3 6 2" xfId="13190"/>
    <cellStyle name="20% - Accent1 2 5 2 5 3 6 2 2" xfId="13191"/>
    <cellStyle name="20% - Accent1 2 5 2 5 3 6 3" xfId="13192"/>
    <cellStyle name="20% - Accent1 2 5 2 5 3 7" xfId="13193"/>
    <cellStyle name="20% - Accent1 2 5 2 5 3 7 2" xfId="13194"/>
    <cellStyle name="20% - Accent1 2 5 2 5 3 8" xfId="13195"/>
    <cellStyle name="20% - Accent1 2 5 2 5 3 8 2" xfId="13196"/>
    <cellStyle name="20% - Accent1 2 5 2 5 3 9" xfId="13197"/>
    <cellStyle name="20% - Accent1 2 5 2 5 4" xfId="13198"/>
    <cellStyle name="20% - Accent1 2 5 2 5 4 2" xfId="13199"/>
    <cellStyle name="20% - Accent1 2 5 2 5 4 2 2" xfId="13200"/>
    <cellStyle name="20% - Accent1 2 5 2 5 4 2 2 2" xfId="13201"/>
    <cellStyle name="20% - Accent1 2 5 2 5 4 2 3" xfId="13202"/>
    <cellStyle name="20% - Accent1 2 5 2 5 4 3" xfId="13203"/>
    <cellStyle name="20% - Accent1 2 5 2 5 4 3 2" xfId="13204"/>
    <cellStyle name="20% - Accent1 2 5 2 5 4 4" xfId="13205"/>
    <cellStyle name="20% - Accent1 2 5 2 5 5" xfId="13206"/>
    <cellStyle name="20% - Accent1 2 5 2 5 5 2" xfId="13207"/>
    <cellStyle name="20% - Accent1 2 5 2 5 5 2 2" xfId="13208"/>
    <cellStyle name="20% - Accent1 2 5 2 5 5 2 2 2" xfId="13209"/>
    <cellStyle name="20% - Accent1 2 5 2 5 5 2 3" xfId="13210"/>
    <cellStyle name="20% - Accent1 2 5 2 5 5 3" xfId="13211"/>
    <cellStyle name="20% - Accent1 2 5 2 5 5 3 2" xfId="13212"/>
    <cellStyle name="20% - Accent1 2 5 2 5 5 4" xfId="13213"/>
    <cellStyle name="20% - Accent1 2 5 2 5 6" xfId="13214"/>
    <cellStyle name="20% - Accent1 2 5 2 5 6 2" xfId="13215"/>
    <cellStyle name="20% - Accent1 2 5 2 5 6 2 2" xfId="13216"/>
    <cellStyle name="20% - Accent1 2 5 2 5 6 2 2 2" xfId="13217"/>
    <cellStyle name="20% - Accent1 2 5 2 5 6 2 3" xfId="13218"/>
    <cellStyle name="20% - Accent1 2 5 2 5 6 3" xfId="13219"/>
    <cellStyle name="20% - Accent1 2 5 2 5 6 3 2" xfId="13220"/>
    <cellStyle name="20% - Accent1 2 5 2 5 6 4" xfId="13221"/>
    <cellStyle name="20% - Accent1 2 5 2 5 7" xfId="13222"/>
    <cellStyle name="20% - Accent1 2 5 2 5 7 2" xfId="13223"/>
    <cellStyle name="20% - Accent1 2 5 2 5 7 2 2" xfId="13224"/>
    <cellStyle name="20% - Accent1 2 5 2 5 7 3" xfId="13225"/>
    <cellStyle name="20% - Accent1 2 5 2 5 8" xfId="13226"/>
    <cellStyle name="20% - Accent1 2 5 2 5 8 2" xfId="13227"/>
    <cellStyle name="20% - Accent1 2 5 2 5 8 2 2" xfId="13228"/>
    <cellStyle name="20% - Accent1 2 5 2 5 8 3" xfId="13229"/>
    <cellStyle name="20% - Accent1 2 5 2 5 9" xfId="13230"/>
    <cellStyle name="20% - Accent1 2 5 2 5 9 2" xfId="13231"/>
    <cellStyle name="20% - Accent1 2 5 2 6" xfId="13232"/>
    <cellStyle name="20% - Accent1 2 5 2 6 2" xfId="13233"/>
    <cellStyle name="20% - Accent1 2 5 2 6 2 2" xfId="13234"/>
    <cellStyle name="20% - Accent1 2 5 2 6 2 2 2" xfId="13235"/>
    <cellStyle name="20% - Accent1 2 5 2 6 2 2 2 2" xfId="13236"/>
    <cellStyle name="20% - Accent1 2 5 2 6 2 2 3" xfId="13237"/>
    <cellStyle name="20% - Accent1 2 5 2 6 2 3" xfId="13238"/>
    <cellStyle name="20% - Accent1 2 5 2 6 2 3 2" xfId="13239"/>
    <cellStyle name="20% - Accent1 2 5 2 6 2 4" xfId="13240"/>
    <cellStyle name="20% - Accent1 2 5 2 6 3" xfId="13241"/>
    <cellStyle name="20% - Accent1 2 5 2 6 3 2" xfId="13242"/>
    <cellStyle name="20% - Accent1 2 5 2 6 3 2 2" xfId="13243"/>
    <cellStyle name="20% - Accent1 2 5 2 6 3 2 2 2" xfId="13244"/>
    <cellStyle name="20% - Accent1 2 5 2 6 3 2 3" xfId="13245"/>
    <cellStyle name="20% - Accent1 2 5 2 6 3 3" xfId="13246"/>
    <cellStyle name="20% - Accent1 2 5 2 6 3 3 2" xfId="13247"/>
    <cellStyle name="20% - Accent1 2 5 2 6 3 4" xfId="13248"/>
    <cellStyle name="20% - Accent1 2 5 2 6 4" xfId="13249"/>
    <cellStyle name="20% - Accent1 2 5 2 6 4 2" xfId="13250"/>
    <cellStyle name="20% - Accent1 2 5 2 6 4 2 2" xfId="13251"/>
    <cellStyle name="20% - Accent1 2 5 2 6 4 2 2 2" xfId="13252"/>
    <cellStyle name="20% - Accent1 2 5 2 6 4 2 3" xfId="13253"/>
    <cellStyle name="20% - Accent1 2 5 2 6 4 3" xfId="13254"/>
    <cellStyle name="20% - Accent1 2 5 2 6 4 3 2" xfId="13255"/>
    <cellStyle name="20% - Accent1 2 5 2 6 4 4" xfId="13256"/>
    <cellStyle name="20% - Accent1 2 5 2 6 5" xfId="13257"/>
    <cellStyle name="20% - Accent1 2 5 2 6 5 2" xfId="13258"/>
    <cellStyle name="20% - Accent1 2 5 2 6 5 2 2" xfId="13259"/>
    <cellStyle name="20% - Accent1 2 5 2 6 5 3" xfId="13260"/>
    <cellStyle name="20% - Accent1 2 5 2 6 6" xfId="13261"/>
    <cellStyle name="20% - Accent1 2 5 2 6 6 2" xfId="13262"/>
    <cellStyle name="20% - Accent1 2 5 2 6 6 2 2" xfId="13263"/>
    <cellStyle name="20% - Accent1 2 5 2 6 6 3" xfId="13264"/>
    <cellStyle name="20% - Accent1 2 5 2 6 7" xfId="13265"/>
    <cellStyle name="20% - Accent1 2 5 2 6 7 2" xfId="13266"/>
    <cellStyle name="20% - Accent1 2 5 2 6 8" xfId="13267"/>
    <cellStyle name="20% - Accent1 2 5 2 6 8 2" xfId="13268"/>
    <cellStyle name="20% - Accent1 2 5 2 6 9" xfId="13269"/>
    <cellStyle name="20% - Accent1 2 5 2 7" xfId="13270"/>
    <cellStyle name="20% - Accent1 2 5 2 7 2" xfId="13271"/>
    <cellStyle name="20% - Accent1 2 5 2 7 2 2" xfId="13272"/>
    <cellStyle name="20% - Accent1 2 5 2 7 2 2 2" xfId="13273"/>
    <cellStyle name="20% - Accent1 2 5 2 7 2 2 2 2" xfId="13274"/>
    <cellStyle name="20% - Accent1 2 5 2 7 2 2 3" xfId="13275"/>
    <cellStyle name="20% - Accent1 2 5 2 7 2 3" xfId="13276"/>
    <cellStyle name="20% - Accent1 2 5 2 7 2 3 2" xfId="13277"/>
    <cellStyle name="20% - Accent1 2 5 2 7 2 4" xfId="13278"/>
    <cellStyle name="20% - Accent1 2 5 2 7 3" xfId="13279"/>
    <cellStyle name="20% - Accent1 2 5 2 7 3 2" xfId="13280"/>
    <cellStyle name="20% - Accent1 2 5 2 7 3 2 2" xfId="13281"/>
    <cellStyle name="20% - Accent1 2 5 2 7 3 2 2 2" xfId="13282"/>
    <cellStyle name="20% - Accent1 2 5 2 7 3 2 3" xfId="13283"/>
    <cellStyle name="20% - Accent1 2 5 2 7 3 3" xfId="13284"/>
    <cellStyle name="20% - Accent1 2 5 2 7 3 3 2" xfId="13285"/>
    <cellStyle name="20% - Accent1 2 5 2 7 3 4" xfId="13286"/>
    <cellStyle name="20% - Accent1 2 5 2 7 4" xfId="13287"/>
    <cellStyle name="20% - Accent1 2 5 2 7 4 2" xfId="13288"/>
    <cellStyle name="20% - Accent1 2 5 2 7 4 2 2" xfId="13289"/>
    <cellStyle name="20% - Accent1 2 5 2 7 4 2 2 2" xfId="13290"/>
    <cellStyle name="20% - Accent1 2 5 2 7 4 2 3" xfId="13291"/>
    <cellStyle name="20% - Accent1 2 5 2 7 4 3" xfId="13292"/>
    <cellStyle name="20% - Accent1 2 5 2 7 4 3 2" xfId="13293"/>
    <cellStyle name="20% - Accent1 2 5 2 7 4 4" xfId="13294"/>
    <cellStyle name="20% - Accent1 2 5 2 7 5" xfId="13295"/>
    <cellStyle name="20% - Accent1 2 5 2 7 5 2" xfId="13296"/>
    <cellStyle name="20% - Accent1 2 5 2 7 5 2 2" xfId="13297"/>
    <cellStyle name="20% - Accent1 2 5 2 7 5 3" xfId="13298"/>
    <cellStyle name="20% - Accent1 2 5 2 7 6" xfId="13299"/>
    <cellStyle name="20% - Accent1 2 5 2 7 6 2" xfId="13300"/>
    <cellStyle name="20% - Accent1 2 5 2 7 6 2 2" xfId="13301"/>
    <cellStyle name="20% - Accent1 2 5 2 7 6 3" xfId="13302"/>
    <cellStyle name="20% - Accent1 2 5 2 7 7" xfId="13303"/>
    <cellStyle name="20% - Accent1 2 5 2 7 7 2" xfId="13304"/>
    <cellStyle name="20% - Accent1 2 5 2 7 8" xfId="13305"/>
    <cellStyle name="20% - Accent1 2 5 2 7 8 2" xfId="13306"/>
    <cellStyle name="20% - Accent1 2 5 2 7 9" xfId="13307"/>
    <cellStyle name="20% - Accent1 2 5 2 8" xfId="13308"/>
    <cellStyle name="20% - Accent1 2 5 2 8 2" xfId="13309"/>
    <cellStyle name="20% - Accent1 2 5 2 8 2 2" xfId="13310"/>
    <cellStyle name="20% - Accent1 2 5 2 8 2 2 2" xfId="13311"/>
    <cellStyle name="20% - Accent1 2 5 2 8 2 3" xfId="13312"/>
    <cellStyle name="20% - Accent1 2 5 2 8 3" xfId="13313"/>
    <cellStyle name="20% - Accent1 2 5 2 8 3 2" xfId="13314"/>
    <cellStyle name="20% - Accent1 2 5 2 8 4" xfId="13315"/>
    <cellStyle name="20% - Accent1 2 5 2 9" xfId="13316"/>
    <cellStyle name="20% - Accent1 2 5 2 9 2" xfId="13317"/>
    <cellStyle name="20% - Accent1 2 5 2 9 2 2" xfId="13318"/>
    <cellStyle name="20% - Accent1 2 5 2 9 2 2 2" xfId="13319"/>
    <cellStyle name="20% - Accent1 2 5 2 9 2 3" xfId="13320"/>
    <cellStyle name="20% - Accent1 2 5 2 9 3" xfId="13321"/>
    <cellStyle name="20% - Accent1 2 5 2 9 3 2" xfId="13322"/>
    <cellStyle name="20% - Accent1 2 5 2 9 4" xfId="13323"/>
    <cellStyle name="20% - Accent1 2 5 3" xfId="13324"/>
    <cellStyle name="20% - Accent1 2 5 3 10" xfId="13325"/>
    <cellStyle name="20% - Accent1 2 5 3 10 2" xfId="13326"/>
    <cellStyle name="20% - Accent1 2 5 3 10 2 2" xfId="13327"/>
    <cellStyle name="20% - Accent1 2 5 3 10 3" xfId="13328"/>
    <cellStyle name="20% - Accent1 2 5 3 11" xfId="13329"/>
    <cellStyle name="20% - Accent1 2 5 3 11 2" xfId="13330"/>
    <cellStyle name="20% - Accent1 2 5 3 11 2 2" xfId="13331"/>
    <cellStyle name="20% - Accent1 2 5 3 11 3" xfId="13332"/>
    <cellStyle name="20% - Accent1 2 5 3 12" xfId="13333"/>
    <cellStyle name="20% - Accent1 2 5 3 12 2" xfId="13334"/>
    <cellStyle name="20% - Accent1 2 5 3 13" xfId="13335"/>
    <cellStyle name="20% - Accent1 2 5 3 13 2" xfId="13336"/>
    <cellStyle name="20% - Accent1 2 5 3 14" xfId="13337"/>
    <cellStyle name="20% - Accent1 2 5 3 2" xfId="13338"/>
    <cellStyle name="20% - Accent1 2 5 3 2 10" xfId="13339"/>
    <cellStyle name="20% - Accent1 2 5 3 2 10 2" xfId="13340"/>
    <cellStyle name="20% - Accent1 2 5 3 2 11" xfId="13341"/>
    <cellStyle name="20% - Accent1 2 5 3 2 2" xfId="13342"/>
    <cellStyle name="20% - Accent1 2 5 3 2 2 2" xfId="13343"/>
    <cellStyle name="20% - Accent1 2 5 3 2 2 2 2" xfId="13344"/>
    <cellStyle name="20% - Accent1 2 5 3 2 2 2 2 2" xfId="13345"/>
    <cellStyle name="20% - Accent1 2 5 3 2 2 2 2 2 2" xfId="13346"/>
    <cellStyle name="20% - Accent1 2 5 3 2 2 2 2 3" xfId="13347"/>
    <cellStyle name="20% - Accent1 2 5 3 2 2 2 3" xfId="13348"/>
    <cellStyle name="20% - Accent1 2 5 3 2 2 2 3 2" xfId="13349"/>
    <cellStyle name="20% - Accent1 2 5 3 2 2 2 4" xfId="13350"/>
    <cellStyle name="20% - Accent1 2 5 3 2 2 3" xfId="13351"/>
    <cellStyle name="20% - Accent1 2 5 3 2 2 3 2" xfId="13352"/>
    <cellStyle name="20% - Accent1 2 5 3 2 2 3 2 2" xfId="13353"/>
    <cellStyle name="20% - Accent1 2 5 3 2 2 3 2 2 2" xfId="13354"/>
    <cellStyle name="20% - Accent1 2 5 3 2 2 3 2 3" xfId="13355"/>
    <cellStyle name="20% - Accent1 2 5 3 2 2 3 3" xfId="13356"/>
    <cellStyle name="20% - Accent1 2 5 3 2 2 3 3 2" xfId="13357"/>
    <cellStyle name="20% - Accent1 2 5 3 2 2 3 4" xfId="13358"/>
    <cellStyle name="20% - Accent1 2 5 3 2 2 4" xfId="13359"/>
    <cellStyle name="20% - Accent1 2 5 3 2 2 4 2" xfId="13360"/>
    <cellStyle name="20% - Accent1 2 5 3 2 2 4 2 2" xfId="13361"/>
    <cellStyle name="20% - Accent1 2 5 3 2 2 4 2 2 2" xfId="13362"/>
    <cellStyle name="20% - Accent1 2 5 3 2 2 4 2 3" xfId="13363"/>
    <cellStyle name="20% - Accent1 2 5 3 2 2 4 3" xfId="13364"/>
    <cellStyle name="20% - Accent1 2 5 3 2 2 4 3 2" xfId="13365"/>
    <cellStyle name="20% - Accent1 2 5 3 2 2 4 4" xfId="13366"/>
    <cellStyle name="20% - Accent1 2 5 3 2 2 5" xfId="13367"/>
    <cellStyle name="20% - Accent1 2 5 3 2 2 5 2" xfId="13368"/>
    <cellStyle name="20% - Accent1 2 5 3 2 2 5 2 2" xfId="13369"/>
    <cellStyle name="20% - Accent1 2 5 3 2 2 5 3" xfId="13370"/>
    <cellStyle name="20% - Accent1 2 5 3 2 2 6" xfId="13371"/>
    <cellStyle name="20% - Accent1 2 5 3 2 2 6 2" xfId="13372"/>
    <cellStyle name="20% - Accent1 2 5 3 2 2 6 2 2" xfId="13373"/>
    <cellStyle name="20% - Accent1 2 5 3 2 2 6 3" xfId="13374"/>
    <cellStyle name="20% - Accent1 2 5 3 2 2 7" xfId="13375"/>
    <cellStyle name="20% - Accent1 2 5 3 2 2 7 2" xfId="13376"/>
    <cellStyle name="20% - Accent1 2 5 3 2 2 8" xfId="13377"/>
    <cellStyle name="20% - Accent1 2 5 3 2 2 8 2" xfId="13378"/>
    <cellStyle name="20% - Accent1 2 5 3 2 2 9" xfId="13379"/>
    <cellStyle name="20% - Accent1 2 5 3 2 3" xfId="13380"/>
    <cellStyle name="20% - Accent1 2 5 3 2 3 2" xfId="13381"/>
    <cellStyle name="20% - Accent1 2 5 3 2 3 2 2" xfId="13382"/>
    <cellStyle name="20% - Accent1 2 5 3 2 3 2 2 2" xfId="13383"/>
    <cellStyle name="20% - Accent1 2 5 3 2 3 2 2 2 2" xfId="13384"/>
    <cellStyle name="20% - Accent1 2 5 3 2 3 2 2 3" xfId="13385"/>
    <cellStyle name="20% - Accent1 2 5 3 2 3 2 3" xfId="13386"/>
    <cellStyle name="20% - Accent1 2 5 3 2 3 2 3 2" xfId="13387"/>
    <cellStyle name="20% - Accent1 2 5 3 2 3 2 4" xfId="13388"/>
    <cellStyle name="20% - Accent1 2 5 3 2 3 3" xfId="13389"/>
    <cellStyle name="20% - Accent1 2 5 3 2 3 3 2" xfId="13390"/>
    <cellStyle name="20% - Accent1 2 5 3 2 3 3 2 2" xfId="13391"/>
    <cellStyle name="20% - Accent1 2 5 3 2 3 3 2 2 2" xfId="13392"/>
    <cellStyle name="20% - Accent1 2 5 3 2 3 3 2 3" xfId="13393"/>
    <cellStyle name="20% - Accent1 2 5 3 2 3 3 3" xfId="13394"/>
    <cellStyle name="20% - Accent1 2 5 3 2 3 3 3 2" xfId="13395"/>
    <cellStyle name="20% - Accent1 2 5 3 2 3 3 4" xfId="13396"/>
    <cellStyle name="20% - Accent1 2 5 3 2 3 4" xfId="13397"/>
    <cellStyle name="20% - Accent1 2 5 3 2 3 4 2" xfId="13398"/>
    <cellStyle name="20% - Accent1 2 5 3 2 3 4 2 2" xfId="13399"/>
    <cellStyle name="20% - Accent1 2 5 3 2 3 4 2 2 2" xfId="13400"/>
    <cellStyle name="20% - Accent1 2 5 3 2 3 4 2 3" xfId="13401"/>
    <cellStyle name="20% - Accent1 2 5 3 2 3 4 3" xfId="13402"/>
    <cellStyle name="20% - Accent1 2 5 3 2 3 4 3 2" xfId="13403"/>
    <cellStyle name="20% - Accent1 2 5 3 2 3 4 4" xfId="13404"/>
    <cellStyle name="20% - Accent1 2 5 3 2 3 5" xfId="13405"/>
    <cellStyle name="20% - Accent1 2 5 3 2 3 5 2" xfId="13406"/>
    <cellStyle name="20% - Accent1 2 5 3 2 3 5 2 2" xfId="13407"/>
    <cellStyle name="20% - Accent1 2 5 3 2 3 5 3" xfId="13408"/>
    <cellStyle name="20% - Accent1 2 5 3 2 3 6" xfId="13409"/>
    <cellStyle name="20% - Accent1 2 5 3 2 3 6 2" xfId="13410"/>
    <cellStyle name="20% - Accent1 2 5 3 2 3 6 2 2" xfId="13411"/>
    <cellStyle name="20% - Accent1 2 5 3 2 3 6 3" xfId="13412"/>
    <cellStyle name="20% - Accent1 2 5 3 2 3 7" xfId="13413"/>
    <cellStyle name="20% - Accent1 2 5 3 2 3 7 2" xfId="13414"/>
    <cellStyle name="20% - Accent1 2 5 3 2 3 8" xfId="13415"/>
    <cellStyle name="20% - Accent1 2 5 3 2 3 8 2" xfId="13416"/>
    <cellStyle name="20% - Accent1 2 5 3 2 3 9" xfId="13417"/>
    <cellStyle name="20% - Accent1 2 5 3 2 4" xfId="13418"/>
    <cellStyle name="20% - Accent1 2 5 3 2 4 2" xfId="13419"/>
    <cellStyle name="20% - Accent1 2 5 3 2 4 2 2" xfId="13420"/>
    <cellStyle name="20% - Accent1 2 5 3 2 4 2 2 2" xfId="13421"/>
    <cellStyle name="20% - Accent1 2 5 3 2 4 2 3" xfId="13422"/>
    <cellStyle name="20% - Accent1 2 5 3 2 4 3" xfId="13423"/>
    <cellStyle name="20% - Accent1 2 5 3 2 4 3 2" xfId="13424"/>
    <cellStyle name="20% - Accent1 2 5 3 2 4 4" xfId="13425"/>
    <cellStyle name="20% - Accent1 2 5 3 2 5" xfId="13426"/>
    <cellStyle name="20% - Accent1 2 5 3 2 5 2" xfId="13427"/>
    <cellStyle name="20% - Accent1 2 5 3 2 5 2 2" xfId="13428"/>
    <cellStyle name="20% - Accent1 2 5 3 2 5 2 2 2" xfId="13429"/>
    <cellStyle name="20% - Accent1 2 5 3 2 5 2 3" xfId="13430"/>
    <cellStyle name="20% - Accent1 2 5 3 2 5 3" xfId="13431"/>
    <cellStyle name="20% - Accent1 2 5 3 2 5 3 2" xfId="13432"/>
    <cellStyle name="20% - Accent1 2 5 3 2 5 4" xfId="13433"/>
    <cellStyle name="20% - Accent1 2 5 3 2 6" xfId="13434"/>
    <cellStyle name="20% - Accent1 2 5 3 2 6 2" xfId="13435"/>
    <cellStyle name="20% - Accent1 2 5 3 2 6 2 2" xfId="13436"/>
    <cellStyle name="20% - Accent1 2 5 3 2 6 2 2 2" xfId="13437"/>
    <cellStyle name="20% - Accent1 2 5 3 2 6 2 3" xfId="13438"/>
    <cellStyle name="20% - Accent1 2 5 3 2 6 3" xfId="13439"/>
    <cellStyle name="20% - Accent1 2 5 3 2 6 3 2" xfId="13440"/>
    <cellStyle name="20% - Accent1 2 5 3 2 6 4" xfId="13441"/>
    <cellStyle name="20% - Accent1 2 5 3 2 7" xfId="13442"/>
    <cellStyle name="20% - Accent1 2 5 3 2 7 2" xfId="13443"/>
    <cellStyle name="20% - Accent1 2 5 3 2 7 2 2" xfId="13444"/>
    <cellStyle name="20% - Accent1 2 5 3 2 7 3" xfId="13445"/>
    <cellStyle name="20% - Accent1 2 5 3 2 8" xfId="13446"/>
    <cellStyle name="20% - Accent1 2 5 3 2 8 2" xfId="13447"/>
    <cellStyle name="20% - Accent1 2 5 3 2 8 2 2" xfId="13448"/>
    <cellStyle name="20% - Accent1 2 5 3 2 8 3" xfId="13449"/>
    <cellStyle name="20% - Accent1 2 5 3 2 9" xfId="13450"/>
    <cellStyle name="20% - Accent1 2 5 3 2 9 2" xfId="13451"/>
    <cellStyle name="20% - Accent1 2 5 3 3" xfId="13452"/>
    <cellStyle name="20% - Accent1 2 5 3 3 10" xfId="13453"/>
    <cellStyle name="20% - Accent1 2 5 3 3 10 2" xfId="13454"/>
    <cellStyle name="20% - Accent1 2 5 3 3 11" xfId="13455"/>
    <cellStyle name="20% - Accent1 2 5 3 3 2" xfId="13456"/>
    <cellStyle name="20% - Accent1 2 5 3 3 2 2" xfId="13457"/>
    <cellStyle name="20% - Accent1 2 5 3 3 2 2 2" xfId="13458"/>
    <cellStyle name="20% - Accent1 2 5 3 3 2 2 2 2" xfId="13459"/>
    <cellStyle name="20% - Accent1 2 5 3 3 2 2 2 2 2" xfId="13460"/>
    <cellStyle name="20% - Accent1 2 5 3 3 2 2 2 3" xfId="13461"/>
    <cellStyle name="20% - Accent1 2 5 3 3 2 2 3" xfId="13462"/>
    <cellStyle name="20% - Accent1 2 5 3 3 2 2 3 2" xfId="13463"/>
    <cellStyle name="20% - Accent1 2 5 3 3 2 2 4" xfId="13464"/>
    <cellStyle name="20% - Accent1 2 5 3 3 2 3" xfId="13465"/>
    <cellStyle name="20% - Accent1 2 5 3 3 2 3 2" xfId="13466"/>
    <cellStyle name="20% - Accent1 2 5 3 3 2 3 2 2" xfId="13467"/>
    <cellStyle name="20% - Accent1 2 5 3 3 2 3 2 2 2" xfId="13468"/>
    <cellStyle name="20% - Accent1 2 5 3 3 2 3 2 3" xfId="13469"/>
    <cellStyle name="20% - Accent1 2 5 3 3 2 3 3" xfId="13470"/>
    <cellStyle name="20% - Accent1 2 5 3 3 2 3 3 2" xfId="13471"/>
    <cellStyle name="20% - Accent1 2 5 3 3 2 3 4" xfId="13472"/>
    <cellStyle name="20% - Accent1 2 5 3 3 2 4" xfId="13473"/>
    <cellStyle name="20% - Accent1 2 5 3 3 2 4 2" xfId="13474"/>
    <cellStyle name="20% - Accent1 2 5 3 3 2 4 2 2" xfId="13475"/>
    <cellStyle name="20% - Accent1 2 5 3 3 2 4 2 2 2" xfId="13476"/>
    <cellStyle name="20% - Accent1 2 5 3 3 2 4 2 3" xfId="13477"/>
    <cellStyle name="20% - Accent1 2 5 3 3 2 4 3" xfId="13478"/>
    <cellStyle name="20% - Accent1 2 5 3 3 2 4 3 2" xfId="13479"/>
    <cellStyle name="20% - Accent1 2 5 3 3 2 4 4" xfId="13480"/>
    <cellStyle name="20% - Accent1 2 5 3 3 2 5" xfId="13481"/>
    <cellStyle name="20% - Accent1 2 5 3 3 2 5 2" xfId="13482"/>
    <cellStyle name="20% - Accent1 2 5 3 3 2 5 2 2" xfId="13483"/>
    <cellStyle name="20% - Accent1 2 5 3 3 2 5 3" xfId="13484"/>
    <cellStyle name="20% - Accent1 2 5 3 3 2 6" xfId="13485"/>
    <cellStyle name="20% - Accent1 2 5 3 3 2 6 2" xfId="13486"/>
    <cellStyle name="20% - Accent1 2 5 3 3 2 6 2 2" xfId="13487"/>
    <cellStyle name="20% - Accent1 2 5 3 3 2 6 3" xfId="13488"/>
    <cellStyle name="20% - Accent1 2 5 3 3 2 7" xfId="13489"/>
    <cellStyle name="20% - Accent1 2 5 3 3 2 7 2" xfId="13490"/>
    <cellStyle name="20% - Accent1 2 5 3 3 2 8" xfId="13491"/>
    <cellStyle name="20% - Accent1 2 5 3 3 2 8 2" xfId="13492"/>
    <cellStyle name="20% - Accent1 2 5 3 3 2 9" xfId="13493"/>
    <cellStyle name="20% - Accent1 2 5 3 3 3" xfId="13494"/>
    <cellStyle name="20% - Accent1 2 5 3 3 3 2" xfId="13495"/>
    <cellStyle name="20% - Accent1 2 5 3 3 3 2 2" xfId="13496"/>
    <cellStyle name="20% - Accent1 2 5 3 3 3 2 2 2" xfId="13497"/>
    <cellStyle name="20% - Accent1 2 5 3 3 3 2 2 2 2" xfId="13498"/>
    <cellStyle name="20% - Accent1 2 5 3 3 3 2 2 3" xfId="13499"/>
    <cellStyle name="20% - Accent1 2 5 3 3 3 2 3" xfId="13500"/>
    <cellStyle name="20% - Accent1 2 5 3 3 3 2 3 2" xfId="13501"/>
    <cellStyle name="20% - Accent1 2 5 3 3 3 2 4" xfId="13502"/>
    <cellStyle name="20% - Accent1 2 5 3 3 3 3" xfId="13503"/>
    <cellStyle name="20% - Accent1 2 5 3 3 3 3 2" xfId="13504"/>
    <cellStyle name="20% - Accent1 2 5 3 3 3 3 2 2" xfId="13505"/>
    <cellStyle name="20% - Accent1 2 5 3 3 3 3 2 2 2" xfId="13506"/>
    <cellStyle name="20% - Accent1 2 5 3 3 3 3 2 3" xfId="13507"/>
    <cellStyle name="20% - Accent1 2 5 3 3 3 3 3" xfId="13508"/>
    <cellStyle name="20% - Accent1 2 5 3 3 3 3 3 2" xfId="13509"/>
    <cellStyle name="20% - Accent1 2 5 3 3 3 3 4" xfId="13510"/>
    <cellStyle name="20% - Accent1 2 5 3 3 3 4" xfId="13511"/>
    <cellStyle name="20% - Accent1 2 5 3 3 3 4 2" xfId="13512"/>
    <cellStyle name="20% - Accent1 2 5 3 3 3 4 2 2" xfId="13513"/>
    <cellStyle name="20% - Accent1 2 5 3 3 3 4 2 2 2" xfId="13514"/>
    <cellStyle name="20% - Accent1 2 5 3 3 3 4 2 3" xfId="13515"/>
    <cellStyle name="20% - Accent1 2 5 3 3 3 4 3" xfId="13516"/>
    <cellStyle name="20% - Accent1 2 5 3 3 3 4 3 2" xfId="13517"/>
    <cellStyle name="20% - Accent1 2 5 3 3 3 4 4" xfId="13518"/>
    <cellStyle name="20% - Accent1 2 5 3 3 3 5" xfId="13519"/>
    <cellStyle name="20% - Accent1 2 5 3 3 3 5 2" xfId="13520"/>
    <cellStyle name="20% - Accent1 2 5 3 3 3 5 2 2" xfId="13521"/>
    <cellStyle name="20% - Accent1 2 5 3 3 3 5 3" xfId="13522"/>
    <cellStyle name="20% - Accent1 2 5 3 3 3 6" xfId="13523"/>
    <cellStyle name="20% - Accent1 2 5 3 3 3 6 2" xfId="13524"/>
    <cellStyle name="20% - Accent1 2 5 3 3 3 6 2 2" xfId="13525"/>
    <cellStyle name="20% - Accent1 2 5 3 3 3 6 3" xfId="13526"/>
    <cellStyle name="20% - Accent1 2 5 3 3 3 7" xfId="13527"/>
    <cellStyle name="20% - Accent1 2 5 3 3 3 7 2" xfId="13528"/>
    <cellStyle name="20% - Accent1 2 5 3 3 3 8" xfId="13529"/>
    <cellStyle name="20% - Accent1 2 5 3 3 3 8 2" xfId="13530"/>
    <cellStyle name="20% - Accent1 2 5 3 3 3 9" xfId="13531"/>
    <cellStyle name="20% - Accent1 2 5 3 3 4" xfId="13532"/>
    <cellStyle name="20% - Accent1 2 5 3 3 4 2" xfId="13533"/>
    <cellStyle name="20% - Accent1 2 5 3 3 4 2 2" xfId="13534"/>
    <cellStyle name="20% - Accent1 2 5 3 3 4 2 2 2" xfId="13535"/>
    <cellStyle name="20% - Accent1 2 5 3 3 4 2 3" xfId="13536"/>
    <cellStyle name="20% - Accent1 2 5 3 3 4 3" xfId="13537"/>
    <cellStyle name="20% - Accent1 2 5 3 3 4 3 2" xfId="13538"/>
    <cellStyle name="20% - Accent1 2 5 3 3 4 4" xfId="13539"/>
    <cellStyle name="20% - Accent1 2 5 3 3 5" xfId="13540"/>
    <cellStyle name="20% - Accent1 2 5 3 3 5 2" xfId="13541"/>
    <cellStyle name="20% - Accent1 2 5 3 3 5 2 2" xfId="13542"/>
    <cellStyle name="20% - Accent1 2 5 3 3 5 2 2 2" xfId="13543"/>
    <cellStyle name="20% - Accent1 2 5 3 3 5 2 3" xfId="13544"/>
    <cellStyle name="20% - Accent1 2 5 3 3 5 3" xfId="13545"/>
    <cellStyle name="20% - Accent1 2 5 3 3 5 3 2" xfId="13546"/>
    <cellStyle name="20% - Accent1 2 5 3 3 5 4" xfId="13547"/>
    <cellStyle name="20% - Accent1 2 5 3 3 6" xfId="13548"/>
    <cellStyle name="20% - Accent1 2 5 3 3 6 2" xfId="13549"/>
    <cellStyle name="20% - Accent1 2 5 3 3 6 2 2" xfId="13550"/>
    <cellStyle name="20% - Accent1 2 5 3 3 6 2 2 2" xfId="13551"/>
    <cellStyle name="20% - Accent1 2 5 3 3 6 2 3" xfId="13552"/>
    <cellStyle name="20% - Accent1 2 5 3 3 6 3" xfId="13553"/>
    <cellStyle name="20% - Accent1 2 5 3 3 6 3 2" xfId="13554"/>
    <cellStyle name="20% - Accent1 2 5 3 3 6 4" xfId="13555"/>
    <cellStyle name="20% - Accent1 2 5 3 3 7" xfId="13556"/>
    <cellStyle name="20% - Accent1 2 5 3 3 7 2" xfId="13557"/>
    <cellStyle name="20% - Accent1 2 5 3 3 7 2 2" xfId="13558"/>
    <cellStyle name="20% - Accent1 2 5 3 3 7 3" xfId="13559"/>
    <cellStyle name="20% - Accent1 2 5 3 3 8" xfId="13560"/>
    <cellStyle name="20% - Accent1 2 5 3 3 8 2" xfId="13561"/>
    <cellStyle name="20% - Accent1 2 5 3 3 8 2 2" xfId="13562"/>
    <cellStyle name="20% - Accent1 2 5 3 3 8 3" xfId="13563"/>
    <cellStyle name="20% - Accent1 2 5 3 3 9" xfId="13564"/>
    <cellStyle name="20% - Accent1 2 5 3 3 9 2" xfId="13565"/>
    <cellStyle name="20% - Accent1 2 5 3 4" xfId="13566"/>
    <cellStyle name="20% - Accent1 2 5 3 4 10" xfId="13567"/>
    <cellStyle name="20% - Accent1 2 5 3 4 10 2" xfId="13568"/>
    <cellStyle name="20% - Accent1 2 5 3 4 11" xfId="13569"/>
    <cellStyle name="20% - Accent1 2 5 3 4 2" xfId="13570"/>
    <cellStyle name="20% - Accent1 2 5 3 4 2 2" xfId="13571"/>
    <cellStyle name="20% - Accent1 2 5 3 4 2 2 2" xfId="13572"/>
    <cellStyle name="20% - Accent1 2 5 3 4 2 2 2 2" xfId="13573"/>
    <cellStyle name="20% - Accent1 2 5 3 4 2 2 2 2 2" xfId="13574"/>
    <cellStyle name="20% - Accent1 2 5 3 4 2 2 2 3" xfId="13575"/>
    <cellStyle name="20% - Accent1 2 5 3 4 2 2 3" xfId="13576"/>
    <cellStyle name="20% - Accent1 2 5 3 4 2 2 3 2" xfId="13577"/>
    <cellStyle name="20% - Accent1 2 5 3 4 2 2 4" xfId="13578"/>
    <cellStyle name="20% - Accent1 2 5 3 4 2 3" xfId="13579"/>
    <cellStyle name="20% - Accent1 2 5 3 4 2 3 2" xfId="13580"/>
    <cellStyle name="20% - Accent1 2 5 3 4 2 3 2 2" xfId="13581"/>
    <cellStyle name="20% - Accent1 2 5 3 4 2 3 2 2 2" xfId="13582"/>
    <cellStyle name="20% - Accent1 2 5 3 4 2 3 2 3" xfId="13583"/>
    <cellStyle name="20% - Accent1 2 5 3 4 2 3 3" xfId="13584"/>
    <cellStyle name="20% - Accent1 2 5 3 4 2 3 3 2" xfId="13585"/>
    <cellStyle name="20% - Accent1 2 5 3 4 2 3 4" xfId="13586"/>
    <cellStyle name="20% - Accent1 2 5 3 4 2 4" xfId="13587"/>
    <cellStyle name="20% - Accent1 2 5 3 4 2 4 2" xfId="13588"/>
    <cellStyle name="20% - Accent1 2 5 3 4 2 4 2 2" xfId="13589"/>
    <cellStyle name="20% - Accent1 2 5 3 4 2 4 2 2 2" xfId="13590"/>
    <cellStyle name="20% - Accent1 2 5 3 4 2 4 2 3" xfId="13591"/>
    <cellStyle name="20% - Accent1 2 5 3 4 2 4 3" xfId="13592"/>
    <cellStyle name="20% - Accent1 2 5 3 4 2 4 3 2" xfId="13593"/>
    <cellStyle name="20% - Accent1 2 5 3 4 2 4 4" xfId="13594"/>
    <cellStyle name="20% - Accent1 2 5 3 4 2 5" xfId="13595"/>
    <cellStyle name="20% - Accent1 2 5 3 4 2 5 2" xfId="13596"/>
    <cellStyle name="20% - Accent1 2 5 3 4 2 5 2 2" xfId="13597"/>
    <cellStyle name="20% - Accent1 2 5 3 4 2 5 3" xfId="13598"/>
    <cellStyle name="20% - Accent1 2 5 3 4 2 6" xfId="13599"/>
    <cellStyle name="20% - Accent1 2 5 3 4 2 6 2" xfId="13600"/>
    <cellStyle name="20% - Accent1 2 5 3 4 2 6 2 2" xfId="13601"/>
    <cellStyle name="20% - Accent1 2 5 3 4 2 6 3" xfId="13602"/>
    <cellStyle name="20% - Accent1 2 5 3 4 2 7" xfId="13603"/>
    <cellStyle name="20% - Accent1 2 5 3 4 2 7 2" xfId="13604"/>
    <cellStyle name="20% - Accent1 2 5 3 4 2 8" xfId="13605"/>
    <cellStyle name="20% - Accent1 2 5 3 4 2 8 2" xfId="13606"/>
    <cellStyle name="20% - Accent1 2 5 3 4 2 9" xfId="13607"/>
    <cellStyle name="20% - Accent1 2 5 3 4 3" xfId="13608"/>
    <cellStyle name="20% - Accent1 2 5 3 4 3 2" xfId="13609"/>
    <cellStyle name="20% - Accent1 2 5 3 4 3 2 2" xfId="13610"/>
    <cellStyle name="20% - Accent1 2 5 3 4 3 2 2 2" xfId="13611"/>
    <cellStyle name="20% - Accent1 2 5 3 4 3 2 2 2 2" xfId="13612"/>
    <cellStyle name="20% - Accent1 2 5 3 4 3 2 2 3" xfId="13613"/>
    <cellStyle name="20% - Accent1 2 5 3 4 3 2 3" xfId="13614"/>
    <cellStyle name="20% - Accent1 2 5 3 4 3 2 3 2" xfId="13615"/>
    <cellStyle name="20% - Accent1 2 5 3 4 3 2 4" xfId="13616"/>
    <cellStyle name="20% - Accent1 2 5 3 4 3 3" xfId="13617"/>
    <cellStyle name="20% - Accent1 2 5 3 4 3 3 2" xfId="13618"/>
    <cellStyle name="20% - Accent1 2 5 3 4 3 3 2 2" xfId="13619"/>
    <cellStyle name="20% - Accent1 2 5 3 4 3 3 2 2 2" xfId="13620"/>
    <cellStyle name="20% - Accent1 2 5 3 4 3 3 2 3" xfId="13621"/>
    <cellStyle name="20% - Accent1 2 5 3 4 3 3 3" xfId="13622"/>
    <cellStyle name="20% - Accent1 2 5 3 4 3 3 3 2" xfId="13623"/>
    <cellStyle name="20% - Accent1 2 5 3 4 3 3 4" xfId="13624"/>
    <cellStyle name="20% - Accent1 2 5 3 4 3 4" xfId="13625"/>
    <cellStyle name="20% - Accent1 2 5 3 4 3 4 2" xfId="13626"/>
    <cellStyle name="20% - Accent1 2 5 3 4 3 4 2 2" xfId="13627"/>
    <cellStyle name="20% - Accent1 2 5 3 4 3 4 2 2 2" xfId="13628"/>
    <cellStyle name="20% - Accent1 2 5 3 4 3 4 2 3" xfId="13629"/>
    <cellStyle name="20% - Accent1 2 5 3 4 3 4 3" xfId="13630"/>
    <cellStyle name="20% - Accent1 2 5 3 4 3 4 3 2" xfId="13631"/>
    <cellStyle name="20% - Accent1 2 5 3 4 3 4 4" xfId="13632"/>
    <cellStyle name="20% - Accent1 2 5 3 4 3 5" xfId="13633"/>
    <cellStyle name="20% - Accent1 2 5 3 4 3 5 2" xfId="13634"/>
    <cellStyle name="20% - Accent1 2 5 3 4 3 5 2 2" xfId="13635"/>
    <cellStyle name="20% - Accent1 2 5 3 4 3 5 3" xfId="13636"/>
    <cellStyle name="20% - Accent1 2 5 3 4 3 6" xfId="13637"/>
    <cellStyle name="20% - Accent1 2 5 3 4 3 6 2" xfId="13638"/>
    <cellStyle name="20% - Accent1 2 5 3 4 3 6 2 2" xfId="13639"/>
    <cellStyle name="20% - Accent1 2 5 3 4 3 6 3" xfId="13640"/>
    <cellStyle name="20% - Accent1 2 5 3 4 3 7" xfId="13641"/>
    <cellStyle name="20% - Accent1 2 5 3 4 3 7 2" xfId="13642"/>
    <cellStyle name="20% - Accent1 2 5 3 4 3 8" xfId="13643"/>
    <cellStyle name="20% - Accent1 2 5 3 4 3 8 2" xfId="13644"/>
    <cellStyle name="20% - Accent1 2 5 3 4 3 9" xfId="13645"/>
    <cellStyle name="20% - Accent1 2 5 3 4 4" xfId="13646"/>
    <cellStyle name="20% - Accent1 2 5 3 4 4 2" xfId="13647"/>
    <cellStyle name="20% - Accent1 2 5 3 4 4 2 2" xfId="13648"/>
    <cellStyle name="20% - Accent1 2 5 3 4 4 2 2 2" xfId="13649"/>
    <cellStyle name="20% - Accent1 2 5 3 4 4 2 3" xfId="13650"/>
    <cellStyle name="20% - Accent1 2 5 3 4 4 3" xfId="13651"/>
    <cellStyle name="20% - Accent1 2 5 3 4 4 3 2" xfId="13652"/>
    <cellStyle name="20% - Accent1 2 5 3 4 4 4" xfId="13653"/>
    <cellStyle name="20% - Accent1 2 5 3 4 5" xfId="13654"/>
    <cellStyle name="20% - Accent1 2 5 3 4 5 2" xfId="13655"/>
    <cellStyle name="20% - Accent1 2 5 3 4 5 2 2" xfId="13656"/>
    <cellStyle name="20% - Accent1 2 5 3 4 5 2 2 2" xfId="13657"/>
    <cellStyle name="20% - Accent1 2 5 3 4 5 2 3" xfId="13658"/>
    <cellStyle name="20% - Accent1 2 5 3 4 5 3" xfId="13659"/>
    <cellStyle name="20% - Accent1 2 5 3 4 5 3 2" xfId="13660"/>
    <cellStyle name="20% - Accent1 2 5 3 4 5 4" xfId="13661"/>
    <cellStyle name="20% - Accent1 2 5 3 4 6" xfId="13662"/>
    <cellStyle name="20% - Accent1 2 5 3 4 6 2" xfId="13663"/>
    <cellStyle name="20% - Accent1 2 5 3 4 6 2 2" xfId="13664"/>
    <cellStyle name="20% - Accent1 2 5 3 4 6 2 2 2" xfId="13665"/>
    <cellStyle name="20% - Accent1 2 5 3 4 6 2 3" xfId="13666"/>
    <cellStyle name="20% - Accent1 2 5 3 4 6 3" xfId="13667"/>
    <cellStyle name="20% - Accent1 2 5 3 4 6 3 2" xfId="13668"/>
    <cellStyle name="20% - Accent1 2 5 3 4 6 4" xfId="13669"/>
    <cellStyle name="20% - Accent1 2 5 3 4 7" xfId="13670"/>
    <cellStyle name="20% - Accent1 2 5 3 4 7 2" xfId="13671"/>
    <cellStyle name="20% - Accent1 2 5 3 4 7 2 2" xfId="13672"/>
    <cellStyle name="20% - Accent1 2 5 3 4 7 3" xfId="13673"/>
    <cellStyle name="20% - Accent1 2 5 3 4 8" xfId="13674"/>
    <cellStyle name="20% - Accent1 2 5 3 4 8 2" xfId="13675"/>
    <cellStyle name="20% - Accent1 2 5 3 4 8 2 2" xfId="13676"/>
    <cellStyle name="20% - Accent1 2 5 3 4 8 3" xfId="13677"/>
    <cellStyle name="20% - Accent1 2 5 3 4 9" xfId="13678"/>
    <cellStyle name="20% - Accent1 2 5 3 4 9 2" xfId="13679"/>
    <cellStyle name="20% - Accent1 2 5 3 5" xfId="13680"/>
    <cellStyle name="20% - Accent1 2 5 3 5 2" xfId="13681"/>
    <cellStyle name="20% - Accent1 2 5 3 5 2 2" xfId="13682"/>
    <cellStyle name="20% - Accent1 2 5 3 5 2 2 2" xfId="13683"/>
    <cellStyle name="20% - Accent1 2 5 3 5 2 2 2 2" xfId="13684"/>
    <cellStyle name="20% - Accent1 2 5 3 5 2 2 3" xfId="13685"/>
    <cellStyle name="20% - Accent1 2 5 3 5 2 3" xfId="13686"/>
    <cellStyle name="20% - Accent1 2 5 3 5 2 3 2" xfId="13687"/>
    <cellStyle name="20% - Accent1 2 5 3 5 2 4" xfId="13688"/>
    <cellStyle name="20% - Accent1 2 5 3 5 3" xfId="13689"/>
    <cellStyle name="20% - Accent1 2 5 3 5 3 2" xfId="13690"/>
    <cellStyle name="20% - Accent1 2 5 3 5 3 2 2" xfId="13691"/>
    <cellStyle name="20% - Accent1 2 5 3 5 3 2 2 2" xfId="13692"/>
    <cellStyle name="20% - Accent1 2 5 3 5 3 2 3" xfId="13693"/>
    <cellStyle name="20% - Accent1 2 5 3 5 3 3" xfId="13694"/>
    <cellStyle name="20% - Accent1 2 5 3 5 3 3 2" xfId="13695"/>
    <cellStyle name="20% - Accent1 2 5 3 5 3 4" xfId="13696"/>
    <cellStyle name="20% - Accent1 2 5 3 5 4" xfId="13697"/>
    <cellStyle name="20% - Accent1 2 5 3 5 4 2" xfId="13698"/>
    <cellStyle name="20% - Accent1 2 5 3 5 4 2 2" xfId="13699"/>
    <cellStyle name="20% - Accent1 2 5 3 5 4 2 2 2" xfId="13700"/>
    <cellStyle name="20% - Accent1 2 5 3 5 4 2 3" xfId="13701"/>
    <cellStyle name="20% - Accent1 2 5 3 5 4 3" xfId="13702"/>
    <cellStyle name="20% - Accent1 2 5 3 5 4 3 2" xfId="13703"/>
    <cellStyle name="20% - Accent1 2 5 3 5 4 4" xfId="13704"/>
    <cellStyle name="20% - Accent1 2 5 3 5 5" xfId="13705"/>
    <cellStyle name="20% - Accent1 2 5 3 5 5 2" xfId="13706"/>
    <cellStyle name="20% - Accent1 2 5 3 5 5 2 2" xfId="13707"/>
    <cellStyle name="20% - Accent1 2 5 3 5 5 3" xfId="13708"/>
    <cellStyle name="20% - Accent1 2 5 3 5 6" xfId="13709"/>
    <cellStyle name="20% - Accent1 2 5 3 5 6 2" xfId="13710"/>
    <cellStyle name="20% - Accent1 2 5 3 5 6 2 2" xfId="13711"/>
    <cellStyle name="20% - Accent1 2 5 3 5 6 3" xfId="13712"/>
    <cellStyle name="20% - Accent1 2 5 3 5 7" xfId="13713"/>
    <cellStyle name="20% - Accent1 2 5 3 5 7 2" xfId="13714"/>
    <cellStyle name="20% - Accent1 2 5 3 5 8" xfId="13715"/>
    <cellStyle name="20% - Accent1 2 5 3 5 8 2" xfId="13716"/>
    <cellStyle name="20% - Accent1 2 5 3 5 9" xfId="13717"/>
    <cellStyle name="20% - Accent1 2 5 3 6" xfId="13718"/>
    <cellStyle name="20% - Accent1 2 5 3 6 2" xfId="13719"/>
    <cellStyle name="20% - Accent1 2 5 3 6 2 2" xfId="13720"/>
    <cellStyle name="20% - Accent1 2 5 3 6 2 2 2" xfId="13721"/>
    <cellStyle name="20% - Accent1 2 5 3 6 2 2 2 2" xfId="13722"/>
    <cellStyle name="20% - Accent1 2 5 3 6 2 2 3" xfId="13723"/>
    <cellStyle name="20% - Accent1 2 5 3 6 2 3" xfId="13724"/>
    <cellStyle name="20% - Accent1 2 5 3 6 2 3 2" xfId="13725"/>
    <cellStyle name="20% - Accent1 2 5 3 6 2 4" xfId="13726"/>
    <cellStyle name="20% - Accent1 2 5 3 6 3" xfId="13727"/>
    <cellStyle name="20% - Accent1 2 5 3 6 3 2" xfId="13728"/>
    <cellStyle name="20% - Accent1 2 5 3 6 3 2 2" xfId="13729"/>
    <cellStyle name="20% - Accent1 2 5 3 6 3 2 2 2" xfId="13730"/>
    <cellStyle name="20% - Accent1 2 5 3 6 3 2 3" xfId="13731"/>
    <cellStyle name="20% - Accent1 2 5 3 6 3 3" xfId="13732"/>
    <cellStyle name="20% - Accent1 2 5 3 6 3 3 2" xfId="13733"/>
    <cellStyle name="20% - Accent1 2 5 3 6 3 4" xfId="13734"/>
    <cellStyle name="20% - Accent1 2 5 3 6 4" xfId="13735"/>
    <cellStyle name="20% - Accent1 2 5 3 6 4 2" xfId="13736"/>
    <cellStyle name="20% - Accent1 2 5 3 6 4 2 2" xfId="13737"/>
    <cellStyle name="20% - Accent1 2 5 3 6 4 2 2 2" xfId="13738"/>
    <cellStyle name="20% - Accent1 2 5 3 6 4 2 3" xfId="13739"/>
    <cellStyle name="20% - Accent1 2 5 3 6 4 3" xfId="13740"/>
    <cellStyle name="20% - Accent1 2 5 3 6 4 3 2" xfId="13741"/>
    <cellStyle name="20% - Accent1 2 5 3 6 4 4" xfId="13742"/>
    <cellStyle name="20% - Accent1 2 5 3 6 5" xfId="13743"/>
    <cellStyle name="20% - Accent1 2 5 3 6 5 2" xfId="13744"/>
    <cellStyle name="20% - Accent1 2 5 3 6 5 2 2" xfId="13745"/>
    <cellStyle name="20% - Accent1 2 5 3 6 5 3" xfId="13746"/>
    <cellStyle name="20% - Accent1 2 5 3 6 6" xfId="13747"/>
    <cellStyle name="20% - Accent1 2 5 3 6 6 2" xfId="13748"/>
    <cellStyle name="20% - Accent1 2 5 3 6 6 2 2" xfId="13749"/>
    <cellStyle name="20% - Accent1 2 5 3 6 6 3" xfId="13750"/>
    <cellStyle name="20% - Accent1 2 5 3 6 7" xfId="13751"/>
    <cellStyle name="20% - Accent1 2 5 3 6 7 2" xfId="13752"/>
    <cellStyle name="20% - Accent1 2 5 3 6 8" xfId="13753"/>
    <cellStyle name="20% - Accent1 2 5 3 6 8 2" xfId="13754"/>
    <cellStyle name="20% - Accent1 2 5 3 6 9" xfId="13755"/>
    <cellStyle name="20% - Accent1 2 5 3 7" xfId="13756"/>
    <cellStyle name="20% - Accent1 2 5 3 7 2" xfId="13757"/>
    <cellStyle name="20% - Accent1 2 5 3 7 2 2" xfId="13758"/>
    <cellStyle name="20% - Accent1 2 5 3 7 2 2 2" xfId="13759"/>
    <cellStyle name="20% - Accent1 2 5 3 7 2 3" xfId="13760"/>
    <cellStyle name="20% - Accent1 2 5 3 7 3" xfId="13761"/>
    <cellStyle name="20% - Accent1 2 5 3 7 3 2" xfId="13762"/>
    <cellStyle name="20% - Accent1 2 5 3 7 4" xfId="13763"/>
    <cellStyle name="20% - Accent1 2 5 3 8" xfId="13764"/>
    <cellStyle name="20% - Accent1 2 5 3 8 2" xfId="13765"/>
    <cellStyle name="20% - Accent1 2 5 3 8 2 2" xfId="13766"/>
    <cellStyle name="20% - Accent1 2 5 3 8 2 2 2" xfId="13767"/>
    <cellStyle name="20% - Accent1 2 5 3 8 2 3" xfId="13768"/>
    <cellStyle name="20% - Accent1 2 5 3 8 3" xfId="13769"/>
    <cellStyle name="20% - Accent1 2 5 3 8 3 2" xfId="13770"/>
    <cellStyle name="20% - Accent1 2 5 3 8 4" xfId="13771"/>
    <cellStyle name="20% - Accent1 2 5 3 9" xfId="13772"/>
    <cellStyle name="20% - Accent1 2 5 3 9 2" xfId="13773"/>
    <cellStyle name="20% - Accent1 2 5 3 9 2 2" xfId="13774"/>
    <cellStyle name="20% - Accent1 2 5 3 9 2 2 2" xfId="13775"/>
    <cellStyle name="20% - Accent1 2 5 3 9 2 3" xfId="13776"/>
    <cellStyle name="20% - Accent1 2 5 3 9 3" xfId="13777"/>
    <cellStyle name="20% - Accent1 2 5 3 9 3 2" xfId="13778"/>
    <cellStyle name="20% - Accent1 2 5 3 9 4" xfId="13779"/>
    <cellStyle name="20% - Accent1 2 5 4" xfId="13780"/>
    <cellStyle name="20% - Accent1 2 5 4 10" xfId="13781"/>
    <cellStyle name="20% - Accent1 2 5 4 10 2" xfId="13782"/>
    <cellStyle name="20% - Accent1 2 5 4 11" xfId="13783"/>
    <cellStyle name="20% - Accent1 2 5 4 2" xfId="13784"/>
    <cellStyle name="20% - Accent1 2 5 4 2 2" xfId="13785"/>
    <cellStyle name="20% - Accent1 2 5 4 2 2 2" xfId="13786"/>
    <cellStyle name="20% - Accent1 2 5 4 2 2 2 2" xfId="13787"/>
    <cellStyle name="20% - Accent1 2 5 4 2 2 2 2 2" xfId="13788"/>
    <cellStyle name="20% - Accent1 2 5 4 2 2 2 3" xfId="13789"/>
    <cellStyle name="20% - Accent1 2 5 4 2 2 3" xfId="13790"/>
    <cellStyle name="20% - Accent1 2 5 4 2 2 3 2" xfId="13791"/>
    <cellStyle name="20% - Accent1 2 5 4 2 2 4" xfId="13792"/>
    <cellStyle name="20% - Accent1 2 5 4 2 3" xfId="13793"/>
    <cellStyle name="20% - Accent1 2 5 4 2 3 2" xfId="13794"/>
    <cellStyle name="20% - Accent1 2 5 4 2 3 2 2" xfId="13795"/>
    <cellStyle name="20% - Accent1 2 5 4 2 3 2 2 2" xfId="13796"/>
    <cellStyle name="20% - Accent1 2 5 4 2 3 2 3" xfId="13797"/>
    <cellStyle name="20% - Accent1 2 5 4 2 3 3" xfId="13798"/>
    <cellStyle name="20% - Accent1 2 5 4 2 3 3 2" xfId="13799"/>
    <cellStyle name="20% - Accent1 2 5 4 2 3 4" xfId="13800"/>
    <cellStyle name="20% - Accent1 2 5 4 2 4" xfId="13801"/>
    <cellStyle name="20% - Accent1 2 5 4 2 4 2" xfId="13802"/>
    <cellStyle name="20% - Accent1 2 5 4 2 4 2 2" xfId="13803"/>
    <cellStyle name="20% - Accent1 2 5 4 2 4 2 2 2" xfId="13804"/>
    <cellStyle name="20% - Accent1 2 5 4 2 4 2 3" xfId="13805"/>
    <cellStyle name="20% - Accent1 2 5 4 2 4 3" xfId="13806"/>
    <cellStyle name="20% - Accent1 2 5 4 2 4 3 2" xfId="13807"/>
    <cellStyle name="20% - Accent1 2 5 4 2 4 4" xfId="13808"/>
    <cellStyle name="20% - Accent1 2 5 4 2 5" xfId="13809"/>
    <cellStyle name="20% - Accent1 2 5 4 2 5 2" xfId="13810"/>
    <cellStyle name="20% - Accent1 2 5 4 2 5 2 2" xfId="13811"/>
    <cellStyle name="20% - Accent1 2 5 4 2 5 3" xfId="13812"/>
    <cellStyle name="20% - Accent1 2 5 4 2 6" xfId="13813"/>
    <cellStyle name="20% - Accent1 2 5 4 2 6 2" xfId="13814"/>
    <cellStyle name="20% - Accent1 2 5 4 2 6 2 2" xfId="13815"/>
    <cellStyle name="20% - Accent1 2 5 4 2 6 3" xfId="13816"/>
    <cellStyle name="20% - Accent1 2 5 4 2 7" xfId="13817"/>
    <cellStyle name="20% - Accent1 2 5 4 2 7 2" xfId="13818"/>
    <cellStyle name="20% - Accent1 2 5 4 2 8" xfId="13819"/>
    <cellStyle name="20% - Accent1 2 5 4 2 8 2" xfId="13820"/>
    <cellStyle name="20% - Accent1 2 5 4 2 9" xfId="13821"/>
    <cellStyle name="20% - Accent1 2 5 4 3" xfId="13822"/>
    <cellStyle name="20% - Accent1 2 5 4 3 2" xfId="13823"/>
    <cellStyle name="20% - Accent1 2 5 4 3 2 2" xfId="13824"/>
    <cellStyle name="20% - Accent1 2 5 4 3 2 2 2" xfId="13825"/>
    <cellStyle name="20% - Accent1 2 5 4 3 2 2 2 2" xfId="13826"/>
    <cellStyle name="20% - Accent1 2 5 4 3 2 2 3" xfId="13827"/>
    <cellStyle name="20% - Accent1 2 5 4 3 2 3" xfId="13828"/>
    <cellStyle name="20% - Accent1 2 5 4 3 2 3 2" xfId="13829"/>
    <cellStyle name="20% - Accent1 2 5 4 3 2 4" xfId="13830"/>
    <cellStyle name="20% - Accent1 2 5 4 3 3" xfId="13831"/>
    <cellStyle name="20% - Accent1 2 5 4 3 3 2" xfId="13832"/>
    <cellStyle name="20% - Accent1 2 5 4 3 3 2 2" xfId="13833"/>
    <cellStyle name="20% - Accent1 2 5 4 3 3 2 2 2" xfId="13834"/>
    <cellStyle name="20% - Accent1 2 5 4 3 3 2 3" xfId="13835"/>
    <cellStyle name="20% - Accent1 2 5 4 3 3 3" xfId="13836"/>
    <cellStyle name="20% - Accent1 2 5 4 3 3 3 2" xfId="13837"/>
    <cellStyle name="20% - Accent1 2 5 4 3 3 4" xfId="13838"/>
    <cellStyle name="20% - Accent1 2 5 4 3 4" xfId="13839"/>
    <cellStyle name="20% - Accent1 2 5 4 3 4 2" xfId="13840"/>
    <cellStyle name="20% - Accent1 2 5 4 3 4 2 2" xfId="13841"/>
    <cellStyle name="20% - Accent1 2 5 4 3 4 2 2 2" xfId="13842"/>
    <cellStyle name="20% - Accent1 2 5 4 3 4 2 3" xfId="13843"/>
    <cellStyle name="20% - Accent1 2 5 4 3 4 3" xfId="13844"/>
    <cellStyle name="20% - Accent1 2 5 4 3 4 3 2" xfId="13845"/>
    <cellStyle name="20% - Accent1 2 5 4 3 4 4" xfId="13846"/>
    <cellStyle name="20% - Accent1 2 5 4 3 5" xfId="13847"/>
    <cellStyle name="20% - Accent1 2 5 4 3 5 2" xfId="13848"/>
    <cellStyle name="20% - Accent1 2 5 4 3 5 2 2" xfId="13849"/>
    <cellStyle name="20% - Accent1 2 5 4 3 5 3" xfId="13850"/>
    <cellStyle name="20% - Accent1 2 5 4 3 6" xfId="13851"/>
    <cellStyle name="20% - Accent1 2 5 4 3 6 2" xfId="13852"/>
    <cellStyle name="20% - Accent1 2 5 4 3 6 2 2" xfId="13853"/>
    <cellStyle name="20% - Accent1 2 5 4 3 6 3" xfId="13854"/>
    <cellStyle name="20% - Accent1 2 5 4 3 7" xfId="13855"/>
    <cellStyle name="20% - Accent1 2 5 4 3 7 2" xfId="13856"/>
    <cellStyle name="20% - Accent1 2 5 4 3 8" xfId="13857"/>
    <cellStyle name="20% - Accent1 2 5 4 3 8 2" xfId="13858"/>
    <cellStyle name="20% - Accent1 2 5 4 3 9" xfId="13859"/>
    <cellStyle name="20% - Accent1 2 5 4 4" xfId="13860"/>
    <cellStyle name="20% - Accent1 2 5 4 4 2" xfId="13861"/>
    <cellStyle name="20% - Accent1 2 5 4 4 2 2" xfId="13862"/>
    <cellStyle name="20% - Accent1 2 5 4 4 2 2 2" xfId="13863"/>
    <cellStyle name="20% - Accent1 2 5 4 4 2 3" xfId="13864"/>
    <cellStyle name="20% - Accent1 2 5 4 4 3" xfId="13865"/>
    <cellStyle name="20% - Accent1 2 5 4 4 3 2" xfId="13866"/>
    <cellStyle name="20% - Accent1 2 5 4 4 4" xfId="13867"/>
    <cellStyle name="20% - Accent1 2 5 4 5" xfId="13868"/>
    <cellStyle name="20% - Accent1 2 5 4 5 2" xfId="13869"/>
    <cellStyle name="20% - Accent1 2 5 4 5 2 2" xfId="13870"/>
    <cellStyle name="20% - Accent1 2 5 4 5 2 2 2" xfId="13871"/>
    <cellStyle name="20% - Accent1 2 5 4 5 2 3" xfId="13872"/>
    <cellStyle name="20% - Accent1 2 5 4 5 3" xfId="13873"/>
    <cellStyle name="20% - Accent1 2 5 4 5 3 2" xfId="13874"/>
    <cellStyle name="20% - Accent1 2 5 4 5 4" xfId="13875"/>
    <cellStyle name="20% - Accent1 2 5 4 6" xfId="13876"/>
    <cellStyle name="20% - Accent1 2 5 4 6 2" xfId="13877"/>
    <cellStyle name="20% - Accent1 2 5 4 6 2 2" xfId="13878"/>
    <cellStyle name="20% - Accent1 2 5 4 6 2 2 2" xfId="13879"/>
    <cellStyle name="20% - Accent1 2 5 4 6 2 3" xfId="13880"/>
    <cellStyle name="20% - Accent1 2 5 4 6 3" xfId="13881"/>
    <cellStyle name="20% - Accent1 2 5 4 6 3 2" xfId="13882"/>
    <cellStyle name="20% - Accent1 2 5 4 6 4" xfId="13883"/>
    <cellStyle name="20% - Accent1 2 5 4 7" xfId="13884"/>
    <cellStyle name="20% - Accent1 2 5 4 7 2" xfId="13885"/>
    <cellStyle name="20% - Accent1 2 5 4 7 2 2" xfId="13886"/>
    <cellStyle name="20% - Accent1 2 5 4 7 3" xfId="13887"/>
    <cellStyle name="20% - Accent1 2 5 4 8" xfId="13888"/>
    <cellStyle name="20% - Accent1 2 5 4 8 2" xfId="13889"/>
    <cellStyle name="20% - Accent1 2 5 4 8 2 2" xfId="13890"/>
    <cellStyle name="20% - Accent1 2 5 4 8 3" xfId="13891"/>
    <cellStyle name="20% - Accent1 2 5 4 9" xfId="13892"/>
    <cellStyle name="20% - Accent1 2 5 4 9 2" xfId="13893"/>
    <cellStyle name="20% - Accent1 2 5 5" xfId="13894"/>
    <cellStyle name="20% - Accent1 2 5 5 10" xfId="13895"/>
    <cellStyle name="20% - Accent1 2 5 5 10 2" xfId="13896"/>
    <cellStyle name="20% - Accent1 2 5 5 11" xfId="13897"/>
    <cellStyle name="20% - Accent1 2 5 5 2" xfId="13898"/>
    <cellStyle name="20% - Accent1 2 5 5 2 2" xfId="13899"/>
    <cellStyle name="20% - Accent1 2 5 5 2 2 2" xfId="13900"/>
    <cellStyle name="20% - Accent1 2 5 5 2 2 2 2" xfId="13901"/>
    <cellStyle name="20% - Accent1 2 5 5 2 2 2 2 2" xfId="13902"/>
    <cellStyle name="20% - Accent1 2 5 5 2 2 2 3" xfId="13903"/>
    <cellStyle name="20% - Accent1 2 5 5 2 2 3" xfId="13904"/>
    <cellStyle name="20% - Accent1 2 5 5 2 2 3 2" xfId="13905"/>
    <cellStyle name="20% - Accent1 2 5 5 2 2 4" xfId="13906"/>
    <cellStyle name="20% - Accent1 2 5 5 2 3" xfId="13907"/>
    <cellStyle name="20% - Accent1 2 5 5 2 3 2" xfId="13908"/>
    <cellStyle name="20% - Accent1 2 5 5 2 3 2 2" xfId="13909"/>
    <cellStyle name="20% - Accent1 2 5 5 2 3 2 2 2" xfId="13910"/>
    <cellStyle name="20% - Accent1 2 5 5 2 3 2 3" xfId="13911"/>
    <cellStyle name="20% - Accent1 2 5 5 2 3 3" xfId="13912"/>
    <cellStyle name="20% - Accent1 2 5 5 2 3 3 2" xfId="13913"/>
    <cellStyle name="20% - Accent1 2 5 5 2 3 4" xfId="13914"/>
    <cellStyle name="20% - Accent1 2 5 5 2 4" xfId="13915"/>
    <cellStyle name="20% - Accent1 2 5 5 2 4 2" xfId="13916"/>
    <cellStyle name="20% - Accent1 2 5 5 2 4 2 2" xfId="13917"/>
    <cellStyle name="20% - Accent1 2 5 5 2 4 2 2 2" xfId="13918"/>
    <cellStyle name="20% - Accent1 2 5 5 2 4 2 3" xfId="13919"/>
    <cellStyle name="20% - Accent1 2 5 5 2 4 3" xfId="13920"/>
    <cellStyle name="20% - Accent1 2 5 5 2 4 3 2" xfId="13921"/>
    <cellStyle name="20% - Accent1 2 5 5 2 4 4" xfId="13922"/>
    <cellStyle name="20% - Accent1 2 5 5 2 5" xfId="13923"/>
    <cellStyle name="20% - Accent1 2 5 5 2 5 2" xfId="13924"/>
    <cellStyle name="20% - Accent1 2 5 5 2 5 2 2" xfId="13925"/>
    <cellStyle name="20% - Accent1 2 5 5 2 5 3" xfId="13926"/>
    <cellStyle name="20% - Accent1 2 5 5 2 6" xfId="13927"/>
    <cellStyle name="20% - Accent1 2 5 5 2 6 2" xfId="13928"/>
    <cellStyle name="20% - Accent1 2 5 5 2 6 2 2" xfId="13929"/>
    <cellStyle name="20% - Accent1 2 5 5 2 6 3" xfId="13930"/>
    <cellStyle name="20% - Accent1 2 5 5 2 7" xfId="13931"/>
    <cellStyle name="20% - Accent1 2 5 5 2 7 2" xfId="13932"/>
    <cellStyle name="20% - Accent1 2 5 5 2 8" xfId="13933"/>
    <cellStyle name="20% - Accent1 2 5 5 2 8 2" xfId="13934"/>
    <cellStyle name="20% - Accent1 2 5 5 2 9" xfId="13935"/>
    <cellStyle name="20% - Accent1 2 5 5 3" xfId="13936"/>
    <cellStyle name="20% - Accent1 2 5 5 3 2" xfId="13937"/>
    <cellStyle name="20% - Accent1 2 5 5 3 2 2" xfId="13938"/>
    <cellStyle name="20% - Accent1 2 5 5 3 2 2 2" xfId="13939"/>
    <cellStyle name="20% - Accent1 2 5 5 3 2 2 2 2" xfId="13940"/>
    <cellStyle name="20% - Accent1 2 5 5 3 2 2 3" xfId="13941"/>
    <cellStyle name="20% - Accent1 2 5 5 3 2 3" xfId="13942"/>
    <cellStyle name="20% - Accent1 2 5 5 3 2 3 2" xfId="13943"/>
    <cellStyle name="20% - Accent1 2 5 5 3 2 4" xfId="13944"/>
    <cellStyle name="20% - Accent1 2 5 5 3 3" xfId="13945"/>
    <cellStyle name="20% - Accent1 2 5 5 3 3 2" xfId="13946"/>
    <cellStyle name="20% - Accent1 2 5 5 3 3 2 2" xfId="13947"/>
    <cellStyle name="20% - Accent1 2 5 5 3 3 2 2 2" xfId="13948"/>
    <cellStyle name="20% - Accent1 2 5 5 3 3 2 3" xfId="13949"/>
    <cellStyle name="20% - Accent1 2 5 5 3 3 3" xfId="13950"/>
    <cellStyle name="20% - Accent1 2 5 5 3 3 3 2" xfId="13951"/>
    <cellStyle name="20% - Accent1 2 5 5 3 3 4" xfId="13952"/>
    <cellStyle name="20% - Accent1 2 5 5 3 4" xfId="13953"/>
    <cellStyle name="20% - Accent1 2 5 5 3 4 2" xfId="13954"/>
    <cellStyle name="20% - Accent1 2 5 5 3 4 2 2" xfId="13955"/>
    <cellStyle name="20% - Accent1 2 5 5 3 4 2 2 2" xfId="13956"/>
    <cellStyle name="20% - Accent1 2 5 5 3 4 2 3" xfId="13957"/>
    <cellStyle name="20% - Accent1 2 5 5 3 4 3" xfId="13958"/>
    <cellStyle name="20% - Accent1 2 5 5 3 4 3 2" xfId="13959"/>
    <cellStyle name="20% - Accent1 2 5 5 3 4 4" xfId="13960"/>
    <cellStyle name="20% - Accent1 2 5 5 3 5" xfId="13961"/>
    <cellStyle name="20% - Accent1 2 5 5 3 5 2" xfId="13962"/>
    <cellStyle name="20% - Accent1 2 5 5 3 5 2 2" xfId="13963"/>
    <cellStyle name="20% - Accent1 2 5 5 3 5 3" xfId="13964"/>
    <cellStyle name="20% - Accent1 2 5 5 3 6" xfId="13965"/>
    <cellStyle name="20% - Accent1 2 5 5 3 6 2" xfId="13966"/>
    <cellStyle name="20% - Accent1 2 5 5 3 6 2 2" xfId="13967"/>
    <cellStyle name="20% - Accent1 2 5 5 3 6 3" xfId="13968"/>
    <cellStyle name="20% - Accent1 2 5 5 3 7" xfId="13969"/>
    <cellStyle name="20% - Accent1 2 5 5 3 7 2" xfId="13970"/>
    <cellStyle name="20% - Accent1 2 5 5 3 8" xfId="13971"/>
    <cellStyle name="20% - Accent1 2 5 5 3 8 2" xfId="13972"/>
    <cellStyle name="20% - Accent1 2 5 5 3 9" xfId="13973"/>
    <cellStyle name="20% - Accent1 2 5 5 4" xfId="13974"/>
    <cellStyle name="20% - Accent1 2 5 5 4 2" xfId="13975"/>
    <cellStyle name="20% - Accent1 2 5 5 4 2 2" xfId="13976"/>
    <cellStyle name="20% - Accent1 2 5 5 4 2 2 2" xfId="13977"/>
    <cellStyle name="20% - Accent1 2 5 5 4 2 3" xfId="13978"/>
    <cellStyle name="20% - Accent1 2 5 5 4 3" xfId="13979"/>
    <cellStyle name="20% - Accent1 2 5 5 4 3 2" xfId="13980"/>
    <cellStyle name="20% - Accent1 2 5 5 4 4" xfId="13981"/>
    <cellStyle name="20% - Accent1 2 5 5 5" xfId="13982"/>
    <cellStyle name="20% - Accent1 2 5 5 5 2" xfId="13983"/>
    <cellStyle name="20% - Accent1 2 5 5 5 2 2" xfId="13984"/>
    <cellStyle name="20% - Accent1 2 5 5 5 2 2 2" xfId="13985"/>
    <cellStyle name="20% - Accent1 2 5 5 5 2 3" xfId="13986"/>
    <cellStyle name="20% - Accent1 2 5 5 5 3" xfId="13987"/>
    <cellStyle name="20% - Accent1 2 5 5 5 3 2" xfId="13988"/>
    <cellStyle name="20% - Accent1 2 5 5 5 4" xfId="13989"/>
    <cellStyle name="20% - Accent1 2 5 5 6" xfId="13990"/>
    <cellStyle name="20% - Accent1 2 5 5 6 2" xfId="13991"/>
    <cellStyle name="20% - Accent1 2 5 5 6 2 2" xfId="13992"/>
    <cellStyle name="20% - Accent1 2 5 5 6 2 2 2" xfId="13993"/>
    <cellStyle name="20% - Accent1 2 5 5 6 2 3" xfId="13994"/>
    <cellStyle name="20% - Accent1 2 5 5 6 3" xfId="13995"/>
    <cellStyle name="20% - Accent1 2 5 5 6 3 2" xfId="13996"/>
    <cellStyle name="20% - Accent1 2 5 5 6 4" xfId="13997"/>
    <cellStyle name="20% - Accent1 2 5 5 7" xfId="13998"/>
    <cellStyle name="20% - Accent1 2 5 5 7 2" xfId="13999"/>
    <cellStyle name="20% - Accent1 2 5 5 7 2 2" xfId="14000"/>
    <cellStyle name="20% - Accent1 2 5 5 7 3" xfId="14001"/>
    <cellStyle name="20% - Accent1 2 5 5 8" xfId="14002"/>
    <cellStyle name="20% - Accent1 2 5 5 8 2" xfId="14003"/>
    <cellStyle name="20% - Accent1 2 5 5 8 2 2" xfId="14004"/>
    <cellStyle name="20% - Accent1 2 5 5 8 3" xfId="14005"/>
    <cellStyle name="20% - Accent1 2 5 5 9" xfId="14006"/>
    <cellStyle name="20% - Accent1 2 5 5 9 2" xfId="14007"/>
    <cellStyle name="20% - Accent1 2 5 6" xfId="14008"/>
    <cellStyle name="20% - Accent1 2 5 6 10" xfId="14009"/>
    <cellStyle name="20% - Accent1 2 5 6 10 2" xfId="14010"/>
    <cellStyle name="20% - Accent1 2 5 6 11" xfId="14011"/>
    <cellStyle name="20% - Accent1 2 5 6 2" xfId="14012"/>
    <cellStyle name="20% - Accent1 2 5 6 2 2" xfId="14013"/>
    <cellStyle name="20% - Accent1 2 5 6 2 2 2" xfId="14014"/>
    <cellStyle name="20% - Accent1 2 5 6 2 2 2 2" xfId="14015"/>
    <cellStyle name="20% - Accent1 2 5 6 2 2 2 2 2" xfId="14016"/>
    <cellStyle name="20% - Accent1 2 5 6 2 2 2 3" xfId="14017"/>
    <cellStyle name="20% - Accent1 2 5 6 2 2 3" xfId="14018"/>
    <cellStyle name="20% - Accent1 2 5 6 2 2 3 2" xfId="14019"/>
    <cellStyle name="20% - Accent1 2 5 6 2 2 4" xfId="14020"/>
    <cellStyle name="20% - Accent1 2 5 6 2 3" xfId="14021"/>
    <cellStyle name="20% - Accent1 2 5 6 2 3 2" xfId="14022"/>
    <cellStyle name="20% - Accent1 2 5 6 2 3 2 2" xfId="14023"/>
    <cellStyle name="20% - Accent1 2 5 6 2 3 2 2 2" xfId="14024"/>
    <cellStyle name="20% - Accent1 2 5 6 2 3 2 3" xfId="14025"/>
    <cellStyle name="20% - Accent1 2 5 6 2 3 3" xfId="14026"/>
    <cellStyle name="20% - Accent1 2 5 6 2 3 3 2" xfId="14027"/>
    <cellStyle name="20% - Accent1 2 5 6 2 3 4" xfId="14028"/>
    <cellStyle name="20% - Accent1 2 5 6 2 4" xfId="14029"/>
    <cellStyle name="20% - Accent1 2 5 6 2 4 2" xfId="14030"/>
    <cellStyle name="20% - Accent1 2 5 6 2 4 2 2" xfId="14031"/>
    <cellStyle name="20% - Accent1 2 5 6 2 4 2 2 2" xfId="14032"/>
    <cellStyle name="20% - Accent1 2 5 6 2 4 2 3" xfId="14033"/>
    <cellStyle name="20% - Accent1 2 5 6 2 4 3" xfId="14034"/>
    <cellStyle name="20% - Accent1 2 5 6 2 4 3 2" xfId="14035"/>
    <cellStyle name="20% - Accent1 2 5 6 2 4 4" xfId="14036"/>
    <cellStyle name="20% - Accent1 2 5 6 2 5" xfId="14037"/>
    <cellStyle name="20% - Accent1 2 5 6 2 5 2" xfId="14038"/>
    <cellStyle name="20% - Accent1 2 5 6 2 5 2 2" xfId="14039"/>
    <cellStyle name="20% - Accent1 2 5 6 2 5 3" xfId="14040"/>
    <cellStyle name="20% - Accent1 2 5 6 2 6" xfId="14041"/>
    <cellStyle name="20% - Accent1 2 5 6 2 6 2" xfId="14042"/>
    <cellStyle name="20% - Accent1 2 5 6 2 6 2 2" xfId="14043"/>
    <cellStyle name="20% - Accent1 2 5 6 2 6 3" xfId="14044"/>
    <cellStyle name="20% - Accent1 2 5 6 2 7" xfId="14045"/>
    <cellStyle name="20% - Accent1 2 5 6 2 7 2" xfId="14046"/>
    <cellStyle name="20% - Accent1 2 5 6 2 8" xfId="14047"/>
    <cellStyle name="20% - Accent1 2 5 6 2 8 2" xfId="14048"/>
    <cellStyle name="20% - Accent1 2 5 6 2 9" xfId="14049"/>
    <cellStyle name="20% - Accent1 2 5 6 3" xfId="14050"/>
    <cellStyle name="20% - Accent1 2 5 6 3 2" xfId="14051"/>
    <cellStyle name="20% - Accent1 2 5 6 3 2 2" xfId="14052"/>
    <cellStyle name="20% - Accent1 2 5 6 3 2 2 2" xfId="14053"/>
    <cellStyle name="20% - Accent1 2 5 6 3 2 2 2 2" xfId="14054"/>
    <cellStyle name="20% - Accent1 2 5 6 3 2 2 3" xfId="14055"/>
    <cellStyle name="20% - Accent1 2 5 6 3 2 3" xfId="14056"/>
    <cellStyle name="20% - Accent1 2 5 6 3 2 3 2" xfId="14057"/>
    <cellStyle name="20% - Accent1 2 5 6 3 2 4" xfId="14058"/>
    <cellStyle name="20% - Accent1 2 5 6 3 3" xfId="14059"/>
    <cellStyle name="20% - Accent1 2 5 6 3 3 2" xfId="14060"/>
    <cellStyle name="20% - Accent1 2 5 6 3 3 2 2" xfId="14061"/>
    <cellStyle name="20% - Accent1 2 5 6 3 3 2 2 2" xfId="14062"/>
    <cellStyle name="20% - Accent1 2 5 6 3 3 2 3" xfId="14063"/>
    <cellStyle name="20% - Accent1 2 5 6 3 3 3" xfId="14064"/>
    <cellStyle name="20% - Accent1 2 5 6 3 3 3 2" xfId="14065"/>
    <cellStyle name="20% - Accent1 2 5 6 3 3 4" xfId="14066"/>
    <cellStyle name="20% - Accent1 2 5 6 3 4" xfId="14067"/>
    <cellStyle name="20% - Accent1 2 5 6 3 4 2" xfId="14068"/>
    <cellStyle name="20% - Accent1 2 5 6 3 4 2 2" xfId="14069"/>
    <cellStyle name="20% - Accent1 2 5 6 3 4 2 2 2" xfId="14070"/>
    <cellStyle name="20% - Accent1 2 5 6 3 4 2 3" xfId="14071"/>
    <cellStyle name="20% - Accent1 2 5 6 3 4 3" xfId="14072"/>
    <cellStyle name="20% - Accent1 2 5 6 3 4 3 2" xfId="14073"/>
    <cellStyle name="20% - Accent1 2 5 6 3 4 4" xfId="14074"/>
    <cellStyle name="20% - Accent1 2 5 6 3 5" xfId="14075"/>
    <cellStyle name="20% - Accent1 2 5 6 3 5 2" xfId="14076"/>
    <cellStyle name="20% - Accent1 2 5 6 3 5 2 2" xfId="14077"/>
    <cellStyle name="20% - Accent1 2 5 6 3 5 3" xfId="14078"/>
    <cellStyle name="20% - Accent1 2 5 6 3 6" xfId="14079"/>
    <cellStyle name="20% - Accent1 2 5 6 3 6 2" xfId="14080"/>
    <cellStyle name="20% - Accent1 2 5 6 3 6 2 2" xfId="14081"/>
    <cellStyle name="20% - Accent1 2 5 6 3 6 3" xfId="14082"/>
    <cellStyle name="20% - Accent1 2 5 6 3 7" xfId="14083"/>
    <cellStyle name="20% - Accent1 2 5 6 3 7 2" xfId="14084"/>
    <cellStyle name="20% - Accent1 2 5 6 3 8" xfId="14085"/>
    <cellStyle name="20% - Accent1 2 5 6 3 8 2" xfId="14086"/>
    <cellStyle name="20% - Accent1 2 5 6 3 9" xfId="14087"/>
    <cellStyle name="20% - Accent1 2 5 6 4" xfId="14088"/>
    <cellStyle name="20% - Accent1 2 5 6 4 2" xfId="14089"/>
    <cellStyle name="20% - Accent1 2 5 6 4 2 2" xfId="14090"/>
    <cellStyle name="20% - Accent1 2 5 6 4 2 2 2" xfId="14091"/>
    <cellStyle name="20% - Accent1 2 5 6 4 2 3" xfId="14092"/>
    <cellStyle name="20% - Accent1 2 5 6 4 3" xfId="14093"/>
    <cellStyle name="20% - Accent1 2 5 6 4 3 2" xfId="14094"/>
    <cellStyle name="20% - Accent1 2 5 6 4 4" xfId="14095"/>
    <cellStyle name="20% - Accent1 2 5 6 5" xfId="14096"/>
    <cellStyle name="20% - Accent1 2 5 6 5 2" xfId="14097"/>
    <cellStyle name="20% - Accent1 2 5 6 5 2 2" xfId="14098"/>
    <cellStyle name="20% - Accent1 2 5 6 5 2 2 2" xfId="14099"/>
    <cellStyle name="20% - Accent1 2 5 6 5 2 3" xfId="14100"/>
    <cellStyle name="20% - Accent1 2 5 6 5 3" xfId="14101"/>
    <cellStyle name="20% - Accent1 2 5 6 5 3 2" xfId="14102"/>
    <cellStyle name="20% - Accent1 2 5 6 5 4" xfId="14103"/>
    <cellStyle name="20% - Accent1 2 5 6 6" xfId="14104"/>
    <cellStyle name="20% - Accent1 2 5 6 6 2" xfId="14105"/>
    <cellStyle name="20% - Accent1 2 5 6 6 2 2" xfId="14106"/>
    <cellStyle name="20% - Accent1 2 5 6 6 2 2 2" xfId="14107"/>
    <cellStyle name="20% - Accent1 2 5 6 6 2 3" xfId="14108"/>
    <cellStyle name="20% - Accent1 2 5 6 6 3" xfId="14109"/>
    <cellStyle name="20% - Accent1 2 5 6 6 3 2" xfId="14110"/>
    <cellStyle name="20% - Accent1 2 5 6 6 4" xfId="14111"/>
    <cellStyle name="20% - Accent1 2 5 6 7" xfId="14112"/>
    <cellStyle name="20% - Accent1 2 5 6 7 2" xfId="14113"/>
    <cellStyle name="20% - Accent1 2 5 6 7 2 2" xfId="14114"/>
    <cellStyle name="20% - Accent1 2 5 6 7 3" xfId="14115"/>
    <cellStyle name="20% - Accent1 2 5 6 8" xfId="14116"/>
    <cellStyle name="20% - Accent1 2 5 6 8 2" xfId="14117"/>
    <cellStyle name="20% - Accent1 2 5 6 8 2 2" xfId="14118"/>
    <cellStyle name="20% - Accent1 2 5 6 8 3" xfId="14119"/>
    <cellStyle name="20% - Accent1 2 5 6 9" xfId="14120"/>
    <cellStyle name="20% - Accent1 2 5 6 9 2" xfId="14121"/>
    <cellStyle name="20% - Accent1 2 5 7" xfId="14122"/>
    <cellStyle name="20% - Accent1 2 5 7 2" xfId="14123"/>
    <cellStyle name="20% - Accent1 2 5 7 2 2" xfId="14124"/>
    <cellStyle name="20% - Accent1 2 5 7 2 2 2" xfId="14125"/>
    <cellStyle name="20% - Accent1 2 5 7 2 2 2 2" xfId="14126"/>
    <cellStyle name="20% - Accent1 2 5 7 2 2 3" xfId="14127"/>
    <cellStyle name="20% - Accent1 2 5 7 2 3" xfId="14128"/>
    <cellStyle name="20% - Accent1 2 5 7 2 3 2" xfId="14129"/>
    <cellStyle name="20% - Accent1 2 5 7 2 4" xfId="14130"/>
    <cellStyle name="20% - Accent1 2 5 7 3" xfId="14131"/>
    <cellStyle name="20% - Accent1 2 5 7 3 2" xfId="14132"/>
    <cellStyle name="20% - Accent1 2 5 7 3 2 2" xfId="14133"/>
    <cellStyle name="20% - Accent1 2 5 7 3 2 2 2" xfId="14134"/>
    <cellStyle name="20% - Accent1 2 5 7 3 2 3" xfId="14135"/>
    <cellStyle name="20% - Accent1 2 5 7 3 3" xfId="14136"/>
    <cellStyle name="20% - Accent1 2 5 7 3 3 2" xfId="14137"/>
    <cellStyle name="20% - Accent1 2 5 7 3 4" xfId="14138"/>
    <cellStyle name="20% - Accent1 2 5 7 4" xfId="14139"/>
    <cellStyle name="20% - Accent1 2 5 7 4 2" xfId="14140"/>
    <cellStyle name="20% - Accent1 2 5 7 4 2 2" xfId="14141"/>
    <cellStyle name="20% - Accent1 2 5 7 4 2 2 2" xfId="14142"/>
    <cellStyle name="20% - Accent1 2 5 7 4 2 3" xfId="14143"/>
    <cellStyle name="20% - Accent1 2 5 7 4 3" xfId="14144"/>
    <cellStyle name="20% - Accent1 2 5 7 4 3 2" xfId="14145"/>
    <cellStyle name="20% - Accent1 2 5 7 4 4" xfId="14146"/>
    <cellStyle name="20% - Accent1 2 5 7 5" xfId="14147"/>
    <cellStyle name="20% - Accent1 2 5 7 5 2" xfId="14148"/>
    <cellStyle name="20% - Accent1 2 5 7 5 2 2" xfId="14149"/>
    <cellStyle name="20% - Accent1 2 5 7 5 3" xfId="14150"/>
    <cellStyle name="20% - Accent1 2 5 7 6" xfId="14151"/>
    <cellStyle name="20% - Accent1 2 5 7 6 2" xfId="14152"/>
    <cellStyle name="20% - Accent1 2 5 7 6 2 2" xfId="14153"/>
    <cellStyle name="20% - Accent1 2 5 7 6 3" xfId="14154"/>
    <cellStyle name="20% - Accent1 2 5 7 7" xfId="14155"/>
    <cellStyle name="20% - Accent1 2 5 7 7 2" xfId="14156"/>
    <cellStyle name="20% - Accent1 2 5 7 8" xfId="14157"/>
    <cellStyle name="20% - Accent1 2 5 7 8 2" xfId="14158"/>
    <cellStyle name="20% - Accent1 2 5 7 9" xfId="14159"/>
    <cellStyle name="20% - Accent1 2 5 8" xfId="14160"/>
    <cellStyle name="20% - Accent1 2 5 8 2" xfId="14161"/>
    <cellStyle name="20% - Accent1 2 5 8 2 2" xfId="14162"/>
    <cellStyle name="20% - Accent1 2 5 8 2 2 2" xfId="14163"/>
    <cellStyle name="20% - Accent1 2 5 8 2 2 2 2" xfId="14164"/>
    <cellStyle name="20% - Accent1 2 5 8 2 2 3" xfId="14165"/>
    <cellStyle name="20% - Accent1 2 5 8 2 3" xfId="14166"/>
    <cellStyle name="20% - Accent1 2 5 8 2 3 2" xfId="14167"/>
    <cellStyle name="20% - Accent1 2 5 8 2 4" xfId="14168"/>
    <cellStyle name="20% - Accent1 2 5 8 3" xfId="14169"/>
    <cellStyle name="20% - Accent1 2 5 8 3 2" xfId="14170"/>
    <cellStyle name="20% - Accent1 2 5 8 3 2 2" xfId="14171"/>
    <cellStyle name="20% - Accent1 2 5 8 3 2 2 2" xfId="14172"/>
    <cellStyle name="20% - Accent1 2 5 8 3 2 3" xfId="14173"/>
    <cellStyle name="20% - Accent1 2 5 8 3 3" xfId="14174"/>
    <cellStyle name="20% - Accent1 2 5 8 3 3 2" xfId="14175"/>
    <cellStyle name="20% - Accent1 2 5 8 3 4" xfId="14176"/>
    <cellStyle name="20% - Accent1 2 5 8 4" xfId="14177"/>
    <cellStyle name="20% - Accent1 2 5 8 4 2" xfId="14178"/>
    <cellStyle name="20% - Accent1 2 5 8 4 2 2" xfId="14179"/>
    <cellStyle name="20% - Accent1 2 5 8 4 2 2 2" xfId="14180"/>
    <cellStyle name="20% - Accent1 2 5 8 4 2 3" xfId="14181"/>
    <cellStyle name="20% - Accent1 2 5 8 4 3" xfId="14182"/>
    <cellStyle name="20% - Accent1 2 5 8 4 3 2" xfId="14183"/>
    <cellStyle name="20% - Accent1 2 5 8 4 4" xfId="14184"/>
    <cellStyle name="20% - Accent1 2 5 8 5" xfId="14185"/>
    <cellStyle name="20% - Accent1 2 5 8 5 2" xfId="14186"/>
    <cellStyle name="20% - Accent1 2 5 8 5 2 2" xfId="14187"/>
    <cellStyle name="20% - Accent1 2 5 8 5 3" xfId="14188"/>
    <cellStyle name="20% - Accent1 2 5 8 6" xfId="14189"/>
    <cellStyle name="20% - Accent1 2 5 8 6 2" xfId="14190"/>
    <cellStyle name="20% - Accent1 2 5 8 6 2 2" xfId="14191"/>
    <cellStyle name="20% - Accent1 2 5 8 6 3" xfId="14192"/>
    <cellStyle name="20% - Accent1 2 5 8 7" xfId="14193"/>
    <cellStyle name="20% - Accent1 2 5 8 7 2" xfId="14194"/>
    <cellStyle name="20% - Accent1 2 5 8 8" xfId="14195"/>
    <cellStyle name="20% - Accent1 2 5 8 8 2" xfId="14196"/>
    <cellStyle name="20% - Accent1 2 5 8 9" xfId="14197"/>
    <cellStyle name="20% - Accent1 2 5 9" xfId="14198"/>
    <cellStyle name="20% - Accent1 2 5 9 2" xfId="14199"/>
    <cellStyle name="20% - Accent1 2 5 9 2 2" xfId="14200"/>
    <cellStyle name="20% - Accent1 2 5 9 2 2 2" xfId="14201"/>
    <cellStyle name="20% - Accent1 2 5 9 2 3" xfId="14202"/>
    <cellStyle name="20% - Accent1 2 5 9 3" xfId="14203"/>
    <cellStyle name="20% - Accent1 2 5 9 3 2" xfId="14204"/>
    <cellStyle name="20% - Accent1 2 5 9 4" xfId="14205"/>
    <cellStyle name="20% - Accent1 2 6" xfId="14206"/>
    <cellStyle name="20% - Accent1 2 6 10" xfId="14207"/>
    <cellStyle name="20% - Accent1 2 6 10 2" xfId="14208"/>
    <cellStyle name="20% - Accent1 2 6 10 2 2" xfId="14209"/>
    <cellStyle name="20% - Accent1 2 6 10 2 2 2" xfId="14210"/>
    <cellStyle name="20% - Accent1 2 6 10 2 3" xfId="14211"/>
    <cellStyle name="20% - Accent1 2 6 10 3" xfId="14212"/>
    <cellStyle name="20% - Accent1 2 6 10 3 2" xfId="14213"/>
    <cellStyle name="20% - Accent1 2 6 10 4" xfId="14214"/>
    <cellStyle name="20% - Accent1 2 6 11" xfId="14215"/>
    <cellStyle name="20% - Accent1 2 6 11 2" xfId="14216"/>
    <cellStyle name="20% - Accent1 2 6 11 2 2" xfId="14217"/>
    <cellStyle name="20% - Accent1 2 6 11 3" xfId="14218"/>
    <cellStyle name="20% - Accent1 2 6 12" xfId="14219"/>
    <cellStyle name="20% - Accent1 2 6 12 2" xfId="14220"/>
    <cellStyle name="20% - Accent1 2 6 12 2 2" xfId="14221"/>
    <cellStyle name="20% - Accent1 2 6 12 3" xfId="14222"/>
    <cellStyle name="20% - Accent1 2 6 13" xfId="14223"/>
    <cellStyle name="20% - Accent1 2 6 13 2" xfId="14224"/>
    <cellStyle name="20% - Accent1 2 6 14" xfId="14225"/>
    <cellStyle name="20% - Accent1 2 6 14 2" xfId="14226"/>
    <cellStyle name="20% - Accent1 2 6 15" xfId="14227"/>
    <cellStyle name="20% - Accent1 2 6 2" xfId="14228"/>
    <cellStyle name="20% - Accent1 2 6 2 10" xfId="14229"/>
    <cellStyle name="20% - Accent1 2 6 2 10 2" xfId="14230"/>
    <cellStyle name="20% - Accent1 2 6 2 10 2 2" xfId="14231"/>
    <cellStyle name="20% - Accent1 2 6 2 10 3" xfId="14232"/>
    <cellStyle name="20% - Accent1 2 6 2 11" xfId="14233"/>
    <cellStyle name="20% - Accent1 2 6 2 11 2" xfId="14234"/>
    <cellStyle name="20% - Accent1 2 6 2 11 2 2" xfId="14235"/>
    <cellStyle name="20% - Accent1 2 6 2 11 3" xfId="14236"/>
    <cellStyle name="20% - Accent1 2 6 2 12" xfId="14237"/>
    <cellStyle name="20% - Accent1 2 6 2 12 2" xfId="14238"/>
    <cellStyle name="20% - Accent1 2 6 2 13" xfId="14239"/>
    <cellStyle name="20% - Accent1 2 6 2 13 2" xfId="14240"/>
    <cellStyle name="20% - Accent1 2 6 2 14" xfId="14241"/>
    <cellStyle name="20% - Accent1 2 6 2 2" xfId="14242"/>
    <cellStyle name="20% - Accent1 2 6 2 2 10" xfId="14243"/>
    <cellStyle name="20% - Accent1 2 6 2 2 10 2" xfId="14244"/>
    <cellStyle name="20% - Accent1 2 6 2 2 11" xfId="14245"/>
    <cellStyle name="20% - Accent1 2 6 2 2 2" xfId="14246"/>
    <cellStyle name="20% - Accent1 2 6 2 2 2 2" xfId="14247"/>
    <cellStyle name="20% - Accent1 2 6 2 2 2 2 2" xfId="14248"/>
    <cellStyle name="20% - Accent1 2 6 2 2 2 2 2 2" xfId="14249"/>
    <cellStyle name="20% - Accent1 2 6 2 2 2 2 2 2 2" xfId="14250"/>
    <cellStyle name="20% - Accent1 2 6 2 2 2 2 2 3" xfId="14251"/>
    <cellStyle name="20% - Accent1 2 6 2 2 2 2 3" xfId="14252"/>
    <cellStyle name="20% - Accent1 2 6 2 2 2 2 3 2" xfId="14253"/>
    <cellStyle name="20% - Accent1 2 6 2 2 2 2 4" xfId="14254"/>
    <cellStyle name="20% - Accent1 2 6 2 2 2 3" xfId="14255"/>
    <cellStyle name="20% - Accent1 2 6 2 2 2 3 2" xfId="14256"/>
    <cellStyle name="20% - Accent1 2 6 2 2 2 3 2 2" xfId="14257"/>
    <cellStyle name="20% - Accent1 2 6 2 2 2 3 2 2 2" xfId="14258"/>
    <cellStyle name="20% - Accent1 2 6 2 2 2 3 2 3" xfId="14259"/>
    <cellStyle name="20% - Accent1 2 6 2 2 2 3 3" xfId="14260"/>
    <cellStyle name="20% - Accent1 2 6 2 2 2 3 3 2" xfId="14261"/>
    <cellStyle name="20% - Accent1 2 6 2 2 2 3 4" xfId="14262"/>
    <cellStyle name="20% - Accent1 2 6 2 2 2 4" xfId="14263"/>
    <cellStyle name="20% - Accent1 2 6 2 2 2 4 2" xfId="14264"/>
    <cellStyle name="20% - Accent1 2 6 2 2 2 4 2 2" xfId="14265"/>
    <cellStyle name="20% - Accent1 2 6 2 2 2 4 2 2 2" xfId="14266"/>
    <cellStyle name="20% - Accent1 2 6 2 2 2 4 2 3" xfId="14267"/>
    <cellStyle name="20% - Accent1 2 6 2 2 2 4 3" xfId="14268"/>
    <cellStyle name="20% - Accent1 2 6 2 2 2 4 3 2" xfId="14269"/>
    <cellStyle name="20% - Accent1 2 6 2 2 2 4 4" xfId="14270"/>
    <cellStyle name="20% - Accent1 2 6 2 2 2 5" xfId="14271"/>
    <cellStyle name="20% - Accent1 2 6 2 2 2 5 2" xfId="14272"/>
    <cellStyle name="20% - Accent1 2 6 2 2 2 5 2 2" xfId="14273"/>
    <cellStyle name="20% - Accent1 2 6 2 2 2 5 3" xfId="14274"/>
    <cellStyle name="20% - Accent1 2 6 2 2 2 6" xfId="14275"/>
    <cellStyle name="20% - Accent1 2 6 2 2 2 6 2" xfId="14276"/>
    <cellStyle name="20% - Accent1 2 6 2 2 2 6 2 2" xfId="14277"/>
    <cellStyle name="20% - Accent1 2 6 2 2 2 6 3" xfId="14278"/>
    <cellStyle name="20% - Accent1 2 6 2 2 2 7" xfId="14279"/>
    <cellStyle name="20% - Accent1 2 6 2 2 2 7 2" xfId="14280"/>
    <cellStyle name="20% - Accent1 2 6 2 2 2 8" xfId="14281"/>
    <cellStyle name="20% - Accent1 2 6 2 2 2 8 2" xfId="14282"/>
    <cellStyle name="20% - Accent1 2 6 2 2 2 9" xfId="14283"/>
    <cellStyle name="20% - Accent1 2 6 2 2 3" xfId="14284"/>
    <cellStyle name="20% - Accent1 2 6 2 2 3 2" xfId="14285"/>
    <cellStyle name="20% - Accent1 2 6 2 2 3 2 2" xfId="14286"/>
    <cellStyle name="20% - Accent1 2 6 2 2 3 2 2 2" xfId="14287"/>
    <cellStyle name="20% - Accent1 2 6 2 2 3 2 2 2 2" xfId="14288"/>
    <cellStyle name="20% - Accent1 2 6 2 2 3 2 2 3" xfId="14289"/>
    <cellStyle name="20% - Accent1 2 6 2 2 3 2 3" xfId="14290"/>
    <cellStyle name="20% - Accent1 2 6 2 2 3 2 3 2" xfId="14291"/>
    <cellStyle name="20% - Accent1 2 6 2 2 3 2 4" xfId="14292"/>
    <cellStyle name="20% - Accent1 2 6 2 2 3 3" xfId="14293"/>
    <cellStyle name="20% - Accent1 2 6 2 2 3 3 2" xfId="14294"/>
    <cellStyle name="20% - Accent1 2 6 2 2 3 3 2 2" xfId="14295"/>
    <cellStyle name="20% - Accent1 2 6 2 2 3 3 2 2 2" xfId="14296"/>
    <cellStyle name="20% - Accent1 2 6 2 2 3 3 2 3" xfId="14297"/>
    <cellStyle name="20% - Accent1 2 6 2 2 3 3 3" xfId="14298"/>
    <cellStyle name="20% - Accent1 2 6 2 2 3 3 3 2" xfId="14299"/>
    <cellStyle name="20% - Accent1 2 6 2 2 3 3 4" xfId="14300"/>
    <cellStyle name="20% - Accent1 2 6 2 2 3 4" xfId="14301"/>
    <cellStyle name="20% - Accent1 2 6 2 2 3 4 2" xfId="14302"/>
    <cellStyle name="20% - Accent1 2 6 2 2 3 4 2 2" xfId="14303"/>
    <cellStyle name="20% - Accent1 2 6 2 2 3 4 2 2 2" xfId="14304"/>
    <cellStyle name="20% - Accent1 2 6 2 2 3 4 2 3" xfId="14305"/>
    <cellStyle name="20% - Accent1 2 6 2 2 3 4 3" xfId="14306"/>
    <cellStyle name="20% - Accent1 2 6 2 2 3 4 3 2" xfId="14307"/>
    <cellStyle name="20% - Accent1 2 6 2 2 3 4 4" xfId="14308"/>
    <cellStyle name="20% - Accent1 2 6 2 2 3 5" xfId="14309"/>
    <cellStyle name="20% - Accent1 2 6 2 2 3 5 2" xfId="14310"/>
    <cellStyle name="20% - Accent1 2 6 2 2 3 5 2 2" xfId="14311"/>
    <cellStyle name="20% - Accent1 2 6 2 2 3 5 3" xfId="14312"/>
    <cellStyle name="20% - Accent1 2 6 2 2 3 6" xfId="14313"/>
    <cellStyle name="20% - Accent1 2 6 2 2 3 6 2" xfId="14314"/>
    <cellStyle name="20% - Accent1 2 6 2 2 3 6 2 2" xfId="14315"/>
    <cellStyle name="20% - Accent1 2 6 2 2 3 6 3" xfId="14316"/>
    <cellStyle name="20% - Accent1 2 6 2 2 3 7" xfId="14317"/>
    <cellStyle name="20% - Accent1 2 6 2 2 3 7 2" xfId="14318"/>
    <cellStyle name="20% - Accent1 2 6 2 2 3 8" xfId="14319"/>
    <cellStyle name="20% - Accent1 2 6 2 2 3 8 2" xfId="14320"/>
    <cellStyle name="20% - Accent1 2 6 2 2 3 9" xfId="14321"/>
    <cellStyle name="20% - Accent1 2 6 2 2 4" xfId="14322"/>
    <cellStyle name="20% - Accent1 2 6 2 2 4 2" xfId="14323"/>
    <cellStyle name="20% - Accent1 2 6 2 2 4 2 2" xfId="14324"/>
    <cellStyle name="20% - Accent1 2 6 2 2 4 2 2 2" xfId="14325"/>
    <cellStyle name="20% - Accent1 2 6 2 2 4 2 3" xfId="14326"/>
    <cellStyle name="20% - Accent1 2 6 2 2 4 3" xfId="14327"/>
    <cellStyle name="20% - Accent1 2 6 2 2 4 3 2" xfId="14328"/>
    <cellStyle name="20% - Accent1 2 6 2 2 4 4" xfId="14329"/>
    <cellStyle name="20% - Accent1 2 6 2 2 5" xfId="14330"/>
    <cellStyle name="20% - Accent1 2 6 2 2 5 2" xfId="14331"/>
    <cellStyle name="20% - Accent1 2 6 2 2 5 2 2" xfId="14332"/>
    <cellStyle name="20% - Accent1 2 6 2 2 5 2 2 2" xfId="14333"/>
    <cellStyle name="20% - Accent1 2 6 2 2 5 2 3" xfId="14334"/>
    <cellStyle name="20% - Accent1 2 6 2 2 5 3" xfId="14335"/>
    <cellStyle name="20% - Accent1 2 6 2 2 5 3 2" xfId="14336"/>
    <cellStyle name="20% - Accent1 2 6 2 2 5 4" xfId="14337"/>
    <cellStyle name="20% - Accent1 2 6 2 2 6" xfId="14338"/>
    <cellStyle name="20% - Accent1 2 6 2 2 6 2" xfId="14339"/>
    <cellStyle name="20% - Accent1 2 6 2 2 6 2 2" xfId="14340"/>
    <cellStyle name="20% - Accent1 2 6 2 2 6 2 2 2" xfId="14341"/>
    <cellStyle name="20% - Accent1 2 6 2 2 6 2 3" xfId="14342"/>
    <cellStyle name="20% - Accent1 2 6 2 2 6 3" xfId="14343"/>
    <cellStyle name="20% - Accent1 2 6 2 2 6 3 2" xfId="14344"/>
    <cellStyle name="20% - Accent1 2 6 2 2 6 4" xfId="14345"/>
    <cellStyle name="20% - Accent1 2 6 2 2 7" xfId="14346"/>
    <cellStyle name="20% - Accent1 2 6 2 2 7 2" xfId="14347"/>
    <cellStyle name="20% - Accent1 2 6 2 2 7 2 2" xfId="14348"/>
    <cellStyle name="20% - Accent1 2 6 2 2 7 3" xfId="14349"/>
    <cellStyle name="20% - Accent1 2 6 2 2 8" xfId="14350"/>
    <cellStyle name="20% - Accent1 2 6 2 2 8 2" xfId="14351"/>
    <cellStyle name="20% - Accent1 2 6 2 2 8 2 2" xfId="14352"/>
    <cellStyle name="20% - Accent1 2 6 2 2 8 3" xfId="14353"/>
    <cellStyle name="20% - Accent1 2 6 2 2 9" xfId="14354"/>
    <cellStyle name="20% - Accent1 2 6 2 2 9 2" xfId="14355"/>
    <cellStyle name="20% - Accent1 2 6 2 3" xfId="14356"/>
    <cellStyle name="20% - Accent1 2 6 2 3 10" xfId="14357"/>
    <cellStyle name="20% - Accent1 2 6 2 3 10 2" xfId="14358"/>
    <cellStyle name="20% - Accent1 2 6 2 3 11" xfId="14359"/>
    <cellStyle name="20% - Accent1 2 6 2 3 2" xfId="14360"/>
    <cellStyle name="20% - Accent1 2 6 2 3 2 2" xfId="14361"/>
    <cellStyle name="20% - Accent1 2 6 2 3 2 2 2" xfId="14362"/>
    <cellStyle name="20% - Accent1 2 6 2 3 2 2 2 2" xfId="14363"/>
    <cellStyle name="20% - Accent1 2 6 2 3 2 2 2 2 2" xfId="14364"/>
    <cellStyle name="20% - Accent1 2 6 2 3 2 2 2 3" xfId="14365"/>
    <cellStyle name="20% - Accent1 2 6 2 3 2 2 3" xfId="14366"/>
    <cellStyle name="20% - Accent1 2 6 2 3 2 2 3 2" xfId="14367"/>
    <cellStyle name="20% - Accent1 2 6 2 3 2 2 4" xfId="14368"/>
    <cellStyle name="20% - Accent1 2 6 2 3 2 3" xfId="14369"/>
    <cellStyle name="20% - Accent1 2 6 2 3 2 3 2" xfId="14370"/>
    <cellStyle name="20% - Accent1 2 6 2 3 2 3 2 2" xfId="14371"/>
    <cellStyle name="20% - Accent1 2 6 2 3 2 3 2 2 2" xfId="14372"/>
    <cellStyle name="20% - Accent1 2 6 2 3 2 3 2 3" xfId="14373"/>
    <cellStyle name="20% - Accent1 2 6 2 3 2 3 3" xfId="14374"/>
    <cellStyle name="20% - Accent1 2 6 2 3 2 3 3 2" xfId="14375"/>
    <cellStyle name="20% - Accent1 2 6 2 3 2 3 4" xfId="14376"/>
    <cellStyle name="20% - Accent1 2 6 2 3 2 4" xfId="14377"/>
    <cellStyle name="20% - Accent1 2 6 2 3 2 4 2" xfId="14378"/>
    <cellStyle name="20% - Accent1 2 6 2 3 2 4 2 2" xfId="14379"/>
    <cellStyle name="20% - Accent1 2 6 2 3 2 4 2 2 2" xfId="14380"/>
    <cellStyle name="20% - Accent1 2 6 2 3 2 4 2 3" xfId="14381"/>
    <cellStyle name="20% - Accent1 2 6 2 3 2 4 3" xfId="14382"/>
    <cellStyle name="20% - Accent1 2 6 2 3 2 4 3 2" xfId="14383"/>
    <cellStyle name="20% - Accent1 2 6 2 3 2 4 4" xfId="14384"/>
    <cellStyle name="20% - Accent1 2 6 2 3 2 5" xfId="14385"/>
    <cellStyle name="20% - Accent1 2 6 2 3 2 5 2" xfId="14386"/>
    <cellStyle name="20% - Accent1 2 6 2 3 2 5 2 2" xfId="14387"/>
    <cellStyle name="20% - Accent1 2 6 2 3 2 5 3" xfId="14388"/>
    <cellStyle name="20% - Accent1 2 6 2 3 2 6" xfId="14389"/>
    <cellStyle name="20% - Accent1 2 6 2 3 2 6 2" xfId="14390"/>
    <cellStyle name="20% - Accent1 2 6 2 3 2 6 2 2" xfId="14391"/>
    <cellStyle name="20% - Accent1 2 6 2 3 2 6 3" xfId="14392"/>
    <cellStyle name="20% - Accent1 2 6 2 3 2 7" xfId="14393"/>
    <cellStyle name="20% - Accent1 2 6 2 3 2 7 2" xfId="14394"/>
    <cellStyle name="20% - Accent1 2 6 2 3 2 8" xfId="14395"/>
    <cellStyle name="20% - Accent1 2 6 2 3 2 8 2" xfId="14396"/>
    <cellStyle name="20% - Accent1 2 6 2 3 2 9" xfId="14397"/>
    <cellStyle name="20% - Accent1 2 6 2 3 3" xfId="14398"/>
    <cellStyle name="20% - Accent1 2 6 2 3 3 2" xfId="14399"/>
    <cellStyle name="20% - Accent1 2 6 2 3 3 2 2" xfId="14400"/>
    <cellStyle name="20% - Accent1 2 6 2 3 3 2 2 2" xfId="14401"/>
    <cellStyle name="20% - Accent1 2 6 2 3 3 2 2 2 2" xfId="14402"/>
    <cellStyle name="20% - Accent1 2 6 2 3 3 2 2 3" xfId="14403"/>
    <cellStyle name="20% - Accent1 2 6 2 3 3 2 3" xfId="14404"/>
    <cellStyle name="20% - Accent1 2 6 2 3 3 2 3 2" xfId="14405"/>
    <cellStyle name="20% - Accent1 2 6 2 3 3 2 4" xfId="14406"/>
    <cellStyle name="20% - Accent1 2 6 2 3 3 3" xfId="14407"/>
    <cellStyle name="20% - Accent1 2 6 2 3 3 3 2" xfId="14408"/>
    <cellStyle name="20% - Accent1 2 6 2 3 3 3 2 2" xfId="14409"/>
    <cellStyle name="20% - Accent1 2 6 2 3 3 3 2 2 2" xfId="14410"/>
    <cellStyle name="20% - Accent1 2 6 2 3 3 3 2 3" xfId="14411"/>
    <cellStyle name="20% - Accent1 2 6 2 3 3 3 3" xfId="14412"/>
    <cellStyle name="20% - Accent1 2 6 2 3 3 3 3 2" xfId="14413"/>
    <cellStyle name="20% - Accent1 2 6 2 3 3 3 4" xfId="14414"/>
    <cellStyle name="20% - Accent1 2 6 2 3 3 4" xfId="14415"/>
    <cellStyle name="20% - Accent1 2 6 2 3 3 4 2" xfId="14416"/>
    <cellStyle name="20% - Accent1 2 6 2 3 3 4 2 2" xfId="14417"/>
    <cellStyle name="20% - Accent1 2 6 2 3 3 4 2 2 2" xfId="14418"/>
    <cellStyle name="20% - Accent1 2 6 2 3 3 4 2 3" xfId="14419"/>
    <cellStyle name="20% - Accent1 2 6 2 3 3 4 3" xfId="14420"/>
    <cellStyle name="20% - Accent1 2 6 2 3 3 4 3 2" xfId="14421"/>
    <cellStyle name="20% - Accent1 2 6 2 3 3 4 4" xfId="14422"/>
    <cellStyle name="20% - Accent1 2 6 2 3 3 5" xfId="14423"/>
    <cellStyle name="20% - Accent1 2 6 2 3 3 5 2" xfId="14424"/>
    <cellStyle name="20% - Accent1 2 6 2 3 3 5 2 2" xfId="14425"/>
    <cellStyle name="20% - Accent1 2 6 2 3 3 5 3" xfId="14426"/>
    <cellStyle name="20% - Accent1 2 6 2 3 3 6" xfId="14427"/>
    <cellStyle name="20% - Accent1 2 6 2 3 3 6 2" xfId="14428"/>
    <cellStyle name="20% - Accent1 2 6 2 3 3 6 2 2" xfId="14429"/>
    <cellStyle name="20% - Accent1 2 6 2 3 3 6 3" xfId="14430"/>
    <cellStyle name="20% - Accent1 2 6 2 3 3 7" xfId="14431"/>
    <cellStyle name="20% - Accent1 2 6 2 3 3 7 2" xfId="14432"/>
    <cellStyle name="20% - Accent1 2 6 2 3 3 8" xfId="14433"/>
    <cellStyle name="20% - Accent1 2 6 2 3 3 8 2" xfId="14434"/>
    <cellStyle name="20% - Accent1 2 6 2 3 3 9" xfId="14435"/>
    <cellStyle name="20% - Accent1 2 6 2 3 4" xfId="14436"/>
    <cellStyle name="20% - Accent1 2 6 2 3 4 2" xfId="14437"/>
    <cellStyle name="20% - Accent1 2 6 2 3 4 2 2" xfId="14438"/>
    <cellStyle name="20% - Accent1 2 6 2 3 4 2 2 2" xfId="14439"/>
    <cellStyle name="20% - Accent1 2 6 2 3 4 2 3" xfId="14440"/>
    <cellStyle name="20% - Accent1 2 6 2 3 4 3" xfId="14441"/>
    <cellStyle name="20% - Accent1 2 6 2 3 4 3 2" xfId="14442"/>
    <cellStyle name="20% - Accent1 2 6 2 3 4 4" xfId="14443"/>
    <cellStyle name="20% - Accent1 2 6 2 3 5" xfId="14444"/>
    <cellStyle name="20% - Accent1 2 6 2 3 5 2" xfId="14445"/>
    <cellStyle name="20% - Accent1 2 6 2 3 5 2 2" xfId="14446"/>
    <cellStyle name="20% - Accent1 2 6 2 3 5 2 2 2" xfId="14447"/>
    <cellStyle name="20% - Accent1 2 6 2 3 5 2 3" xfId="14448"/>
    <cellStyle name="20% - Accent1 2 6 2 3 5 3" xfId="14449"/>
    <cellStyle name="20% - Accent1 2 6 2 3 5 3 2" xfId="14450"/>
    <cellStyle name="20% - Accent1 2 6 2 3 5 4" xfId="14451"/>
    <cellStyle name="20% - Accent1 2 6 2 3 6" xfId="14452"/>
    <cellStyle name="20% - Accent1 2 6 2 3 6 2" xfId="14453"/>
    <cellStyle name="20% - Accent1 2 6 2 3 6 2 2" xfId="14454"/>
    <cellStyle name="20% - Accent1 2 6 2 3 6 2 2 2" xfId="14455"/>
    <cellStyle name="20% - Accent1 2 6 2 3 6 2 3" xfId="14456"/>
    <cellStyle name="20% - Accent1 2 6 2 3 6 3" xfId="14457"/>
    <cellStyle name="20% - Accent1 2 6 2 3 6 3 2" xfId="14458"/>
    <cellStyle name="20% - Accent1 2 6 2 3 6 4" xfId="14459"/>
    <cellStyle name="20% - Accent1 2 6 2 3 7" xfId="14460"/>
    <cellStyle name="20% - Accent1 2 6 2 3 7 2" xfId="14461"/>
    <cellStyle name="20% - Accent1 2 6 2 3 7 2 2" xfId="14462"/>
    <cellStyle name="20% - Accent1 2 6 2 3 7 3" xfId="14463"/>
    <cellStyle name="20% - Accent1 2 6 2 3 8" xfId="14464"/>
    <cellStyle name="20% - Accent1 2 6 2 3 8 2" xfId="14465"/>
    <cellStyle name="20% - Accent1 2 6 2 3 8 2 2" xfId="14466"/>
    <cellStyle name="20% - Accent1 2 6 2 3 8 3" xfId="14467"/>
    <cellStyle name="20% - Accent1 2 6 2 3 9" xfId="14468"/>
    <cellStyle name="20% - Accent1 2 6 2 3 9 2" xfId="14469"/>
    <cellStyle name="20% - Accent1 2 6 2 4" xfId="14470"/>
    <cellStyle name="20% - Accent1 2 6 2 4 10" xfId="14471"/>
    <cellStyle name="20% - Accent1 2 6 2 4 10 2" xfId="14472"/>
    <cellStyle name="20% - Accent1 2 6 2 4 11" xfId="14473"/>
    <cellStyle name="20% - Accent1 2 6 2 4 2" xfId="14474"/>
    <cellStyle name="20% - Accent1 2 6 2 4 2 2" xfId="14475"/>
    <cellStyle name="20% - Accent1 2 6 2 4 2 2 2" xfId="14476"/>
    <cellStyle name="20% - Accent1 2 6 2 4 2 2 2 2" xfId="14477"/>
    <cellStyle name="20% - Accent1 2 6 2 4 2 2 2 2 2" xfId="14478"/>
    <cellStyle name="20% - Accent1 2 6 2 4 2 2 2 3" xfId="14479"/>
    <cellStyle name="20% - Accent1 2 6 2 4 2 2 3" xfId="14480"/>
    <cellStyle name="20% - Accent1 2 6 2 4 2 2 3 2" xfId="14481"/>
    <cellStyle name="20% - Accent1 2 6 2 4 2 2 4" xfId="14482"/>
    <cellStyle name="20% - Accent1 2 6 2 4 2 3" xfId="14483"/>
    <cellStyle name="20% - Accent1 2 6 2 4 2 3 2" xfId="14484"/>
    <cellStyle name="20% - Accent1 2 6 2 4 2 3 2 2" xfId="14485"/>
    <cellStyle name="20% - Accent1 2 6 2 4 2 3 2 2 2" xfId="14486"/>
    <cellStyle name="20% - Accent1 2 6 2 4 2 3 2 3" xfId="14487"/>
    <cellStyle name="20% - Accent1 2 6 2 4 2 3 3" xfId="14488"/>
    <cellStyle name="20% - Accent1 2 6 2 4 2 3 3 2" xfId="14489"/>
    <cellStyle name="20% - Accent1 2 6 2 4 2 3 4" xfId="14490"/>
    <cellStyle name="20% - Accent1 2 6 2 4 2 4" xfId="14491"/>
    <cellStyle name="20% - Accent1 2 6 2 4 2 4 2" xfId="14492"/>
    <cellStyle name="20% - Accent1 2 6 2 4 2 4 2 2" xfId="14493"/>
    <cellStyle name="20% - Accent1 2 6 2 4 2 4 2 2 2" xfId="14494"/>
    <cellStyle name="20% - Accent1 2 6 2 4 2 4 2 3" xfId="14495"/>
    <cellStyle name="20% - Accent1 2 6 2 4 2 4 3" xfId="14496"/>
    <cellStyle name="20% - Accent1 2 6 2 4 2 4 3 2" xfId="14497"/>
    <cellStyle name="20% - Accent1 2 6 2 4 2 4 4" xfId="14498"/>
    <cellStyle name="20% - Accent1 2 6 2 4 2 5" xfId="14499"/>
    <cellStyle name="20% - Accent1 2 6 2 4 2 5 2" xfId="14500"/>
    <cellStyle name="20% - Accent1 2 6 2 4 2 5 2 2" xfId="14501"/>
    <cellStyle name="20% - Accent1 2 6 2 4 2 5 3" xfId="14502"/>
    <cellStyle name="20% - Accent1 2 6 2 4 2 6" xfId="14503"/>
    <cellStyle name="20% - Accent1 2 6 2 4 2 6 2" xfId="14504"/>
    <cellStyle name="20% - Accent1 2 6 2 4 2 6 2 2" xfId="14505"/>
    <cellStyle name="20% - Accent1 2 6 2 4 2 6 3" xfId="14506"/>
    <cellStyle name="20% - Accent1 2 6 2 4 2 7" xfId="14507"/>
    <cellStyle name="20% - Accent1 2 6 2 4 2 7 2" xfId="14508"/>
    <cellStyle name="20% - Accent1 2 6 2 4 2 8" xfId="14509"/>
    <cellStyle name="20% - Accent1 2 6 2 4 2 8 2" xfId="14510"/>
    <cellStyle name="20% - Accent1 2 6 2 4 2 9" xfId="14511"/>
    <cellStyle name="20% - Accent1 2 6 2 4 3" xfId="14512"/>
    <cellStyle name="20% - Accent1 2 6 2 4 3 2" xfId="14513"/>
    <cellStyle name="20% - Accent1 2 6 2 4 3 2 2" xfId="14514"/>
    <cellStyle name="20% - Accent1 2 6 2 4 3 2 2 2" xfId="14515"/>
    <cellStyle name="20% - Accent1 2 6 2 4 3 2 2 2 2" xfId="14516"/>
    <cellStyle name="20% - Accent1 2 6 2 4 3 2 2 3" xfId="14517"/>
    <cellStyle name="20% - Accent1 2 6 2 4 3 2 3" xfId="14518"/>
    <cellStyle name="20% - Accent1 2 6 2 4 3 2 3 2" xfId="14519"/>
    <cellStyle name="20% - Accent1 2 6 2 4 3 2 4" xfId="14520"/>
    <cellStyle name="20% - Accent1 2 6 2 4 3 3" xfId="14521"/>
    <cellStyle name="20% - Accent1 2 6 2 4 3 3 2" xfId="14522"/>
    <cellStyle name="20% - Accent1 2 6 2 4 3 3 2 2" xfId="14523"/>
    <cellStyle name="20% - Accent1 2 6 2 4 3 3 2 2 2" xfId="14524"/>
    <cellStyle name="20% - Accent1 2 6 2 4 3 3 2 3" xfId="14525"/>
    <cellStyle name="20% - Accent1 2 6 2 4 3 3 3" xfId="14526"/>
    <cellStyle name="20% - Accent1 2 6 2 4 3 3 3 2" xfId="14527"/>
    <cellStyle name="20% - Accent1 2 6 2 4 3 3 4" xfId="14528"/>
    <cellStyle name="20% - Accent1 2 6 2 4 3 4" xfId="14529"/>
    <cellStyle name="20% - Accent1 2 6 2 4 3 4 2" xfId="14530"/>
    <cellStyle name="20% - Accent1 2 6 2 4 3 4 2 2" xfId="14531"/>
    <cellStyle name="20% - Accent1 2 6 2 4 3 4 2 2 2" xfId="14532"/>
    <cellStyle name="20% - Accent1 2 6 2 4 3 4 2 3" xfId="14533"/>
    <cellStyle name="20% - Accent1 2 6 2 4 3 4 3" xfId="14534"/>
    <cellStyle name="20% - Accent1 2 6 2 4 3 4 3 2" xfId="14535"/>
    <cellStyle name="20% - Accent1 2 6 2 4 3 4 4" xfId="14536"/>
    <cellStyle name="20% - Accent1 2 6 2 4 3 5" xfId="14537"/>
    <cellStyle name="20% - Accent1 2 6 2 4 3 5 2" xfId="14538"/>
    <cellStyle name="20% - Accent1 2 6 2 4 3 5 2 2" xfId="14539"/>
    <cellStyle name="20% - Accent1 2 6 2 4 3 5 3" xfId="14540"/>
    <cellStyle name="20% - Accent1 2 6 2 4 3 6" xfId="14541"/>
    <cellStyle name="20% - Accent1 2 6 2 4 3 6 2" xfId="14542"/>
    <cellStyle name="20% - Accent1 2 6 2 4 3 6 2 2" xfId="14543"/>
    <cellStyle name="20% - Accent1 2 6 2 4 3 6 3" xfId="14544"/>
    <cellStyle name="20% - Accent1 2 6 2 4 3 7" xfId="14545"/>
    <cellStyle name="20% - Accent1 2 6 2 4 3 7 2" xfId="14546"/>
    <cellStyle name="20% - Accent1 2 6 2 4 3 8" xfId="14547"/>
    <cellStyle name="20% - Accent1 2 6 2 4 3 8 2" xfId="14548"/>
    <cellStyle name="20% - Accent1 2 6 2 4 3 9" xfId="14549"/>
    <cellStyle name="20% - Accent1 2 6 2 4 4" xfId="14550"/>
    <cellStyle name="20% - Accent1 2 6 2 4 4 2" xfId="14551"/>
    <cellStyle name="20% - Accent1 2 6 2 4 4 2 2" xfId="14552"/>
    <cellStyle name="20% - Accent1 2 6 2 4 4 2 2 2" xfId="14553"/>
    <cellStyle name="20% - Accent1 2 6 2 4 4 2 3" xfId="14554"/>
    <cellStyle name="20% - Accent1 2 6 2 4 4 3" xfId="14555"/>
    <cellStyle name="20% - Accent1 2 6 2 4 4 3 2" xfId="14556"/>
    <cellStyle name="20% - Accent1 2 6 2 4 4 4" xfId="14557"/>
    <cellStyle name="20% - Accent1 2 6 2 4 5" xfId="14558"/>
    <cellStyle name="20% - Accent1 2 6 2 4 5 2" xfId="14559"/>
    <cellStyle name="20% - Accent1 2 6 2 4 5 2 2" xfId="14560"/>
    <cellStyle name="20% - Accent1 2 6 2 4 5 2 2 2" xfId="14561"/>
    <cellStyle name="20% - Accent1 2 6 2 4 5 2 3" xfId="14562"/>
    <cellStyle name="20% - Accent1 2 6 2 4 5 3" xfId="14563"/>
    <cellStyle name="20% - Accent1 2 6 2 4 5 3 2" xfId="14564"/>
    <cellStyle name="20% - Accent1 2 6 2 4 5 4" xfId="14565"/>
    <cellStyle name="20% - Accent1 2 6 2 4 6" xfId="14566"/>
    <cellStyle name="20% - Accent1 2 6 2 4 6 2" xfId="14567"/>
    <cellStyle name="20% - Accent1 2 6 2 4 6 2 2" xfId="14568"/>
    <cellStyle name="20% - Accent1 2 6 2 4 6 2 2 2" xfId="14569"/>
    <cellStyle name="20% - Accent1 2 6 2 4 6 2 3" xfId="14570"/>
    <cellStyle name="20% - Accent1 2 6 2 4 6 3" xfId="14571"/>
    <cellStyle name="20% - Accent1 2 6 2 4 6 3 2" xfId="14572"/>
    <cellStyle name="20% - Accent1 2 6 2 4 6 4" xfId="14573"/>
    <cellStyle name="20% - Accent1 2 6 2 4 7" xfId="14574"/>
    <cellStyle name="20% - Accent1 2 6 2 4 7 2" xfId="14575"/>
    <cellStyle name="20% - Accent1 2 6 2 4 7 2 2" xfId="14576"/>
    <cellStyle name="20% - Accent1 2 6 2 4 7 3" xfId="14577"/>
    <cellStyle name="20% - Accent1 2 6 2 4 8" xfId="14578"/>
    <cellStyle name="20% - Accent1 2 6 2 4 8 2" xfId="14579"/>
    <cellStyle name="20% - Accent1 2 6 2 4 8 2 2" xfId="14580"/>
    <cellStyle name="20% - Accent1 2 6 2 4 8 3" xfId="14581"/>
    <cellStyle name="20% - Accent1 2 6 2 4 9" xfId="14582"/>
    <cellStyle name="20% - Accent1 2 6 2 4 9 2" xfId="14583"/>
    <cellStyle name="20% - Accent1 2 6 2 5" xfId="14584"/>
    <cellStyle name="20% - Accent1 2 6 2 5 2" xfId="14585"/>
    <cellStyle name="20% - Accent1 2 6 2 5 2 2" xfId="14586"/>
    <cellStyle name="20% - Accent1 2 6 2 5 2 2 2" xfId="14587"/>
    <cellStyle name="20% - Accent1 2 6 2 5 2 2 2 2" xfId="14588"/>
    <cellStyle name="20% - Accent1 2 6 2 5 2 2 3" xfId="14589"/>
    <cellStyle name="20% - Accent1 2 6 2 5 2 3" xfId="14590"/>
    <cellStyle name="20% - Accent1 2 6 2 5 2 3 2" xfId="14591"/>
    <cellStyle name="20% - Accent1 2 6 2 5 2 4" xfId="14592"/>
    <cellStyle name="20% - Accent1 2 6 2 5 3" xfId="14593"/>
    <cellStyle name="20% - Accent1 2 6 2 5 3 2" xfId="14594"/>
    <cellStyle name="20% - Accent1 2 6 2 5 3 2 2" xfId="14595"/>
    <cellStyle name="20% - Accent1 2 6 2 5 3 2 2 2" xfId="14596"/>
    <cellStyle name="20% - Accent1 2 6 2 5 3 2 3" xfId="14597"/>
    <cellStyle name="20% - Accent1 2 6 2 5 3 3" xfId="14598"/>
    <cellStyle name="20% - Accent1 2 6 2 5 3 3 2" xfId="14599"/>
    <cellStyle name="20% - Accent1 2 6 2 5 3 4" xfId="14600"/>
    <cellStyle name="20% - Accent1 2 6 2 5 4" xfId="14601"/>
    <cellStyle name="20% - Accent1 2 6 2 5 4 2" xfId="14602"/>
    <cellStyle name="20% - Accent1 2 6 2 5 4 2 2" xfId="14603"/>
    <cellStyle name="20% - Accent1 2 6 2 5 4 2 2 2" xfId="14604"/>
    <cellStyle name="20% - Accent1 2 6 2 5 4 2 3" xfId="14605"/>
    <cellStyle name="20% - Accent1 2 6 2 5 4 3" xfId="14606"/>
    <cellStyle name="20% - Accent1 2 6 2 5 4 3 2" xfId="14607"/>
    <cellStyle name="20% - Accent1 2 6 2 5 4 4" xfId="14608"/>
    <cellStyle name="20% - Accent1 2 6 2 5 5" xfId="14609"/>
    <cellStyle name="20% - Accent1 2 6 2 5 5 2" xfId="14610"/>
    <cellStyle name="20% - Accent1 2 6 2 5 5 2 2" xfId="14611"/>
    <cellStyle name="20% - Accent1 2 6 2 5 5 3" xfId="14612"/>
    <cellStyle name="20% - Accent1 2 6 2 5 6" xfId="14613"/>
    <cellStyle name="20% - Accent1 2 6 2 5 6 2" xfId="14614"/>
    <cellStyle name="20% - Accent1 2 6 2 5 6 2 2" xfId="14615"/>
    <cellStyle name="20% - Accent1 2 6 2 5 6 3" xfId="14616"/>
    <cellStyle name="20% - Accent1 2 6 2 5 7" xfId="14617"/>
    <cellStyle name="20% - Accent1 2 6 2 5 7 2" xfId="14618"/>
    <cellStyle name="20% - Accent1 2 6 2 5 8" xfId="14619"/>
    <cellStyle name="20% - Accent1 2 6 2 5 8 2" xfId="14620"/>
    <cellStyle name="20% - Accent1 2 6 2 5 9" xfId="14621"/>
    <cellStyle name="20% - Accent1 2 6 2 6" xfId="14622"/>
    <cellStyle name="20% - Accent1 2 6 2 6 2" xfId="14623"/>
    <cellStyle name="20% - Accent1 2 6 2 6 2 2" xfId="14624"/>
    <cellStyle name="20% - Accent1 2 6 2 6 2 2 2" xfId="14625"/>
    <cellStyle name="20% - Accent1 2 6 2 6 2 2 2 2" xfId="14626"/>
    <cellStyle name="20% - Accent1 2 6 2 6 2 2 3" xfId="14627"/>
    <cellStyle name="20% - Accent1 2 6 2 6 2 3" xfId="14628"/>
    <cellStyle name="20% - Accent1 2 6 2 6 2 3 2" xfId="14629"/>
    <cellStyle name="20% - Accent1 2 6 2 6 2 4" xfId="14630"/>
    <cellStyle name="20% - Accent1 2 6 2 6 3" xfId="14631"/>
    <cellStyle name="20% - Accent1 2 6 2 6 3 2" xfId="14632"/>
    <cellStyle name="20% - Accent1 2 6 2 6 3 2 2" xfId="14633"/>
    <cellStyle name="20% - Accent1 2 6 2 6 3 2 2 2" xfId="14634"/>
    <cellStyle name="20% - Accent1 2 6 2 6 3 2 3" xfId="14635"/>
    <cellStyle name="20% - Accent1 2 6 2 6 3 3" xfId="14636"/>
    <cellStyle name="20% - Accent1 2 6 2 6 3 3 2" xfId="14637"/>
    <cellStyle name="20% - Accent1 2 6 2 6 3 4" xfId="14638"/>
    <cellStyle name="20% - Accent1 2 6 2 6 4" xfId="14639"/>
    <cellStyle name="20% - Accent1 2 6 2 6 4 2" xfId="14640"/>
    <cellStyle name="20% - Accent1 2 6 2 6 4 2 2" xfId="14641"/>
    <cellStyle name="20% - Accent1 2 6 2 6 4 2 2 2" xfId="14642"/>
    <cellStyle name="20% - Accent1 2 6 2 6 4 2 3" xfId="14643"/>
    <cellStyle name="20% - Accent1 2 6 2 6 4 3" xfId="14644"/>
    <cellStyle name="20% - Accent1 2 6 2 6 4 3 2" xfId="14645"/>
    <cellStyle name="20% - Accent1 2 6 2 6 4 4" xfId="14646"/>
    <cellStyle name="20% - Accent1 2 6 2 6 5" xfId="14647"/>
    <cellStyle name="20% - Accent1 2 6 2 6 5 2" xfId="14648"/>
    <cellStyle name="20% - Accent1 2 6 2 6 5 2 2" xfId="14649"/>
    <cellStyle name="20% - Accent1 2 6 2 6 5 3" xfId="14650"/>
    <cellStyle name="20% - Accent1 2 6 2 6 6" xfId="14651"/>
    <cellStyle name="20% - Accent1 2 6 2 6 6 2" xfId="14652"/>
    <cellStyle name="20% - Accent1 2 6 2 6 6 2 2" xfId="14653"/>
    <cellStyle name="20% - Accent1 2 6 2 6 6 3" xfId="14654"/>
    <cellStyle name="20% - Accent1 2 6 2 6 7" xfId="14655"/>
    <cellStyle name="20% - Accent1 2 6 2 6 7 2" xfId="14656"/>
    <cellStyle name="20% - Accent1 2 6 2 6 8" xfId="14657"/>
    <cellStyle name="20% - Accent1 2 6 2 6 8 2" xfId="14658"/>
    <cellStyle name="20% - Accent1 2 6 2 6 9" xfId="14659"/>
    <cellStyle name="20% - Accent1 2 6 2 7" xfId="14660"/>
    <cellStyle name="20% - Accent1 2 6 2 7 2" xfId="14661"/>
    <cellStyle name="20% - Accent1 2 6 2 7 2 2" xfId="14662"/>
    <cellStyle name="20% - Accent1 2 6 2 7 2 2 2" xfId="14663"/>
    <cellStyle name="20% - Accent1 2 6 2 7 2 3" xfId="14664"/>
    <cellStyle name="20% - Accent1 2 6 2 7 3" xfId="14665"/>
    <cellStyle name="20% - Accent1 2 6 2 7 3 2" xfId="14666"/>
    <cellStyle name="20% - Accent1 2 6 2 7 4" xfId="14667"/>
    <cellStyle name="20% - Accent1 2 6 2 8" xfId="14668"/>
    <cellStyle name="20% - Accent1 2 6 2 8 2" xfId="14669"/>
    <cellStyle name="20% - Accent1 2 6 2 8 2 2" xfId="14670"/>
    <cellStyle name="20% - Accent1 2 6 2 8 2 2 2" xfId="14671"/>
    <cellStyle name="20% - Accent1 2 6 2 8 2 3" xfId="14672"/>
    <cellStyle name="20% - Accent1 2 6 2 8 3" xfId="14673"/>
    <cellStyle name="20% - Accent1 2 6 2 8 3 2" xfId="14674"/>
    <cellStyle name="20% - Accent1 2 6 2 8 4" xfId="14675"/>
    <cellStyle name="20% - Accent1 2 6 2 9" xfId="14676"/>
    <cellStyle name="20% - Accent1 2 6 2 9 2" xfId="14677"/>
    <cellStyle name="20% - Accent1 2 6 2 9 2 2" xfId="14678"/>
    <cellStyle name="20% - Accent1 2 6 2 9 2 2 2" xfId="14679"/>
    <cellStyle name="20% - Accent1 2 6 2 9 2 3" xfId="14680"/>
    <cellStyle name="20% - Accent1 2 6 2 9 3" xfId="14681"/>
    <cellStyle name="20% - Accent1 2 6 2 9 3 2" xfId="14682"/>
    <cellStyle name="20% - Accent1 2 6 2 9 4" xfId="14683"/>
    <cellStyle name="20% - Accent1 2 6 3" xfId="14684"/>
    <cellStyle name="20% - Accent1 2 6 3 10" xfId="14685"/>
    <cellStyle name="20% - Accent1 2 6 3 10 2" xfId="14686"/>
    <cellStyle name="20% - Accent1 2 6 3 11" xfId="14687"/>
    <cellStyle name="20% - Accent1 2 6 3 2" xfId="14688"/>
    <cellStyle name="20% - Accent1 2 6 3 2 2" xfId="14689"/>
    <cellStyle name="20% - Accent1 2 6 3 2 2 2" xfId="14690"/>
    <cellStyle name="20% - Accent1 2 6 3 2 2 2 2" xfId="14691"/>
    <cellStyle name="20% - Accent1 2 6 3 2 2 2 2 2" xfId="14692"/>
    <cellStyle name="20% - Accent1 2 6 3 2 2 2 3" xfId="14693"/>
    <cellStyle name="20% - Accent1 2 6 3 2 2 3" xfId="14694"/>
    <cellStyle name="20% - Accent1 2 6 3 2 2 3 2" xfId="14695"/>
    <cellStyle name="20% - Accent1 2 6 3 2 2 4" xfId="14696"/>
    <cellStyle name="20% - Accent1 2 6 3 2 3" xfId="14697"/>
    <cellStyle name="20% - Accent1 2 6 3 2 3 2" xfId="14698"/>
    <cellStyle name="20% - Accent1 2 6 3 2 3 2 2" xfId="14699"/>
    <cellStyle name="20% - Accent1 2 6 3 2 3 2 2 2" xfId="14700"/>
    <cellStyle name="20% - Accent1 2 6 3 2 3 2 3" xfId="14701"/>
    <cellStyle name="20% - Accent1 2 6 3 2 3 3" xfId="14702"/>
    <cellStyle name="20% - Accent1 2 6 3 2 3 3 2" xfId="14703"/>
    <cellStyle name="20% - Accent1 2 6 3 2 3 4" xfId="14704"/>
    <cellStyle name="20% - Accent1 2 6 3 2 4" xfId="14705"/>
    <cellStyle name="20% - Accent1 2 6 3 2 4 2" xfId="14706"/>
    <cellStyle name="20% - Accent1 2 6 3 2 4 2 2" xfId="14707"/>
    <cellStyle name="20% - Accent1 2 6 3 2 4 2 2 2" xfId="14708"/>
    <cellStyle name="20% - Accent1 2 6 3 2 4 2 3" xfId="14709"/>
    <cellStyle name="20% - Accent1 2 6 3 2 4 3" xfId="14710"/>
    <cellStyle name="20% - Accent1 2 6 3 2 4 3 2" xfId="14711"/>
    <cellStyle name="20% - Accent1 2 6 3 2 4 4" xfId="14712"/>
    <cellStyle name="20% - Accent1 2 6 3 2 5" xfId="14713"/>
    <cellStyle name="20% - Accent1 2 6 3 2 5 2" xfId="14714"/>
    <cellStyle name="20% - Accent1 2 6 3 2 5 2 2" xfId="14715"/>
    <cellStyle name="20% - Accent1 2 6 3 2 5 3" xfId="14716"/>
    <cellStyle name="20% - Accent1 2 6 3 2 6" xfId="14717"/>
    <cellStyle name="20% - Accent1 2 6 3 2 6 2" xfId="14718"/>
    <cellStyle name="20% - Accent1 2 6 3 2 6 2 2" xfId="14719"/>
    <cellStyle name="20% - Accent1 2 6 3 2 6 3" xfId="14720"/>
    <cellStyle name="20% - Accent1 2 6 3 2 7" xfId="14721"/>
    <cellStyle name="20% - Accent1 2 6 3 2 7 2" xfId="14722"/>
    <cellStyle name="20% - Accent1 2 6 3 2 8" xfId="14723"/>
    <cellStyle name="20% - Accent1 2 6 3 2 8 2" xfId="14724"/>
    <cellStyle name="20% - Accent1 2 6 3 2 9" xfId="14725"/>
    <cellStyle name="20% - Accent1 2 6 3 3" xfId="14726"/>
    <cellStyle name="20% - Accent1 2 6 3 3 2" xfId="14727"/>
    <cellStyle name="20% - Accent1 2 6 3 3 2 2" xfId="14728"/>
    <cellStyle name="20% - Accent1 2 6 3 3 2 2 2" xfId="14729"/>
    <cellStyle name="20% - Accent1 2 6 3 3 2 2 2 2" xfId="14730"/>
    <cellStyle name="20% - Accent1 2 6 3 3 2 2 3" xfId="14731"/>
    <cellStyle name="20% - Accent1 2 6 3 3 2 3" xfId="14732"/>
    <cellStyle name="20% - Accent1 2 6 3 3 2 3 2" xfId="14733"/>
    <cellStyle name="20% - Accent1 2 6 3 3 2 4" xfId="14734"/>
    <cellStyle name="20% - Accent1 2 6 3 3 3" xfId="14735"/>
    <cellStyle name="20% - Accent1 2 6 3 3 3 2" xfId="14736"/>
    <cellStyle name="20% - Accent1 2 6 3 3 3 2 2" xfId="14737"/>
    <cellStyle name="20% - Accent1 2 6 3 3 3 2 2 2" xfId="14738"/>
    <cellStyle name="20% - Accent1 2 6 3 3 3 2 3" xfId="14739"/>
    <cellStyle name="20% - Accent1 2 6 3 3 3 3" xfId="14740"/>
    <cellStyle name="20% - Accent1 2 6 3 3 3 3 2" xfId="14741"/>
    <cellStyle name="20% - Accent1 2 6 3 3 3 4" xfId="14742"/>
    <cellStyle name="20% - Accent1 2 6 3 3 4" xfId="14743"/>
    <cellStyle name="20% - Accent1 2 6 3 3 4 2" xfId="14744"/>
    <cellStyle name="20% - Accent1 2 6 3 3 4 2 2" xfId="14745"/>
    <cellStyle name="20% - Accent1 2 6 3 3 4 2 2 2" xfId="14746"/>
    <cellStyle name="20% - Accent1 2 6 3 3 4 2 3" xfId="14747"/>
    <cellStyle name="20% - Accent1 2 6 3 3 4 3" xfId="14748"/>
    <cellStyle name="20% - Accent1 2 6 3 3 4 3 2" xfId="14749"/>
    <cellStyle name="20% - Accent1 2 6 3 3 4 4" xfId="14750"/>
    <cellStyle name="20% - Accent1 2 6 3 3 5" xfId="14751"/>
    <cellStyle name="20% - Accent1 2 6 3 3 5 2" xfId="14752"/>
    <cellStyle name="20% - Accent1 2 6 3 3 5 2 2" xfId="14753"/>
    <cellStyle name="20% - Accent1 2 6 3 3 5 3" xfId="14754"/>
    <cellStyle name="20% - Accent1 2 6 3 3 6" xfId="14755"/>
    <cellStyle name="20% - Accent1 2 6 3 3 6 2" xfId="14756"/>
    <cellStyle name="20% - Accent1 2 6 3 3 6 2 2" xfId="14757"/>
    <cellStyle name="20% - Accent1 2 6 3 3 6 3" xfId="14758"/>
    <cellStyle name="20% - Accent1 2 6 3 3 7" xfId="14759"/>
    <cellStyle name="20% - Accent1 2 6 3 3 7 2" xfId="14760"/>
    <cellStyle name="20% - Accent1 2 6 3 3 8" xfId="14761"/>
    <cellStyle name="20% - Accent1 2 6 3 3 8 2" xfId="14762"/>
    <cellStyle name="20% - Accent1 2 6 3 3 9" xfId="14763"/>
    <cellStyle name="20% - Accent1 2 6 3 4" xfId="14764"/>
    <cellStyle name="20% - Accent1 2 6 3 4 2" xfId="14765"/>
    <cellStyle name="20% - Accent1 2 6 3 4 2 2" xfId="14766"/>
    <cellStyle name="20% - Accent1 2 6 3 4 2 2 2" xfId="14767"/>
    <cellStyle name="20% - Accent1 2 6 3 4 2 3" xfId="14768"/>
    <cellStyle name="20% - Accent1 2 6 3 4 3" xfId="14769"/>
    <cellStyle name="20% - Accent1 2 6 3 4 3 2" xfId="14770"/>
    <cellStyle name="20% - Accent1 2 6 3 4 4" xfId="14771"/>
    <cellStyle name="20% - Accent1 2 6 3 5" xfId="14772"/>
    <cellStyle name="20% - Accent1 2 6 3 5 2" xfId="14773"/>
    <cellStyle name="20% - Accent1 2 6 3 5 2 2" xfId="14774"/>
    <cellStyle name="20% - Accent1 2 6 3 5 2 2 2" xfId="14775"/>
    <cellStyle name="20% - Accent1 2 6 3 5 2 3" xfId="14776"/>
    <cellStyle name="20% - Accent1 2 6 3 5 3" xfId="14777"/>
    <cellStyle name="20% - Accent1 2 6 3 5 3 2" xfId="14778"/>
    <cellStyle name="20% - Accent1 2 6 3 5 4" xfId="14779"/>
    <cellStyle name="20% - Accent1 2 6 3 6" xfId="14780"/>
    <cellStyle name="20% - Accent1 2 6 3 6 2" xfId="14781"/>
    <cellStyle name="20% - Accent1 2 6 3 6 2 2" xfId="14782"/>
    <cellStyle name="20% - Accent1 2 6 3 6 2 2 2" xfId="14783"/>
    <cellStyle name="20% - Accent1 2 6 3 6 2 3" xfId="14784"/>
    <cellStyle name="20% - Accent1 2 6 3 6 3" xfId="14785"/>
    <cellStyle name="20% - Accent1 2 6 3 6 3 2" xfId="14786"/>
    <cellStyle name="20% - Accent1 2 6 3 6 4" xfId="14787"/>
    <cellStyle name="20% - Accent1 2 6 3 7" xfId="14788"/>
    <cellStyle name="20% - Accent1 2 6 3 7 2" xfId="14789"/>
    <cellStyle name="20% - Accent1 2 6 3 7 2 2" xfId="14790"/>
    <cellStyle name="20% - Accent1 2 6 3 7 3" xfId="14791"/>
    <cellStyle name="20% - Accent1 2 6 3 8" xfId="14792"/>
    <cellStyle name="20% - Accent1 2 6 3 8 2" xfId="14793"/>
    <cellStyle name="20% - Accent1 2 6 3 8 2 2" xfId="14794"/>
    <cellStyle name="20% - Accent1 2 6 3 8 3" xfId="14795"/>
    <cellStyle name="20% - Accent1 2 6 3 9" xfId="14796"/>
    <cellStyle name="20% - Accent1 2 6 3 9 2" xfId="14797"/>
    <cellStyle name="20% - Accent1 2 6 4" xfId="14798"/>
    <cellStyle name="20% - Accent1 2 6 4 10" xfId="14799"/>
    <cellStyle name="20% - Accent1 2 6 4 10 2" xfId="14800"/>
    <cellStyle name="20% - Accent1 2 6 4 11" xfId="14801"/>
    <cellStyle name="20% - Accent1 2 6 4 2" xfId="14802"/>
    <cellStyle name="20% - Accent1 2 6 4 2 2" xfId="14803"/>
    <cellStyle name="20% - Accent1 2 6 4 2 2 2" xfId="14804"/>
    <cellStyle name="20% - Accent1 2 6 4 2 2 2 2" xfId="14805"/>
    <cellStyle name="20% - Accent1 2 6 4 2 2 2 2 2" xfId="14806"/>
    <cellStyle name="20% - Accent1 2 6 4 2 2 2 3" xfId="14807"/>
    <cellStyle name="20% - Accent1 2 6 4 2 2 3" xfId="14808"/>
    <cellStyle name="20% - Accent1 2 6 4 2 2 3 2" xfId="14809"/>
    <cellStyle name="20% - Accent1 2 6 4 2 2 4" xfId="14810"/>
    <cellStyle name="20% - Accent1 2 6 4 2 3" xfId="14811"/>
    <cellStyle name="20% - Accent1 2 6 4 2 3 2" xfId="14812"/>
    <cellStyle name="20% - Accent1 2 6 4 2 3 2 2" xfId="14813"/>
    <cellStyle name="20% - Accent1 2 6 4 2 3 2 2 2" xfId="14814"/>
    <cellStyle name="20% - Accent1 2 6 4 2 3 2 3" xfId="14815"/>
    <cellStyle name="20% - Accent1 2 6 4 2 3 3" xfId="14816"/>
    <cellStyle name="20% - Accent1 2 6 4 2 3 3 2" xfId="14817"/>
    <cellStyle name="20% - Accent1 2 6 4 2 3 4" xfId="14818"/>
    <cellStyle name="20% - Accent1 2 6 4 2 4" xfId="14819"/>
    <cellStyle name="20% - Accent1 2 6 4 2 4 2" xfId="14820"/>
    <cellStyle name="20% - Accent1 2 6 4 2 4 2 2" xfId="14821"/>
    <cellStyle name="20% - Accent1 2 6 4 2 4 2 2 2" xfId="14822"/>
    <cellStyle name="20% - Accent1 2 6 4 2 4 2 3" xfId="14823"/>
    <cellStyle name="20% - Accent1 2 6 4 2 4 3" xfId="14824"/>
    <cellStyle name="20% - Accent1 2 6 4 2 4 3 2" xfId="14825"/>
    <cellStyle name="20% - Accent1 2 6 4 2 4 4" xfId="14826"/>
    <cellStyle name="20% - Accent1 2 6 4 2 5" xfId="14827"/>
    <cellStyle name="20% - Accent1 2 6 4 2 5 2" xfId="14828"/>
    <cellStyle name="20% - Accent1 2 6 4 2 5 2 2" xfId="14829"/>
    <cellStyle name="20% - Accent1 2 6 4 2 5 3" xfId="14830"/>
    <cellStyle name="20% - Accent1 2 6 4 2 6" xfId="14831"/>
    <cellStyle name="20% - Accent1 2 6 4 2 6 2" xfId="14832"/>
    <cellStyle name="20% - Accent1 2 6 4 2 6 2 2" xfId="14833"/>
    <cellStyle name="20% - Accent1 2 6 4 2 6 3" xfId="14834"/>
    <cellStyle name="20% - Accent1 2 6 4 2 7" xfId="14835"/>
    <cellStyle name="20% - Accent1 2 6 4 2 7 2" xfId="14836"/>
    <cellStyle name="20% - Accent1 2 6 4 2 8" xfId="14837"/>
    <cellStyle name="20% - Accent1 2 6 4 2 8 2" xfId="14838"/>
    <cellStyle name="20% - Accent1 2 6 4 2 9" xfId="14839"/>
    <cellStyle name="20% - Accent1 2 6 4 3" xfId="14840"/>
    <cellStyle name="20% - Accent1 2 6 4 3 2" xfId="14841"/>
    <cellStyle name="20% - Accent1 2 6 4 3 2 2" xfId="14842"/>
    <cellStyle name="20% - Accent1 2 6 4 3 2 2 2" xfId="14843"/>
    <cellStyle name="20% - Accent1 2 6 4 3 2 2 2 2" xfId="14844"/>
    <cellStyle name="20% - Accent1 2 6 4 3 2 2 3" xfId="14845"/>
    <cellStyle name="20% - Accent1 2 6 4 3 2 3" xfId="14846"/>
    <cellStyle name="20% - Accent1 2 6 4 3 2 3 2" xfId="14847"/>
    <cellStyle name="20% - Accent1 2 6 4 3 2 4" xfId="14848"/>
    <cellStyle name="20% - Accent1 2 6 4 3 3" xfId="14849"/>
    <cellStyle name="20% - Accent1 2 6 4 3 3 2" xfId="14850"/>
    <cellStyle name="20% - Accent1 2 6 4 3 3 2 2" xfId="14851"/>
    <cellStyle name="20% - Accent1 2 6 4 3 3 2 2 2" xfId="14852"/>
    <cellStyle name="20% - Accent1 2 6 4 3 3 2 3" xfId="14853"/>
    <cellStyle name="20% - Accent1 2 6 4 3 3 3" xfId="14854"/>
    <cellStyle name="20% - Accent1 2 6 4 3 3 3 2" xfId="14855"/>
    <cellStyle name="20% - Accent1 2 6 4 3 3 4" xfId="14856"/>
    <cellStyle name="20% - Accent1 2 6 4 3 4" xfId="14857"/>
    <cellStyle name="20% - Accent1 2 6 4 3 4 2" xfId="14858"/>
    <cellStyle name="20% - Accent1 2 6 4 3 4 2 2" xfId="14859"/>
    <cellStyle name="20% - Accent1 2 6 4 3 4 2 2 2" xfId="14860"/>
    <cellStyle name="20% - Accent1 2 6 4 3 4 2 3" xfId="14861"/>
    <cellStyle name="20% - Accent1 2 6 4 3 4 3" xfId="14862"/>
    <cellStyle name="20% - Accent1 2 6 4 3 4 3 2" xfId="14863"/>
    <cellStyle name="20% - Accent1 2 6 4 3 4 4" xfId="14864"/>
    <cellStyle name="20% - Accent1 2 6 4 3 5" xfId="14865"/>
    <cellStyle name="20% - Accent1 2 6 4 3 5 2" xfId="14866"/>
    <cellStyle name="20% - Accent1 2 6 4 3 5 2 2" xfId="14867"/>
    <cellStyle name="20% - Accent1 2 6 4 3 5 3" xfId="14868"/>
    <cellStyle name="20% - Accent1 2 6 4 3 6" xfId="14869"/>
    <cellStyle name="20% - Accent1 2 6 4 3 6 2" xfId="14870"/>
    <cellStyle name="20% - Accent1 2 6 4 3 6 2 2" xfId="14871"/>
    <cellStyle name="20% - Accent1 2 6 4 3 6 3" xfId="14872"/>
    <cellStyle name="20% - Accent1 2 6 4 3 7" xfId="14873"/>
    <cellStyle name="20% - Accent1 2 6 4 3 7 2" xfId="14874"/>
    <cellStyle name="20% - Accent1 2 6 4 3 8" xfId="14875"/>
    <cellStyle name="20% - Accent1 2 6 4 3 8 2" xfId="14876"/>
    <cellStyle name="20% - Accent1 2 6 4 3 9" xfId="14877"/>
    <cellStyle name="20% - Accent1 2 6 4 4" xfId="14878"/>
    <cellStyle name="20% - Accent1 2 6 4 4 2" xfId="14879"/>
    <cellStyle name="20% - Accent1 2 6 4 4 2 2" xfId="14880"/>
    <cellStyle name="20% - Accent1 2 6 4 4 2 2 2" xfId="14881"/>
    <cellStyle name="20% - Accent1 2 6 4 4 2 3" xfId="14882"/>
    <cellStyle name="20% - Accent1 2 6 4 4 3" xfId="14883"/>
    <cellStyle name="20% - Accent1 2 6 4 4 3 2" xfId="14884"/>
    <cellStyle name="20% - Accent1 2 6 4 4 4" xfId="14885"/>
    <cellStyle name="20% - Accent1 2 6 4 5" xfId="14886"/>
    <cellStyle name="20% - Accent1 2 6 4 5 2" xfId="14887"/>
    <cellStyle name="20% - Accent1 2 6 4 5 2 2" xfId="14888"/>
    <cellStyle name="20% - Accent1 2 6 4 5 2 2 2" xfId="14889"/>
    <cellStyle name="20% - Accent1 2 6 4 5 2 3" xfId="14890"/>
    <cellStyle name="20% - Accent1 2 6 4 5 3" xfId="14891"/>
    <cellStyle name="20% - Accent1 2 6 4 5 3 2" xfId="14892"/>
    <cellStyle name="20% - Accent1 2 6 4 5 4" xfId="14893"/>
    <cellStyle name="20% - Accent1 2 6 4 6" xfId="14894"/>
    <cellStyle name="20% - Accent1 2 6 4 6 2" xfId="14895"/>
    <cellStyle name="20% - Accent1 2 6 4 6 2 2" xfId="14896"/>
    <cellStyle name="20% - Accent1 2 6 4 6 2 2 2" xfId="14897"/>
    <cellStyle name="20% - Accent1 2 6 4 6 2 3" xfId="14898"/>
    <cellStyle name="20% - Accent1 2 6 4 6 3" xfId="14899"/>
    <cellStyle name="20% - Accent1 2 6 4 6 3 2" xfId="14900"/>
    <cellStyle name="20% - Accent1 2 6 4 6 4" xfId="14901"/>
    <cellStyle name="20% - Accent1 2 6 4 7" xfId="14902"/>
    <cellStyle name="20% - Accent1 2 6 4 7 2" xfId="14903"/>
    <cellStyle name="20% - Accent1 2 6 4 7 2 2" xfId="14904"/>
    <cellStyle name="20% - Accent1 2 6 4 7 3" xfId="14905"/>
    <cellStyle name="20% - Accent1 2 6 4 8" xfId="14906"/>
    <cellStyle name="20% - Accent1 2 6 4 8 2" xfId="14907"/>
    <cellStyle name="20% - Accent1 2 6 4 8 2 2" xfId="14908"/>
    <cellStyle name="20% - Accent1 2 6 4 8 3" xfId="14909"/>
    <cellStyle name="20% - Accent1 2 6 4 9" xfId="14910"/>
    <cellStyle name="20% - Accent1 2 6 4 9 2" xfId="14911"/>
    <cellStyle name="20% - Accent1 2 6 5" xfId="14912"/>
    <cellStyle name="20% - Accent1 2 6 5 10" xfId="14913"/>
    <cellStyle name="20% - Accent1 2 6 5 10 2" xfId="14914"/>
    <cellStyle name="20% - Accent1 2 6 5 11" xfId="14915"/>
    <cellStyle name="20% - Accent1 2 6 5 2" xfId="14916"/>
    <cellStyle name="20% - Accent1 2 6 5 2 2" xfId="14917"/>
    <cellStyle name="20% - Accent1 2 6 5 2 2 2" xfId="14918"/>
    <cellStyle name="20% - Accent1 2 6 5 2 2 2 2" xfId="14919"/>
    <cellStyle name="20% - Accent1 2 6 5 2 2 2 2 2" xfId="14920"/>
    <cellStyle name="20% - Accent1 2 6 5 2 2 2 3" xfId="14921"/>
    <cellStyle name="20% - Accent1 2 6 5 2 2 3" xfId="14922"/>
    <cellStyle name="20% - Accent1 2 6 5 2 2 3 2" xfId="14923"/>
    <cellStyle name="20% - Accent1 2 6 5 2 2 4" xfId="14924"/>
    <cellStyle name="20% - Accent1 2 6 5 2 3" xfId="14925"/>
    <cellStyle name="20% - Accent1 2 6 5 2 3 2" xfId="14926"/>
    <cellStyle name="20% - Accent1 2 6 5 2 3 2 2" xfId="14927"/>
    <cellStyle name="20% - Accent1 2 6 5 2 3 2 2 2" xfId="14928"/>
    <cellStyle name="20% - Accent1 2 6 5 2 3 2 3" xfId="14929"/>
    <cellStyle name="20% - Accent1 2 6 5 2 3 3" xfId="14930"/>
    <cellStyle name="20% - Accent1 2 6 5 2 3 3 2" xfId="14931"/>
    <cellStyle name="20% - Accent1 2 6 5 2 3 4" xfId="14932"/>
    <cellStyle name="20% - Accent1 2 6 5 2 4" xfId="14933"/>
    <cellStyle name="20% - Accent1 2 6 5 2 4 2" xfId="14934"/>
    <cellStyle name="20% - Accent1 2 6 5 2 4 2 2" xfId="14935"/>
    <cellStyle name="20% - Accent1 2 6 5 2 4 2 2 2" xfId="14936"/>
    <cellStyle name="20% - Accent1 2 6 5 2 4 2 3" xfId="14937"/>
    <cellStyle name="20% - Accent1 2 6 5 2 4 3" xfId="14938"/>
    <cellStyle name="20% - Accent1 2 6 5 2 4 3 2" xfId="14939"/>
    <cellStyle name="20% - Accent1 2 6 5 2 4 4" xfId="14940"/>
    <cellStyle name="20% - Accent1 2 6 5 2 5" xfId="14941"/>
    <cellStyle name="20% - Accent1 2 6 5 2 5 2" xfId="14942"/>
    <cellStyle name="20% - Accent1 2 6 5 2 5 2 2" xfId="14943"/>
    <cellStyle name="20% - Accent1 2 6 5 2 5 3" xfId="14944"/>
    <cellStyle name="20% - Accent1 2 6 5 2 6" xfId="14945"/>
    <cellStyle name="20% - Accent1 2 6 5 2 6 2" xfId="14946"/>
    <cellStyle name="20% - Accent1 2 6 5 2 6 2 2" xfId="14947"/>
    <cellStyle name="20% - Accent1 2 6 5 2 6 3" xfId="14948"/>
    <cellStyle name="20% - Accent1 2 6 5 2 7" xfId="14949"/>
    <cellStyle name="20% - Accent1 2 6 5 2 7 2" xfId="14950"/>
    <cellStyle name="20% - Accent1 2 6 5 2 8" xfId="14951"/>
    <cellStyle name="20% - Accent1 2 6 5 2 8 2" xfId="14952"/>
    <cellStyle name="20% - Accent1 2 6 5 2 9" xfId="14953"/>
    <cellStyle name="20% - Accent1 2 6 5 3" xfId="14954"/>
    <cellStyle name="20% - Accent1 2 6 5 3 2" xfId="14955"/>
    <cellStyle name="20% - Accent1 2 6 5 3 2 2" xfId="14956"/>
    <cellStyle name="20% - Accent1 2 6 5 3 2 2 2" xfId="14957"/>
    <cellStyle name="20% - Accent1 2 6 5 3 2 2 2 2" xfId="14958"/>
    <cellStyle name="20% - Accent1 2 6 5 3 2 2 3" xfId="14959"/>
    <cellStyle name="20% - Accent1 2 6 5 3 2 3" xfId="14960"/>
    <cellStyle name="20% - Accent1 2 6 5 3 2 3 2" xfId="14961"/>
    <cellStyle name="20% - Accent1 2 6 5 3 2 4" xfId="14962"/>
    <cellStyle name="20% - Accent1 2 6 5 3 3" xfId="14963"/>
    <cellStyle name="20% - Accent1 2 6 5 3 3 2" xfId="14964"/>
    <cellStyle name="20% - Accent1 2 6 5 3 3 2 2" xfId="14965"/>
    <cellStyle name="20% - Accent1 2 6 5 3 3 2 2 2" xfId="14966"/>
    <cellStyle name="20% - Accent1 2 6 5 3 3 2 3" xfId="14967"/>
    <cellStyle name="20% - Accent1 2 6 5 3 3 3" xfId="14968"/>
    <cellStyle name="20% - Accent1 2 6 5 3 3 3 2" xfId="14969"/>
    <cellStyle name="20% - Accent1 2 6 5 3 3 4" xfId="14970"/>
    <cellStyle name="20% - Accent1 2 6 5 3 4" xfId="14971"/>
    <cellStyle name="20% - Accent1 2 6 5 3 4 2" xfId="14972"/>
    <cellStyle name="20% - Accent1 2 6 5 3 4 2 2" xfId="14973"/>
    <cellStyle name="20% - Accent1 2 6 5 3 4 2 2 2" xfId="14974"/>
    <cellStyle name="20% - Accent1 2 6 5 3 4 2 3" xfId="14975"/>
    <cellStyle name="20% - Accent1 2 6 5 3 4 3" xfId="14976"/>
    <cellStyle name="20% - Accent1 2 6 5 3 4 3 2" xfId="14977"/>
    <cellStyle name="20% - Accent1 2 6 5 3 4 4" xfId="14978"/>
    <cellStyle name="20% - Accent1 2 6 5 3 5" xfId="14979"/>
    <cellStyle name="20% - Accent1 2 6 5 3 5 2" xfId="14980"/>
    <cellStyle name="20% - Accent1 2 6 5 3 5 2 2" xfId="14981"/>
    <cellStyle name="20% - Accent1 2 6 5 3 5 3" xfId="14982"/>
    <cellStyle name="20% - Accent1 2 6 5 3 6" xfId="14983"/>
    <cellStyle name="20% - Accent1 2 6 5 3 6 2" xfId="14984"/>
    <cellStyle name="20% - Accent1 2 6 5 3 6 2 2" xfId="14985"/>
    <cellStyle name="20% - Accent1 2 6 5 3 6 3" xfId="14986"/>
    <cellStyle name="20% - Accent1 2 6 5 3 7" xfId="14987"/>
    <cellStyle name="20% - Accent1 2 6 5 3 7 2" xfId="14988"/>
    <cellStyle name="20% - Accent1 2 6 5 3 8" xfId="14989"/>
    <cellStyle name="20% - Accent1 2 6 5 3 8 2" xfId="14990"/>
    <cellStyle name="20% - Accent1 2 6 5 3 9" xfId="14991"/>
    <cellStyle name="20% - Accent1 2 6 5 4" xfId="14992"/>
    <cellStyle name="20% - Accent1 2 6 5 4 2" xfId="14993"/>
    <cellStyle name="20% - Accent1 2 6 5 4 2 2" xfId="14994"/>
    <cellStyle name="20% - Accent1 2 6 5 4 2 2 2" xfId="14995"/>
    <cellStyle name="20% - Accent1 2 6 5 4 2 3" xfId="14996"/>
    <cellStyle name="20% - Accent1 2 6 5 4 3" xfId="14997"/>
    <cellStyle name="20% - Accent1 2 6 5 4 3 2" xfId="14998"/>
    <cellStyle name="20% - Accent1 2 6 5 4 4" xfId="14999"/>
    <cellStyle name="20% - Accent1 2 6 5 5" xfId="15000"/>
    <cellStyle name="20% - Accent1 2 6 5 5 2" xfId="15001"/>
    <cellStyle name="20% - Accent1 2 6 5 5 2 2" xfId="15002"/>
    <cellStyle name="20% - Accent1 2 6 5 5 2 2 2" xfId="15003"/>
    <cellStyle name="20% - Accent1 2 6 5 5 2 3" xfId="15004"/>
    <cellStyle name="20% - Accent1 2 6 5 5 3" xfId="15005"/>
    <cellStyle name="20% - Accent1 2 6 5 5 3 2" xfId="15006"/>
    <cellStyle name="20% - Accent1 2 6 5 5 4" xfId="15007"/>
    <cellStyle name="20% - Accent1 2 6 5 6" xfId="15008"/>
    <cellStyle name="20% - Accent1 2 6 5 6 2" xfId="15009"/>
    <cellStyle name="20% - Accent1 2 6 5 6 2 2" xfId="15010"/>
    <cellStyle name="20% - Accent1 2 6 5 6 2 2 2" xfId="15011"/>
    <cellStyle name="20% - Accent1 2 6 5 6 2 3" xfId="15012"/>
    <cellStyle name="20% - Accent1 2 6 5 6 3" xfId="15013"/>
    <cellStyle name="20% - Accent1 2 6 5 6 3 2" xfId="15014"/>
    <cellStyle name="20% - Accent1 2 6 5 6 4" xfId="15015"/>
    <cellStyle name="20% - Accent1 2 6 5 7" xfId="15016"/>
    <cellStyle name="20% - Accent1 2 6 5 7 2" xfId="15017"/>
    <cellStyle name="20% - Accent1 2 6 5 7 2 2" xfId="15018"/>
    <cellStyle name="20% - Accent1 2 6 5 7 3" xfId="15019"/>
    <cellStyle name="20% - Accent1 2 6 5 8" xfId="15020"/>
    <cellStyle name="20% - Accent1 2 6 5 8 2" xfId="15021"/>
    <cellStyle name="20% - Accent1 2 6 5 8 2 2" xfId="15022"/>
    <cellStyle name="20% - Accent1 2 6 5 8 3" xfId="15023"/>
    <cellStyle name="20% - Accent1 2 6 5 9" xfId="15024"/>
    <cellStyle name="20% - Accent1 2 6 5 9 2" xfId="15025"/>
    <cellStyle name="20% - Accent1 2 6 6" xfId="15026"/>
    <cellStyle name="20% - Accent1 2 6 6 2" xfId="15027"/>
    <cellStyle name="20% - Accent1 2 6 6 2 2" xfId="15028"/>
    <cellStyle name="20% - Accent1 2 6 6 2 2 2" xfId="15029"/>
    <cellStyle name="20% - Accent1 2 6 6 2 2 2 2" xfId="15030"/>
    <cellStyle name="20% - Accent1 2 6 6 2 2 3" xfId="15031"/>
    <cellStyle name="20% - Accent1 2 6 6 2 3" xfId="15032"/>
    <cellStyle name="20% - Accent1 2 6 6 2 3 2" xfId="15033"/>
    <cellStyle name="20% - Accent1 2 6 6 2 4" xfId="15034"/>
    <cellStyle name="20% - Accent1 2 6 6 3" xfId="15035"/>
    <cellStyle name="20% - Accent1 2 6 6 3 2" xfId="15036"/>
    <cellStyle name="20% - Accent1 2 6 6 3 2 2" xfId="15037"/>
    <cellStyle name="20% - Accent1 2 6 6 3 2 2 2" xfId="15038"/>
    <cellStyle name="20% - Accent1 2 6 6 3 2 3" xfId="15039"/>
    <cellStyle name="20% - Accent1 2 6 6 3 3" xfId="15040"/>
    <cellStyle name="20% - Accent1 2 6 6 3 3 2" xfId="15041"/>
    <cellStyle name="20% - Accent1 2 6 6 3 4" xfId="15042"/>
    <cellStyle name="20% - Accent1 2 6 6 4" xfId="15043"/>
    <cellStyle name="20% - Accent1 2 6 6 4 2" xfId="15044"/>
    <cellStyle name="20% - Accent1 2 6 6 4 2 2" xfId="15045"/>
    <cellStyle name="20% - Accent1 2 6 6 4 2 2 2" xfId="15046"/>
    <cellStyle name="20% - Accent1 2 6 6 4 2 3" xfId="15047"/>
    <cellStyle name="20% - Accent1 2 6 6 4 3" xfId="15048"/>
    <cellStyle name="20% - Accent1 2 6 6 4 3 2" xfId="15049"/>
    <cellStyle name="20% - Accent1 2 6 6 4 4" xfId="15050"/>
    <cellStyle name="20% - Accent1 2 6 6 5" xfId="15051"/>
    <cellStyle name="20% - Accent1 2 6 6 5 2" xfId="15052"/>
    <cellStyle name="20% - Accent1 2 6 6 5 2 2" xfId="15053"/>
    <cellStyle name="20% - Accent1 2 6 6 5 3" xfId="15054"/>
    <cellStyle name="20% - Accent1 2 6 6 6" xfId="15055"/>
    <cellStyle name="20% - Accent1 2 6 6 6 2" xfId="15056"/>
    <cellStyle name="20% - Accent1 2 6 6 6 2 2" xfId="15057"/>
    <cellStyle name="20% - Accent1 2 6 6 6 3" xfId="15058"/>
    <cellStyle name="20% - Accent1 2 6 6 7" xfId="15059"/>
    <cellStyle name="20% - Accent1 2 6 6 7 2" xfId="15060"/>
    <cellStyle name="20% - Accent1 2 6 6 8" xfId="15061"/>
    <cellStyle name="20% - Accent1 2 6 6 8 2" xfId="15062"/>
    <cellStyle name="20% - Accent1 2 6 6 9" xfId="15063"/>
    <cellStyle name="20% - Accent1 2 6 7" xfId="15064"/>
    <cellStyle name="20% - Accent1 2 6 7 2" xfId="15065"/>
    <cellStyle name="20% - Accent1 2 6 7 2 2" xfId="15066"/>
    <cellStyle name="20% - Accent1 2 6 7 2 2 2" xfId="15067"/>
    <cellStyle name="20% - Accent1 2 6 7 2 2 2 2" xfId="15068"/>
    <cellStyle name="20% - Accent1 2 6 7 2 2 3" xfId="15069"/>
    <cellStyle name="20% - Accent1 2 6 7 2 3" xfId="15070"/>
    <cellStyle name="20% - Accent1 2 6 7 2 3 2" xfId="15071"/>
    <cellStyle name="20% - Accent1 2 6 7 2 4" xfId="15072"/>
    <cellStyle name="20% - Accent1 2 6 7 3" xfId="15073"/>
    <cellStyle name="20% - Accent1 2 6 7 3 2" xfId="15074"/>
    <cellStyle name="20% - Accent1 2 6 7 3 2 2" xfId="15075"/>
    <cellStyle name="20% - Accent1 2 6 7 3 2 2 2" xfId="15076"/>
    <cellStyle name="20% - Accent1 2 6 7 3 2 3" xfId="15077"/>
    <cellStyle name="20% - Accent1 2 6 7 3 3" xfId="15078"/>
    <cellStyle name="20% - Accent1 2 6 7 3 3 2" xfId="15079"/>
    <cellStyle name="20% - Accent1 2 6 7 3 4" xfId="15080"/>
    <cellStyle name="20% - Accent1 2 6 7 4" xfId="15081"/>
    <cellStyle name="20% - Accent1 2 6 7 4 2" xfId="15082"/>
    <cellStyle name="20% - Accent1 2 6 7 4 2 2" xfId="15083"/>
    <cellStyle name="20% - Accent1 2 6 7 4 2 2 2" xfId="15084"/>
    <cellStyle name="20% - Accent1 2 6 7 4 2 3" xfId="15085"/>
    <cellStyle name="20% - Accent1 2 6 7 4 3" xfId="15086"/>
    <cellStyle name="20% - Accent1 2 6 7 4 3 2" xfId="15087"/>
    <cellStyle name="20% - Accent1 2 6 7 4 4" xfId="15088"/>
    <cellStyle name="20% - Accent1 2 6 7 5" xfId="15089"/>
    <cellStyle name="20% - Accent1 2 6 7 5 2" xfId="15090"/>
    <cellStyle name="20% - Accent1 2 6 7 5 2 2" xfId="15091"/>
    <cellStyle name="20% - Accent1 2 6 7 5 3" xfId="15092"/>
    <cellStyle name="20% - Accent1 2 6 7 6" xfId="15093"/>
    <cellStyle name="20% - Accent1 2 6 7 6 2" xfId="15094"/>
    <cellStyle name="20% - Accent1 2 6 7 6 2 2" xfId="15095"/>
    <cellStyle name="20% - Accent1 2 6 7 6 3" xfId="15096"/>
    <cellStyle name="20% - Accent1 2 6 7 7" xfId="15097"/>
    <cellStyle name="20% - Accent1 2 6 7 7 2" xfId="15098"/>
    <cellStyle name="20% - Accent1 2 6 7 8" xfId="15099"/>
    <cellStyle name="20% - Accent1 2 6 7 8 2" xfId="15100"/>
    <cellStyle name="20% - Accent1 2 6 7 9" xfId="15101"/>
    <cellStyle name="20% - Accent1 2 6 8" xfId="15102"/>
    <cellStyle name="20% - Accent1 2 6 8 2" xfId="15103"/>
    <cellStyle name="20% - Accent1 2 6 8 2 2" xfId="15104"/>
    <cellStyle name="20% - Accent1 2 6 8 2 2 2" xfId="15105"/>
    <cellStyle name="20% - Accent1 2 6 8 2 3" xfId="15106"/>
    <cellStyle name="20% - Accent1 2 6 8 3" xfId="15107"/>
    <cellStyle name="20% - Accent1 2 6 8 3 2" xfId="15108"/>
    <cellStyle name="20% - Accent1 2 6 8 4" xfId="15109"/>
    <cellStyle name="20% - Accent1 2 6 9" xfId="15110"/>
    <cellStyle name="20% - Accent1 2 6 9 2" xfId="15111"/>
    <cellStyle name="20% - Accent1 2 6 9 2 2" xfId="15112"/>
    <cellStyle name="20% - Accent1 2 6 9 2 2 2" xfId="15113"/>
    <cellStyle name="20% - Accent1 2 6 9 2 3" xfId="15114"/>
    <cellStyle name="20% - Accent1 2 6 9 3" xfId="15115"/>
    <cellStyle name="20% - Accent1 2 6 9 3 2" xfId="15116"/>
    <cellStyle name="20% - Accent1 2 6 9 4" xfId="15117"/>
    <cellStyle name="20% - Accent1 2 7" xfId="15118"/>
    <cellStyle name="20% - Accent1 2 7 10" xfId="15119"/>
    <cellStyle name="20% - Accent1 2 7 10 2" xfId="15120"/>
    <cellStyle name="20% - Accent1 2 7 10 2 2" xfId="15121"/>
    <cellStyle name="20% - Accent1 2 7 10 3" xfId="15122"/>
    <cellStyle name="20% - Accent1 2 7 11" xfId="15123"/>
    <cellStyle name="20% - Accent1 2 7 11 2" xfId="15124"/>
    <cellStyle name="20% - Accent1 2 7 11 2 2" xfId="15125"/>
    <cellStyle name="20% - Accent1 2 7 11 3" xfId="15126"/>
    <cellStyle name="20% - Accent1 2 7 12" xfId="15127"/>
    <cellStyle name="20% - Accent1 2 7 12 2" xfId="15128"/>
    <cellStyle name="20% - Accent1 2 7 13" xfId="15129"/>
    <cellStyle name="20% - Accent1 2 7 13 2" xfId="15130"/>
    <cellStyle name="20% - Accent1 2 7 14" xfId="15131"/>
    <cellStyle name="20% - Accent1 2 7 2" xfId="15132"/>
    <cellStyle name="20% - Accent1 2 7 2 10" xfId="15133"/>
    <cellStyle name="20% - Accent1 2 7 2 10 2" xfId="15134"/>
    <cellStyle name="20% - Accent1 2 7 2 11" xfId="15135"/>
    <cellStyle name="20% - Accent1 2 7 2 2" xfId="15136"/>
    <cellStyle name="20% - Accent1 2 7 2 2 2" xfId="15137"/>
    <cellStyle name="20% - Accent1 2 7 2 2 2 2" xfId="15138"/>
    <cellStyle name="20% - Accent1 2 7 2 2 2 2 2" xfId="15139"/>
    <cellStyle name="20% - Accent1 2 7 2 2 2 2 2 2" xfId="15140"/>
    <cellStyle name="20% - Accent1 2 7 2 2 2 2 3" xfId="15141"/>
    <cellStyle name="20% - Accent1 2 7 2 2 2 3" xfId="15142"/>
    <cellStyle name="20% - Accent1 2 7 2 2 2 3 2" xfId="15143"/>
    <cellStyle name="20% - Accent1 2 7 2 2 2 4" xfId="15144"/>
    <cellStyle name="20% - Accent1 2 7 2 2 3" xfId="15145"/>
    <cellStyle name="20% - Accent1 2 7 2 2 3 2" xfId="15146"/>
    <cellStyle name="20% - Accent1 2 7 2 2 3 2 2" xfId="15147"/>
    <cellStyle name="20% - Accent1 2 7 2 2 3 2 2 2" xfId="15148"/>
    <cellStyle name="20% - Accent1 2 7 2 2 3 2 3" xfId="15149"/>
    <cellStyle name="20% - Accent1 2 7 2 2 3 3" xfId="15150"/>
    <cellStyle name="20% - Accent1 2 7 2 2 3 3 2" xfId="15151"/>
    <cellStyle name="20% - Accent1 2 7 2 2 3 4" xfId="15152"/>
    <cellStyle name="20% - Accent1 2 7 2 2 4" xfId="15153"/>
    <cellStyle name="20% - Accent1 2 7 2 2 4 2" xfId="15154"/>
    <cellStyle name="20% - Accent1 2 7 2 2 4 2 2" xfId="15155"/>
    <cellStyle name="20% - Accent1 2 7 2 2 4 2 2 2" xfId="15156"/>
    <cellStyle name="20% - Accent1 2 7 2 2 4 2 3" xfId="15157"/>
    <cellStyle name="20% - Accent1 2 7 2 2 4 3" xfId="15158"/>
    <cellStyle name="20% - Accent1 2 7 2 2 4 3 2" xfId="15159"/>
    <cellStyle name="20% - Accent1 2 7 2 2 4 4" xfId="15160"/>
    <cellStyle name="20% - Accent1 2 7 2 2 5" xfId="15161"/>
    <cellStyle name="20% - Accent1 2 7 2 2 5 2" xfId="15162"/>
    <cellStyle name="20% - Accent1 2 7 2 2 5 2 2" xfId="15163"/>
    <cellStyle name="20% - Accent1 2 7 2 2 5 3" xfId="15164"/>
    <cellStyle name="20% - Accent1 2 7 2 2 6" xfId="15165"/>
    <cellStyle name="20% - Accent1 2 7 2 2 6 2" xfId="15166"/>
    <cellStyle name="20% - Accent1 2 7 2 2 6 2 2" xfId="15167"/>
    <cellStyle name="20% - Accent1 2 7 2 2 6 3" xfId="15168"/>
    <cellStyle name="20% - Accent1 2 7 2 2 7" xfId="15169"/>
    <cellStyle name="20% - Accent1 2 7 2 2 7 2" xfId="15170"/>
    <cellStyle name="20% - Accent1 2 7 2 2 8" xfId="15171"/>
    <cellStyle name="20% - Accent1 2 7 2 2 8 2" xfId="15172"/>
    <cellStyle name="20% - Accent1 2 7 2 2 9" xfId="15173"/>
    <cellStyle name="20% - Accent1 2 7 2 3" xfId="15174"/>
    <cellStyle name="20% - Accent1 2 7 2 3 2" xfId="15175"/>
    <cellStyle name="20% - Accent1 2 7 2 3 2 2" xfId="15176"/>
    <cellStyle name="20% - Accent1 2 7 2 3 2 2 2" xfId="15177"/>
    <cellStyle name="20% - Accent1 2 7 2 3 2 2 2 2" xfId="15178"/>
    <cellStyle name="20% - Accent1 2 7 2 3 2 2 3" xfId="15179"/>
    <cellStyle name="20% - Accent1 2 7 2 3 2 3" xfId="15180"/>
    <cellStyle name="20% - Accent1 2 7 2 3 2 3 2" xfId="15181"/>
    <cellStyle name="20% - Accent1 2 7 2 3 2 4" xfId="15182"/>
    <cellStyle name="20% - Accent1 2 7 2 3 3" xfId="15183"/>
    <cellStyle name="20% - Accent1 2 7 2 3 3 2" xfId="15184"/>
    <cellStyle name="20% - Accent1 2 7 2 3 3 2 2" xfId="15185"/>
    <cellStyle name="20% - Accent1 2 7 2 3 3 2 2 2" xfId="15186"/>
    <cellStyle name="20% - Accent1 2 7 2 3 3 2 3" xfId="15187"/>
    <cellStyle name="20% - Accent1 2 7 2 3 3 3" xfId="15188"/>
    <cellStyle name="20% - Accent1 2 7 2 3 3 3 2" xfId="15189"/>
    <cellStyle name="20% - Accent1 2 7 2 3 3 4" xfId="15190"/>
    <cellStyle name="20% - Accent1 2 7 2 3 4" xfId="15191"/>
    <cellStyle name="20% - Accent1 2 7 2 3 4 2" xfId="15192"/>
    <cellStyle name="20% - Accent1 2 7 2 3 4 2 2" xfId="15193"/>
    <cellStyle name="20% - Accent1 2 7 2 3 4 2 2 2" xfId="15194"/>
    <cellStyle name="20% - Accent1 2 7 2 3 4 2 3" xfId="15195"/>
    <cellStyle name="20% - Accent1 2 7 2 3 4 3" xfId="15196"/>
    <cellStyle name="20% - Accent1 2 7 2 3 4 3 2" xfId="15197"/>
    <cellStyle name="20% - Accent1 2 7 2 3 4 4" xfId="15198"/>
    <cellStyle name="20% - Accent1 2 7 2 3 5" xfId="15199"/>
    <cellStyle name="20% - Accent1 2 7 2 3 5 2" xfId="15200"/>
    <cellStyle name="20% - Accent1 2 7 2 3 5 2 2" xfId="15201"/>
    <cellStyle name="20% - Accent1 2 7 2 3 5 3" xfId="15202"/>
    <cellStyle name="20% - Accent1 2 7 2 3 6" xfId="15203"/>
    <cellStyle name="20% - Accent1 2 7 2 3 6 2" xfId="15204"/>
    <cellStyle name="20% - Accent1 2 7 2 3 6 2 2" xfId="15205"/>
    <cellStyle name="20% - Accent1 2 7 2 3 6 3" xfId="15206"/>
    <cellStyle name="20% - Accent1 2 7 2 3 7" xfId="15207"/>
    <cellStyle name="20% - Accent1 2 7 2 3 7 2" xfId="15208"/>
    <cellStyle name="20% - Accent1 2 7 2 3 8" xfId="15209"/>
    <cellStyle name="20% - Accent1 2 7 2 3 8 2" xfId="15210"/>
    <cellStyle name="20% - Accent1 2 7 2 3 9" xfId="15211"/>
    <cellStyle name="20% - Accent1 2 7 2 4" xfId="15212"/>
    <cellStyle name="20% - Accent1 2 7 2 4 2" xfId="15213"/>
    <cellStyle name="20% - Accent1 2 7 2 4 2 2" xfId="15214"/>
    <cellStyle name="20% - Accent1 2 7 2 4 2 2 2" xfId="15215"/>
    <cellStyle name="20% - Accent1 2 7 2 4 2 3" xfId="15216"/>
    <cellStyle name="20% - Accent1 2 7 2 4 3" xfId="15217"/>
    <cellStyle name="20% - Accent1 2 7 2 4 3 2" xfId="15218"/>
    <cellStyle name="20% - Accent1 2 7 2 4 4" xfId="15219"/>
    <cellStyle name="20% - Accent1 2 7 2 5" xfId="15220"/>
    <cellStyle name="20% - Accent1 2 7 2 5 2" xfId="15221"/>
    <cellStyle name="20% - Accent1 2 7 2 5 2 2" xfId="15222"/>
    <cellStyle name="20% - Accent1 2 7 2 5 2 2 2" xfId="15223"/>
    <cellStyle name="20% - Accent1 2 7 2 5 2 3" xfId="15224"/>
    <cellStyle name="20% - Accent1 2 7 2 5 3" xfId="15225"/>
    <cellStyle name="20% - Accent1 2 7 2 5 3 2" xfId="15226"/>
    <cellStyle name="20% - Accent1 2 7 2 5 4" xfId="15227"/>
    <cellStyle name="20% - Accent1 2 7 2 6" xfId="15228"/>
    <cellStyle name="20% - Accent1 2 7 2 6 2" xfId="15229"/>
    <cellStyle name="20% - Accent1 2 7 2 6 2 2" xfId="15230"/>
    <cellStyle name="20% - Accent1 2 7 2 6 2 2 2" xfId="15231"/>
    <cellStyle name="20% - Accent1 2 7 2 6 2 3" xfId="15232"/>
    <cellStyle name="20% - Accent1 2 7 2 6 3" xfId="15233"/>
    <cellStyle name="20% - Accent1 2 7 2 6 3 2" xfId="15234"/>
    <cellStyle name="20% - Accent1 2 7 2 6 4" xfId="15235"/>
    <cellStyle name="20% - Accent1 2 7 2 7" xfId="15236"/>
    <cellStyle name="20% - Accent1 2 7 2 7 2" xfId="15237"/>
    <cellStyle name="20% - Accent1 2 7 2 7 2 2" xfId="15238"/>
    <cellStyle name="20% - Accent1 2 7 2 7 3" xfId="15239"/>
    <cellStyle name="20% - Accent1 2 7 2 8" xfId="15240"/>
    <cellStyle name="20% - Accent1 2 7 2 8 2" xfId="15241"/>
    <cellStyle name="20% - Accent1 2 7 2 8 2 2" xfId="15242"/>
    <cellStyle name="20% - Accent1 2 7 2 8 3" xfId="15243"/>
    <cellStyle name="20% - Accent1 2 7 2 9" xfId="15244"/>
    <cellStyle name="20% - Accent1 2 7 2 9 2" xfId="15245"/>
    <cellStyle name="20% - Accent1 2 7 3" xfId="15246"/>
    <cellStyle name="20% - Accent1 2 7 3 10" xfId="15247"/>
    <cellStyle name="20% - Accent1 2 7 3 10 2" xfId="15248"/>
    <cellStyle name="20% - Accent1 2 7 3 11" xfId="15249"/>
    <cellStyle name="20% - Accent1 2 7 3 2" xfId="15250"/>
    <cellStyle name="20% - Accent1 2 7 3 2 2" xfId="15251"/>
    <cellStyle name="20% - Accent1 2 7 3 2 2 2" xfId="15252"/>
    <cellStyle name="20% - Accent1 2 7 3 2 2 2 2" xfId="15253"/>
    <cellStyle name="20% - Accent1 2 7 3 2 2 2 2 2" xfId="15254"/>
    <cellStyle name="20% - Accent1 2 7 3 2 2 2 3" xfId="15255"/>
    <cellStyle name="20% - Accent1 2 7 3 2 2 3" xfId="15256"/>
    <cellStyle name="20% - Accent1 2 7 3 2 2 3 2" xfId="15257"/>
    <cellStyle name="20% - Accent1 2 7 3 2 2 4" xfId="15258"/>
    <cellStyle name="20% - Accent1 2 7 3 2 3" xfId="15259"/>
    <cellStyle name="20% - Accent1 2 7 3 2 3 2" xfId="15260"/>
    <cellStyle name="20% - Accent1 2 7 3 2 3 2 2" xfId="15261"/>
    <cellStyle name="20% - Accent1 2 7 3 2 3 2 2 2" xfId="15262"/>
    <cellStyle name="20% - Accent1 2 7 3 2 3 2 3" xfId="15263"/>
    <cellStyle name="20% - Accent1 2 7 3 2 3 3" xfId="15264"/>
    <cellStyle name="20% - Accent1 2 7 3 2 3 3 2" xfId="15265"/>
    <cellStyle name="20% - Accent1 2 7 3 2 3 4" xfId="15266"/>
    <cellStyle name="20% - Accent1 2 7 3 2 4" xfId="15267"/>
    <cellStyle name="20% - Accent1 2 7 3 2 4 2" xfId="15268"/>
    <cellStyle name="20% - Accent1 2 7 3 2 4 2 2" xfId="15269"/>
    <cellStyle name="20% - Accent1 2 7 3 2 4 2 2 2" xfId="15270"/>
    <cellStyle name="20% - Accent1 2 7 3 2 4 2 3" xfId="15271"/>
    <cellStyle name="20% - Accent1 2 7 3 2 4 3" xfId="15272"/>
    <cellStyle name="20% - Accent1 2 7 3 2 4 3 2" xfId="15273"/>
    <cellStyle name="20% - Accent1 2 7 3 2 4 4" xfId="15274"/>
    <cellStyle name="20% - Accent1 2 7 3 2 5" xfId="15275"/>
    <cellStyle name="20% - Accent1 2 7 3 2 5 2" xfId="15276"/>
    <cellStyle name="20% - Accent1 2 7 3 2 5 2 2" xfId="15277"/>
    <cellStyle name="20% - Accent1 2 7 3 2 5 3" xfId="15278"/>
    <cellStyle name="20% - Accent1 2 7 3 2 6" xfId="15279"/>
    <cellStyle name="20% - Accent1 2 7 3 2 6 2" xfId="15280"/>
    <cellStyle name="20% - Accent1 2 7 3 2 6 2 2" xfId="15281"/>
    <cellStyle name="20% - Accent1 2 7 3 2 6 3" xfId="15282"/>
    <cellStyle name="20% - Accent1 2 7 3 2 7" xfId="15283"/>
    <cellStyle name="20% - Accent1 2 7 3 2 7 2" xfId="15284"/>
    <cellStyle name="20% - Accent1 2 7 3 2 8" xfId="15285"/>
    <cellStyle name="20% - Accent1 2 7 3 2 8 2" xfId="15286"/>
    <cellStyle name="20% - Accent1 2 7 3 2 9" xfId="15287"/>
    <cellStyle name="20% - Accent1 2 7 3 3" xfId="15288"/>
    <cellStyle name="20% - Accent1 2 7 3 3 2" xfId="15289"/>
    <cellStyle name="20% - Accent1 2 7 3 3 2 2" xfId="15290"/>
    <cellStyle name="20% - Accent1 2 7 3 3 2 2 2" xfId="15291"/>
    <cellStyle name="20% - Accent1 2 7 3 3 2 2 2 2" xfId="15292"/>
    <cellStyle name="20% - Accent1 2 7 3 3 2 2 3" xfId="15293"/>
    <cellStyle name="20% - Accent1 2 7 3 3 2 3" xfId="15294"/>
    <cellStyle name="20% - Accent1 2 7 3 3 2 3 2" xfId="15295"/>
    <cellStyle name="20% - Accent1 2 7 3 3 2 4" xfId="15296"/>
    <cellStyle name="20% - Accent1 2 7 3 3 3" xfId="15297"/>
    <cellStyle name="20% - Accent1 2 7 3 3 3 2" xfId="15298"/>
    <cellStyle name="20% - Accent1 2 7 3 3 3 2 2" xfId="15299"/>
    <cellStyle name="20% - Accent1 2 7 3 3 3 2 2 2" xfId="15300"/>
    <cellStyle name="20% - Accent1 2 7 3 3 3 2 3" xfId="15301"/>
    <cellStyle name="20% - Accent1 2 7 3 3 3 3" xfId="15302"/>
    <cellStyle name="20% - Accent1 2 7 3 3 3 3 2" xfId="15303"/>
    <cellStyle name="20% - Accent1 2 7 3 3 3 4" xfId="15304"/>
    <cellStyle name="20% - Accent1 2 7 3 3 4" xfId="15305"/>
    <cellStyle name="20% - Accent1 2 7 3 3 4 2" xfId="15306"/>
    <cellStyle name="20% - Accent1 2 7 3 3 4 2 2" xfId="15307"/>
    <cellStyle name="20% - Accent1 2 7 3 3 4 2 2 2" xfId="15308"/>
    <cellStyle name="20% - Accent1 2 7 3 3 4 2 3" xfId="15309"/>
    <cellStyle name="20% - Accent1 2 7 3 3 4 3" xfId="15310"/>
    <cellStyle name="20% - Accent1 2 7 3 3 4 3 2" xfId="15311"/>
    <cellStyle name="20% - Accent1 2 7 3 3 4 4" xfId="15312"/>
    <cellStyle name="20% - Accent1 2 7 3 3 5" xfId="15313"/>
    <cellStyle name="20% - Accent1 2 7 3 3 5 2" xfId="15314"/>
    <cellStyle name="20% - Accent1 2 7 3 3 5 2 2" xfId="15315"/>
    <cellStyle name="20% - Accent1 2 7 3 3 5 3" xfId="15316"/>
    <cellStyle name="20% - Accent1 2 7 3 3 6" xfId="15317"/>
    <cellStyle name="20% - Accent1 2 7 3 3 6 2" xfId="15318"/>
    <cellStyle name="20% - Accent1 2 7 3 3 6 2 2" xfId="15319"/>
    <cellStyle name="20% - Accent1 2 7 3 3 6 3" xfId="15320"/>
    <cellStyle name="20% - Accent1 2 7 3 3 7" xfId="15321"/>
    <cellStyle name="20% - Accent1 2 7 3 3 7 2" xfId="15322"/>
    <cellStyle name="20% - Accent1 2 7 3 3 8" xfId="15323"/>
    <cellStyle name="20% - Accent1 2 7 3 3 8 2" xfId="15324"/>
    <cellStyle name="20% - Accent1 2 7 3 3 9" xfId="15325"/>
    <cellStyle name="20% - Accent1 2 7 3 4" xfId="15326"/>
    <cellStyle name="20% - Accent1 2 7 3 4 2" xfId="15327"/>
    <cellStyle name="20% - Accent1 2 7 3 4 2 2" xfId="15328"/>
    <cellStyle name="20% - Accent1 2 7 3 4 2 2 2" xfId="15329"/>
    <cellStyle name="20% - Accent1 2 7 3 4 2 3" xfId="15330"/>
    <cellStyle name="20% - Accent1 2 7 3 4 3" xfId="15331"/>
    <cellStyle name="20% - Accent1 2 7 3 4 3 2" xfId="15332"/>
    <cellStyle name="20% - Accent1 2 7 3 4 4" xfId="15333"/>
    <cellStyle name="20% - Accent1 2 7 3 5" xfId="15334"/>
    <cellStyle name="20% - Accent1 2 7 3 5 2" xfId="15335"/>
    <cellStyle name="20% - Accent1 2 7 3 5 2 2" xfId="15336"/>
    <cellStyle name="20% - Accent1 2 7 3 5 2 2 2" xfId="15337"/>
    <cellStyle name="20% - Accent1 2 7 3 5 2 3" xfId="15338"/>
    <cellStyle name="20% - Accent1 2 7 3 5 3" xfId="15339"/>
    <cellStyle name="20% - Accent1 2 7 3 5 3 2" xfId="15340"/>
    <cellStyle name="20% - Accent1 2 7 3 5 4" xfId="15341"/>
    <cellStyle name="20% - Accent1 2 7 3 6" xfId="15342"/>
    <cellStyle name="20% - Accent1 2 7 3 6 2" xfId="15343"/>
    <cellStyle name="20% - Accent1 2 7 3 6 2 2" xfId="15344"/>
    <cellStyle name="20% - Accent1 2 7 3 6 2 2 2" xfId="15345"/>
    <cellStyle name="20% - Accent1 2 7 3 6 2 3" xfId="15346"/>
    <cellStyle name="20% - Accent1 2 7 3 6 3" xfId="15347"/>
    <cellStyle name="20% - Accent1 2 7 3 6 3 2" xfId="15348"/>
    <cellStyle name="20% - Accent1 2 7 3 6 4" xfId="15349"/>
    <cellStyle name="20% - Accent1 2 7 3 7" xfId="15350"/>
    <cellStyle name="20% - Accent1 2 7 3 7 2" xfId="15351"/>
    <cellStyle name="20% - Accent1 2 7 3 7 2 2" xfId="15352"/>
    <cellStyle name="20% - Accent1 2 7 3 7 3" xfId="15353"/>
    <cellStyle name="20% - Accent1 2 7 3 8" xfId="15354"/>
    <cellStyle name="20% - Accent1 2 7 3 8 2" xfId="15355"/>
    <cellStyle name="20% - Accent1 2 7 3 8 2 2" xfId="15356"/>
    <cellStyle name="20% - Accent1 2 7 3 8 3" xfId="15357"/>
    <cellStyle name="20% - Accent1 2 7 3 9" xfId="15358"/>
    <cellStyle name="20% - Accent1 2 7 3 9 2" xfId="15359"/>
    <cellStyle name="20% - Accent1 2 7 4" xfId="15360"/>
    <cellStyle name="20% - Accent1 2 7 4 10" xfId="15361"/>
    <cellStyle name="20% - Accent1 2 7 4 10 2" xfId="15362"/>
    <cellStyle name="20% - Accent1 2 7 4 11" xfId="15363"/>
    <cellStyle name="20% - Accent1 2 7 4 2" xfId="15364"/>
    <cellStyle name="20% - Accent1 2 7 4 2 2" xfId="15365"/>
    <cellStyle name="20% - Accent1 2 7 4 2 2 2" xfId="15366"/>
    <cellStyle name="20% - Accent1 2 7 4 2 2 2 2" xfId="15367"/>
    <cellStyle name="20% - Accent1 2 7 4 2 2 2 2 2" xfId="15368"/>
    <cellStyle name="20% - Accent1 2 7 4 2 2 2 3" xfId="15369"/>
    <cellStyle name="20% - Accent1 2 7 4 2 2 3" xfId="15370"/>
    <cellStyle name="20% - Accent1 2 7 4 2 2 3 2" xfId="15371"/>
    <cellStyle name="20% - Accent1 2 7 4 2 2 4" xfId="15372"/>
    <cellStyle name="20% - Accent1 2 7 4 2 3" xfId="15373"/>
    <cellStyle name="20% - Accent1 2 7 4 2 3 2" xfId="15374"/>
    <cellStyle name="20% - Accent1 2 7 4 2 3 2 2" xfId="15375"/>
    <cellStyle name="20% - Accent1 2 7 4 2 3 2 2 2" xfId="15376"/>
    <cellStyle name="20% - Accent1 2 7 4 2 3 2 3" xfId="15377"/>
    <cellStyle name="20% - Accent1 2 7 4 2 3 3" xfId="15378"/>
    <cellStyle name="20% - Accent1 2 7 4 2 3 3 2" xfId="15379"/>
    <cellStyle name="20% - Accent1 2 7 4 2 3 4" xfId="15380"/>
    <cellStyle name="20% - Accent1 2 7 4 2 4" xfId="15381"/>
    <cellStyle name="20% - Accent1 2 7 4 2 4 2" xfId="15382"/>
    <cellStyle name="20% - Accent1 2 7 4 2 4 2 2" xfId="15383"/>
    <cellStyle name="20% - Accent1 2 7 4 2 4 2 2 2" xfId="15384"/>
    <cellStyle name="20% - Accent1 2 7 4 2 4 2 3" xfId="15385"/>
    <cellStyle name="20% - Accent1 2 7 4 2 4 3" xfId="15386"/>
    <cellStyle name="20% - Accent1 2 7 4 2 4 3 2" xfId="15387"/>
    <cellStyle name="20% - Accent1 2 7 4 2 4 4" xfId="15388"/>
    <cellStyle name="20% - Accent1 2 7 4 2 5" xfId="15389"/>
    <cellStyle name="20% - Accent1 2 7 4 2 5 2" xfId="15390"/>
    <cellStyle name="20% - Accent1 2 7 4 2 5 2 2" xfId="15391"/>
    <cellStyle name="20% - Accent1 2 7 4 2 5 3" xfId="15392"/>
    <cellStyle name="20% - Accent1 2 7 4 2 6" xfId="15393"/>
    <cellStyle name="20% - Accent1 2 7 4 2 6 2" xfId="15394"/>
    <cellStyle name="20% - Accent1 2 7 4 2 6 2 2" xfId="15395"/>
    <cellStyle name="20% - Accent1 2 7 4 2 6 3" xfId="15396"/>
    <cellStyle name="20% - Accent1 2 7 4 2 7" xfId="15397"/>
    <cellStyle name="20% - Accent1 2 7 4 2 7 2" xfId="15398"/>
    <cellStyle name="20% - Accent1 2 7 4 2 8" xfId="15399"/>
    <cellStyle name="20% - Accent1 2 7 4 2 8 2" xfId="15400"/>
    <cellStyle name="20% - Accent1 2 7 4 2 9" xfId="15401"/>
    <cellStyle name="20% - Accent1 2 7 4 3" xfId="15402"/>
    <cellStyle name="20% - Accent1 2 7 4 3 2" xfId="15403"/>
    <cellStyle name="20% - Accent1 2 7 4 3 2 2" xfId="15404"/>
    <cellStyle name="20% - Accent1 2 7 4 3 2 2 2" xfId="15405"/>
    <cellStyle name="20% - Accent1 2 7 4 3 2 2 2 2" xfId="15406"/>
    <cellStyle name="20% - Accent1 2 7 4 3 2 2 3" xfId="15407"/>
    <cellStyle name="20% - Accent1 2 7 4 3 2 3" xfId="15408"/>
    <cellStyle name="20% - Accent1 2 7 4 3 2 3 2" xfId="15409"/>
    <cellStyle name="20% - Accent1 2 7 4 3 2 4" xfId="15410"/>
    <cellStyle name="20% - Accent1 2 7 4 3 3" xfId="15411"/>
    <cellStyle name="20% - Accent1 2 7 4 3 3 2" xfId="15412"/>
    <cellStyle name="20% - Accent1 2 7 4 3 3 2 2" xfId="15413"/>
    <cellStyle name="20% - Accent1 2 7 4 3 3 2 2 2" xfId="15414"/>
    <cellStyle name="20% - Accent1 2 7 4 3 3 2 3" xfId="15415"/>
    <cellStyle name="20% - Accent1 2 7 4 3 3 3" xfId="15416"/>
    <cellStyle name="20% - Accent1 2 7 4 3 3 3 2" xfId="15417"/>
    <cellStyle name="20% - Accent1 2 7 4 3 3 4" xfId="15418"/>
    <cellStyle name="20% - Accent1 2 7 4 3 4" xfId="15419"/>
    <cellStyle name="20% - Accent1 2 7 4 3 4 2" xfId="15420"/>
    <cellStyle name="20% - Accent1 2 7 4 3 4 2 2" xfId="15421"/>
    <cellStyle name="20% - Accent1 2 7 4 3 4 2 2 2" xfId="15422"/>
    <cellStyle name="20% - Accent1 2 7 4 3 4 2 3" xfId="15423"/>
    <cellStyle name="20% - Accent1 2 7 4 3 4 3" xfId="15424"/>
    <cellStyle name="20% - Accent1 2 7 4 3 4 3 2" xfId="15425"/>
    <cellStyle name="20% - Accent1 2 7 4 3 4 4" xfId="15426"/>
    <cellStyle name="20% - Accent1 2 7 4 3 5" xfId="15427"/>
    <cellStyle name="20% - Accent1 2 7 4 3 5 2" xfId="15428"/>
    <cellStyle name="20% - Accent1 2 7 4 3 5 2 2" xfId="15429"/>
    <cellStyle name="20% - Accent1 2 7 4 3 5 3" xfId="15430"/>
    <cellStyle name="20% - Accent1 2 7 4 3 6" xfId="15431"/>
    <cellStyle name="20% - Accent1 2 7 4 3 6 2" xfId="15432"/>
    <cellStyle name="20% - Accent1 2 7 4 3 6 2 2" xfId="15433"/>
    <cellStyle name="20% - Accent1 2 7 4 3 6 3" xfId="15434"/>
    <cellStyle name="20% - Accent1 2 7 4 3 7" xfId="15435"/>
    <cellStyle name="20% - Accent1 2 7 4 3 7 2" xfId="15436"/>
    <cellStyle name="20% - Accent1 2 7 4 3 8" xfId="15437"/>
    <cellStyle name="20% - Accent1 2 7 4 3 8 2" xfId="15438"/>
    <cellStyle name="20% - Accent1 2 7 4 3 9" xfId="15439"/>
    <cellStyle name="20% - Accent1 2 7 4 4" xfId="15440"/>
    <cellStyle name="20% - Accent1 2 7 4 4 2" xfId="15441"/>
    <cellStyle name="20% - Accent1 2 7 4 4 2 2" xfId="15442"/>
    <cellStyle name="20% - Accent1 2 7 4 4 2 2 2" xfId="15443"/>
    <cellStyle name="20% - Accent1 2 7 4 4 2 3" xfId="15444"/>
    <cellStyle name="20% - Accent1 2 7 4 4 3" xfId="15445"/>
    <cellStyle name="20% - Accent1 2 7 4 4 3 2" xfId="15446"/>
    <cellStyle name="20% - Accent1 2 7 4 4 4" xfId="15447"/>
    <cellStyle name="20% - Accent1 2 7 4 5" xfId="15448"/>
    <cellStyle name="20% - Accent1 2 7 4 5 2" xfId="15449"/>
    <cellStyle name="20% - Accent1 2 7 4 5 2 2" xfId="15450"/>
    <cellStyle name="20% - Accent1 2 7 4 5 2 2 2" xfId="15451"/>
    <cellStyle name="20% - Accent1 2 7 4 5 2 3" xfId="15452"/>
    <cellStyle name="20% - Accent1 2 7 4 5 3" xfId="15453"/>
    <cellStyle name="20% - Accent1 2 7 4 5 3 2" xfId="15454"/>
    <cellStyle name="20% - Accent1 2 7 4 5 4" xfId="15455"/>
    <cellStyle name="20% - Accent1 2 7 4 6" xfId="15456"/>
    <cellStyle name="20% - Accent1 2 7 4 6 2" xfId="15457"/>
    <cellStyle name="20% - Accent1 2 7 4 6 2 2" xfId="15458"/>
    <cellStyle name="20% - Accent1 2 7 4 6 2 2 2" xfId="15459"/>
    <cellStyle name="20% - Accent1 2 7 4 6 2 3" xfId="15460"/>
    <cellStyle name="20% - Accent1 2 7 4 6 3" xfId="15461"/>
    <cellStyle name="20% - Accent1 2 7 4 6 3 2" xfId="15462"/>
    <cellStyle name="20% - Accent1 2 7 4 6 4" xfId="15463"/>
    <cellStyle name="20% - Accent1 2 7 4 7" xfId="15464"/>
    <cellStyle name="20% - Accent1 2 7 4 7 2" xfId="15465"/>
    <cellStyle name="20% - Accent1 2 7 4 7 2 2" xfId="15466"/>
    <cellStyle name="20% - Accent1 2 7 4 7 3" xfId="15467"/>
    <cellStyle name="20% - Accent1 2 7 4 8" xfId="15468"/>
    <cellStyle name="20% - Accent1 2 7 4 8 2" xfId="15469"/>
    <cellStyle name="20% - Accent1 2 7 4 8 2 2" xfId="15470"/>
    <cellStyle name="20% - Accent1 2 7 4 8 3" xfId="15471"/>
    <cellStyle name="20% - Accent1 2 7 4 9" xfId="15472"/>
    <cellStyle name="20% - Accent1 2 7 4 9 2" xfId="15473"/>
    <cellStyle name="20% - Accent1 2 7 5" xfId="15474"/>
    <cellStyle name="20% - Accent1 2 7 5 2" xfId="15475"/>
    <cellStyle name="20% - Accent1 2 7 5 2 2" xfId="15476"/>
    <cellStyle name="20% - Accent1 2 7 5 2 2 2" xfId="15477"/>
    <cellStyle name="20% - Accent1 2 7 5 2 2 2 2" xfId="15478"/>
    <cellStyle name="20% - Accent1 2 7 5 2 2 3" xfId="15479"/>
    <cellStyle name="20% - Accent1 2 7 5 2 3" xfId="15480"/>
    <cellStyle name="20% - Accent1 2 7 5 2 3 2" xfId="15481"/>
    <cellStyle name="20% - Accent1 2 7 5 2 4" xfId="15482"/>
    <cellStyle name="20% - Accent1 2 7 5 3" xfId="15483"/>
    <cellStyle name="20% - Accent1 2 7 5 3 2" xfId="15484"/>
    <cellStyle name="20% - Accent1 2 7 5 3 2 2" xfId="15485"/>
    <cellStyle name="20% - Accent1 2 7 5 3 2 2 2" xfId="15486"/>
    <cellStyle name="20% - Accent1 2 7 5 3 2 3" xfId="15487"/>
    <cellStyle name="20% - Accent1 2 7 5 3 3" xfId="15488"/>
    <cellStyle name="20% - Accent1 2 7 5 3 3 2" xfId="15489"/>
    <cellStyle name="20% - Accent1 2 7 5 3 4" xfId="15490"/>
    <cellStyle name="20% - Accent1 2 7 5 4" xfId="15491"/>
    <cellStyle name="20% - Accent1 2 7 5 4 2" xfId="15492"/>
    <cellStyle name="20% - Accent1 2 7 5 4 2 2" xfId="15493"/>
    <cellStyle name="20% - Accent1 2 7 5 4 2 2 2" xfId="15494"/>
    <cellStyle name="20% - Accent1 2 7 5 4 2 3" xfId="15495"/>
    <cellStyle name="20% - Accent1 2 7 5 4 3" xfId="15496"/>
    <cellStyle name="20% - Accent1 2 7 5 4 3 2" xfId="15497"/>
    <cellStyle name="20% - Accent1 2 7 5 4 4" xfId="15498"/>
    <cellStyle name="20% - Accent1 2 7 5 5" xfId="15499"/>
    <cellStyle name="20% - Accent1 2 7 5 5 2" xfId="15500"/>
    <cellStyle name="20% - Accent1 2 7 5 5 2 2" xfId="15501"/>
    <cellStyle name="20% - Accent1 2 7 5 5 3" xfId="15502"/>
    <cellStyle name="20% - Accent1 2 7 5 6" xfId="15503"/>
    <cellStyle name="20% - Accent1 2 7 5 6 2" xfId="15504"/>
    <cellStyle name="20% - Accent1 2 7 5 6 2 2" xfId="15505"/>
    <cellStyle name="20% - Accent1 2 7 5 6 3" xfId="15506"/>
    <cellStyle name="20% - Accent1 2 7 5 7" xfId="15507"/>
    <cellStyle name="20% - Accent1 2 7 5 7 2" xfId="15508"/>
    <cellStyle name="20% - Accent1 2 7 5 8" xfId="15509"/>
    <cellStyle name="20% - Accent1 2 7 5 8 2" xfId="15510"/>
    <cellStyle name="20% - Accent1 2 7 5 9" xfId="15511"/>
    <cellStyle name="20% - Accent1 2 7 6" xfId="15512"/>
    <cellStyle name="20% - Accent1 2 7 6 2" xfId="15513"/>
    <cellStyle name="20% - Accent1 2 7 6 2 2" xfId="15514"/>
    <cellStyle name="20% - Accent1 2 7 6 2 2 2" xfId="15515"/>
    <cellStyle name="20% - Accent1 2 7 6 2 2 2 2" xfId="15516"/>
    <cellStyle name="20% - Accent1 2 7 6 2 2 3" xfId="15517"/>
    <cellStyle name="20% - Accent1 2 7 6 2 3" xfId="15518"/>
    <cellStyle name="20% - Accent1 2 7 6 2 3 2" xfId="15519"/>
    <cellStyle name="20% - Accent1 2 7 6 2 4" xfId="15520"/>
    <cellStyle name="20% - Accent1 2 7 6 3" xfId="15521"/>
    <cellStyle name="20% - Accent1 2 7 6 3 2" xfId="15522"/>
    <cellStyle name="20% - Accent1 2 7 6 3 2 2" xfId="15523"/>
    <cellStyle name="20% - Accent1 2 7 6 3 2 2 2" xfId="15524"/>
    <cellStyle name="20% - Accent1 2 7 6 3 2 3" xfId="15525"/>
    <cellStyle name="20% - Accent1 2 7 6 3 3" xfId="15526"/>
    <cellStyle name="20% - Accent1 2 7 6 3 3 2" xfId="15527"/>
    <cellStyle name="20% - Accent1 2 7 6 3 4" xfId="15528"/>
    <cellStyle name="20% - Accent1 2 7 6 4" xfId="15529"/>
    <cellStyle name="20% - Accent1 2 7 6 4 2" xfId="15530"/>
    <cellStyle name="20% - Accent1 2 7 6 4 2 2" xfId="15531"/>
    <cellStyle name="20% - Accent1 2 7 6 4 2 2 2" xfId="15532"/>
    <cellStyle name="20% - Accent1 2 7 6 4 2 3" xfId="15533"/>
    <cellStyle name="20% - Accent1 2 7 6 4 3" xfId="15534"/>
    <cellStyle name="20% - Accent1 2 7 6 4 3 2" xfId="15535"/>
    <cellStyle name="20% - Accent1 2 7 6 4 4" xfId="15536"/>
    <cellStyle name="20% - Accent1 2 7 6 5" xfId="15537"/>
    <cellStyle name="20% - Accent1 2 7 6 5 2" xfId="15538"/>
    <cellStyle name="20% - Accent1 2 7 6 5 2 2" xfId="15539"/>
    <cellStyle name="20% - Accent1 2 7 6 5 3" xfId="15540"/>
    <cellStyle name="20% - Accent1 2 7 6 6" xfId="15541"/>
    <cellStyle name="20% - Accent1 2 7 6 6 2" xfId="15542"/>
    <cellStyle name="20% - Accent1 2 7 6 6 2 2" xfId="15543"/>
    <cellStyle name="20% - Accent1 2 7 6 6 3" xfId="15544"/>
    <cellStyle name="20% - Accent1 2 7 6 7" xfId="15545"/>
    <cellStyle name="20% - Accent1 2 7 6 7 2" xfId="15546"/>
    <cellStyle name="20% - Accent1 2 7 6 8" xfId="15547"/>
    <cellStyle name="20% - Accent1 2 7 6 8 2" xfId="15548"/>
    <cellStyle name="20% - Accent1 2 7 6 9" xfId="15549"/>
    <cellStyle name="20% - Accent1 2 7 7" xfId="15550"/>
    <cellStyle name="20% - Accent1 2 7 7 2" xfId="15551"/>
    <cellStyle name="20% - Accent1 2 7 7 2 2" xfId="15552"/>
    <cellStyle name="20% - Accent1 2 7 7 2 2 2" xfId="15553"/>
    <cellStyle name="20% - Accent1 2 7 7 2 3" xfId="15554"/>
    <cellStyle name="20% - Accent1 2 7 7 3" xfId="15555"/>
    <cellStyle name="20% - Accent1 2 7 7 3 2" xfId="15556"/>
    <cellStyle name="20% - Accent1 2 7 7 4" xfId="15557"/>
    <cellStyle name="20% - Accent1 2 7 8" xfId="15558"/>
    <cellStyle name="20% - Accent1 2 7 8 2" xfId="15559"/>
    <cellStyle name="20% - Accent1 2 7 8 2 2" xfId="15560"/>
    <cellStyle name="20% - Accent1 2 7 8 2 2 2" xfId="15561"/>
    <cellStyle name="20% - Accent1 2 7 8 2 3" xfId="15562"/>
    <cellStyle name="20% - Accent1 2 7 8 3" xfId="15563"/>
    <cellStyle name="20% - Accent1 2 7 8 3 2" xfId="15564"/>
    <cellStyle name="20% - Accent1 2 7 8 4" xfId="15565"/>
    <cellStyle name="20% - Accent1 2 7 9" xfId="15566"/>
    <cellStyle name="20% - Accent1 2 7 9 2" xfId="15567"/>
    <cellStyle name="20% - Accent1 2 7 9 2 2" xfId="15568"/>
    <cellStyle name="20% - Accent1 2 7 9 2 2 2" xfId="15569"/>
    <cellStyle name="20% - Accent1 2 7 9 2 3" xfId="15570"/>
    <cellStyle name="20% - Accent1 2 7 9 3" xfId="15571"/>
    <cellStyle name="20% - Accent1 2 7 9 3 2" xfId="15572"/>
    <cellStyle name="20% - Accent1 2 7 9 4" xfId="15573"/>
    <cellStyle name="20% - Accent1 2 8" xfId="15574"/>
    <cellStyle name="20% - Accent1 2 8 10" xfId="15575"/>
    <cellStyle name="20% - Accent1 2 8 10 2" xfId="15576"/>
    <cellStyle name="20% - Accent1 2 8 11" xfId="15577"/>
    <cellStyle name="20% - Accent1 2 8 11 2" xfId="15578"/>
    <cellStyle name="20% - Accent1 2 8 12" xfId="15579"/>
    <cellStyle name="20% - Accent1 2 8 2" xfId="15580"/>
    <cellStyle name="20% - Accent1 2 8 2 10" xfId="15581"/>
    <cellStyle name="20% - Accent1 2 8 2 10 2" xfId="15582"/>
    <cellStyle name="20% - Accent1 2 8 2 11" xfId="15583"/>
    <cellStyle name="20% - Accent1 2 8 2 2" xfId="15584"/>
    <cellStyle name="20% - Accent1 2 8 2 2 2" xfId="15585"/>
    <cellStyle name="20% - Accent1 2 8 2 2 2 2" xfId="15586"/>
    <cellStyle name="20% - Accent1 2 8 2 2 2 2 2" xfId="15587"/>
    <cellStyle name="20% - Accent1 2 8 2 2 2 2 2 2" xfId="15588"/>
    <cellStyle name="20% - Accent1 2 8 2 2 2 2 3" xfId="15589"/>
    <cellStyle name="20% - Accent1 2 8 2 2 2 3" xfId="15590"/>
    <cellStyle name="20% - Accent1 2 8 2 2 2 3 2" xfId="15591"/>
    <cellStyle name="20% - Accent1 2 8 2 2 2 4" xfId="15592"/>
    <cellStyle name="20% - Accent1 2 8 2 2 3" xfId="15593"/>
    <cellStyle name="20% - Accent1 2 8 2 2 3 2" xfId="15594"/>
    <cellStyle name="20% - Accent1 2 8 2 2 3 2 2" xfId="15595"/>
    <cellStyle name="20% - Accent1 2 8 2 2 3 2 2 2" xfId="15596"/>
    <cellStyle name="20% - Accent1 2 8 2 2 3 2 3" xfId="15597"/>
    <cellStyle name="20% - Accent1 2 8 2 2 3 3" xfId="15598"/>
    <cellStyle name="20% - Accent1 2 8 2 2 3 3 2" xfId="15599"/>
    <cellStyle name="20% - Accent1 2 8 2 2 3 4" xfId="15600"/>
    <cellStyle name="20% - Accent1 2 8 2 2 4" xfId="15601"/>
    <cellStyle name="20% - Accent1 2 8 2 2 4 2" xfId="15602"/>
    <cellStyle name="20% - Accent1 2 8 2 2 4 2 2" xfId="15603"/>
    <cellStyle name="20% - Accent1 2 8 2 2 4 2 2 2" xfId="15604"/>
    <cellStyle name="20% - Accent1 2 8 2 2 4 2 3" xfId="15605"/>
    <cellStyle name="20% - Accent1 2 8 2 2 4 3" xfId="15606"/>
    <cellStyle name="20% - Accent1 2 8 2 2 4 3 2" xfId="15607"/>
    <cellStyle name="20% - Accent1 2 8 2 2 4 4" xfId="15608"/>
    <cellStyle name="20% - Accent1 2 8 2 2 5" xfId="15609"/>
    <cellStyle name="20% - Accent1 2 8 2 2 5 2" xfId="15610"/>
    <cellStyle name="20% - Accent1 2 8 2 2 5 2 2" xfId="15611"/>
    <cellStyle name="20% - Accent1 2 8 2 2 5 3" xfId="15612"/>
    <cellStyle name="20% - Accent1 2 8 2 2 6" xfId="15613"/>
    <cellStyle name="20% - Accent1 2 8 2 2 6 2" xfId="15614"/>
    <cellStyle name="20% - Accent1 2 8 2 2 6 2 2" xfId="15615"/>
    <cellStyle name="20% - Accent1 2 8 2 2 6 3" xfId="15616"/>
    <cellStyle name="20% - Accent1 2 8 2 2 7" xfId="15617"/>
    <cellStyle name="20% - Accent1 2 8 2 2 7 2" xfId="15618"/>
    <cellStyle name="20% - Accent1 2 8 2 2 8" xfId="15619"/>
    <cellStyle name="20% - Accent1 2 8 2 2 8 2" xfId="15620"/>
    <cellStyle name="20% - Accent1 2 8 2 2 9" xfId="15621"/>
    <cellStyle name="20% - Accent1 2 8 2 3" xfId="15622"/>
    <cellStyle name="20% - Accent1 2 8 2 3 2" xfId="15623"/>
    <cellStyle name="20% - Accent1 2 8 2 3 2 2" xfId="15624"/>
    <cellStyle name="20% - Accent1 2 8 2 3 2 2 2" xfId="15625"/>
    <cellStyle name="20% - Accent1 2 8 2 3 2 2 2 2" xfId="15626"/>
    <cellStyle name="20% - Accent1 2 8 2 3 2 2 3" xfId="15627"/>
    <cellStyle name="20% - Accent1 2 8 2 3 2 3" xfId="15628"/>
    <cellStyle name="20% - Accent1 2 8 2 3 2 3 2" xfId="15629"/>
    <cellStyle name="20% - Accent1 2 8 2 3 2 4" xfId="15630"/>
    <cellStyle name="20% - Accent1 2 8 2 3 3" xfId="15631"/>
    <cellStyle name="20% - Accent1 2 8 2 3 3 2" xfId="15632"/>
    <cellStyle name="20% - Accent1 2 8 2 3 3 2 2" xfId="15633"/>
    <cellStyle name="20% - Accent1 2 8 2 3 3 2 2 2" xfId="15634"/>
    <cellStyle name="20% - Accent1 2 8 2 3 3 2 3" xfId="15635"/>
    <cellStyle name="20% - Accent1 2 8 2 3 3 3" xfId="15636"/>
    <cellStyle name="20% - Accent1 2 8 2 3 3 3 2" xfId="15637"/>
    <cellStyle name="20% - Accent1 2 8 2 3 3 4" xfId="15638"/>
    <cellStyle name="20% - Accent1 2 8 2 3 4" xfId="15639"/>
    <cellStyle name="20% - Accent1 2 8 2 3 4 2" xfId="15640"/>
    <cellStyle name="20% - Accent1 2 8 2 3 4 2 2" xfId="15641"/>
    <cellStyle name="20% - Accent1 2 8 2 3 4 2 2 2" xfId="15642"/>
    <cellStyle name="20% - Accent1 2 8 2 3 4 2 3" xfId="15643"/>
    <cellStyle name="20% - Accent1 2 8 2 3 4 3" xfId="15644"/>
    <cellStyle name="20% - Accent1 2 8 2 3 4 3 2" xfId="15645"/>
    <cellStyle name="20% - Accent1 2 8 2 3 4 4" xfId="15646"/>
    <cellStyle name="20% - Accent1 2 8 2 3 5" xfId="15647"/>
    <cellStyle name="20% - Accent1 2 8 2 3 5 2" xfId="15648"/>
    <cellStyle name="20% - Accent1 2 8 2 3 5 2 2" xfId="15649"/>
    <cellStyle name="20% - Accent1 2 8 2 3 5 3" xfId="15650"/>
    <cellStyle name="20% - Accent1 2 8 2 3 6" xfId="15651"/>
    <cellStyle name="20% - Accent1 2 8 2 3 6 2" xfId="15652"/>
    <cellStyle name="20% - Accent1 2 8 2 3 6 2 2" xfId="15653"/>
    <cellStyle name="20% - Accent1 2 8 2 3 6 3" xfId="15654"/>
    <cellStyle name="20% - Accent1 2 8 2 3 7" xfId="15655"/>
    <cellStyle name="20% - Accent1 2 8 2 3 7 2" xfId="15656"/>
    <cellStyle name="20% - Accent1 2 8 2 3 8" xfId="15657"/>
    <cellStyle name="20% - Accent1 2 8 2 3 8 2" xfId="15658"/>
    <cellStyle name="20% - Accent1 2 8 2 3 9" xfId="15659"/>
    <cellStyle name="20% - Accent1 2 8 2 4" xfId="15660"/>
    <cellStyle name="20% - Accent1 2 8 2 4 2" xfId="15661"/>
    <cellStyle name="20% - Accent1 2 8 2 4 2 2" xfId="15662"/>
    <cellStyle name="20% - Accent1 2 8 2 4 2 2 2" xfId="15663"/>
    <cellStyle name="20% - Accent1 2 8 2 4 2 3" xfId="15664"/>
    <cellStyle name="20% - Accent1 2 8 2 4 3" xfId="15665"/>
    <cellStyle name="20% - Accent1 2 8 2 4 3 2" xfId="15666"/>
    <cellStyle name="20% - Accent1 2 8 2 4 4" xfId="15667"/>
    <cellStyle name="20% - Accent1 2 8 2 5" xfId="15668"/>
    <cellStyle name="20% - Accent1 2 8 2 5 2" xfId="15669"/>
    <cellStyle name="20% - Accent1 2 8 2 5 2 2" xfId="15670"/>
    <cellStyle name="20% - Accent1 2 8 2 5 2 2 2" xfId="15671"/>
    <cellStyle name="20% - Accent1 2 8 2 5 2 3" xfId="15672"/>
    <cellStyle name="20% - Accent1 2 8 2 5 3" xfId="15673"/>
    <cellStyle name="20% - Accent1 2 8 2 5 3 2" xfId="15674"/>
    <cellStyle name="20% - Accent1 2 8 2 5 4" xfId="15675"/>
    <cellStyle name="20% - Accent1 2 8 2 6" xfId="15676"/>
    <cellStyle name="20% - Accent1 2 8 2 6 2" xfId="15677"/>
    <cellStyle name="20% - Accent1 2 8 2 6 2 2" xfId="15678"/>
    <cellStyle name="20% - Accent1 2 8 2 6 2 2 2" xfId="15679"/>
    <cellStyle name="20% - Accent1 2 8 2 6 2 3" xfId="15680"/>
    <cellStyle name="20% - Accent1 2 8 2 6 3" xfId="15681"/>
    <cellStyle name="20% - Accent1 2 8 2 6 3 2" xfId="15682"/>
    <cellStyle name="20% - Accent1 2 8 2 6 4" xfId="15683"/>
    <cellStyle name="20% - Accent1 2 8 2 7" xfId="15684"/>
    <cellStyle name="20% - Accent1 2 8 2 7 2" xfId="15685"/>
    <cellStyle name="20% - Accent1 2 8 2 7 2 2" xfId="15686"/>
    <cellStyle name="20% - Accent1 2 8 2 7 3" xfId="15687"/>
    <cellStyle name="20% - Accent1 2 8 2 8" xfId="15688"/>
    <cellStyle name="20% - Accent1 2 8 2 8 2" xfId="15689"/>
    <cellStyle name="20% - Accent1 2 8 2 8 2 2" xfId="15690"/>
    <cellStyle name="20% - Accent1 2 8 2 8 3" xfId="15691"/>
    <cellStyle name="20% - Accent1 2 8 2 9" xfId="15692"/>
    <cellStyle name="20% - Accent1 2 8 2 9 2" xfId="15693"/>
    <cellStyle name="20% - Accent1 2 8 3" xfId="15694"/>
    <cellStyle name="20% - Accent1 2 8 3 2" xfId="15695"/>
    <cellStyle name="20% - Accent1 2 8 3 2 2" xfId="15696"/>
    <cellStyle name="20% - Accent1 2 8 3 2 2 2" xfId="15697"/>
    <cellStyle name="20% - Accent1 2 8 3 2 2 2 2" xfId="15698"/>
    <cellStyle name="20% - Accent1 2 8 3 2 2 3" xfId="15699"/>
    <cellStyle name="20% - Accent1 2 8 3 2 3" xfId="15700"/>
    <cellStyle name="20% - Accent1 2 8 3 2 3 2" xfId="15701"/>
    <cellStyle name="20% - Accent1 2 8 3 2 4" xfId="15702"/>
    <cellStyle name="20% - Accent1 2 8 3 3" xfId="15703"/>
    <cellStyle name="20% - Accent1 2 8 3 3 2" xfId="15704"/>
    <cellStyle name="20% - Accent1 2 8 3 3 2 2" xfId="15705"/>
    <cellStyle name="20% - Accent1 2 8 3 3 2 2 2" xfId="15706"/>
    <cellStyle name="20% - Accent1 2 8 3 3 2 3" xfId="15707"/>
    <cellStyle name="20% - Accent1 2 8 3 3 3" xfId="15708"/>
    <cellStyle name="20% - Accent1 2 8 3 3 3 2" xfId="15709"/>
    <cellStyle name="20% - Accent1 2 8 3 3 4" xfId="15710"/>
    <cellStyle name="20% - Accent1 2 8 3 4" xfId="15711"/>
    <cellStyle name="20% - Accent1 2 8 3 4 2" xfId="15712"/>
    <cellStyle name="20% - Accent1 2 8 3 4 2 2" xfId="15713"/>
    <cellStyle name="20% - Accent1 2 8 3 4 2 2 2" xfId="15714"/>
    <cellStyle name="20% - Accent1 2 8 3 4 2 3" xfId="15715"/>
    <cellStyle name="20% - Accent1 2 8 3 4 3" xfId="15716"/>
    <cellStyle name="20% - Accent1 2 8 3 4 3 2" xfId="15717"/>
    <cellStyle name="20% - Accent1 2 8 3 4 4" xfId="15718"/>
    <cellStyle name="20% - Accent1 2 8 3 5" xfId="15719"/>
    <cellStyle name="20% - Accent1 2 8 3 5 2" xfId="15720"/>
    <cellStyle name="20% - Accent1 2 8 3 5 2 2" xfId="15721"/>
    <cellStyle name="20% - Accent1 2 8 3 5 3" xfId="15722"/>
    <cellStyle name="20% - Accent1 2 8 3 6" xfId="15723"/>
    <cellStyle name="20% - Accent1 2 8 3 6 2" xfId="15724"/>
    <cellStyle name="20% - Accent1 2 8 3 6 2 2" xfId="15725"/>
    <cellStyle name="20% - Accent1 2 8 3 6 3" xfId="15726"/>
    <cellStyle name="20% - Accent1 2 8 3 7" xfId="15727"/>
    <cellStyle name="20% - Accent1 2 8 3 7 2" xfId="15728"/>
    <cellStyle name="20% - Accent1 2 8 3 8" xfId="15729"/>
    <cellStyle name="20% - Accent1 2 8 3 8 2" xfId="15730"/>
    <cellStyle name="20% - Accent1 2 8 3 9" xfId="15731"/>
    <cellStyle name="20% - Accent1 2 8 4" xfId="15732"/>
    <cellStyle name="20% - Accent1 2 8 4 2" xfId="15733"/>
    <cellStyle name="20% - Accent1 2 8 4 2 2" xfId="15734"/>
    <cellStyle name="20% - Accent1 2 8 4 2 2 2" xfId="15735"/>
    <cellStyle name="20% - Accent1 2 8 4 2 2 2 2" xfId="15736"/>
    <cellStyle name="20% - Accent1 2 8 4 2 2 3" xfId="15737"/>
    <cellStyle name="20% - Accent1 2 8 4 2 3" xfId="15738"/>
    <cellStyle name="20% - Accent1 2 8 4 2 3 2" xfId="15739"/>
    <cellStyle name="20% - Accent1 2 8 4 2 4" xfId="15740"/>
    <cellStyle name="20% - Accent1 2 8 4 3" xfId="15741"/>
    <cellStyle name="20% - Accent1 2 8 4 3 2" xfId="15742"/>
    <cellStyle name="20% - Accent1 2 8 4 3 2 2" xfId="15743"/>
    <cellStyle name="20% - Accent1 2 8 4 3 2 2 2" xfId="15744"/>
    <cellStyle name="20% - Accent1 2 8 4 3 2 3" xfId="15745"/>
    <cellStyle name="20% - Accent1 2 8 4 3 3" xfId="15746"/>
    <cellStyle name="20% - Accent1 2 8 4 3 3 2" xfId="15747"/>
    <cellStyle name="20% - Accent1 2 8 4 3 4" xfId="15748"/>
    <cellStyle name="20% - Accent1 2 8 4 4" xfId="15749"/>
    <cellStyle name="20% - Accent1 2 8 4 4 2" xfId="15750"/>
    <cellStyle name="20% - Accent1 2 8 4 4 2 2" xfId="15751"/>
    <cellStyle name="20% - Accent1 2 8 4 4 2 2 2" xfId="15752"/>
    <cellStyle name="20% - Accent1 2 8 4 4 2 3" xfId="15753"/>
    <cellStyle name="20% - Accent1 2 8 4 4 3" xfId="15754"/>
    <cellStyle name="20% - Accent1 2 8 4 4 3 2" xfId="15755"/>
    <cellStyle name="20% - Accent1 2 8 4 4 4" xfId="15756"/>
    <cellStyle name="20% - Accent1 2 8 4 5" xfId="15757"/>
    <cellStyle name="20% - Accent1 2 8 4 5 2" xfId="15758"/>
    <cellStyle name="20% - Accent1 2 8 4 5 2 2" xfId="15759"/>
    <cellStyle name="20% - Accent1 2 8 4 5 3" xfId="15760"/>
    <cellStyle name="20% - Accent1 2 8 4 6" xfId="15761"/>
    <cellStyle name="20% - Accent1 2 8 4 6 2" xfId="15762"/>
    <cellStyle name="20% - Accent1 2 8 4 6 2 2" xfId="15763"/>
    <cellStyle name="20% - Accent1 2 8 4 6 3" xfId="15764"/>
    <cellStyle name="20% - Accent1 2 8 4 7" xfId="15765"/>
    <cellStyle name="20% - Accent1 2 8 4 7 2" xfId="15766"/>
    <cellStyle name="20% - Accent1 2 8 4 8" xfId="15767"/>
    <cellStyle name="20% - Accent1 2 8 4 8 2" xfId="15768"/>
    <cellStyle name="20% - Accent1 2 8 4 9" xfId="15769"/>
    <cellStyle name="20% - Accent1 2 8 5" xfId="15770"/>
    <cellStyle name="20% - Accent1 2 8 5 2" xfId="15771"/>
    <cellStyle name="20% - Accent1 2 8 5 2 2" xfId="15772"/>
    <cellStyle name="20% - Accent1 2 8 5 2 2 2" xfId="15773"/>
    <cellStyle name="20% - Accent1 2 8 5 2 3" xfId="15774"/>
    <cellStyle name="20% - Accent1 2 8 5 3" xfId="15775"/>
    <cellStyle name="20% - Accent1 2 8 5 3 2" xfId="15776"/>
    <cellStyle name="20% - Accent1 2 8 5 4" xfId="15777"/>
    <cellStyle name="20% - Accent1 2 8 6" xfId="15778"/>
    <cellStyle name="20% - Accent1 2 8 6 2" xfId="15779"/>
    <cellStyle name="20% - Accent1 2 8 6 2 2" xfId="15780"/>
    <cellStyle name="20% - Accent1 2 8 6 2 2 2" xfId="15781"/>
    <cellStyle name="20% - Accent1 2 8 6 2 3" xfId="15782"/>
    <cellStyle name="20% - Accent1 2 8 6 3" xfId="15783"/>
    <cellStyle name="20% - Accent1 2 8 6 3 2" xfId="15784"/>
    <cellStyle name="20% - Accent1 2 8 6 4" xfId="15785"/>
    <cellStyle name="20% - Accent1 2 8 7" xfId="15786"/>
    <cellStyle name="20% - Accent1 2 8 7 2" xfId="15787"/>
    <cellStyle name="20% - Accent1 2 8 7 2 2" xfId="15788"/>
    <cellStyle name="20% - Accent1 2 8 7 2 2 2" xfId="15789"/>
    <cellStyle name="20% - Accent1 2 8 7 2 3" xfId="15790"/>
    <cellStyle name="20% - Accent1 2 8 7 3" xfId="15791"/>
    <cellStyle name="20% - Accent1 2 8 7 3 2" xfId="15792"/>
    <cellStyle name="20% - Accent1 2 8 7 4" xfId="15793"/>
    <cellStyle name="20% - Accent1 2 8 8" xfId="15794"/>
    <cellStyle name="20% - Accent1 2 8 8 2" xfId="15795"/>
    <cellStyle name="20% - Accent1 2 8 8 2 2" xfId="15796"/>
    <cellStyle name="20% - Accent1 2 8 8 3" xfId="15797"/>
    <cellStyle name="20% - Accent1 2 8 9" xfId="15798"/>
    <cellStyle name="20% - Accent1 2 8 9 2" xfId="15799"/>
    <cellStyle name="20% - Accent1 2 8 9 2 2" xfId="15800"/>
    <cellStyle name="20% - Accent1 2 8 9 3" xfId="15801"/>
    <cellStyle name="20% - Accent1 2 9" xfId="15802"/>
    <cellStyle name="20% - Accent1 2 9 10" xfId="15803"/>
    <cellStyle name="20% - Accent1 2 9 10 2" xfId="15804"/>
    <cellStyle name="20% - Accent1 2 9 11" xfId="15805"/>
    <cellStyle name="20% - Accent1 2 9 2" xfId="15806"/>
    <cellStyle name="20% - Accent1 2 9 2 2" xfId="15807"/>
    <cellStyle name="20% - Accent1 2 9 2 2 2" xfId="15808"/>
    <cellStyle name="20% - Accent1 2 9 2 2 2 2" xfId="15809"/>
    <cellStyle name="20% - Accent1 2 9 2 2 2 2 2" xfId="15810"/>
    <cellStyle name="20% - Accent1 2 9 2 2 2 3" xfId="15811"/>
    <cellStyle name="20% - Accent1 2 9 2 2 3" xfId="15812"/>
    <cellStyle name="20% - Accent1 2 9 2 2 3 2" xfId="15813"/>
    <cellStyle name="20% - Accent1 2 9 2 2 4" xfId="15814"/>
    <cellStyle name="20% - Accent1 2 9 2 3" xfId="15815"/>
    <cellStyle name="20% - Accent1 2 9 2 3 2" xfId="15816"/>
    <cellStyle name="20% - Accent1 2 9 2 3 2 2" xfId="15817"/>
    <cellStyle name="20% - Accent1 2 9 2 3 2 2 2" xfId="15818"/>
    <cellStyle name="20% - Accent1 2 9 2 3 2 3" xfId="15819"/>
    <cellStyle name="20% - Accent1 2 9 2 3 3" xfId="15820"/>
    <cellStyle name="20% - Accent1 2 9 2 3 3 2" xfId="15821"/>
    <cellStyle name="20% - Accent1 2 9 2 3 4" xfId="15822"/>
    <cellStyle name="20% - Accent1 2 9 2 4" xfId="15823"/>
    <cellStyle name="20% - Accent1 2 9 2 4 2" xfId="15824"/>
    <cellStyle name="20% - Accent1 2 9 2 4 2 2" xfId="15825"/>
    <cellStyle name="20% - Accent1 2 9 2 4 2 2 2" xfId="15826"/>
    <cellStyle name="20% - Accent1 2 9 2 4 2 3" xfId="15827"/>
    <cellStyle name="20% - Accent1 2 9 2 4 3" xfId="15828"/>
    <cellStyle name="20% - Accent1 2 9 2 4 3 2" xfId="15829"/>
    <cellStyle name="20% - Accent1 2 9 2 4 4" xfId="15830"/>
    <cellStyle name="20% - Accent1 2 9 2 5" xfId="15831"/>
    <cellStyle name="20% - Accent1 2 9 2 5 2" xfId="15832"/>
    <cellStyle name="20% - Accent1 2 9 2 5 2 2" xfId="15833"/>
    <cellStyle name="20% - Accent1 2 9 2 5 3" xfId="15834"/>
    <cellStyle name="20% - Accent1 2 9 2 6" xfId="15835"/>
    <cellStyle name="20% - Accent1 2 9 2 6 2" xfId="15836"/>
    <cellStyle name="20% - Accent1 2 9 2 6 2 2" xfId="15837"/>
    <cellStyle name="20% - Accent1 2 9 2 6 3" xfId="15838"/>
    <cellStyle name="20% - Accent1 2 9 2 7" xfId="15839"/>
    <cellStyle name="20% - Accent1 2 9 2 7 2" xfId="15840"/>
    <cellStyle name="20% - Accent1 2 9 2 8" xfId="15841"/>
    <cellStyle name="20% - Accent1 2 9 2 8 2" xfId="15842"/>
    <cellStyle name="20% - Accent1 2 9 2 9" xfId="15843"/>
    <cellStyle name="20% - Accent1 2 9 3" xfId="15844"/>
    <cellStyle name="20% - Accent1 2 9 3 2" xfId="15845"/>
    <cellStyle name="20% - Accent1 2 9 3 2 2" xfId="15846"/>
    <cellStyle name="20% - Accent1 2 9 3 2 2 2" xfId="15847"/>
    <cellStyle name="20% - Accent1 2 9 3 2 2 2 2" xfId="15848"/>
    <cellStyle name="20% - Accent1 2 9 3 2 2 3" xfId="15849"/>
    <cellStyle name="20% - Accent1 2 9 3 2 3" xfId="15850"/>
    <cellStyle name="20% - Accent1 2 9 3 2 3 2" xfId="15851"/>
    <cellStyle name="20% - Accent1 2 9 3 2 4" xfId="15852"/>
    <cellStyle name="20% - Accent1 2 9 3 3" xfId="15853"/>
    <cellStyle name="20% - Accent1 2 9 3 3 2" xfId="15854"/>
    <cellStyle name="20% - Accent1 2 9 3 3 2 2" xfId="15855"/>
    <cellStyle name="20% - Accent1 2 9 3 3 2 2 2" xfId="15856"/>
    <cellStyle name="20% - Accent1 2 9 3 3 2 3" xfId="15857"/>
    <cellStyle name="20% - Accent1 2 9 3 3 3" xfId="15858"/>
    <cellStyle name="20% - Accent1 2 9 3 3 3 2" xfId="15859"/>
    <cellStyle name="20% - Accent1 2 9 3 3 4" xfId="15860"/>
    <cellStyle name="20% - Accent1 2 9 3 4" xfId="15861"/>
    <cellStyle name="20% - Accent1 2 9 3 4 2" xfId="15862"/>
    <cellStyle name="20% - Accent1 2 9 3 4 2 2" xfId="15863"/>
    <cellStyle name="20% - Accent1 2 9 3 4 2 2 2" xfId="15864"/>
    <cellStyle name="20% - Accent1 2 9 3 4 2 3" xfId="15865"/>
    <cellStyle name="20% - Accent1 2 9 3 4 3" xfId="15866"/>
    <cellStyle name="20% - Accent1 2 9 3 4 3 2" xfId="15867"/>
    <cellStyle name="20% - Accent1 2 9 3 4 4" xfId="15868"/>
    <cellStyle name="20% - Accent1 2 9 3 5" xfId="15869"/>
    <cellStyle name="20% - Accent1 2 9 3 5 2" xfId="15870"/>
    <cellStyle name="20% - Accent1 2 9 3 5 2 2" xfId="15871"/>
    <cellStyle name="20% - Accent1 2 9 3 5 3" xfId="15872"/>
    <cellStyle name="20% - Accent1 2 9 3 6" xfId="15873"/>
    <cellStyle name="20% - Accent1 2 9 3 6 2" xfId="15874"/>
    <cellStyle name="20% - Accent1 2 9 3 6 2 2" xfId="15875"/>
    <cellStyle name="20% - Accent1 2 9 3 6 3" xfId="15876"/>
    <cellStyle name="20% - Accent1 2 9 3 7" xfId="15877"/>
    <cellStyle name="20% - Accent1 2 9 3 7 2" xfId="15878"/>
    <cellStyle name="20% - Accent1 2 9 3 8" xfId="15879"/>
    <cellStyle name="20% - Accent1 2 9 3 8 2" xfId="15880"/>
    <cellStyle name="20% - Accent1 2 9 3 9" xfId="15881"/>
    <cellStyle name="20% - Accent1 2 9 4" xfId="15882"/>
    <cellStyle name="20% - Accent1 2 9 4 2" xfId="15883"/>
    <cellStyle name="20% - Accent1 2 9 4 2 2" xfId="15884"/>
    <cellStyle name="20% - Accent1 2 9 4 2 2 2" xfId="15885"/>
    <cellStyle name="20% - Accent1 2 9 4 2 3" xfId="15886"/>
    <cellStyle name="20% - Accent1 2 9 4 3" xfId="15887"/>
    <cellStyle name="20% - Accent1 2 9 4 3 2" xfId="15888"/>
    <cellStyle name="20% - Accent1 2 9 4 4" xfId="15889"/>
    <cellStyle name="20% - Accent1 2 9 5" xfId="15890"/>
    <cellStyle name="20% - Accent1 2 9 5 2" xfId="15891"/>
    <cellStyle name="20% - Accent1 2 9 5 2 2" xfId="15892"/>
    <cellStyle name="20% - Accent1 2 9 5 2 2 2" xfId="15893"/>
    <cellStyle name="20% - Accent1 2 9 5 2 3" xfId="15894"/>
    <cellStyle name="20% - Accent1 2 9 5 3" xfId="15895"/>
    <cellStyle name="20% - Accent1 2 9 5 3 2" xfId="15896"/>
    <cellStyle name="20% - Accent1 2 9 5 4" xfId="15897"/>
    <cellStyle name="20% - Accent1 2 9 6" xfId="15898"/>
    <cellStyle name="20% - Accent1 2 9 6 2" xfId="15899"/>
    <cellStyle name="20% - Accent1 2 9 6 2 2" xfId="15900"/>
    <cellStyle name="20% - Accent1 2 9 6 2 2 2" xfId="15901"/>
    <cellStyle name="20% - Accent1 2 9 6 2 3" xfId="15902"/>
    <cellStyle name="20% - Accent1 2 9 6 3" xfId="15903"/>
    <cellStyle name="20% - Accent1 2 9 6 3 2" xfId="15904"/>
    <cellStyle name="20% - Accent1 2 9 6 4" xfId="15905"/>
    <cellStyle name="20% - Accent1 2 9 7" xfId="15906"/>
    <cellStyle name="20% - Accent1 2 9 7 2" xfId="15907"/>
    <cellStyle name="20% - Accent1 2 9 7 2 2" xfId="15908"/>
    <cellStyle name="20% - Accent1 2 9 7 3" xfId="15909"/>
    <cellStyle name="20% - Accent1 2 9 8" xfId="15910"/>
    <cellStyle name="20% - Accent1 2 9 8 2" xfId="15911"/>
    <cellStyle name="20% - Accent1 2 9 8 2 2" xfId="15912"/>
    <cellStyle name="20% - Accent1 2 9 8 3" xfId="15913"/>
    <cellStyle name="20% - Accent1 2 9 9" xfId="15914"/>
    <cellStyle name="20% - Accent1 2 9 9 2" xfId="15915"/>
    <cellStyle name="20% - Accent1 20" xfId="15916"/>
    <cellStyle name="20% - Accent1 20 2" xfId="15917"/>
    <cellStyle name="20% - Accent1 20 2 2" xfId="15918"/>
    <cellStyle name="20% - Accent1 20 3" xfId="15919"/>
    <cellStyle name="20% - Accent1 21" xfId="15920"/>
    <cellStyle name="20% - Accent1 21 2" xfId="15921"/>
    <cellStyle name="20% - Accent1 22" xfId="15922"/>
    <cellStyle name="20% - Accent1 22 2" xfId="15923"/>
    <cellStyle name="20% - Accent1 23" xfId="15924"/>
    <cellStyle name="20% - Accent1 3" xfId="117"/>
    <cellStyle name="20% - Accent1 3 10" xfId="15925"/>
    <cellStyle name="20% - Accent1 3 10 10" xfId="15926"/>
    <cellStyle name="20% - Accent1 3 10 10 2" xfId="15927"/>
    <cellStyle name="20% - Accent1 3 10 11" xfId="15928"/>
    <cellStyle name="20% - Accent1 3 10 2" xfId="15929"/>
    <cellStyle name="20% - Accent1 3 10 2 2" xfId="15930"/>
    <cellStyle name="20% - Accent1 3 10 2 2 2" xfId="15931"/>
    <cellStyle name="20% - Accent1 3 10 2 2 2 2" xfId="15932"/>
    <cellStyle name="20% - Accent1 3 10 2 2 2 2 2" xfId="15933"/>
    <cellStyle name="20% - Accent1 3 10 2 2 2 3" xfId="15934"/>
    <cellStyle name="20% - Accent1 3 10 2 2 3" xfId="15935"/>
    <cellStyle name="20% - Accent1 3 10 2 2 3 2" xfId="15936"/>
    <cellStyle name="20% - Accent1 3 10 2 2 4" xfId="15937"/>
    <cellStyle name="20% - Accent1 3 10 2 3" xfId="15938"/>
    <cellStyle name="20% - Accent1 3 10 2 3 2" xfId="15939"/>
    <cellStyle name="20% - Accent1 3 10 2 3 2 2" xfId="15940"/>
    <cellStyle name="20% - Accent1 3 10 2 3 2 2 2" xfId="15941"/>
    <cellStyle name="20% - Accent1 3 10 2 3 2 3" xfId="15942"/>
    <cellStyle name="20% - Accent1 3 10 2 3 3" xfId="15943"/>
    <cellStyle name="20% - Accent1 3 10 2 3 3 2" xfId="15944"/>
    <cellStyle name="20% - Accent1 3 10 2 3 4" xfId="15945"/>
    <cellStyle name="20% - Accent1 3 10 2 4" xfId="15946"/>
    <cellStyle name="20% - Accent1 3 10 2 4 2" xfId="15947"/>
    <cellStyle name="20% - Accent1 3 10 2 4 2 2" xfId="15948"/>
    <cellStyle name="20% - Accent1 3 10 2 4 2 2 2" xfId="15949"/>
    <cellStyle name="20% - Accent1 3 10 2 4 2 3" xfId="15950"/>
    <cellStyle name="20% - Accent1 3 10 2 4 3" xfId="15951"/>
    <cellStyle name="20% - Accent1 3 10 2 4 3 2" xfId="15952"/>
    <cellStyle name="20% - Accent1 3 10 2 4 4" xfId="15953"/>
    <cellStyle name="20% - Accent1 3 10 2 5" xfId="15954"/>
    <cellStyle name="20% - Accent1 3 10 2 5 2" xfId="15955"/>
    <cellStyle name="20% - Accent1 3 10 2 5 2 2" xfId="15956"/>
    <cellStyle name="20% - Accent1 3 10 2 5 3" xfId="15957"/>
    <cellStyle name="20% - Accent1 3 10 2 6" xfId="15958"/>
    <cellStyle name="20% - Accent1 3 10 2 6 2" xfId="15959"/>
    <cellStyle name="20% - Accent1 3 10 2 6 2 2" xfId="15960"/>
    <cellStyle name="20% - Accent1 3 10 2 6 3" xfId="15961"/>
    <cellStyle name="20% - Accent1 3 10 2 7" xfId="15962"/>
    <cellStyle name="20% - Accent1 3 10 2 7 2" xfId="15963"/>
    <cellStyle name="20% - Accent1 3 10 2 8" xfId="15964"/>
    <cellStyle name="20% - Accent1 3 10 2 8 2" xfId="15965"/>
    <cellStyle name="20% - Accent1 3 10 2 9" xfId="15966"/>
    <cellStyle name="20% - Accent1 3 10 3" xfId="15967"/>
    <cellStyle name="20% - Accent1 3 10 3 2" xfId="15968"/>
    <cellStyle name="20% - Accent1 3 10 3 2 2" xfId="15969"/>
    <cellStyle name="20% - Accent1 3 10 3 2 2 2" xfId="15970"/>
    <cellStyle name="20% - Accent1 3 10 3 2 2 2 2" xfId="15971"/>
    <cellStyle name="20% - Accent1 3 10 3 2 2 3" xfId="15972"/>
    <cellStyle name="20% - Accent1 3 10 3 2 3" xfId="15973"/>
    <cellStyle name="20% - Accent1 3 10 3 2 3 2" xfId="15974"/>
    <cellStyle name="20% - Accent1 3 10 3 2 4" xfId="15975"/>
    <cellStyle name="20% - Accent1 3 10 3 3" xfId="15976"/>
    <cellStyle name="20% - Accent1 3 10 3 3 2" xfId="15977"/>
    <cellStyle name="20% - Accent1 3 10 3 3 2 2" xfId="15978"/>
    <cellStyle name="20% - Accent1 3 10 3 3 2 2 2" xfId="15979"/>
    <cellStyle name="20% - Accent1 3 10 3 3 2 3" xfId="15980"/>
    <cellStyle name="20% - Accent1 3 10 3 3 3" xfId="15981"/>
    <cellStyle name="20% - Accent1 3 10 3 3 3 2" xfId="15982"/>
    <cellStyle name="20% - Accent1 3 10 3 3 4" xfId="15983"/>
    <cellStyle name="20% - Accent1 3 10 3 4" xfId="15984"/>
    <cellStyle name="20% - Accent1 3 10 3 4 2" xfId="15985"/>
    <cellStyle name="20% - Accent1 3 10 3 4 2 2" xfId="15986"/>
    <cellStyle name="20% - Accent1 3 10 3 4 2 2 2" xfId="15987"/>
    <cellStyle name="20% - Accent1 3 10 3 4 2 3" xfId="15988"/>
    <cellStyle name="20% - Accent1 3 10 3 4 3" xfId="15989"/>
    <cellStyle name="20% - Accent1 3 10 3 4 3 2" xfId="15990"/>
    <cellStyle name="20% - Accent1 3 10 3 4 4" xfId="15991"/>
    <cellStyle name="20% - Accent1 3 10 3 5" xfId="15992"/>
    <cellStyle name="20% - Accent1 3 10 3 5 2" xfId="15993"/>
    <cellStyle name="20% - Accent1 3 10 3 5 2 2" xfId="15994"/>
    <cellStyle name="20% - Accent1 3 10 3 5 3" xfId="15995"/>
    <cellStyle name="20% - Accent1 3 10 3 6" xfId="15996"/>
    <cellStyle name="20% - Accent1 3 10 3 6 2" xfId="15997"/>
    <cellStyle name="20% - Accent1 3 10 3 6 2 2" xfId="15998"/>
    <cellStyle name="20% - Accent1 3 10 3 6 3" xfId="15999"/>
    <cellStyle name="20% - Accent1 3 10 3 7" xfId="16000"/>
    <cellStyle name="20% - Accent1 3 10 3 7 2" xfId="16001"/>
    <cellStyle name="20% - Accent1 3 10 3 8" xfId="16002"/>
    <cellStyle name="20% - Accent1 3 10 3 8 2" xfId="16003"/>
    <cellStyle name="20% - Accent1 3 10 3 9" xfId="16004"/>
    <cellStyle name="20% - Accent1 3 10 4" xfId="16005"/>
    <cellStyle name="20% - Accent1 3 10 4 2" xfId="16006"/>
    <cellStyle name="20% - Accent1 3 10 4 2 2" xfId="16007"/>
    <cellStyle name="20% - Accent1 3 10 4 2 2 2" xfId="16008"/>
    <cellStyle name="20% - Accent1 3 10 4 2 3" xfId="16009"/>
    <cellStyle name="20% - Accent1 3 10 4 3" xfId="16010"/>
    <cellStyle name="20% - Accent1 3 10 4 3 2" xfId="16011"/>
    <cellStyle name="20% - Accent1 3 10 4 4" xfId="16012"/>
    <cellStyle name="20% - Accent1 3 10 5" xfId="16013"/>
    <cellStyle name="20% - Accent1 3 10 5 2" xfId="16014"/>
    <cellStyle name="20% - Accent1 3 10 5 2 2" xfId="16015"/>
    <cellStyle name="20% - Accent1 3 10 5 2 2 2" xfId="16016"/>
    <cellStyle name="20% - Accent1 3 10 5 2 3" xfId="16017"/>
    <cellStyle name="20% - Accent1 3 10 5 3" xfId="16018"/>
    <cellStyle name="20% - Accent1 3 10 5 3 2" xfId="16019"/>
    <cellStyle name="20% - Accent1 3 10 5 4" xfId="16020"/>
    <cellStyle name="20% - Accent1 3 10 6" xfId="16021"/>
    <cellStyle name="20% - Accent1 3 10 6 2" xfId="16022"/>
    <cellStyle name="20% - Accent1 3 10 6 2 2" xfId="16023"/>
    <cellStyle name="20% - Accent1 3 10 6 2 2 2" xfId="16024"/>
    <cellStyle name="20% - Accent1 3 10 6 2 3" xfId="16025"/>
    <cellStyle name="20% - Accent1 3 10 6 3" xfId="16026"/>
    <cellStyle name="20% - Accent1 3 10 6 3 2" xfId="16027"/>
    <cellStyle name="20% - Accent1 3 10 6 4" xfId="16028"/>
    <cellStyle name="20% - Accent1 3 10 7" xfId="16029"/>
    <cellStyle name="20% - Accent1 3 10 7 2" xfId="16030"/>
    <cellStyle name="20% - Accent1 3 10 7 2 2" xfId="16031"/>
    <cellStyle name="20% - Accent1 3 10 7 3" xfId="16032"/>
    <cellStyle name="20% - Accent1 3 10 8" xfId="16033"/>
    <cellStyle name="20% - Accent1 3 10 8 2" xfId="16034"/>
    <cellStyle name="20% - Accent1 3 10 8 2 2" xfId="16035"/>
    <cellStyle name="20% - Accent1 3 10 8 3" xfId="16036"/>
    <cellStyle name="20% - Accent1 3 10 9" xfId="16037"/>
    <cellStyle name="20% - Accent1 3 10 9 2" xfId="16038"/>
    <cellStyle name="20% - Accent1 3 11" xfId="118"/>
    <cellStyle name="20% - Accent1 3 11 10" xfId="16039"/>
    <cellStyle name="20% - Accent1 3 11 10 2" xfId="16040"/>
    <cellStyle name="20% - Accent1 3 11 11" xfId="16041"/>
    <cellStyle name="20% - Accent1 3 11 12" xfId="16042"/>
    <cellStyle name="20% - Accent1 3 11 2" xfId="119"/>
    <cellStyle name="20% - Accent1 3 11 2 2" xfId="16043"/>
    <cellStyle name="20% - Accent1 3 11 2 2 2" xfId="16044"/>
    <cellStyle name="20% - Accent1 3 11 2 2 2 2" xfId="16045"/>
    <cellStyle name="20% - Accent1 3 11 2 2 2 2 2" xfId="16046"/>
    <cellStyle name="20% - Accent1 3 11 2 2 2 3" xfId="16047"/>
    <cellStyle name="20% - Accent1 3 11 2 2 3" xfId="16048"/>
    <cellStyle name="20% - Accent1 3 11 2 2 3 2" xfId="16049"/>
    <cellStyle name="20% - Accent1 3 11 2 2 4" xfId="16050"/>
    <cellStyle name="20% - Accent1 3 11 2 3" xfId="16051"/>
    <cellStyle name="20% - Accent1 3 11 2 3 2" xfId="16052"/>
    <cellStyle name="20% - Accent1 3 11 2 3 2 2" xfId="16053"/>
    <cellStyle name="20% - Accent1 3 11 2 3 2 2 2" xfId="16054"/>
    <cellStyle name="20% - Accent1 3 11 2 3 2 3" xfId="16055"/>
    <cellStyle name="20% - Accent1 3 11 2 3 3" xfId="16056"/>
    <cellStyle name="20% - Accent1 3 11 2 3 3 2" xfId="16057"/>
    <cellStyle name="20% - Accent1 3 11 2 3 4" xfId="16058"/>
    <cellStyle name="20% - Accent1 3 11 2 4" xfId="16059"/>
    <cellStyle name="20% - Accent1 3 11 2 4 2" xfId="16060"/>
    <cellStyle name="20% - Accent1 3 11 2 4 2 2" xfId="16061"/>
    <cellStyle name="20% - Accent1 3 11 2 4 2 2 2" xfId="16062"/>
    <cellStyle name="20% - Accent1 3 11 2 4 2 3" xfId="16063"/>
    <cellStyle name="20% - Accent1 3 11 2 4 3" xfId="16064"/>
    <cellStyle name="20% - Accent1 3 11 2 4 3 2" xfId="16065"/>
    <cellStyle name="20% - Accent1 3 11 2 4 4" xfId="16066"/>
    <cellStyle name="20% - Accent1 3 11 2 5" xfId="16067"/>
    <cellStyle name="20% - Accent1 3 11 2 5 2" xfId="16068"/>
    <cellStyle name="20% - Accent1 3 11 2 5 2 2" xfId="16069"/>
    <cellStyle name="20% - Accent1 3 11 2 5 3" xfId="16070"/>
    <cellStyle name="20% - Accent1 3 11 2 6" xfId="16071"/>
    <cellStyle name="20% - Accent1 3 11 2 6 2" xfId="16072"/>
    <cellStyle name="20% - Accent1 3 11 2 6 2 2" xfId="16073"/>
    <cellStyle name="20% - Accent1 3 11 2 6 3" xfId="16074"/>
    <cellStyle name="20% - Accent1 3 11 2 7" xfId="16075"/>
    <cellStyle name="20% - Accent1 3 11 2 7 2" xfId="16076"/>
    <cellStyle name="20% - Accent1 3 11 2 8" xfId="16077"/>
    <cellStyle name="20% - Accent1 3 11 2 8 2" xfId="16078"/>
    <cellStyle name="20% - Accent1 3 11 2 9" xfId="16079"/>
    <cellStyle name="20% - Accent1 3 11 3" xfId="120"/>
    <cellStyle name="20% - Accent1 3 11 3 2" xfId="16080"/>
    <cellStyle name="20% - Accent1 3 11 3 2 2" xfId="16081"/>
    <cellStyle name="20% - Accent1 3 11 3 2 2 2" xfId="16082"/>
    <cellStyle name="20% - Accent1 3 11 3 2 2 2 2" xfId="16083"/>
    <cellStyle name="20% - Accent1 3 11 3 2 2 3" xfId="16084"/>
    <cellStyle name="20% - Accent1 3 11 3 2 3" xfId="16085"/>
    <cellStyle name="20% - Accent1 3 11 3 2 3 2" xfId="16086"/>
    <cellStyle name="20% - Accent1 3 11 3 2 4" xfId="16087"/>
    <cellStyle name="20% - Accent1 3 11 3 3" xfId="16088"/>
    <cellStyle name="20% - Accent1 3 11 3 3 2" xfId="16089"/>
    <cellStyle name="20% - Accent1 3 11 3 3 2 2" xfId="16090"/>
    <cellStyle name="20% - Accent1 3 11 3 3 2 2 2" xfId="16091"/>
    <cellStyle name="20% - Accent1 3 11 3 3 2 3" xfId="16092"/>
    <cellStyle name="20% - Accent1 3 11 3 3 3" xfId="16093"/>
    <cellStyle name="20% - Accent1 3 11 3 3 3 2" xfId="16094"/>
    <cellStyle name="20% - Accent1 3 11 3 3 4" xfId="16095"/>
    <cellStyle name="20% - Accent1 3 11 3 4" xfId="16096"/>
    <cellStyle name="20% - Accent1 3 11 3 4 2" xfId="16097"/>
    <cellStyle name="20% - Accent1 3 11 3 4 2 2" xfId="16098"/>
    <cellStyle name="20% - Accent1 3 11 3 4 2 2 2" xfId="16099"/>
    <cellStyle name="20% - Accent1 3 11 3 4 2 3" xfId="16100"/>
    <cellStyle name="20% - Accent1 3 11 3 4 3" xfId="16101"/>
    <cellStyle name="20% - Accent1 3 11 3 4 3 2" xfId="16102"/>
    <cellStyle name="20% - Accent1 3 11 3 4 4" xfId="16103"/>
    <cellStyle name="20% - Accent1 3 11 3 5" xfId="16104"/>
    <cellStyle name="20% - Accent1 3 11 3 5 2" xfId="16105"/>
    <cellStyle name="20% - Accent1 3 11 3 5 2 2" xfId="16106"/>
    <cellStyle name="20% - Accent1 3 11 3 5 3" xfId="16107"/>
    <cellStyle name="20% - Accent1 3 11 3 6" xfId="16108"/>
    <cellStyle name="20% - Accent1 3 11 3 6 2" xfId="16109"/>
    <cellStyle name="20% - Accent1 3 11 3 6 2 2" xfId="16110"/>
    <cellStyle name="20% - Accent1 3 11 3 6 3" xfId="16111"/>
    <cellStyle name="20% - Accent1 3 11 3 7" xfId="16112"/>
    <cellStyle name="20% - Accent1 3 11 3 7 2" xfId="16113"/>
    <cellStyle name="20% - Accent1 3 11 3 8" xfId="16114"/>
    <cellStyle name="20% - Accent1 3 11 3 8 2" xfId="16115"/>
    <cellStyle name="20% - Accent1 3 11 3 9" xfId="16116"/>
    <cellStyle name="20% - Accent1 3 11 4" xfId="16117"/>
    <cellStyle name="20% - Accent1 3 11 4 2" xfId="16118"/>
    <cellStyle name="20% - Accent1 3 11 4 2 2" xfId="16119"/>
    <cellStyle name="20% - Accent1 3 11 4 2 2 2" xfId="16120"/>
    <cellStyle name="20% - Accent1 3 11 4 2 3" xfId="16121"/>
    <cellStyle name="20% - Accent1 3 11 4 3" xfId="16122"/>
    <cellStyle name="20% - Accent1 3 11 4 3 2" xfId="16123"/>
    <cellStyle name="20% - Accent1 3 11 4 4" xfId="16124"/>
    <cellStyle name="20% - Accent1 3 11 5" xfId="16125"/>
    <cellStyle name="20% - Accent1 3 11 5 2" xfId="16126"/>
    <cellStyle name="20% - Accent1 3 11 5 2 2" xfId="16127"/>
    <cellStyle name="20% - Accent1 3 11 5 2 2 2" xfId="16128"/>
    <cellStyle name="20% - Accent1 3 11 5 2 3" xfId="16129"/>
    <cellStyle name="20% - Accent1 3 11 5 3" xfId="16130"/>
    <cellStyle name="20% - Accent1 3 11 5 3 2" xfId="16131"/>
    <cellStyle name="20% - Accent1 3 11 5 4" xfId="16132"/>
    <cellStyle name="20% - Accent1 3 11 6" xfId="16133"/>
    <cellStyle name="20% - Accent1 3 11 6 2" xfId="16134"/>
    <cellStyle name="20% - Accent1 3 11 6 2 2" xfId="16135"/>
    <cellStyle name="20% - Accent1 3 11 6 2 2 2" xfId="16136"/>
    <cellStyle name="20% - Accent1 3 11 6 2 3" xfId="16137"/>
    <cellStyle name="20% - Accent1 3 11 6 3" xfId="16138"/>
    <cellStyle name="20% - Accent1 3 11 6 3 2" xfId="16139"/>
    <cellStyle name="20% - Accent1 3 11 6 4" xfId="16140"/>
    <cellStyle name="20% - Accent1 3 11 7" xfId="16141"/>
    <cellStyle name="20% - Accent1 3 11 7 2" xfId="16142"/>
    <cellStyle name="20% - Accent1 3 11 7 2 2" xfId="16143"/>
    <cellStyle name="20% - Accent1 3 11 7 3" xfId="16144"/>
    <cellStyle name="20% - Accent1 3 11 8" xfId="16145"/>
    <cellStyle name="20% - Accent1 3 11 8 2" xfId="16146"/>
    <cellStyle name="20% - Accent1 3 11 8 2 2" xfId="16147"/>
    <cellStyle name="20% - Accent1 3 11 8 3" xfId="16148"/>
    <cellStyle name="20% - Accent1 3 11 9" xfId="16149"/>
    <cellStyle name="20% - Accent1 3 11 9 2" xfId="16150"/>
    <cellStyle name="20% - Accent1 3 12" xfId="16151"/>
    <cellStyle name="20% - Accent1 3 12 2" xfId="16152"/>
    <cellStyle name="20% - Accent1 3 12 2 2" xfId="16153"/>
    <cellStyle name="20% - Accent1 3 12 2 2 2" xfId="16154"/>
    <cellStyle name="20% - Accent1 3 12 2 2 2 2" xfId="16155"/>
    <cellStyle name="20% - Accent1 3 12 2 2 3" xfId="16156"/>
    <cellStyle name="20% - Accent1 3 12 2 3" xfId="16157"/>
    <cellStyle name="20% - Accent1 3 12 2 3 2" xfId="16158"/>
    <cellStyle name="20% - Accent1 3 12 2 4" xfId="16159"/>
    <cellStyle name="20% - Accent1 3 12 3" xfId="16160"/>
    <cellStyle name="20% - Accent1 3 12 3 2" xfId="16161"/>
    <cellStyle name="20% - Accent1 3 12 3 2 2" xfId="16162"/>
    <cellStyle name="20% - Accent1 3 12 3 2 2 2" xfId="16163"/>
    <cellStyle name="20% - Accent1 3 12 3 2 3" xfId="16164"/>
    <cellStyle name="20% - Accent1 3 12 3 3" xfId="16165"/>
    <cellStyle name="20% - Accent1 3 12 3 3 2" xfId="16166"/>
    <cellStyle name="20% - Accent1 3 12 3 4" xfId="16167"/>
    <cellStyle name="20% - Accent1 3 12 4" xfId="16168"/>
    <cellStyle name="20% - Accent1 3 12 4 2" xfId="16169"/>
    <cellStyle name="20% - Accent1 3 12 4 2 2" xfId="16170"/>
    <cellStyle name="20% - Accent1 3 12 4 2 2 2" xfId="16171"/>
    <cellStyle name="20% - Accent1 3 12 4 2 3" xfId="16172"/>
    <cellStyle name="20% - Accent1 3 12 4 3" xfId="16173"/>
    <cellStyle name="20% - Accent1 3 12 4 3 2" xfId="16174"/>
    <cellStyle name="20% - Accent1 3 12 4 4" xfId="16175"/>
    <cellStyle name="20% - Accent1 3 12 5" xfId="16176"/>
    <cellStyle name="20% - Accent1 3 12 5 2" xfId="16177"/>
    <cellStyle name="20% - Accent1 3 12 5 2 2" xfId="16178"/>
    <cellStyle name="20% - Accent1 3 12 5 3" xfId="16179"/>
    <cellStyle name="20% - Accent1 3 12 6" xfId="16180"/>
    <cellStyle name="20% - Accent1 3 12 6 2" xfId="16181"/>
    <cellStyle name="20% - Accent1 3 12 6 2 2" xfId="16182"/>
    <cellStyle name="20% - Accent1 3 12 6 3" xfId="16183"/>
    <cellStyle name="20% - Accent1 3 12 7" xfId="16184"/>
    <cellStyle name="20% - Accent1 3 12 7 2" xfId="16185"/>
    <cellStyle name="20% - Accent1 3 12 8" xfId="16186"/>
    <cellStyle name="20% - Accent1 3 12 8 2" xfId="16187"/>
    <cellStyle name="20% - Accent1 3 12 9" xfId="16188"/>
    <cellStyle name="20% - Accent1 3 13" xfId="16189"/>
    <cellStyle name="20% - Accent1 3 13 2" xfId="16190"/>
    <cellStyle name="20% - Accent1 3 13 2 2" xfId="16191"/>
    <cellStyle name="20% - Accent1 3 13 2 2 2" xfId="16192"/>
    <cellStyle name="20% - Accent1 3 13 2 2 2 2" xfId="16193"/>
    <cellStyle name="20% - Accent1 3 13 2 2 3" xfId="16194"/>
    <cellStyle name="20% - Accent1 3 13 2 3" xfId="16195"/>
    <cellStyle name="20% - Accent1 3 13 2 3 2" xfId="16196"/>
    <cellStyle name="20% - Accent1 3 13 2 4" xfId="16197"/>
    <cellStyle name="20% - Accent1 3 13 3" xfId="16198"/>
    <cellStyle name="20% - Accent1 3 13 3 2" xfId="16199"/>
    <cellStyle name="20% - Accent1 3 13 3 2 2" xfId="16200"/>
    <cellStyle name="20% - Accent1 3 13 3 2 2 2" xfId="16201"/>
    <cellStyle name="20% - Accent1 3 13 3 2 3" xfId="16202"/>
    <cellStyle name="20% - Accent1 3 13 3 3" xfId="16203"/>
    <cellStyle name="20% - Accent1 3 13 3 3 2" xfId="16204"/>
    <cellStyle name="20% - Accent1 3 13 3 4" xfId="16205"/>
    <cellStyle name="20% - Accent1 3 13 4" xfId="16206"/>
    <cellStyle name="20% - Accent1 3 13 4 2" xfId="16207"/>
    <cellStyle name="20% - Accent1 3 13 4 2 2" xfId="16208"/>
    <cellStyle name="20% - Accent1 3 13 4 2 2 2" xfId="16209"/>
    <cellStyle name="20% - Accent1 3 13 4 2 3" xfId="16210"/>
    <cellStyle name="20% - Accent1 3 13 4 3" xfId="16211"/>
    <cellStyle name="20% - Accent1 3 13 4 3 2" xfId="16212"/>
    <cellStyle name="20% - Accent1 3 13 4 4" xfId="16213"/>
    <cellStyle name="20% - Accent1 3 13 5" xfId="16214"/>
    <cellStyle name="20% - Accent1 3 13 5 2" xfId="16215"/>
    <cellStyle name="20% - Accent1 3 13 5 2 2" xfId="16216"/>
    <cellStyle name="20% - Accent1 3 13 5 3" xfId="16217"/>
    <cellStyle name="20% - Accent1 3 13 6" xfId="16218"/>
    <cellStyle name="20% - Accent1 3 13 6 2" xfId="16219"/>
    <cellStyle name="20% - Accent1 3 13 6 2 2" xfId="16220"/>
    <cellStyle name="20% - Accent1 3 13 6 3" xfId="16221"/>
    <cellStyle name="20% - Accent1 3 13 7" xfId="16222"/>
    <cellStyle name="20% - Accent1 3 13 7 2" xfId="16223"/>
    <cellStyle name="20% - Accent1 3 13 8" xfId="16224"/>
    <cellStyle name="20% - Accent1 3 13 8 2" xfId="16225"/>
    <cellStyle name="20% - Accent1 3 13 9" xfId="16226"/>
    <cellStyle name="20% - Accent1 3 14" xfId="16227"/>
    <cellStyle name="20% - Accent1 3 14 2" xfId="16228"/>
    <cellStyle name="20% - Accent1 3 14 2 2" xfId="16229"/>
    <cellStyle name="20% - Accent1 3 14 2 2 2" xfId="16230"/>
    <cellStyle name="20% - Accent1 3 14 2 3" xfId="16231"/>
    <cellStyle name="20% - Accent1 3 14 3" xfId="16232"/>
    <cellStyle name="20% - Accent1 3 14 3 2" xfId="16233"/>
    <cellStyle name="20% - Accent1 3 14 4" xfId="16234"/>
    <cellStyle name="20% - Accent1 3 15" xfId="16235"/>
    <cellStyle name="20% - Accent1 3 15 2" xfId="16236"/>
    <cellStyle name="20% - Accent1 3 15 2 2" xfId="16237"/>
    <cellStyle name="20% - Accent1 3 15 2 2 2" xfId="16238"/>
    <cellStyle name="20% - Accent1 3 15 2 3" xfId="16239"/>
    <cellStyle name="20% - Accent1 3 15 3" xfId="16240"/>
    <cellStyle name="20% - Accent1 3 15 3 2" xfId="16241"/>
    <cellStyle name="20% - Accent1 3 15 4" xfId="16242"/>
    <cellStyle name="20% - Accent1 3 16" xfId="16243"/>
    <cellStyle name="20% - Accent1 3 16 2" xfId="16244"/>
    <cellStyle name="20% - Accent1 3 16 2 2" xfId="16245"/>
    <cellStyle name="20% - Accent1 3 16 2 2 2" xfId="16246"/>
    <cellStyle name="20% - Accent1 3 16 2 3" xfId="16247"/>
    <cellStyle name="20% - Accent1 3 16 3" xfId="16248"/>
    <cellStyle name="20% - Accent1 3 16 3 2" xfId="16249"/>
    <cellStyle name="20% - Accent1 3 16 4" xfId="16250"/>
    <cellStyle name="20% - Accent1 3 17" xfId="16251"/>
    <cellStyle name="20% - Accent1 3 17 2" xfId="16252"/>
    <cellStyle name="20% - Accent1 3 17 2 2" xfId="16253"/>
    <cellStyle name="20% - Accent1 3 17 3" xfId="16254"/>
    <cellStyle name="20% - Accent1 3 18" xfId="16255"/>
    <cellStyle name="20% - Accent1 3 18 2" xfId="16256"/>
    <cellStyle name="20% - Accent1 3 18 2 2" xfId="16257"/>
    <cellStyle name="20% - Accent1 3 18 3" xfId="16258"/>
    <cellStyle name="20% - Accent1 3 19" xfId="16259"/>
    <cellStyle name="20% - Accent1 3 19 2" xfId="16260"/>
    <cellStyle name="20% - Accent1 3 2" xfId="16261"/>
    <cellStyle name="20% - Accent1 3 2 10" xfId="16262"/>
    <cellStyle name="20% - Accent1 3 2 10 10" xfId="16263"/>
    <cellStyle name="20% - Accent1 3 2 10 10 2" xfId="16264"/>
    <cellStyle name="20% - Accent1 3 2 10 11" xfId="16265"/>
    <cellStyle name="20% - Accent1 3 2 10 2" xfId="16266"/>
    <cellStyle name="20% - Accent1 3 2 10 2 2" xfId="16267"/>
    <cellStyle name="20% - Accent1 3 2 10 2 2 2" xfId="16268"/>
    <cellStyle name="20% - Accent1 3 2 10 2 2 2 2" xfId="16269"/>
    <cellStyle name="20% - Accent1 3 2 10 2 2 2 2 2" xfId="16270"/>
    <cellStyle name="20% - Accent1 3 2 10 2 2 2 3" xfId="16271"/>
    <cellStyle name="20% - Accent1 3 2 10 2 2 3" xfId="16272"/>
    <cellStyle name="20% - Accent1 3 2 10 2 2 3 2" xfId="16273"/>
    <cellStyle name="20% - Accent1 3 2 10 2 2 4" xfId="16274"/>
    <cellStyle name="20% - Accent1 3 2 10 2 3" xfId="16275"/>
    <cellStyle name="20% - Accent1 3 2 10 2 3 2" xfId="16276"/>
    <cellStyle name="20% - Accent1 3 2 10 2 3 2 2" xfId="16277"/>
    <cellStyle name="20% - Accent1 3 2 10 2 3 2 2 2" xfId="16278"/>
    <cellStyle name="20% - Accent1 3 2 10 2 3 2 3" xfId="16279"/>
    <cellStyle name="20% - Accent1 3 2 10 2 3 3" xfId="16280"/>
    <cellStyle name="20% - Accent1 3 2 10 2 3 3 2" xfId="16281"/>
    <cellStyle name="20% - Accent1 3 2 10 2 3 4" xfId="16282"/>
    <cellStyle name="20% - Accent1 3 2 10 2 4" xfId="16283"/>
    <cellStyle name="20% - Accent1 3 2 10 2 4 2" xfId="16284"/>
    <cellStyle name="20% - Accent1 3 2 10 2 4 2 2" xfId="16285"/>
    <cellStyle name="20% - Accent1 3 2 10 2 4 2 2 2" xfId="16286"/>
    <cellStyle name="20% - Accent1 3 2 10 2 4 2 3" xfId="16287"/>
    <cellStyle name="20% - Accent1 3 2 10 2 4 3" xfId="16288"/>
    <cellStyle name="20% - Accent1 3 2 10 2 4 3 2" xfId="16289"/>
    <cellStyle name="20% - Accent1 3 2 10 2 4 4" xfId="16290"/>
    <cellStyle name="20% - Accent1 3 2 10 2 5" xfId="16291"/>
    <cellStyle name="20% - Accent1 3 2 10 2 5 2" xfId="16292"/>
    <cellStyle name="20% - Accent1 3 2 10 2 5 2 2" xfId="16293"/>
    <cellStyle name="20% - Accent1 3 2 10 2 5 3" xfId="16294"/>
    <cellStyle name="20% - Accent1 3 2 10 2 6" xfId="16295"/>
    <cellStyle name="20% - Accent1 3 2 10 2 6 2" xfId="16296"/>
    <cellStyle name="20% - Accent1 3 2 10 2 6 2 2" xfId="16297"/>
    <cellStyle name="20% - Accent1 3 2 10 2 6 3" xfId="16298"/>
    <cellStyle name="20% - Accent1 3 2 10 2 7" xfId="16299"/>
    <cellStyle name="20% - Accent1 3 2 10 2 7 2" xfId="16300"/>
    <cellStyle name="20% - Accent1 3 2 10 2 8" xfId="16301"/>
    <cellStyle name="20% - Accent1 3 2 10 2 8 2" xfId="16302"/>
    <cellStyle name="20% - Accent1 3 2 10 2 9" xfId="16303"/>
    <cellStyle name="20% - Accent1 3 2 10 3" xfId="16304"/>
    <cellStyle name="20% - Accent1 3 2 10 3 2" xfId="16305"/>
    <cellStyle name="20% - Accent1 3 2 10 3 2 2" xfId="16306"/>
    <cellStyle name="20% - Accent1 3 2 10 3 2 2 2" xfId="16307"/>
    <cellStyle name="20% - Accent1 3 2 10 3 2 2 2 2" xfId="16308"/>
    <cellStyle name="20% - Accent1 3 2 10 3 2 2 3" xfId="16309"/>
    <cellStyle name="20% - Accent1 3 2 10 3 2 3" xfId="16310"/>
    <cellStyle name="20% - Accent1 3 2 10 3 2 3 2" xfId="16311"/>
    <cellStyle name="20% - Accent1 3 2 10 3 2 4" xfId="16312"/>
    <cellStyle name="20% - Accent1 3 2 10 3 3" xfId="16313"/>
    <cellStyle name="20% - Accent1 3 2 10 3 3 2" xfId="16314"/>
    <cellStyle name="20% - Accent1 3 2 10 3 3 2 2" xfId="16315"/>
    <cellStyle name="20% - Accent1 3 2 10 3 3 2 2 2" xfId="16316"/>
    <cellStyle name="20% - Accent1 3 2 10 3 3 2 3" xfId="16317"/>
    <cellStyle name="20% - Accent1 3 2 10 3 3 3" xfId="16318"/>
    <cellStyle name="20% - Accent1 3 2 10 3 3 3 2" xfId="16319"/>
    <cellStyle name="20% - Accent1 3 2 10 3 3 4" xfId="16320"/>
    <cellStyle name="20% - Accent1 3 2 10 3 4" xfId="16321"/>
    <cellStyle name="20% - Accent1 3 2 10 3 4 2" xfId="16322"/>
    <cellStyle name="20% - Accent1 3 2 10 3 4 2 2" xfId="16323"/>
    <cellStyle name="20% - Accent1 3 2 10 3 4 2 2 2" xfId="16324"/>
    <cellStyle name="20% - Accent1 3 2 10 3 4 2 3" xfId="16325"/>
    <cellStyle name="20% - Accent1 3 2 10 3 4 3" xfId="16326"/>
    <cellStyle name="20% - Accent1 3 2 10 3 4 3 2" xfId="16327"/>
    <cellStyle name="20% - Accent1 3 2 10 3 4 4" xfId="16328"/>
    <cellStyle name="20% - Accent1 3 2 10 3 5" xfId="16329"/>
    <cellStyle name="20% - Accent1 3 2 10 3 5 2" xfId="16330"/>
    <cellStyle name="20% - Accent1 3 2 10 3 5 2 2" xfId="16331"/>
    <cellStyle name="20% - Accent1 3 2 10 3 5 3" xfId="16332"/>
    <cellStyle name="20% - Accent1 3 2 10 3 6" xfId="16333"/>
    <cellStyle name="20% - Accent1 3 2 10 3 6 2" xfId="16334"/>
    <cellStyle name="20% - Accent1 3 2 10 3 6 2 2" xfId="16335"/>
    <cellStyle name="20% - Accent1 3 2 10 3 6 3" xfId="16336"/>
    <cellStyle name="20% - Accent1 3 2 10 3 7" xfId="16337"/>
    <cellStyle name="20% - Accent1 3 2 10 3 7 2" xfId="16338"/>
    <cellStyle name="20% - Accent1 3 2 10 3 8" xfId="16339"/>
    <cellStyle name="20% - Accent1 3 2 10 3 8 2" xfId="16340"/>
    <cellStyle name="20% - Accent1 3 2 10 3 9" xfId="16341"/>
    <cellStyle name="20% - Accent1 3 2 10 4" xfId="16342"/>
    <cellStyle name="20% - Accent1 3 2 10 4 2" xfId="16343"/>
    <cellStyle name="20% - Accent1 3 2 10 4 2 2" xfId="16344"/>
    <cellStyle name="20% - Accent1 3 2 10 4 2 2 2" xfId="16345"/>
    <cellStyle name="20% - Accent1 3 2 10 4 2 3" xfId="16346"/>
    <cellStyle name="20% - Accent1 3 2 10 4 3" xfId="16347"/>
    <cellStyle name="20% - Accent1 3 2 10 4 3 2" xfId="16348"/>
    <cellStyle name="20% - Accent1 3 2 10 4 4" xfId="16349"/>
    <cellStyle name="20% - Accent1 3 2 10 5" xfId="16350"/>
    <cellStyle name="20% - Accent1 3 2 10 5 2" xfId="16351"/>
    <cellStyle name="20% - Accent1 3 2 10 5 2 2" xfId="16352"/>
    <cellStyle name="20% - Accent1 3 2 10 5 2 2 2" xfId="16353"/>
    <cellStyle name="20% - Accent1 3 2 10 5 2 3" xfId="16354"/>
    <cellStyle name="20% - Accent1 3 2 10 5 3" xfId="16355"/>
    <cellStyle name="20% - Accent1 3 2 10 5 3 2" xfId="16356"/>
    <cellStyle name="20% - Accent1 3 2 10 5 4" xfId="16357"/>
    <cellStyle name="20% - Accent1 3 2 10 6" xfId="16358"/>
    <cellStyle name="20% - Accent1 3 2 10 6 2" xfId="16359"/>
    <cellStyle name="20% - Accent1 3 2 10 6 2 2" xfId="16360"/>
    <cellStyle name="20% - Accent1 3 2 10 6 2 2 2" xfId="16361"/>
    <cellStyle name="20% - Accent1 3 2 10 6 2 3" xfId="16362"/>
    <cellStyle name="20% - Accent1 3 2 10 6 3" xfId="16363"/>
    <cellStyle name="20% - Accent1 3 2 10 6 3 2" xfId="16364"/>
    <cellStyle name="20% - Accent1 3 2 10 6 4" xfId="16365"/>
    <cellStyle name="20% - Accent1 3 2 10 7" xfId="16366"/>
    <cellStyle name="20% - Accent1 3 2 10 7 2" xfId="16367"/>
    <cellStyle name="20% - Accent1 3 2 10 7 2 2" xfId="16368"/>
    <cellStyle name="20% - Accent1 3 2 10 7 3" xfId="16369"/>
    <cellStyle name="20% - Accent1 3 2 10 8" xfId="16370"/>
    <cellStyle name="20% - Accent1 3 2 10 8 2" xfId="16371"/>
    <cellStyle name="20% - Accent1 3 2 10 8 2 2" xfId="16372"/>
    <cellStyle name="20% - Accent1 3 2 10 8 3" xfId="16373"/>
    <cellStyle name="20% - Accent1 3 2 10 9" xfId="16374"/>
    <cellStyle name="20% - Accent1 3 2 10 9 2" xfId="16375"/>
    <cellStyle name="20% - Accent1 3 2 11" xfId="16376"/>
    <cellStyle name="20% - Accent1 3 2 11 2" xfId="16377"/>
    <cellStyle name="20% - Accent1 3 2 11 2 2" xfId="16378"/>
    <cellStyle name="20% - Accent1 3 2 11 2 2 2" xfId="16379"/>
    <cellStyle name="20% - Accent1 3 2 11 2 2 2 2" xfId="16380"/>
    <cellStyle name="20% - Accent1 3 2 11 2 2 3" xfId="16381"/>
    <cellStyle name="20% - Accent1 3 2 11 2 3" xfId="16382"/>
    <cellStyle name="20% - Accent1 3 2 11 2 3 2" xfId="16383"/>
    <cellStyle name="20% - Accent1 3 2 11 2 4" xfId="16384"/>
    <cellStyle name="20% - Accent1 3 2 11 3" xfId="16385"/>
    <cellStyle name="20% - Accent1 3 2 11 3 2" xfId="16386"/>
    <cellStyle name="20% - Accent1 3 2 11 3 2 2" xfId="16387"/>
    <cellStyle name="20% - Accent1 3 2 11 3 2 2 2" xfId="16388"/>
    <cellStyle name="20% - Accent1 3 2 11 3 2 3" xfId="16389"/>
    <cellStyle name="20% - Accent1 3 2 11 3 3" xfId="16390"/>
    <cellStyle name="20% - Accent1 3 2 11 3 3 2" xfId="16391"/>
    <cellStyle name="20% - Accent1 3 2 11 3 4" xfId="16392"/>
    <cellStyle name="20% - Accent1 3 2 11 4" xfId="16393"/>
    <cellStyle name="20% - Accent1 3 2 11 4 2" xfId="16394"/>
    <cellStyle name="20% - Accent1 3 2 11 4 2 2" xfId="16395"/>
    <cellStyle name="20% - Accent1 3 2 11 4 2 2 2" xfId="16396"/>
    <cellStyle name="20% - Accent1 3 2 11 4 2 3" xfId="16397"/>
    <cellStyle name="20% - Accent1 3 2 11 4 3" xfId="16398"/>
    <cellStyle name="20% - Accent1 3 2 11 4 3 2" xfId="16399"/>
    <cellStyle name="20% - Accent1 3 2 11 4 4" xfId="16400"/>
    <cellStyle name="20% - Accent1 3 2 11 5" xfId="16401"/>
    <cellStyle name="20% - Accent1 3 2 11 5 2" xfId="16402"/>
    <cellStyle name="20% - Accent1 3 2 11 5 2 2" xfId="16403"/>
    <cellStyle name="20% - Accent1 3 2 11 5 3" xfId="16404"/>
    <cellStyle name="20% - Accent1 3 2 11 6" xfId="16405"/>
    <cellStyle name="20% - Accent1 3 2 11 6 2" xfId="16406"/>
    <cellStyle name="20% - Accent1 3 2 11 6 2 2" xfId="16407"/>
    <cellStyle name="20% - Accent1 3 2 11 6 3" xfId="16408"/>
    <cellStyle name="20% - Accent1 3 2 11 7" xfId="16409"/>
    <cellStyle name="20% - Accent1 3 2 11 7 2" xfId="16410"/>
    <cellStyle name="20% - Accent1 3 2 11 8" xfId="16411"/>
    <cellStyle name="20% - Accent1 3 2 11 8 2" xfId="16412"/>
    <cellStyle name="20% - Accent1 3 2 11 9" xfId="16413"/>
    <cellStyle name="20% - Accent1 3 2 12" xfId="16414"/>
    <cellStyle name="20% - Accent1 3 2 12 2" xfId="16415"/>
    <cellStyle name="20% - Accent1 3 2 12 2 2" xfId="16416"/>
    <cellStyle name="20% - Accent1 3 2 12 2 2 2" xfId="16417"/>
    <cellStyle name="20% - Accent1 3 2 12 2 2 2 2" xfId="16418"/>
    <cellStyle name="20% - Accent1 3 2 12 2 2 3" xfId="16419"/>
    <cellStyle name="20% - Accent1 3 2 12 2 3" xfId="16420"/>
    <cellStyle name="20% - Accent1 3 2 12 2 3 2" xfId="16421"/>
    <cellStyle name="20% - Accent1 3 2 12 2 4" xfId="16422"/>
    <cellStyle name="20% - Accent1 3 2 12 3" xfId="16423"/>
    <cellStyle name="20% - Accent1 3 2 12 3 2" xfId="16424"/>
    <cellStyle name="20% - Accent1 3 2 12 3 2 2" xfId="16425"/>
    <cellStyle name="20% - Accent1 3 2 12 3 2 2 2" xfId="16426"/>
    <cellStyle name="20% - Accent1 3 2 12 3 2 3" xfId="16427"/>
    <cellStyle name="20% - Accent1 3 2 12 3 3" xfId="16428"/>
    <cellStyle name="20% - Accent1 3 2 12 3 3 2" xfId="16429"/>
    <cellStyle name="20% - Accent1 3 2 12 3 4" xfId="16430"/>
    <cellStyle name="20% - Accent1 3 2 12 4" xfId="16431"/>
    <cellStyle name="20% - Accent1 3 2 12 4 2" xfId="16432"/>
    <cellStyle name="20% - Accent1 3 2 12 4 2 2" xfId="16433"/>
    <cellStyle name="20% - Accent1 3 2 12 4 2 2 2" xfId="16434"/>
    <cellStyle name="20% - Accent1 3 2 12 4 2 3" xfId="16435"/>
    <cellStyle name="20% - Accent1 3 2 12 4 3" xfId="16436"/>
    <cellStyle name="20% - Accent1 3 2 12 4 3 2" xfId="16437"/>
    <cellStyle name="20% - Accent1 3 2 12 4 4" xfId="16438"/>
    <cellStyle name="20% - Accent1 3 2 12 5" xfId="16439"/>
    <cellStyle name="20% - Accent1 3 2 12 5 2" xfId="16440"/>
    <cellStyle name="20% - Accent1 3 2 12 5 2 2" xfId="16441"/>
    <cellStyle name="20% - Accent1 3 2 12 5 3" xfId="16442"/>
    <cellStyle name="20% - Accent1 3 2 12 6" xfId="16443"/>
    <cellStyle name="20% - Accent1 3 2 12 6 2" xfId="16444"/>
    <cellStyle name="20% - Accent1 3 2 12 6 2 2" xfId="16445"/>
    <cellStyle name="20% - Accent1 3 2 12 6 3" xfId="16446"/>
    <cellStyle name="20% - Accent1 3 2 12 7" xfId="16447"/>
    <cellStyle name="20% - Accent1 3 2 12 7 2" xfId="16448"/>
    <cellStyle name="20% - Accent1 3 2 12 8" xfId="16449"/>
    <cellStyle name="20% - Accent1 3 2 12 8 2" xfId="16450"/>
    <cellStyle name="20% - Accent1 3 2 12 9" xfId="16451"/>
    <cellStyle name="20% - Accent1 3 2 13" xfId="16452"/>
    <cellStyle name="20% - Accent1 3 2 13 2" xfId="16453"/>
    <cellStyle name="20% - Accent1 3 2 13 2 2" xfId="16454"/>
    <cellStyle name="20% - Accent1 3 2 13 2 2 2" xfId="16455"/>
    <cellStyle name="20% - Accent1 3 2 13 2 3" xfId="16456"/>
    <cellStyle name="20% - Accent1 3 2 13 3" xfId="16457"/>
    <cellStyle name="20% - Accent1 3 2 13 3 2" xfId="16458"/>
    <cellStyle name="20% - Accent1 3 2 13 4" xfId="16459"/>
    <cellStyle name="20% - Accent1 3 2 14" xfId="16460"/>
    <cellStyle name="20% - Accent1 3 2 14 2" xfId="16461"/>
    <cellStyle name="20% - Accent1 3 2 14 2 2" xfId="16462"/>
    <cellStyle name="20% - Accent1 3 2 14 2 2 2" xfId="16463"/>
    <cellStyle name="20% - Accent1 3 2 14 2 3" xfId="16464"/>
    <cellStyle name="20% - Accent1 3 2 14 3" xfId="16465"/>
    <cellStyle name="20% - Accent1 3 2 14 3 2" xfId="16466"/>
    <cellStyle name="20% - Accent1 3 2 14 4" xfId="16467"/>
    <cellStyle name="20% - Accent1 3 2 15" xfId="16468"/>
    <cellStyle name="20% - Accent1 3 2 15 2" xfId="16469"/>
    <cellStyle name="20% - Accent1 3 2 15 2 2" xfId="16470"/>
    <cellStyle name="20% - Accent1 3 2 15 2 2 2" xfId="16471"/>
    <cellStyle name="20% - Accent1 3 2 15 2 3" xfId="16472"/>
    <cellStyle name="20% - Accent1 3 2 15 3" xfId="16473"/>
    <cellStyle name="20% - Accent1 3 2 15 3 2" xfId="16474"/>
    <cellStyle name="20% - Accent1 3 2 15 4" xfId="16475"/>
    <cellStyle name="20% - Accent1 3 2 16" xfId="16476"/>
    <cellStyle name="20% - Accent1 3 2 16 2" xfId="16477"/>
    <cellStyle name="20% - Accent1 3 2 16 2 2" xfId="16478"/>
    <cellStyle name="20% - Accent1 3 2 16 3" xfId="16479"/>
    <cellStyle name="20% - Accent1 3 2 17" xfId="16480"/>
    <cellStyle name="20% - Accent1 3 2 17 2" xfId="16481"/>
    <cellStyle name="20% - Accent1 3 2 17 2 2" xfId="16482"/>
    <cellStyle name="20% - Accent1 3 2 17 3" xfId="16483"/>
    <cellStyle name="20% - Accent1 3 2 18" xfId="16484"/>
    <cellStyle name="20% - Accent1 3 2 18 2" xfId="16485"/>
    <cellStyle name="20% - Accent1 3 2 19" xfId="16486"/>
    <cellStyle name="20% - Accent1 3 2 19 2" xfId="16487"/>
    <cellStyle name="20% - Accent1 3 2 2" xfId="16488"/>
    <cellStyle name="20% - Accent1 3 2 2 10" xfId="16489"/>
    <cellStyle name="20% - Accent1 3 2 2 10 2" xfId="16490"/>
    <cellStyle name="20% - Accent1 3 2 2 10 2 2" xfId="16491"/>
    <cellStyle name="20% - Accent1 3 2 2 10 2 2 2" xfId="16492"/>
    <cellStyle name="20% - Accent1 3 2 2 10 2 3" xfId="16493"/>
    <cellStyle name="20% - Accent1 3 2 2 10 3" xfId="16494"/>
    <cellStyle name="20% - Accent1 3 2 2 10 3 2" xfId="16495"/>
    <cellStyle name="20% - Accent1 3 2 2 10 4" xfId="16496"/>
    <cellStyle name="20% - Accent1 3 2 2 11" xfId="16497"/>
    <cellStyle name="20% - Accent1 3 2 2 11 2" xfId="16498"/>
    <cellStyle name="20% - Accent1 3 2 2 11 2 2" xfId="16499"/>
    <cellStyle name="20% - Accent1 3 2 2 11 2 2 2" xfId="16500"/>
    <cellStyle name="20% - Accent1 3 2 2 11 2 3" xfId="16501"/>
    <cellStyle name="20% - Accent1 3 2 2 11 3" xfId="16502"/>
    <cellStyle name="20% - Accent1 3 2 2 11 3 2" xfId="16503"/>
    <cellStyle name="20% - Accent1 3 2 2 11 4" xfId="16504"/>
    <cellStyle name="20% - Accent1 3 2 2 12" xfId="16505"/>
    <cellStyle name="20% - Accent1 3 2 2 12 2" xfId="16506"/>
    <cellStyle name="20% - Accent1 3 2 2 12 2 2" xfId="16507"/>
    <cellStyle name="20% - Accent1 3 2 2 12 3" xfId="16508"/>
    <cellStyle name="20% - Accent1 3 2 2 13" xfId="16509"/>
    <cellStyle name="20% - Accent1 3 2 2 13 2" xfId="16510"/>
    <cellStyle name="20% - Accent1 3 2 2 13 2 2" xfId="16511"/>
    <cellStyle name="20% - Accent1 3 2 2 13 3" xfId="16512"/>
    <cellStyle name="20% - Accent1 3 2 2 14" xfId="16513"/>
    <cellStyle name="20% - Accent1 3 2 2 14 2" xfId="16514"/>
    <cellStyle name="20% - Accent1 3 2 2 15" xfId="16515"/>
    <cellStyle name="20% - Accent1 3 2 2 15 2" xfId="16516"/>
    <cellStyle name="20% - Accent1 3 2 2 16" xfId="16517"/>
    <cellStyle name="20% - Accent1 3 2 2 2" xfId="16518"/>
    <cellStyle name="20% - Accent1 3 2 2 2 10" xfId="16519"/>
    <cellStyle name="20% - Accent1 3 2 2 2 10 2" xfId="16520"/>
    <cellStyle name="20% - Accent1 3 2 2 2 10 2 2" xfId="16521"/>
    <cellStyle name="20% - Accent1 3 2 2 2 10 2 2 2" xfId="16522"/>
    <cellStyle name="20% - Accent1 3 2 2 2 10 2 3" xfId="16523"/>
    <cellStyle name="20% - Accent1 3 2 2 2 10 3" xfId="16524"/>
    <cellStyle name="20% - Accent1 3 2 2 2 10 3 2" xfId="16525"/>
    <cellStyle name="20% - Accent1 3 2 2 2 10 4" xfId="16526"/>
    <cellStyle name="20% - Accent1 3 2 2 2 11" xfId="16527"/>
    <cellStyle name="20% - Accent1 3 2 2 2 11 2" xfId="16528"/>
    <cellStyle name="20% - Accent1 3 2 2 2 11 2 2" xfId="16529"/>
    <cellStyle name="20% - Accent1 3 2 2 2 11 3" xfId="16530"/>
    <cellStyle name="20% - Accent1 3 2 2 2 12" xfId="16531"/>
    <cellStyle name="20% - Accent1 3 2 2 2 12 2" xfId="16532"/>
    <cellStyle name="20% - Accent1 3 2 2 2 12 2 2" xfId="16533"/>
    <cellStyle name="20% - Accent1 3 2 2 2 12 3" xfId="16534"/>
    <cellStyle name="20% - Accent1 3 2 2 2 13" xfId="16535"/>
    <cellStyle name="20% - Accent1 3 2 2 2 13 2" xfId="16536"/>
    <cellStyle name="20% - Accent1 3 2 2 2 14" xfId="16537"/>
    <cellStyle name="20% - Accent1 3 2 2 2 14 2" xfId="16538"/>
    <cellStyle name="20% - Accent1 3 2 2 2 15" xfId="16539"/>
    <cellStyle name="20% - Accent1 3 2 2 2 2" xfId="16540"/>
    <cellStyle name="20% - Accent1 3 2 2 2 2 10" xfId="16541"/>
    <cellStyle name="20% - Accent1 3 2 2 2 2 10 2" xfId="16542"/>
    <cellStyle name="20% - Accent1 3 2 2 2 2 10 2 2" xfId="16543"/>
    <cellStyle name="20% - Accent1 3 2 2 2 2 10 3" xfId="16544"/>
    <cellStyle name="20% - Accent1 3 2 2 2 2 11" xfId="16545"/>
    <cellStyle name="20% - Accent1 3 2 2 2 2 11 2" xfId="16546"/>
    <cellStyle name="20% - Accent1 3 2 2 2 2 11 2 2" xfId="16547"/>
    <cellStyle name="20% - Accent1 3 2 2 2 2 11 3" xfId="16548"/>
    <cellStyle name="20% - Accent1 3 2 2 2 2 12" xfId="16549"/>
    <cellStyle name="20% - Accent1 3 2 2 2 2 12 2" xfId="16550"/>
    <cellStyle name="20% - Accent1 3 2 2 2 2 13" xfId="16551"/>
    <cellStyle name="20% - Accent1 3 2 2 2 2 13 2" xfId="16552"/>
    <cellStyle name="20% - Accent1 3 2 2 2 2 14" xfId="16553"/>
    <cellStyle name="20% - Accent1 3 2 2 2 2 2" xfId="16554"/>
    <cellStyle name="20% - Accent1 3 2 2 2 2 2 10" xfId="16555"/>
    <cellStyle name="20% - Accent1 3 2 2 2 2 2 10 2" xfId="16556"/>
    <cellStyle name="20% - Accent1 3 2 2 2 2 2 11" xfId="16557"/>
    <cellStyle name="20% - Accent1 3 2 2 2 2 2 2" xfId="16558"/>
    <cellStyle name="20% - Accent1 3 2 2 2 2 2 2 2" xfId="16559"/>
    <cellStyle name="20% - Accent1 3 2 2 2 2 2 2 2 2" xfId="16560"/>
    <cellStyle name="20% - Accent1 3 2 2 2 2 2 2 2 2 2" xfId="16561"/>
    <cellStyle name="20% - Accent1 3 2 2 2 2 2 2 2 2 2 2" xfId="16562"/>
    <cellStyle name="20% - Accent1 3 2 2 2 2 2 2 2 2 3" xfId="16563"/>
    <cellStyle name="20% - Accent1 3 2 2 2 2 2 2 2 3" xfId="16564"/>
    <cellStyle name="20% - Accent1 3 2 2 2 2 2 2 2 3 2" xfId="16565"/>
    <cellStyle name="20% - Accent1 3 2 2 2 2 2 2 2 4" xfId="16566"/>
    <cellStyle name="20% - Accent1 3 2 2 2 2 2 2 3" xfId="16567"/>
    <cellStyle name="20% - Accent1 3 2 2 2 2 2 2 3 2" xfId="16568"/>
    <cellStyle name="20% - Accent1 3 2 2 2 2 2 2 3 2 2" xfId="16569"/>
    <cellStyle name="20% - Accent1 3 2 2 2 2 2 2 3 2 2 2" xfId="16570"/>
    <cellStyle name="20% - Accent1 3 2 2 2 2 2 2 3 2 3" xfId="16571"/>
    <cellStyle name="20% - Accent1 3 2 2 2 2 2 2 3 3" xfId="16572"/>
    <cellStyle name="20% - Accent1 3 2 2 2 2 2 2 3 3 2" xfId="16573"/>
    <cellStyle name="20% - Accent1 3 2 2 2 2 2 2 3 4" xfId="16574"/>
    <cellStyle name="20% - Accent1 3 2 2 2 2 2 2 4" xfId="16575"/>
    <cellStyle name="20% - Accent1 3 2 2 2 2 2 2 4 2" xfId="16576"/>
    <cellStyle name="20% - Accent1 3 2 2 2 2 2 2 4 2 2" xfId="16577"/>
    <cellStyle name="20% - Accent1 3 2 2 2 2 2 2 4 2 2 2" xfId="16578"/>
    <cellStyle name="20% - Accent1 3 2 2 2 2 2 2 4 2 3" xfId="16579"/>
    <cellStyle name="20% - Accent1 3 2 2 2 2 2 2 4 3" xfId="16580"/>
    <cellStyle name="20% - Accent1 3 2 2 2 2 2 2 4 3 2" xfId="16581"/>
    <cellStyle name="20% - Accent1 3 2 2 2 2 2 2 4 4" xfId="16582"/>
    <cellStyle name="20% - Accent1 3 2 2 2 2 2 2 5" xfId="16583"/>
    <cellStyle name="20% - Accent1 3 2 2 2 2 2 2 5 2" xfId="16584"/>
    <cellStyle name="20% - Accent1 3 2 2 2 2 2 2 5 2 2" xfId="16585"/>
    <cellStyle name="20% - Accent1 3 2 2 2 2 2 2 5 3" xfId="16586"/>
    <cellStyle name="20% - Accent1 3 2 2 2 2 2 2 6" xfId="16587"/>
    <cellStyle name="20% - Accent1 3 2 2 2 2 2 2 6 2" xfId="16588"/>
    <cellStyle name="20% - Accent1 3 2 2 2 2 2 2 6 2 2" xfId="16589"/>
    <cellStyle name="20% - Accent1 3 2 2 2 2 2 2 6 3" xfId="16590"/>
    <cellStyle name="20% - Accent1 3 2 2 2 2 2 2 7" xfId="16591"/>
    <cellStyle name="20% - Accent1 3 2 2 2 2 2 2 7 2" xfId="16592"/>
    <cellStyle name="20% - Accent1 3 2 2 2 2 2 2 8" xfId="16593"/>
    <cellStyle name="20% - Accent1 3 2 2 2 2 2 2 8 2" xfId="16594"/>
    <cellStyle name="20% - Accent1 3 2 2 2 2 2 2 9" xfId="16595"/>
    <cellStyle name="20% - Accent1 3 2 2 2 2 2 3" xfId="16596"/>
    <cellStyle name="20% - Accent1 3 2 2 2 2 2 3 2" xfId="16597"/>
    <cellStyle name="20% - Accent1 3 2 2 2 2 2 3 2 2" xfId="16598"/>
    <cellStyle name="20% - Accent1 3 2 2 2 2 2 3 2 2 2" xfId="16599"/>
    <cellStyle name="20% - Accent1 3 2 2 2 2 2 3 2 2 2 2" xfId="16600"/>
    <cellStyle name="20% - Accent1 3 2 2 2 2 2 3 2 2 3" xfId="16601"/>
    <cellStyle name="20% - Accent1 3 2 2 2 2 2 3 2 3" xfId="16602"/>
    <cellStyle name="20% - Accent1 3 2 2 2 2 2 3 2 3 2" xfId="16603"/>
    <cellStyle name="20% - Accent1 3 2 2 2 2 2 3 2 4" xfId="16604"/>
    <cellStyle name="20% - Accent1 3 2 2 2 2 2 3 3" xfId="16605"/>
    <cellStyle name="20% - Accent1 3 2 2 2 2 2 3 3 2" xfId="16606"/>
    <cellStyle name="20% - Accent1 3 2 2 2 2 2 3 3 2 2" xfId="16607"/>
    <cellStyle name="20% - Accent1 3 2 2 2 2 2 3 3 2 2 2" xfId="16608"/>
    <cellStyle name="20% - Accent1 3 2 2 2 2 2 3 3 2 3" xfId="16609"/>
    <cellStyle name="20% - Accent1 3 2 2 2 2 2 3 3 3" xfId="16610"/>
    <cellStyle name="20% - Accent1 3 2 2 2 2 2 3 3 3 2" xfId="16611"/>
    <cellStyle name="20% - Accent1 3 2 2 2 2 2 3 3 4" xfId="16612"/>
    <cellStyle name="20% - Accent1 3 2 2 2 2 2 3 4" xfId="16613"/>
    <cellStyle name="20% - Accent1 3 2 2 2 2 2 3 4 2" xfId="16614"/>
    <cellStyle name="20% - Accent1 3 2 2 2 2 2 3 4 2 2" xfId="16615"/>
    <cellStyle name="20% - Accent1 3 2 2 2 2 2 3 4 2 2 2" xfId="16616"/>
    <cellStyle name="20% - Accent1 3 2 2 2 2 2 3 4 2 3" xfId="16617"/>
    <cellStyle name="20% - Accent1 3 2 2 2 2 2 3 4 3" xfId="16618"/>
    <cellStyle name="20% - Accent1 3 2 2 2 2 2 3 4 3 2" xfId="16619"/>
    <cellStyle name="20% - Accent1 3 2 2 2 2 2 3 4 4" xfId="16620"/>
    <cellStyle name="20% - Accent1 3 2 2 2 2 2 3 5" xfId="16621"/>
    <cellStyle name="20% - Accent1 3 2 2 2 2 2 3 5 2" xfId="16622"/>
    <cellStyle name="20% - Accent1 3 2 2 2 2 2 3 5 2 2" xfId="16623"/>
    <cellStyle name="20% - Accent1 3 2 2 2 2 2 3 5 3" xfId="16624"/>
    <cellStyle name="20% - Accent1 3 2 2 2 2 2 3 6" xfId="16625"/>
    <cellStyle name="20% - Accent1 3 2 2 2 2 2 3 6 2" xfId="16626"/>
    <cellStyle name="20% - Accent1 3 2 2 2 2 2 3 6 2 2" xfId="16627"/>
    <cellStyle name="20% - Accent1 3 2 2 2 2 2 3 6 3" xfId="16628"/>
    <cellStyle name="20% - Accent1 3 2 2 2 2 2 3 7" xfId="16629"/>
    <cellStyle name="20% - Accent1 3 2 2 2 2 2 3 7 2" xfId="16630"/>
    <cellStyle name="20% - Accent1 3 2 2 2 2 2 3 8" xfId="16631"/>
    <cellStyle name="20% - Accent1 3 2 2 2 2 2 3 8 2" xfId="16632"/>
    <cellStyle name="20% - Accent1 3 2 2 2 2 2 3 9" xfId="16633"/>
    <cellStyle name="20% - Accent1 3 2 2 2 2 2 4" xfId="16634"/>
    <cellStyle name="20% - Accent1 3 2 2 2 2 2 4 2" xfId="16635"/>
    <cellStyle name="20% - Accent1 3 2 2 2 2 2 4 2 2" xfId="16636"/>
    <cellStyle name="20% - Accent1 3 2 2 2 2 2 4 2 2 2" xfId="16637"/>
    <cellStyle name="20% - Accent1 3 2 2 2 2 2 4 2 3" xfId="16638"/>
    <cellStyle name="20% - Accent1 3 2 2 2 2 2 4 3" xfId="16639"/>
    <cellStyle name="20% - Accent1 3 2 2 2 2 2 4 3 2" xfId="16640"/>
    <cellStyle name="20% - Accent1 3 2 2 2 2 2 4 4" xfId="16641"/>
    <cellStyle name="20% - Accent1 3 2 2 2 2 2 5" xfId="16642"/>
    <cellStyle name="20% - Accent1 3 2 2 2 2 2 5 2" xfId="16643"/>
    <cellStyle name="20% - Accent1 3 2 2 2 2 2 5 2 2" xfId="16644"/>
    <cellStyle name="20% - Accent1 3 2 2 2 2 2 5 2 2 2" xfId="16645"/>
    <cellStyle name="20% - Accent1 3 2 2 2 2 2 5 2 3" xfId="16646"/>
    <cellStyle name="20% - Accent1 3 2 2 2 2 2 5 3" xfId="16647"/>
    <cellStyle name="20% - Accent1 3 2 2 2 2 2 5 3 2" xfId="16648"/>
    <cellStyle name="20% - Accent1 3 2 2 2 2 2 5 4" xfId="16649"/>
    <cellStyle name="20% - Accent1 3 2 2 2 2 2 6" xfId="16650"/>
    <cellStyle name="20% - Accent1 3 2 2 2 2 2 6 2" xfId="16651"/>
    <cellStyle name="20% - Accent1 3 2 2 2 2 2 6 2 2" xfId="16652"/>
    <cellStyle name="20% - Accent1 3 2 2 2 2 2 6 2 2 2" xfId="16653"/>
    <cellStyle name="20% - Accent1 3 2 2 2 2 2 6 2 3" xfId="16654"/>
    <cellStyle name="20% - Accent1 3 2 2 2 2 2 6 3" xfId="16655"/>
    <cellStyle name="20% - Accent1 3 2 2 2 2 2 6 3 2" xfId="16656"/>
    <cellStyle name="20% - Accent1 3 2 2 2 2 2 6 4" xfId="16657"/>
    <cellStyle name="20% - Accent1 3 2 2 2 2 2 7" xfId="16658"/>
    <cellStyle name="20% - Accent1 3 2 2 2 2 2 7 2" xfId="16659"/>
    <cellStyle name="20% - Accent1 3 2 2 2 2 2 7 2 2" xfId="16660"/>
    <cellStyle name="20% - Accent1 3 2 2 2 2 2 7 3" xfId="16661"/>
    <cellStyle name="20% - Accent1 3 2 2 2 2 2 8" xfId="16662"/>
    <cellStyle name="20% - Accent1 3 2 2 2 2 2 8 2" xfId="16663"/>
    <cellStyle name="20% - Accent1 3 2 2 2 2 2 8 2 2" xfId="16664"/>
    <cellStyle name="20% - Accent1 3 2 2 2 2 2 8 3" xfId="16665"/>
    <cellStyle name="20% - Accent1 3 2 2 2 2 2 9" xfId="16666"/>
    <cellStyle name="20% - Accent1 3 2 2 2 2 2 9 2" xfId="16667"/>
    <cellStyle name="20% - Accent1 3 2 2 2 2 3" xfId="16668"/>
    <cellStyle name="20% - Accent1 3 2 2 2 2 3 10" xfId="16669"/>
    <cellStyle name="20% - Accent1 3 2 2 2 2 3 10 2" xfId="16670"/>
    <cellStyle name="20% - Accent1 3 2 2 2 2 3 11" xfId="16671"/>
    <cellStyle name="20% - Accent1 3 2 2 2 2 3 2" xfId="16672"/>
    <cellStyle name="20% - Accent1 3 2 2 2 2 3 2 2" xfId="16673"/>
    <cellStyle name="20% - Accent1 3 2 2 2 2 3 2 2 2" xfId="16674"/>
    <cellStyle name="20% - Accent1 3 2 2 2 2 3 2 2 2 2" xfId="16675"/>
    <cellStyle name="20% - Accent1 3 2 2 2 2 3 2 2 2 2 2" xfId="16676"/>
    <cellStyle name="20% - Accent1 3 2 2 2 2 3 2 2 2 3" xfId="16677"/>
    <cellStyle name="20% - Accent1 3 2 2 2 2 3 2 2 3" xfId="16678"/>
    <cellStyle name="20% - Accent1 3 2 2 2 2 3 2 2 3 2" xfId="16679"/>
    <cellStyle name="20% - Accent1 3 2 2 2 2 3 2 2 4" xfId="16680"/>
    <cellStyle name="20% - Accent1 3 2 2 2 2 3 2 3" xfId="16681"/>
    <cellStyle name="20% - Accent1 3 2 2 2 2 3 2 3 2" xfId="16682"/>
    <cellStyle name="20% - Accent1 3 2 2 2 2 3 2 3 2 2" xfId="16683"/>
    <cellStyle name="20% - Accent1 3 2 2 2 2 3 2 3 2 2 2" xfId="16684"/>
    <cellStyle name="20% - Accent1 3 2 2 2 2 3 2 3 2 3" xfId="16685"/>
    <cellStyle name="20% - Accent1 3 2 2 2 2 3 2 3 3" xfId="16686"/>
    <cellStyle name="20% - Accent1 3 2 2 2 2 3 2 3 3 2" xfId="16687"/>
    <cellStyle name="20% - Accent1 3 2 2 2 2 3 2 3 4" xfId="16688"/>
    <cellStyle name="20% - Accent1 3 2 2 2 2 3 2 4" xfId="16689"/>
    <cellStyle name="20% - Accent1 3 2 2 2 2 3 2 4 2" xfId="16690"/>
    <cellStyle name="20% - Accent1 3 2 2 2 2 3 2 4 2 2" xfId="16691"/>
    <cellStyle name="20% - Accent1 3 2 2 2 2 3 2 4 2 2 2" xfId="16692"/>
    <cellStyle name="20% - Accent1 3 2 2 2 2 3 2 4 2 3" xfId="16693"/>
    <cellStyle name="20% - Accent1 3 2 2 2 2 3 2 4 3" xfId="16694"/>
    <cellStyle name="20% - Accent1 3 2 2 2 2 3 2 4 3 2" xfId="16695"/>
    <cellStyle name="20% - Accent1 3 2 2 2 2 3 2 4 4" xfId="16696"/>
    <cellStyle name="20% - Accent1 3 2 2 2 2 3 2 5" xfId="16697"/>
    <cellStyle name="20% - Accent1 3 2 2 2 2 3 2 5 2" xfId="16698"/>
    <cellStyle name="20% - Accent1 3 2 2 2 2 3 2 5 2 2" xfId="16699"/>
    <cellStyle name="20% - Accent1 3 2 2 2 2 3 2 5 3" xfId="16700"/>
    <cellStyle name="20% - Accent1 3 2 2 2 2 3 2 6" xfId="16701"/>
    <cellStyle name="20% - Accent1 3 2 2 2 2 3 2 6 2" xfId="16702"/>
    <cellStyle name="20% - Accent1 3 2 2 2 2 3 2 6 2 2" xfId="16703"/>
    <cellStyle name="20% - Accent1 3 2 2 2 2 3 2 6 3" xfId="16704"/>
    <cellStyle name="20% - Accent1 3 2 2 2 2 3 2 7" xfId="16705"/>
    <cellStyle name="20% - Accent1 3 2 2 2 2 3 2 7 2" xfId="16706"/>
    <cellStyle name="20% - Accent1 3 2 2 2 2 3 2 8" xfId="16707"/>
    <cellStyle name="20% - Accent1 3 2 2 2 2 3 2 8 2" xfId="16708"/>
    <cellStyle name="20% - Accent1 3 2 2 2 2 3 2 9" xfId="16709"/>
    <cellStyle name="20% - Accent1 3 2 2 2 2 3 3" xfId="16710"/>
    <cellStyle name="20% - Accent1 3 2 2 2 2 3 3 2" xfId="16711"/>
    <cellStyle name="20% - Accent1 3 2 2 2 2 3 3 2 2" xfId="16712"/>
    <cellStyle name="20% - Accent1 3 2 2 2 2 3 3 2 2 2" xfId="16713"/>
    <cellStyle name="20% - Accent1 3 2 2 2 2 3 3 2 2 2 2" xfId="16714"/>
    <cellStyle name="20% - Accent1 3 2 2 2 2 3 3 2 2 3" xfId="16715"/>
    <cellStyle name="20% - Accent1 3 2 2 2 2 3 3 2 3" xfId="16716"/>
    <cellStyle name="20% - Accent1 3 2 2 2 2 3 3 2 3 2" xfId="16717"/>
    <cellStyle name="20% - Accent1 3 2 2 2 2 3 3 2 4" xfId="16718"/>
    <cellStyle name="20% - Accent1 3 2 2 2 2 3 3 3" xfId="16719"/>
    <cellStyle name="20% - Accent1 3 2 2 2 2 3 3 3 2" xfId="16720"/>
    <cellStyle name="20% - Accent1 3 2 2 2 2 3 3 3 2 2" xfId="16721"/>
    <cellStyle name="20% - Accent1 3 2 2 2 2 3 3 3 2 2 2" xfId="16722"/>
    <cellStyle name="20% - Accent1 3 2 2 2 2 3 3 3 2 3" xfId="16723"/>
    <cellStyle name="20% - Accent1 3 2 2 2 2 3 3 3 3" xfId="16724"/>
    <cellStyle name="20% - Accent1 3 2 2 2 2 3 3 3 3 2" xfId="16725"/>
    <cellStyle name="20% - Accent1 3 2 2 2 2 3 3 3 4" xfId="16726"/>
    <cellStyle name="20% - Accent1 3 2 2 2 2 3 3 4" xfId="16727"/>
    <cellStyle name="20% - Accent1 3 2 2 2 2 3 3 4 2" xfId="16728"/>
    <cellStyle name="20% - Accent1 3 2 2 2 2 3 3 4 2 2" xfId="16729"/>
    <cellStyle name="20% - Accent1 3 2 2 2 2 3 3 4 2 2 2" xfId="16730"/>
    <cellStyle name="20% - Accent1 3 2 2 2 2 3 3 4 2 3" xfId="16731"/>
    <cellStyle name="20% - Accent1 3 2 2 2 2 3 3 4 3" xfId="16732"/>
    <cellStyle name="20% - Accent1 3 2 2 2 2 3 3 4 3 2" xfId="16733"/>
    <cellStyle name="20% - Accent1 3 2 2 2 2 3 3 4 4" xfId="16734"/>
    <cellStyle name="20% - Accent1 3 2 2 2 2 3 3 5" xfId="16735"/>
    <cellStyle name="20% - Accent1 3 2 2 2 2 3 3 5 2" xfId="16736"/>
    <cellStyle name="20% - Accent1 3 2 2 2 2 3 3 5 2 2" xfId="16737"/>
    <cellStyle name="20% - Accent1 3 2 2 2 2 3 3 5 3" xfId="16738"/>
    <cellStyle name="20% - Accent1 3 2 2 2 2 3 3 6" xfId="16739"/>
    <cellStyle name="20% - Accent1 3 2 2 2 2 3 3 6 2" xfId="16740"/>
    <cellStyle name="20% - Accent1 3 2 2 2 2 3 3 6 2 2" xfId="16741"/>
    <cellStyle name="20% - Accent1 3 2 2 2 2 3 3 6 3" xfId="16742"/>
    <cellStyle name="20% - Accent1 3 2 2 2 2 3 3 7" xfId="16743"/>
    <cellStyle name="20% - Accent1 3 2 2 2 2 3 3 7 2" xfId="16744"/>
    <cellStyle name="20% - Accent1 3 2 2 2 2 3 3 8" xfId="16745"/>
    <cellStyle name="20% - Accent1 3 2 2 2 2 3 3 8 2" xfId="16746"/>
    <cellStyle name="20% - Accent1 3 2 2 2 2 3 3 9" xfId="16747"/>
    <cellStyle name="20% - Accent1 3 2 2 2 2 3 4" xfId="16748"/>
    <cellStyle name="20% - Accent1 3 2 2 2 2 3 4 2" xfId="16749"/>
    <cellStyle name="20% - Accent1 3 2 2 2 2 3 4 2 2" xfId="16750"/>
    <cellStyle name="20% - Accent1 3 2 2 2 2 3 4 2 2 2" xfId="16751"/>
    <cellStyle name="20% - Accent1 3 2 2 2 2 3 4 2 3" xfId="16752"/>
    <cellStyle name="20% - Accent1 3 2 2 2 2 3 4 3" xfId="16753"/>
    <cellStyle name="20% - Accent1 3 2 2 2 2 3 4 3 2" xfId="16754"/>
    <cellStyle name="20% - Accent1 3 2 2 2 2 3 4 4" xfId="16755"/>
    <cellStyle name="20% - Accent1 3 2 2 2 2 3 5" xfId="16756"/>
    <cellStyle name="20% - Accent1 3 2 2 2 2 3 5 2" xfId="16757"/>
    <cellStyle name="20% - Accent1 3 2 2 2 2 3 5 2 2" xfId="16758"/>
    <cellStyle name="20% - Accent1 3 2 2 2 2 3 5 2 2 2" xfId="16759"/>
    <cellStyle name="20% - Accent1 3 2 2 2 2 3 5 2 3" xfId="16760"/>
    <cellStyle name="20% - Accent1 3 2 2 2 2 3 5 3" xfId="16761"/>
    <cellStyle name="20% - Accent1 3 2 2 2 2 3 5 3 2" xfId="16762"/>
    <cellStyle name="20% - Accent1 3 2 2 2 2 3 5 4" xfId="16763"/>
    <cellStyle name="20% - Accent1 3 2 2 2 2 3 6" xfId="16764"/>
    <cellStyle name="20% - Accent1 3 2 2 2 2 3 6 2" xfId="16765"/>
    <cellStyle name="20% - Accent1 3 2 2 2 2 3 6 2 2" xfId="16766"/>
    <cellStyle name="20% - Accent1 3 2 2 2 2 3 6 2 2 2" xfId="16767"/>
    <cellStyle name="20% - Accent1 3 2 2 2 2 3 6 2 3" xfId="16768"/>
    <cellStyle name="20% - Accent1 3 2 2 2 2 3 6 3" xfId="16769"/>
    <cellStyle name="20% - Accent1 3 2 2 2 2 3 6 3 2" xfId="16770"/>
    <cellStyle name="20% - Accent1 3 2 2 2 2 3 6 4" xfId="16771"/>
    <cellStyle name="20% - Accent1 3 2 2 2 2 3 7" xfId="16772"/>
    <cellStyle name="20% - Accent1 3 2 2 2 2 3 7 2" xfId="16773"/>
    <cellStyle name="20% - Accent1 3 2 2 2 2 3 7 2 2" xfId="16774"/>
    <cellStyle name="20% - Accent1 3 2 2 2 2 3 7 3" xfId="16775"/>
    <cellStyle name="20% - Accent1 3 2 2 2 2 3 8" xfId="16776"/>
    <cellStyle name="20% - Accent1 3 2 2 2 2 3 8 2" xfId="16777"/>
    <cellStyle name="20% - Accent1 3 2 2 2 2 3 8 2 2" xfId="16778"/>
    <cellStyle name="20% - Accent1 3 2 2 2 2 3 8 3" xfId="16779"/>
    <cellStyle name="20% - Accent1 3 2 2 2 2 3 9" xfId="16780"/>
    <cellStyle name="20% - Accent1 3 2 2 2 2 3 9 2" xfId="16781"/>
    <cellStyle name="20% - Accent1 3 2 2 2 2 4" xfId="16782"/>
    <cellStyle name="20% - Accent1 3 2 2 2 2 4 10" xfId="16783"/>
    <cellStyle name="20% - Accent1 3 2 2 2 2 4 10 2" xfId="16784"/>
    <cellStyle name="20% - Accent1 3 2 2 2 2 4 11" xfId="16785"/>
    <cellStyle name="20% - Accent1 3 2 2 2 2 4 2" xfId="16786"/>
    <cellStyle name="20% - Accent1 3 2 2 2 2 4 2 2" xfId="16787"/>
    <cellStyle name="20% - Accent1 3 2 2 2 2 4 2 2 2" xfId="16788"/>
    <cellStyle name="20% - Accent1 3 2 2 2 2 4 2 2 2 2" xfId="16789"/>
    <cellStyle name="20% - Accent1 3 2 2 2 2 4 2 2 2 2 2" xfId="16790"/>
    <cellStyle name="20% - Accent1 3 2 2 2 2 4 2 2 2 3" xfId="16791"/>
    <cellStyle name="20% - Accent1 3 2 2 2 2 4 2 2 3" xfId="16792"/>
    <cellStyle name="20% - Accent1 3 2 2 2 2 4 2 2 3 2" xfId="16793"/>
    <cellStyle name="20% - Accent1 3 2 2 2 2 4 2 2 4" xfId="16794"/>
    <cellStyle name="20% - Accent1 3 2 2 2 2 4 2 3" xfId="16795"/>
    <cellStyle name="20% - Accent1 3 2 2 2 2 4 2 3 2" xfId="16796"/>
    <cellStyle name="20% - Accent1 3 2 2 2 2 4 2 3 2 2" xfId="16797"/>
    <cellStyle name="20% - Accent1 3 2 2 2 2 4 2 3 2 2 2" xfId="16798"/>
    <cellStyle name="20% - Accent1 3 2 2 2 2 4 2 3 2 3" xfId="16799"/>
    <cellStyle name="20% - Accent1 3 2 2 2 2 4 2 3 3" xfId="16800"/>
    <cellStyle name="20% - Accent1 3 2 2 2 2 4 2 3 3 2" xfId="16801"/>
    <cellStyle name="20% - Accent1 3 2 2 2 2 4 2 3 4" xfId="16802"/>
    <cellStyle name="20% - Accent1 3 2 2 2 2 4 2 4" xfId="16803"/>
    <cellStyle name="20% - Accent1 3 2 2 2 2 4 2 4 2" xfId="16804"/>
    <cellStyle name="20% - Accent1 3 2 2 2 2 4 2 4 2 2" xfId="16805"/>
    <cellStyle name="20% - Accent1 3 2 2 2 2 4 2 4 2 2 2" xfId="16806"/>
    <cellStyle name="20% - Accent1 3 2 2 2 2 4 2 4 2 3" xfId="16807"/>
    <cellStyle name="20% - Accent1 3 2 2 2 2 4 2 4 3" xfId="16808"/>
    <cellStyle name="20% - Accent1 3 2 2 2 2 4 2 4 3 2" xfId="16809"/>
    <cellStyle name="20% - Accent1 3 2 2 2 2 4 2 4 4" xfId="16810"/>
    <cellStyle name="20% - Accent1 3 2 2 2 2 4 2 5" xfId="16811"/>
    <cellStyle name="20% - Accent1 3 2 2 2 2 4 2 5 2" xfId="16812"/>
    <cellStyle name="20% - Accent1 3 2 2 2 2 4 2 5 2 2" xfId="16813"/>
    <cellStyle name="20% - Accent1 3 2 2 2 2 4 2 5 3" xfId="16814"/>
    <cellStyle name="20% - Accent1 3 2 2 2 2 4 2 6" xfId="16815"/>
    <cellStyle name="20% - Accent1 3 2 2 2 2 4 2 6 2" xfId="16816"/>
    <cellStyle name="20% - Accent1 3 2 2 2 2 4 2 6 2 2" xfId="16817"/>
    <cellStyle name="20% - Accent1 3 2 2 2 2 4 2 6 3" xfId="16818"/>
    <cellStyle name="20% - Accent1 3 2 2 2 2 4 2 7" xfId="16819"/>
    <cellStyle name="20% - Accent1 3 2 2 2 2 4 2 7 2" xfId="16820"/>
    <cellStyle name="20% - Accent1 3 2 2 2 2 4 2 8" xfId="16821"/>
    <cellStyle name="20% - Accent1 3 2 2 2 2 4 2 8 2" xfId="16822"/>
    <cellStyle name="20% - Accent1 3 2 2 2 2 4 2 9" xfId="16823"/>
    <cellStyle name="20% - Accent1 3 2 2 2 2 4 3" xfId="16824"/>
    <cellStyle name="20% - Accent1 3 2 2 2 2 4 3 2" xfId="16825"/>
    <cellStyle name="20% - Accent1 3 2 2 2 2 4 3 2 2" xfId="16826"/>
    <cellStyle name="20% - Accent1 3 2 2 2 2 4 3 2 2 2" xfId="16827"/>
    <cellStyle name="20% - Accent1 3 2 2 2 2 4 3 2 2 2 2" xfId="16828"/>
    <cellStyle name="20% - Accent1 3 2 2 2 2 4 3 2 2 3" xfId="16829"/>
    <cellStyle name="20% - Accent1 3 2 2 2 2 4 3 2 3" xfId="16830"/>
    <cellStyle name="20% - Accent1 3 2 2 2 2 4 3 2 3 2" xfId="16831"/>
    <cellStyle name="20% - Accent1 3 2 2 2 2 4 3 2 4" xfId="16832"/>
    <cellStyle name="20% - Accent1 3 2 2 2 2 4 3 3" xfId="16833"/>
    <cellStyle name="20% - Accent1 3 2 2 2 2 4 3 3 2" xfId="16834"/>
    <cellStyle name="20% - Accent1 3 2 2 2 2 4 3 3 2 2" xfId="16835"/>
    <cellStyle name="20% - Accent1 3 2 2 2 2 4 3 3 2 2 2" xfId="16836"/>
    <cellStyle name="20% - Accent1 3 2 2 2 2 4 3 3 2 3" xfId="16837"/>
    <cellStyle name="20% - Accent1 3 2 2 2 2 4 3 3 3" xfId="16838"/>
    <cellStyle name="20% - Accent1 3 2 2 2 2 4 3 3 3 2" xfId="16839"/>
    <cellStyle name="20% - Accent1 3 2 2 2 2 4 3 3 4" xfId="16840"/>
    <cellStyle name="20% - Accent1 3 2 2 2 2 4 3 4" xfId="16841"/>
    <cellStyle name="20% - Accent1 3 2 2 2 2 4 3 4 2" xfId="16842"/>
    <cellStyle name="20% - Accent1 3 2 2 2 2 4 3 4 2 2" xfId="16843"/>
    <cellStyle name="20% - Accent1 3 2 2 2 2 4 3 4 2 2 2" xfId="16844"/>
    <cellStyle name="20% - Accent1 3 2 2 2 2 4 3 4 2 3" xfId="16845"/>
    <cellStyle name="20% - Accent1 3 2 2 2 2 4 3 4 3" xfId="16846"/>
    <cellStyle name="20% - Accent1 3 2 2 2 2 4 3 4 3 2" xfId="16847"/>
    <cellStyle name="20% - Accent1 3 2 2 2 2 4 3 4 4" xfId="16848"/>
    <cellStyle name="20% - Accent1 3 2 2 2 2 4 3 5" xfId="16849"/>
    <cellStyle name="20% - Accent1 3 2 2 2 2 4 3 5 2" xfId="16850"/>
    <cellStyle name="20% - Accent1 3 2 2 2 2 4 3 5 2 2" xfId="16851"/>
    <cellStyle name="20% - Accent1 3 2 2 2 2 4 3 5 3" xfId="16852"/>
    <cellStyle name="20% - Accent1 3 2 2 2 2 4 3 6" xfId="16853"/>
    <cellStyle name="20% - Accent1 3 2 2 2 2 4 3 6 2" xfId="16854"/>
    <cellStyle name="20% - Accent1 3 2 2 2 2 4 3 6 2 2" xfId="16855"/>
    <cellStyle name="20% - Accent1 3 2 2 2 2 4 3 6 3" xfId="16856"/>
    <cellStyle name="20% - Accent1 3 2 2 2 2 4 3 7" xfId="16857"/>
    <cellStyle name="20% - Accent1 3 2 2 2 2 4 3 7 2" xfId="16858"/>
    <cellStyle name="20% - Accent1 3 2 2 2 2 4 3 8" xfId="16859"/>
    <cellStyle name="20% - Accent1 3 2 2 2 2 4 3 8 2" xfId="16860"/>
    <cellStyle name="20% - Accent1 3 2 2 2 2 4 3 9" xfId="16861"/>
    <cellStyle name="20% - Accent1 3 2 2 2 2 4 4" xfId="16862"/>
    <cellStyle name="20% - Accent1 3 2 2 2 2 4 4 2" xfId="16863"/>
    <cellStyle name="20% - Accent1 3 2 2 2 2 4 4 2 2" xfId="16864"/>
    <cellStyle name="20% - Accent1 3 2 2 2 2 4 4 2 2 2" xfId="16865"/>
    <cellStyle name="20% - Accent1 3 2 2 2 2 4 4 2 3" xfId="16866"/>
    <cellStyle name="20% - Accent1 3 2 2 2 2 4 4 3" xfId="16867"/>
    <cellStyle name="20% - Accent1 3 2 2 2 2 4 4 3 2" xfId="16868"/>
    <cellStyle name="20% - Accent1 3 2 2 2 2 4 4 4" xfId="16869"/>
    <cellStyle name="20% - Accent1 3 2 2 2 2 4 5" xfId="16870"/>
    <cellStyle name="20% - Accent1 3 2 2 2 2 4 5 2" xfId="16871"/>
    <cellStyle name="20% - Accent1 3 2 2 2 2 4 5 2 2" xfId="16872"/>
    <cellStyle name="20% - Accent1 3 2 2 2 2 4 5 2 2 2" xfId="16873"/>
    <cellStyle name="20% - Accent1 3 2 2 2 2 4 5 2 3" xfId="16874"/>
    <cellStyle name="20% - Accent1 3 2 2 2 2 4 5 3" xfId="16875"/>
    <cellStyle name="20% - Accent1 3 2 2 2 2 4 5 3 2" xfId="16876"/>
    <cellStyle name="20% - Accent1 3 2 2 2 2 4 5 4" xfId="16877"/>
    <cellStyle name="20% - Accent1 3 2 2 2 2 4 6" xfId="16878"/>
    <cellStyle name="20% - Accent1 3 2 2 2 2 4 6 2" xfId="16879"/>
    <cellStyle name="20% - Accent1 3 2 2 2 2 4 6 2 2" xfId="16880"/>
    <cellStyle name="20% - Accent1 3 2 2 2 2 4 6 2 2 2" xfId="16881"/>
    <cellStyle name="20% - Accent1 3 2 2 2 2 4 6 2 3" xfId="16882"/>
    <cellStyle name="20% - Accent1 3 2 2 2 2 4 6 3" xfId="16883"/>
    <cellStyle name="20% - Accent1 3 2 2 2 2 4 6 3 2" xfId="16884"/>
    <cellStyle name="20% - Accent1 3 2 2 2 2 4 6 4" xfId="16885"/>
    <cellStyle name="20% - Accent1 3 2 2 2 2 4 7" xfId="16886"/>
    <cellStyle name="20% - Accent1 3 2 2 2 2 4 7 2" xfId="16887"/>
    <cellStyle name="20% - Accent1 3 2 2 2 2 4 7 2 2" xfId="16888"/>
    <cellStyle name="20% - Accent1 3 2 2 2 2 4 7 3" xfId="16889"/>
    <cellStyle name="20% - Accent1 3 2 2 2 2 4 8" xfId="16890"/>
    <cellStyle name="20% - Accent1 3 2 2 2 2 4 8 2" xfId="16891"/>
    <cellStyle name="20% - Accent1 3 2 2 2 2 4 8 2 2" xfId="16892"/>
    <cellStyle name="20% - Accent1 3 2 2 2 2 4 8 3" xfId="16893"/>
    <cellStyle name="20% - Accent1 3 2 2 2 2 4 9" xfId="16894"/>
    <cellStyle name="20% - Accent1 3 2 2 2 2 4 9 2" xfId="16895"/>
    <cellStyle name="20% - Accent1 3 2 2 2 2 5" xfId="16896"/>
    <cellStyle name="20% - Accent1 3 2 2 2 2 5 2" xfId="16897"/>
    <cellStyle name="20% - Accent1 3 2 2 2 2 5 2 2" xfId="16898"/>
    <cellStyle name="20% - Accent1 3 2 2 2 2 5 2 2 2" xfId="16899"/>
    <cellStyle name="20% - Accent1 3 2 2 2 2 5 2 2 2 2" xfId="16900"/>
    <cellStyle name="20% - Accent1 3 2 2 2 2 5 2 2 3" xfId="16901"/>
    <cellStyle name="20% - Accent1 3 2 2 2 2 5 2 3" xfId="16902"/>
    <cellStyle name="20% - Accent1 3 2 2 2 2 5 2 3 2" xfId="16903"/>
    <cellStyle name="20% - Accent1 3 2 2 2 2 5 2 4" xfId="16904"/>
    <cellStyle name="20% - Accent1 3 2 2 2 2 5 3" xfId="16905"/>
    <cellStyle name="20% - Accent1 3 2 2 2 2 5 3 2" xfId="16906"/>
    <cellStyle name="20% - Accent1 3 2 2 2 2 5 3 2 2" xfId="16907"/>
    <cellStyle name="20% - Accent1 3 2 2 2 2 5 3 2 2 2" xfId="16908"/>
    <cellStyle name="20% - Accent1 3 2 2 2 2 5 3 2 3" xfId="16909"/>
    <cellStyle name="20% - Accent1 3 2 2 2 2 5 3 3" xfId="16910"/>
    <cellStyle name="20% - Accent1 3 2 2 2 2 5 3 3 2" xfId="16911"/>
    <cellStyle name="20% - Accent1 3 2 2 2 2 5 3 4" xfId="16912"/>
    <cellStyle name="20% - Accent1 3 2 2 2 2 5 4" xfId="16913"/>
    <cellStyle name="20% - Accent1 3 2 2 2 2 5 4 2" xfId="16914"/>
    <cellStyle name="20% - Accent1 3 2 2 2 2 5 4 2 2" xfId="16915"/>
    <cellStyle name="20% - Accent1 3 2 2 2 2 5 4 2 2 2" xfId="16916"/>
    <cellStyle name="20% - Accent1 3 2 2 2 2 5 4 2 3" xfId="16917"/>
    <cellStyle name="20% - Accent1 3 2 2 2 2 5 4 3" xfId="16918"/>
    <cellStyle name="20% - Accent1 3 2 2 2 2 5 4 3 2" xfId="16919"/>
    <cellStyle name="20% - Accent1 3 2 2 2 2 5 4 4" xfId="16920"/>
    <cellStyle name="20% - Accent1 3 2 2 2 2 5 5" xfId="16921"/>
    <cellStyle name="20% - Accent1 3 2 2 2 2 5 5 2" xfId="16922"/>
    <cellStyle name="20% - Accent1 3 2 2 2 2 5 5 2 2" xfId="16923"/>
    <cellStyle name="20% - Accent1 3 2 2 2 2 5 5 3" xfId="16924"/>
    <cellStyle name="20% - Accent1 3 2 2 2 2 5 6" xfId="16925"/>
    <cellStyle name="20% - Accent1 3 2 2 2 2 5 6 2" xfId="16926"/>
    <cellStyle name="20% - Accent1 3 2 2 2 2 5 6 2 2" xfId="16927"/>
    <cellStyle name="20% - Accent1 3 2 2 2 2 5 6 3" xfId="16928"/>
    <cellStyle name="20% - Accent1 3 2 2 2 2 5 7" xfId="16929"/>
    <cellStyle name="20% - Accent1 3 2 2 2 2 5 7 2" xfId="16930"/>
    <cellStyle name="20% - Accent1 3 2 2 2 2 5 8" xfId="16931"/>
    <cellStyle name="20% - Accent1 3 2 2 2 2 5 8 2" xfId="16932"/>
    <cellStyle name="20% - Accent1 3 2 2 2 2 5 9" xfId="16933"/>
    <cellStyle name="20% - Accent1 3 2 2 2 2 6" xfId="16934"/>
    <cellStyle name="20% - Accent1 3 2 2 2 2 6 2" xfId="16935"/>
    <cellStyle name="20% - Accent1 3 2 2 2 2 6 2 2" xfId="16936"/>
    <cellStyle name="20% - Accent1 3 2 2 2 2 6 2 2 2" xfId="16937"/>
    <cellStyle name="20% - Accent1 3 2 2 2 2 6 2 2 2 2" xfId="16938"/>
    <cellStyle name="20% - Accent1 3 2 2 2 2 6 2 2 3" xfId="16939"/>
    <cellStyle name="20% - Accent1 3 2 2 2 2 6 2 3" xfId="16940"/>
    <cellStyle name="20% - Accent1 3 2 2 2 2 6 2 3 2" xfId="16941"/>
    <cellStyle name="20% - Accent1 3 2 2 2 2 6 2 4" xfId="16942"/>
    <cellStyle name="20% - Accent1 3 2 2 2 2 6 3" xfId="16943"/>
    <cellStyle name="20% - Accent1 3 2 2 2 2 6 3 2" xfId="16944"/>
    <cellStyle name="20% - Accent1 3 2 2 2 2 6 3 2 2" xfId="16945"/>
    <cellStyle name="20% - Accent1 3 2 2 2 2 6 3 2 2 2" xfId="16946"/>
    <cellStyle name="20% - Accent1 3 2 2 2 2 6 3 2 3" xfId="16947"/>
    <cellStyle name="20% - Accent1 3 2 2 2 2 6 3 3" xfId="16948"/>
    <cellStyle name="20% - Accent1 3 2 2 2 2 6 3 3 2" xfId="16949"/>
    <cellStyle name="20% - Accent1 3 2 2 2 2 6 3 4" xfId="16950"/>
    <cellStyle name="20% - Accent1 3 2 2 2 2 6 4" xfId="16951"/>
    <cellStyle name="20% - Accent1 3 2 2 2 2 6 4 2" xfId="16952"/>
    <cellStyle name="20% - Accent1 3 2 2 2 2 6 4 2 2" xfId="16953"/>
    <cellStyle name="20% - Accent1 3 2 2 2 2 6 4 2 2 2" xfId="16954"/>
    <cellStyle name="20% - Accent1 3 2 2 2 2 6 4 2 3" xfId="16955"/>
    <cellStyle name="20% - Accent1 3 2 2 2 2 6 4 3" xfId="16956"/>
    <cellStyle name="20% - Accent1 3 2 2 2 2 6 4 3 2" xfId="16957"/>
    <cellStyle name="20% - Accent1 3 2 2 2 2 6 4 4" xfId="16958"/>
    <cellStyle name="20% - Accent1 3 2 2 2 2 6 5" xfId="16959"/>
    <cellStyle name="20% - Accent1 3 2 2 2 2 6 5 2" xfId="16960"/>
    <cellStyle name="20% - Accent1 3 2 2 2 2 6 5 2 2" xfId="16961"/>
    <cellStyle name="20% - Accent1 3 2 2 2 2 6 5 3" xfId="16962"/>
    <cellStyle name="20% - Accent1 3 2 2 2 2 6 6" xfId="16963"/>
    <cellStyle name="20% - Accent1 3 2 2 2 2 6 6 2" xfId="16964"/>
    <cellStyle name="20% - Accent1 3 2 2 2 2 6 6 2 2" xfId="16965"/>
    <cellStyle name="20% - Accent1 3 2 2 2 2 6 6 3" xfId="16966"/>
    <cellStyle name="20% - Accent1 3 2 2 2 2 6 7" xfId="16967"/>
    <cellStyle name="20% - Accent1 3 2 2 2 2 6 7 2" xfId="16968"/>
    <cellStyle name="20% - Accent1 3 2 2 2 2 6 8" xfId="16969"/>
    <cellStyle name="20% - Accent1 3 2 2 2 2 6 8 2" xfId="16970"/>
    <cellStyle name="20% - Accent1 3 2 2 2 2 6 9" xfId="16971"/>
    <cellStyle name="20% - Accent1 3 2 2 2 2 7" xfId="16972"/>
    <cellStyle name="20% - Accent1 3 2 2 2 2 7 2" xfId="16973"/>
    <cellStyle name="20% - Accent1 3 2 2 2 2 7 2 2" xfId="16974"/>
    <cellStyle name="20% - Accent1 3 2 2 2 2 7 2 2 2" xfId="16975"/>
    <cellStyle name="20% - Accent1 3 2 2 2 2 7 2 3" xfId="16976"/>
    <cellStyle name="20% - Accent1 3 2 2 2 2 7 3" xfId="16977"/>
    <cellStyle name="20% - Accent1 3 2 2 2 2 7 3 2" xfId="16978"/>
    <cellStyle name="20% - Accent1 3 2 2 2 2 7 4" xfId="16979"/>
    <cellStyle name="20% - Accent1 3 2 2 2 2 8" xfId="16980"/>
    <cellStyle name="20% - Accent1 3 2 2 2 2 8 2" xfId="16981"/>
    <cellStyle name="20% - Accent1 3 2 2 2 2 8 2 2" xfId="16982"/>
    <cellStyle name="20% - Accent1 3 2 2 2 2 8 2 2 2" xfId="16983"/>
    <cellStyle name="20% - Accent1 3 2 2 2 2 8 2 3" xfId="16984"/>
    <cellStyle name="20% - Accent1 3 2 2 2 2 8 3" xfId="16985"/>
    <cellStyle name="20% - Accent1 3 2 2 2 2 8 3 2" xfId="16986"/>
    <cellStyle name="20% - Accent1 3 2 2 2 2 8 4" xfId="16987"/>
    <cellStyle name="20% - Accent1 3 2 2 2 2 9" xfId="16988"/>
    <cellStyle name="20% - Accent1 3 2 2 2 2 9 2" xfId="16989"/>
    <cellStyle name="20% - Accent1 3 2 2 2 2 9 2 2" xfId="16990"/>
    <cellStyle name="20% - Accent1 3 2 2 2 2 9 2 2 2" xfId="16991"/>
    <cellStyle name="20% - Accent1 3 2 2 2 2 9 2 3" xfId="16992"/>
    <cellStyle name="20% - Accent1 3 2 2 2 2 9 3" xfId="16993"/>
    <cellStyle name="20% - Accent1 3 2 2 2 2 9 3 2" xfId="16994"/>
    <cellStyle name="20% - Accent1 3 2 2 2 2 9 4" xfId="16995"/>
    <cellStyle name="20% - Accent1 3 2 2 2 3" xfId="16996"/>
    <cellStyle name="20% - Accent1 3 2 2 2 3 10" xfId="16997"/>
    <cellStyle name="20% - Accent1 3 2 2 2 3 10 2" xfId="16998"/>
    <cellStyle name="20% - Accent1 3 2 2 2 3 11" xfId="16999"/>
    <cellStyle name="20% - Accent1 3 2 2 2 3 2" xfId="17000"/>
    <cellStyle name="20% - Accent1 3 2 2 2 3 2 2" xfId="17001"/>
    <cellStyle name="20% - Accent1 3 2 2 2 3 2 2 2" xfId="17002"/>
    <cellStyle name="20% - Accent1 3 2 2 2 3 2 2 2 2" xfId="17003"/>
    <cellStyle name="20% - Accent1 3 2 2 2 3 2 2 2 2 2" xfId="17004"/>
    <cellStyle name="20% - Accent1 3 2 2 2 3 2 2 2 3" xfId="17005"/>
    <cellStyle name="20% - Accent1 3 2 2 2 3 2 2 3" xfId="17006"/>
    <cellStyle name="20% - Accent1 3 2 2 2 3 2 2 3 2" xfId="17007"/>
    <cellStyle name="20% - Accent1 3 2 2 2 3 2 2 4" xfId="17008"/>
    <cellStyle name="20% - Accent1 3 2 2 2 3 2 3" xfId="17009"/>
    <cellStyle name="20% - Accent1 3 2 2 2 3 2 3 2" xfId="17010"/>
    <cellStyle name="20% - Accent1 3 2 2 2 3 2 3 2 2" xfId="17011"/>
    <cellStyle name="20% - Accent1 3 2 2 2 3 2 3 2 2 2" xfId="17012"/>
    <cellStyle name="20% - Accent1 3 2 2 2 3 2 3 2 3" xfId="17013"/>
    <cellStyle name="20% - Accent1 3 2 2 2 3 2 3 3" xfId="17014"/>
    <cellStyle name="20% - Accent1 3 2 2 2 3 2 3 3 2" xfId="17015"/>
    <cellStyle name="20% - Accent1 3 2 2 2 3 2 3 4" xfId="17016"/>
    <cellStyle name="20% - Accent1 3 2 2 2 3 2 4" xfId="17017"/>
    <cellStyle name="20% - Accent1 3 2 2 2 3 2 4 2" xfId="17018"/>
    <cellStyle name="20% - Accent1 3 2 2 2 3 2 4 2 2" xfId="17019"/>
    <cellStyle name="20% - Accent1 3 2 2 2 3 2 4 2 2 2" xfId="17020"/>
    <cellStyle name="20% - Accent1 3 2 2 2 3 2 4 2 3" xfId="17021"/>
    <cellStyle name="20% - Accent1 3 2 2 2 3 2 4 3" xfId="17022"/>
    <cellStyle name="20% - Accent1 3 2 2 2 3 2 4 3 2" xfId="17023"/>
    <cellStyle name="20% - Accent1 3 2 2 2 3 2 4 4" xfId="17024"/>
    <cellStyle name="20% - Accent1 3 2 2 2 3 2 5" xfId="17025"/>
    <cellStyle name="20% - Accent1 3 2 2 2 3 2 5 2" xfId="17026"/>
    <cellStyle name="20% - Accent1 3 2 2 2 3 2 5 2 2" xfId="17027"/>
    <cellStyle name="20% - Accent1 3 2 2 2 3 2 5 3" xfId="17028"/>
    <cellStyle name="20% - Accent1 3 2 2 2 3 2 6" xfId="17029"/>
    <cellStyle name="20% - Accent1 3 2 2 2 3 2 6 2" xfId="17030"/>
    <cellStyle name="20% - Accent1 3 2 2 2 3 2 6 2 2" xfId="17031"/>
    <cellStyle name="20% - Accent1 3 2 2 2 3 2 6 3" xfId="17032"/>
    <cellStyle name="20% - Accent1 3 2 2 2 3 2 7" xfId="17033"/>
    <cellStyle name="20% - Accent1 3 2 2 2 3 2 7 2" xfId="17034"/>
    <cellStyle name="20% - Accent1 3 2 2 2 3 2 8" xfId="17035"/>
    <cellStyle name="20% - Accent1 3 2 2 2 3 2 8 2" xfId="17036"/>
    <cellStyle name="20% - Accent1 3 2 2 2 3 2 9" xfId="17037"/>
    <cellStyle name="20% - Accent1 3 2 2 2 3 3" xfId="17038"/>
    <cellStyle name="20% - Accent1 3 2 2 2 3 3 2" xfId="17039"/>
    <cellStyle name="20% - Accent1 3 2 2 2 3 3 2 2" xfId="17040"/>
    <cellStyle name="20% - Accent1 3 2 2 2 3 3 2 2 2" xfId="17041"/>
    <cellStyle name="20% - Accent1 3 2 2 2 3 3 2 2 2 2" xfId="17042"/>
    <cellStyle name="20% - Accent1 3 2 2 2 3 3 2 2 3" xfId="17043"/>
    <cellStyle name="20% - Accent1 3 2 2 2 3 3 2 3" xfId="17044"/>
    <cellStyle name="20% - Accent1 3 2 2 2 3 3 2 3 2" xfId="17045"/>
    <cellStyle name="20% - Accent1 3 2 2 2 3 3 2 4" xfId="17046"/>
    <cellStyle name="20% - Accent1 3 2 2 2 3 3 3" xfId="17047"/>
    <cellStyle name="20% - Accent1 3 2 2 2 3 3 3 2" xfId="17048"/>
    <cellStyle name="20% - Accent1 3 2 2 2 3 3 3 2 2" xfId="17049"/>
    <cellStyle name="20% - Accent1 3 2 2 2 3 3 3 2 2 2" xfId="17050"/>
    <cellStyle name="20% - Accent1 3 2 2 2 3 3 3 2 3" xfId="17051"/>
    <cellStyle name="20% - Accent1 3 2 2 2 3 3 3 3" xfId="17052"/>
    <cellStyle name="20% - Accent1 3 2 2 2 3 3 3 3 2" xfId="17053"/>
    <cellStyle name="20% - Accent1 3 2 2 2 3 3 3 4" xfId="17054"/>
    <cellStyle name="20% - Accent1 3 2 2 2 3 3 4" xfId="17055"/>
    <cellStyle name="20% - Accent1 3 2 2 2 3 3 4 2" xfId="17056"/>
    <cellStyle name="20% - Accent1 3 2 2 2 3 3 4 2 2" xfId="17057"/>
    <cellStyle name="20% - Accent1 3 2 2 2 3 3 4 2 2 2" xfId="17058"/>
    <cellStyle name="20% - Accent1 3 2 2 2 3 3 4 2 3" xfId="17059"/>
    <cellStyle name="20% - Accent1 3 2 2 2 3 3 4 3" xfId="17060"/>
    <cellStyle name="20% - Accent1 3 2 2 2 3 3 4 3 2" xfId="17061"/>
    <cellStyle name="20% - Accent1 3 2 2 2 3 3 4 4" xfId="17062"/>
    <cellStyle name="20% - Accent1 3 2 2 2 3 3 5" xfId="17063"/>
    <cellStyle name="20% - Accent1 3 2 2 2 3 3 5 2" xfId="17064"/>
    <cellStyle name="20% - Accent1 3 2 2 2 3 3 5 2 2" xfId="17065"/>
    <cellStyle name="20% - Accent1 3 2 2 2 3 3 5 3" xfId="17066"/>
    <cellStyle name="20% - Accent1 3 2 2 2 3 3 6" xfId="17067"/>
    <cellStyle name="20% - Accent1 3 2 2 2 3 3 6 2" xfId="17068"/>
    <cellStyle name="20% - Accent1 3 2 2 2 3 3 6 2 2" xfId="17069"/>
    <cellStyle name="20% - Accent1 3 2 2 2 3 3 6 3" xfId="17070"/>
    <cellStyle name="20% - Accent1 3 2 2 2 3 3 7" xfId="17071"/>
    <cellStyle name="20% - Accent1 3 2 2 2 3 3 7 2" xfId="17072"/>
    <cellStyle name="20% - Accent1 3 2 2 2 3 3 8" xfId="17073"/>
    <cellStyle name="20% - Accent1 3 2 2 2 3 3 8 2" xfId="17074"/>
    <cellStyle name="20% - Accent1 3 2 2 2 3 3 9" xfId="17075"/>
    <cellStyle name="20% - Accent1 3 2 2 2 3 4" xfId="17076"/>
    <cellStyle name="20% - Accent1 3 2 2 2 3 4 2" xfId="17077"/>
    <cellStyle name="20% - Accent1 3 2 2 2 3 4 2 2" xfId="17078"/>
    <cellStyle name="20% - Accent1 3 2 2 2 3 4 2 2 2" xfId="17079"/>
    <cellStyle name="20% - Accent1 3 2 2 2 3 4 2 3" xfId="17080"/>
    <cellStyle name="20% - Accent1 3 2 2 2 3 4 3" xfId="17081"/>
    <cellStyle name="20% - Accent1 3 2 2 2 3 4 3 2" xfId="17082"/>
    <cellStyle name="20% - Accent1 3 2 2 2 3 4 4" xfId="17083"/>
    <cellStyle name="20% - Accent1 3 2 2 2 3 5" xfId="17084"/>
    <cellStyle name="20% - Accent1 3 2 2 2 3 5 2" xfId="17085"/>
    <cellStyle name="20% - Accent1 3 2 2 2 3 5 2 2" xfId="17086"/>
    <cellStyle name="20% - Accent1 3 2 2 2 3 5 2 2 2" xfId="17087"/>
    <cellStyle name="20% - Accent1 3 2 2 2 3 5 2 3" xfId="17088"/>
    <cellStyle name="20% - Accent1 3 2 2 2 3 5 3" xfId="17089"/>
    <cellStyle name="20% - Accent1 3 2 2 2 3 5 3 2" xfId="17090"/>
    <cellStyle name="20% - Accent1 3 2 2 2 3 5 4" xfId="17091"/>
    <cellStyle name="20% - Accent1 3 2 2 2 3 6" xfId="17092"/>
    <cellStyle name="20% - Accent1 3 2 2 2 3 6 2" xfId="17093"/>
    <cellStyle name="20% - Accent1 3 2 2 2 3 6 2 2" xfId="17094"/>
    <cellStyle name="20% - Accent1 3 2 2 2 3 6 2 2 2" xfId="17095"/>
    <cellStyle name="20% - Accent1 3 2 2 2 3 6 2 3" xfId="17096"/>
    <cellStyle name="20% - Accent1 3 2 2 2 3 6 3" xfId="17097"/>
    <cellStyle name="20% - Accent1 3 2 2 2 3 6 3 2" xfId="17098"/>
    <cellStyle name="20% - Accent1 3 2 2 2 3 6 4" xfId="17099"/>
    <cellStyle name="20% - Accent1 3 2 2 2 3 7" xfId="17100"/>
    <cellStyle name="20% - Accent1 3 2 2 2 3 7 2" xfId="17101"/>
    <cellStyle name="20% - Accent1 3 2 2 2 3 7 2 2" xfId="17102"/>
    <cellStyle name="20% - Accent1 3 2 2 2 3 7 3" xfId="17103"/>
    <cellStyle name="20% - Accent1 3 2 2 2 3 8" xfId="17104"/>
    <cellStyle name="20% - Accent1 3 2 2 2 3 8 2" xfId="17105"/>
    <cellStyle name="20% - Accent1 3 2 2 2 3 8 2 2" xfId="17106"/>
    <cellStyle name="20% - Accent1 3 2 2 2 3 8 3" xfId="17107"/>
    <cellStyle name="20% - Accent1 3 2 2 2 3 9" xfId="17108"/>
    <cellStyle name="20% - Accent1 3 2 2 2 3 9 2" xfId="17109"/>
    <cellStyle name="20% - Accent1 3 2 2 2 4" xfId="17110"/>
    <cellStyle name="20% - Accent1 3 2 2 2 4 10" xfId="17111"/>
    <cellStyle name="20% - Accent1 3 2 2 2 4 10 2" xfId="17112"/>
    <cellStyle name="20% - Accent1 3 2 2 2 4 11" xfId="17113"/>
    <cellStyle name="20% - Accent1 3 2 2 2 4 2" xfId="17114"/>
    <cellStyle name="20% - Accent1 3 2 2 2 4 2 2" xfId="17115"/>
    <cellStyle name="20% - Accent1 3 2 2 2 4 2 2 2" xfId="17116"/>
    <cellStyle name="20% - Accent1 3 2 2 2 4 2 2 2 2" xfId="17117"/>
    <cellStyle name="20% - Accent1 3 2 2 2 4 2 2 2 2 2" xfId="17118"/>
    <cellStyle name="20% - Accent1 3 2 2 2 4 2 2 2 3" xfId="17119"/>
    <cellStyle name="20% - Accent1 3 2 2 2 4 2 2 3" xfId="17120"/>
    <cellStyle name="20% - Accent1 3 2 2 2 4 2 2 3 2" xfId="17121"/>
    <cellStyle name="20% - Accent1 3 2 2 2 4 2 2 4" xfId="17122"/>
    <cellStyle name="20% - Accent1 3 2 2 2 4 2 3" xfId="17123"/>
    <cellStyle name="20% - Accent1 3 2 2 2 4 2 3 2" xfId="17124"/>
    <cellStyle name="20% - Accent1 3 2 2 2 4 2 3 2 2" xfId="17125"/>
    <cellStyle name="20% - Accent1 3 2 2 2 4 2 3 2 2 2" xfId="17126"/>
    <cellStyle name="20% - Accent1 3 2 2 2 4 2 3 2 3" xfId="17127"/>
    <cellStyle name="20% - Accent1 3 2 2 2 4 2 3 3" xfId="17128"/>
    <cellStyle name="20% - Accent1 3 2 2 2 4 2 3 3 2" xfId="17129"/>
    <cellStyle name="20% - Accent1 3 2 2 2 4 2 3 4" xfId="17130"/>
    <cellStyle name="20% - Accent1 3 2 2 2 4 2 4" xfId="17131"/>
    <cellStyle name="20% - Accent1 3 2 2 2 4 2 4 2" xfId="17132"/>
    <cellStyle name="20% - Accent1 3 2 2 2 4 2 4 2 2" xfId="17133"/>
    <cellStyle name="20% - Accent1 3 2 2 2 4 2 4 2 2 2" xfId="17134"/>
    <cellStyle name="20% - Accent1 3 2 2 2 4 2 4 2 3" xfId="17135"/>
    <cellStyle name="20% - Accent1 3 2 2 2 4 2 4 3" xfId="17136"/>
    <cellStyle name="20% - Accent1 3 2 2 2 4 2 4 3 2" xfId="17137"/>
    <cellStyle name="20% - Accent1 3 2 2 2 4 2 4 4" xfId="17138"/>
    <cellStyle name="20% - Accent1 3 2 2 2 4 2 5" xfId="17139"/>
    <cellStyle name="20% - Accent1 3 2 2 2 4 2 5 2" xfId="17140"/>
    <cellStyle name="20% - Accent1 3 2 2 2 4 2 5 2 2" xfId="17141"/>
    <cellStyle name="20% - Accent1 3 2 2 2 4 2 5 3" xfId="17142"/>
    <cellStyle name="20% - Accent1 3 2 2 2 4 2 6" xfId="17143"/>
    <cellStyle name="20% - Accent1 3 2 2 2 4 2 6 2" xfId="17144"/>
    <cellStyle name="20% - Accent1 3 2 2 2 4 2 6 2 2" xfId="17145"/>
    <cellStyle name="20% - Accent1 3 2 2 2 4 2 6 3" xfId="17146"/>
    <cellStyle name="20% - Accent1 3 2 2 2 4 2 7" xfId="17147"/>
    <cellStyle name="20% - Accent1 3 2 2 2 4 2 7 2" xfId="17148"/>
    <cellStyle name="20% - Accent1 3 2 2 2 4 2 8" xfId="17149"/>
    <cellStyle name="20% - Accent1 3 2 2 2 4 2 8 2" xfId="17150"/>
    <cellStyle name="20% - Accent1 3 2 2 2 4 2 9" xfId="17151"/>
    <cellStyle name="20% - Accent1 3 2 2 2 4 3" xfId="17152"/>
    <cellStyle name="20% - Accent1 3 2 2 2 4 3 2" xfId="17153"/>
    <cellStyle name="20% - Accent1 3 2 2 2 4 3 2 2" xfId="17154"/>
    <cellStyle name="20% - Accent1 3 2 2 2 4 3 2 2 2" xfId="17155"/>
    <cellStyle name="20% - Accent1 3 2 2 2 4 3 2 2 2 2" xfId="17156"/>
    <cellStyle name="20% - Accent1 3 2 2 2 4 3 2 2 3" xfId="17157"/>
    <cellStyle name="20% - Accent1 3 2 2 2 4 3 2 3" xfId="17158"/>
    <cellStyle name="20% - Accent1 3 2 2 2 4 3 2 3 2" xfId="17159"/>
    <cellStyle name="20% - Accent1 3 2 2 2 4 3 2 4" xfId="17160"/>
    <cellStyle name="20% - Accent1 3 2 2 2 4 3 3" xfId="17161"/>
    <cellStyle name="20% - Accent1 3 2 2 2 4 3 3 2" xfId="17162"/>
    <cellStyle name="20% - Accent1 3 2 2 2 4 3 3 2 2" xfId="17163"/>
    <cellStyle name="20% - Accent1 3 2 2 2 4 3 3 2 2 2" xfId="17164"/>
    <cellStyle name="20% - Accent1 3 2 2 2 4 3 3 2 3" xfId="17165"/>
    <cellStyle name="20% - Accent1 3 2 2 2 4 3 3 3" xfId="17166"/>
    <cellStyle name="20% - Accent1 3 2 2 2 4 3 3 3 2" xfId="17167"/>
    <cellStyle name="20% - Accent1 3 2 2 2 4 3 3 4" xfId="17168"/>
    <cellStyle name="20% - Accent1 3 2 2 2 4 3 4" xfId="17169"/>
    <cellStyle name="20% - Accent1 3 2 2 2 4 3 4 2" xfId="17170"/>
    <cellStyle name="20% - Accent1 3 2 2 2 4 3 4 2 2" xfId="17171"/>
    <cellStyle name="20% - Accent1 3 2 2 2 4 3 4 2 2 2" xfId="17172"/>
    <cellStyle name="20% - Accent1 3 2 2 2 4 3 4 2 3" xfId="17173"/>
    <cellStyle name="20% - Accent1 3 2 2 2 4 3 4 3" xfId="17174"/>
    <cellStyle name="20% - Accent1 3 2 2 2 4 3 4 3 2" xfId="17175"/>
    <cellStyle name="20% - Accent1 3 2 2 2 4 3 4 4" xfId="17176"/>
    <cellStyle name="20% - Accent1 3 2 2 2 4 3 5" xfId="17177"/>
    <cellStyle name="20% - Accent1 3 2 2 2 4 3 5 2" xfId="17178"/>
    <cellStyle name="20% - Accent1 3 2 2 2 4 3 5 2 2" xfId="17179"/>
    <cellStyle name="20% - Accent1 3 2 2 2 4 3 5 3" xfId="17180"/>
    <cellStyle name="20% - Accent1 3 2 2 2 4 3 6" xfId="17181"/>
    <cellStyle name="20% - Accent1 3 2 2 2 4 3 6 2" xfId="17182"/>
    <cellStyle name="20% - Accent1 3 2 2 2 4 3 6 2 2" xfId="17183"/>
    <cellStyle name="20% - Accent1 3 2 2 2 4 3 6 3" xfId="17184"/>
    <cellStyle name="20% - Accent1 3 2 2 2 4 3 7" xfId="17185"/>
    <cellStyle name="20% - Accent1 3 2 2 2 4 3 7 2" xfId="17186"/>
    <cellStyle name="20% - Accent1 3 2 2 2 4 3 8" xfId="17187"/>
    <cellStyle name="20% - Accent1 3 2 2 2 4 3 8 2" xfId="17188"/>
    <cellStyle name="20% - Accent1 3 2 2 2 4 3 9" xfId="17189"/>
    <cellStyle name="20% - Accent1 3 2 2 2 4 4" xfId="17190"/>
    <cellStyle name="20% - Accent1 3 2 2 2 4 4 2" xfId="17191"/>
    <cellStyle name="20% - Accent1 3 2 2 2 4 4 2 2" xfId="17192"/>
    <cellStyle name="20% - Accent1 3 2 2 2 4 4 2 2 2" xfId="17193"/>
    <cellStyle name="20% - Accent1 3 2 2 2 4 4 2 3" xfId="17194"/>
    <cellStyle name="20% - Accent1 3 2 2 2 4 4 3" xfId="17195"/>
    <cellStyle name="20% - Accent1 3 2 2 2 4 4 3 2" xfId="17196"/>
    <cellStyle name="20% - Accent1 3 2 2 2 4 4 4" xfId="17197"/>
    <cellStyle name="20% - Accent1 3 2 2 2 4 5" xfId="17198"/>
    <cellStyle name="20% - Accent1 3 2 2 2 4 5 2" xfId="17199"/>
    <cellStyle name="20% - Accent1 3 2 2 2 4 5 2 2" xfId="17200"/>
    <cellStyle name="20% - Accent1 3 2 2 2 4 5 2 2 2" xfId="17201"/>
    <cellStyle name="20% - Accent1 3 2 2 2 4 5 2 3" xfId="17202"/>
    <cellStyle name="20% - Accent1 3 2 2 2 4 5 3" xfId="17203"/>
    <cellStyle name="20% - Accent1 3 2 2 2 4 5 3 2" xfId="17204"/>
    <cellStyle name="20% - Accent1 3 2 2 2 4 5 4" xfId="17205"/>
    <cellStyle name="20% - Accent1 3 2 2 2 4 6" xfId="17206"/>
    <cellStyle name="20% - Accent1 3 2 2 2 4 6 2" xfId="17207"/>
    <cellStyle name="20% - Accent1 3 2 2 2 4 6 2 2" xfId="17208"/>
    <cellStyle name="20% - Accent1 3 2 2 2 4 6 2 2 2" xfId="17209"/>
    <cellStyle name="20% - Accent1 3 2 2 2 4 6 2 3" xfId="17210"/>
    <cellStyle name="20% - Accent1 3 2 2 2 4 6 3" xfId="17211"/>
    <cellStyle name="20% - Accent1 3 2 2 2 4 6 3 2" xfId="17212"/>
    <cellStyle name="20% - Accent1 3 2 2 2 4 6 4" xfId="17213"/>
    <cellStyle name="20% - Accent1 3 2 2 2 4 7" xfId="17214"/>
    <cellStyle name="20% - Accent1 3 2 2 2 4 7 2" xfId="17215"/>
    <cellStyle name="20% - Accent1 3 2 2 2 4 7 2 2" xfId="17216"/>
    <cellStyle name="20% - Accent1 3 2 2 2 4 7 3" xfId="17217"/>
    <cellStyle name="20% - Accent1 3 2 2 2 4 8" xfId="17218"/>
    <cellStyle name="20% - Accent1 3 2 2 2 4 8 2" xfId="17219"/>
    <cellStyle name="20% - Accent1 3 2 2 2 4 8 2 2" xfId="17220"/>
    <cellStyle name="20% - Accent1 3 2 2 2 4 8 3" xfId="17221"/>
    <cellStyle name="20% - Accent1 3 2 2 2 4 9" xfId="17222"/>
    <cellStyle name="20% - Accent1 3 2 2 2 4 9 2" xfId="17223"/>
    <cellStyle name="20% - Accent1 3 2 2 2 5" xfId="17224"/>
    <cellStyle name="20% - Accent1 3 2 2 2 5 10" xfId="17225"/>
    <cellStyle name="20% - Accent1 3 2 2 2 5 10 2" xfId="17226"/>
    <cellStyle name="20% - Accent1 3 2 2 2 5 11" xfId="17227"/>
    <cellStyle name="20% - Accent1 3 2 2 2 5 2" xfId="17228"/>
    <cellStyle name="20% - Accent1 3 2 2 2 5 2 2" xfId="17229"/>
    <cellStyle name="20% - Accent1 3 2 2 2 5 2 2 2" xfId="17230"/>
    <cellStyle name="20% - Accent1 3 2 2 2 5 2 2 2 2" xfId="17231"/>
    <cellStyle name="20% - Accent1 3 2 2 2 5 2 2 2 2 2" xfId="17232"/>
    <cellStyle name="20% - Accent1 3 2 2 2 5 2 2 2 3" xfId="17233"/>
    <cellStyle name="20% - Accent1 3 2 2 2 5 2 2 3" xfId="17234"/>
    <cellStyle name="20% - Accent1 3 2 2 2 5 2 2 3 2" xfId="17235"/>
    <cellStyle name="20% - Accent1 3 2 2 2 5 2 2 4" xfId="17236"/>
    <cellStyle name="20% - Accent1 3 2 2 2 5 2 3" xfId="17237"/>
    <cellStyle name="20% - Accent1 3 2 2 2 5 2 3 2" xfId="17238"/>
    <cellStyle name="20% - Accent1 3 2 2 2 5 2 3 2 2" xfId="17239"/>
    <cellStyle name="20% - Accent1 3 2 2 2 5 2 3 2 2 2" xfId="17240"/>
    <cellStyle name="20% - Accent1 3 2 2 2 5 2 3 2 3" xfId="17241"/>
    <cellStyle name="20% - Accent1 3 2 2 2 5 2 3 3" xfId="17242"/>
    <cellStyle name="20% - Accent1 3 2 2 2 5 2 3 3 2" xfId="17243"/>
    <cellStyle name="20% - Accent1 3 2 2 2 5 2 3 4" xfId="17244"/>
    <cellStyle name="20% - Accent1 3 2 2 2 5 2 4" xfId="17245"/>
    <cellStyle name="20% - Accent1 3 2 2 2 5 2 4 2" xfId="17246"/>
    <cellStyle name="20% - Accent1 3 2 2 2 5 2 4 2 2" xfId="17247"/>
    <cellStyle name="20% - Accent1 3 2 2 2 5 2 4 2 2 2" xfId="17248"/>
    <cellStyle name="20% - Accent1 3 2 2 2 5 2 4 2 3" xfId="17249"/>
    <cellStyle name="20% - Accent1 3 2 2 2 5 2 4 3" xfId="17250"/>
    <cellStyle name="20% - Accent1 3 2 2 2 5 2 4 3 2" xfId="17251"/>
    <cellStyle name="20% - Accent1 3 2 2 2 5 2 4 4" xfId="17252"/>
    <cellStyle name="20% - Accent1 3 2 2 2 5 2 5" xfId="17253"/>
    <cellStyle name="20% - Accent1 3 2 2 2 5 2 5 2" xfId="17254"/>
    <cellStyle name="20% - Accent1 3 2 2 2 5 2 5 2 2" xfId="17255"/>
    <cellStyle name="20% - Accent1 3 2 2 2 5 2 5 3" xfId="17256"/>
    <cellStyle name="20% - Accent1 3 2 2 2 5 2 6" xfId="17257"/>
    <cellStyle name="20% - Accent1 3 2 2 2 5 2 6 2" xfId="17258"/>
    <cellStyle name="20% - Accent1 3 2 2 2 5 2 6 2 2" xfId="17259"/>
    <cellStyle name="20% - Accent1 3 2 2 2 5 2 6 3" xfId="17260"/>
    <cellStyle name="20% - Accent1 3 2 2 2 5 2 7" xfId="17261"/>
    <cellStyle name="20% - Accent1 3 2 2 2 5 2 7 2" xfId="17262"/>
    <cellStyle name="20% - Accent1 3 2 2 2 5 2 8" xfId="17263"/>
    <cellStyle name="20% - Accent1 3 2 2 2 5 2 8 2" xfId="17264"/>
    <cellStyle name="20% - Accent1 3 2 2 2 5 2 9" xfId="17265"/>
    <cellStyle name="20% - Accent1 3 2 2 2 5 3" xfId="17266"/>
    <cellStyle name="20% - Accent1 3 2 2 2 5 3 2" xfId="17267"/>
    <cellStyle name="20% - Accent1 3 2 2 2 5 3 2 2" xfId="17268"/>
    <cellStyle name="20% - Accent1 3 2 2 2 5 3 2 2 2" xfId="17269"/>
    <cellStyle name="20% - Accent1 3 2 2 2 5 3 2 2 2 2" xfId="17270"/>
    <cellStyle name="20% - Accent1 3 2 2 2 5 3 2 2 3" xfId="17271"/>
    <cellStyle name="20% - Accent1 3 2 2 2 5 3 2 3" xfId="17272"/>
    <cellStyle name="20% - Accent1 3 2 2 2 5 3 2 3 2" xfId="17273"/>
    <cellStyle name="20% - Accent1 3 2 2 2 5 3 2 4" xfId="17274"/>
    <cellStyle name="20% - Accent1 3 2 2 2 5 3 3" xfId="17275"/>
    <cellStyle name="20% - Accent1 3 2 2 2 5 3 3 2" xfId="17276"/>
    <cellStyle name="20% - Accent1 3 2 2 2 5 3 3 2 2" xfId="17277"/>
    <cellStyle name="20% - Accent1 3 2 2 2 5 3 3 2 2 2" xfId="17278"/>
    <cellStyle name="20% - Accent1 3 2 2 2 5 3 3 2 3" xfId="17279"/>
    <cellStyle name="20% - Accent1 3 2 2 2 5 3 3 3" xfId="17280"/>
    <cellStyle name="20% - Accent1 3 2 2 2 5 3 3 3 2" xfId="17281"/>
    <cellStyle name="20% - Accent1 3 2 2 2 5 3 3 4" xfId="17282"/>
    <cellStyle name="20% - Accent1 3 2 2 2 5 3 4" xfId="17283"/>
    <cellStyle name="20% - Accent1 3 2 2 2 5 3 4 2" xfId="17284"/>
    <cellStyle name="20% - Accent1 3 2 2 2 5 3 4 2 2" xfId="17285"/>
    <cellStyle name="20% - Accent1 3 2 2 2 5 3 4 2 2 2" xfId="17286"/>
    <cellStyle name="20% - Accent1 3 2 2 2 5 3 4 2 3" xfId="17287"/>
    <cellStyle name="20% - Accent1 3 2 2 2 5 3 4 3" xfId="17288"/>
    <cellStyle name="20% - Accent1 3 2 2 2 5 3 4 3 2" xfId="17289"/>
    <cellStyle name="20% - Accent1 3 2 2 2 5 3 4 4" xfId="17290"/>
    <cellStyle name="20% - Accent1 3 2 2 2 5 3 5" xfId="17291"/>
    <cellStyle name="20% - Accent1 3 2 2 2 5 3 5 2" xfId="17292"/>
    <cellStyle name="20% - Accent1 3 2 2 2 5 3 5 2 2" xfId="17293"/>
    <cellStyle name="20% - Accent1 3 2 2 2 5 3 5 3" xfId="17294"/>
    <cellStyle name="20% - Accent1 3 2 2 2 5 3 6" xfId="17295"/>
    <cellStyle name="20% - Accent1 3 2 2 2 5 3 6 2" xfId="17296"/>
    <cellStyle name="20% - Accent1 3 2 2 2 5 3 6 2 2" xfId="17297"/>
    <cellStyle name="20% - Accent1 3 2 2 2 5 3 6 3" xfId="17298"/>
    <cellStyle name="20% - Accent1 3 2 2 2 5 3 7" xfId="17299"/>
    <cellStyle name="20% - Accent1 3 2 2 2 5 3 7 2" xfId="17300"/>
    <cellStyle name="20% - Accent1 3 2 2 2 5 3 8" xfId="17301"/>
    <cellStyle name="20% - Accent1 3 2 2 2 5 3 8 2" xfId="17302"/>
    <cellStyle name="20% - Accent1 3 2 2 2 5 3 9" xfId="17303"/>
    <cellStyle name="20% - Accent1 3 2 2 2 5 4" xfId="17304"/>
    <cellStyle name="20% - Accent1 3 2 2 2 5 4 2" xfId="17305"/>
    <cellStyle name="20% - Accent1 3 2 2 2 5 4 2 2" xfId="17306"/>
    <cellStyle name="20% - Accent1 3 2 2 2 5 4 2 2 2" xfId="17307"/>
    <cellStyle name="20% - Accent1 3 2 2 2 5 4 2 3" xfId="17308"/>
    <cellStyle name="20% - Accent1 3 2 2 2 5 4 3" xfId="17309"/>
    <cellStyle name="20% - Accent1 3 2 2 2 5 4 3 2" xfId="17310"/>
    <cellStyle name="20% - Accent1 3 2 2 2 5 4 4" xfId="17311"/>
    <cellStyle name="20% - Accent1 3 2 2 2 5 5" xfId="17312"/>
    <cellStyle name="20% - Accent1 3 2 2 2 5 5 2" xfId="17313"/>
    <cellStyle name="20% - Accent1 3 2 2 2 5 5 2 2" xfId="17314"/>
    <cellStyle name="20% - Accent1 3 2 2 2 5 5 2 2 2" xfId="17315"/>
    <cellStyle name="20% - Accent1 3 2 2 2 5 5 2 3" xfId="17316"/>
    <cellStyle name="20% - Accent1 3 2 2 2 5 5 3" xfId="17317"/>
    <cellStyle name="20% - Accent1 3 2 2 2 5 5 3 2" xfId="17318"/>
    <cellStyle name="20% - Accent1 3 2 2 2 5 5 4" xfId="17319"/>
    <cellStyle name="20% - Accent1 3 2 2 2 5 6" xfId="17320"/>
    <cellStyle name="20% - Accent1 3 2 2 2 5 6 2" xfId="17321"/>
    <cellStyle name="20% - Accent1 3 2 2 2 5 6 2 2" xfId="17322"/>
    <cellStyle name="20% - Accent1 3 2 2 2 5 6 2 2 2" xfId="17323"/>
    <cellStyle name="20% - Accent1 3 2 2 2 5 6 2 3" xfId="17324"/>
    <cellStyle name="20% - Accent1 3 2 2 2 5 6 3" xfId="17325"/>
    <cellStyle name="20% - Accent1 3 2 2 2 5 6 3 2" xfId="17326"/>
    <cellStyle name="20% - Accent1 3 2 2 2 5 6 4" xfId="17327"/>
    <cellStyle name="20% - Accent1 3 2 2 2 5 7" xfId="17328"/>
    <cellStyle name="20% - Accent1 3 2 2 2 5 7 2" xfId="17329"/>
    <cellStyle name="20% - Accent1 3 2 2 2 5 7 2 2" xfId="17330"/>
    <cellStyle name="20% - Accent1 3 2 2 2 5 7 3" xfId="17331"/>
    <cellStyle name="20% - Accent1 3 2 2 2 5 8" xfId="17332"/>
    <cellStyle name="20% - Accent1 3 2 2 2 5 8 2" xfId="17333"/>
    <cellStyle name="20% - Accent1 3 2 2 2 5 8 2 2" xfId="17334"/>
    <cellStyle name="20% - Accent1 3 2 2 2 5 8 3" xfId="17335"/>
    <cellStyle name="20% - Accent1 3 2 2 2 5 9" xfId="17336"/>
    <cellStyle name="20% - Accent1 3 2 2 2 5 9 2" xfId="17337"/>
    <cellStyle name="20% - Accent1 3 2 2 2 6" xfId="17338"/>
    <cellStyle name="20% - Accent1 3 2 2 2 6 2" xfId="17339"/>
    <cellStyle name="20% - Accent1 3 2 2 2 6 2 2" xfId="17340"/>
    <cellStyle name="20% - Accent1 3 2 2 2 6 2 2 2" xfId="17341"/>
    <cellStyle name="20% - Accent1 3 2 2 2 6 2 2 2 2" xfId="17342"/>
    <cellStyle name="20% - Accent1 3 2 2 2 6 2 2 3" xfId="17343"/>
    <cellStyle name="20% - Accent1 3 2 2 2 6 2 3" xfId="17344"/>
    <cellStyle name="20% - Accent1 3 2 2 2 6 2 3 2" xfId="17345"/>
    <cellStyle name="20% - Accent1 3 2 2 2 6 2 4" xfId="17346"/>
    <cellStyle name="20% - Accent1 3 2 2 2 6 3" xfId="17347"/>
    <cellStyle name="20% - Accent1 3 2 2 2 6 3 2" xfId="17348"/>
    <cellStyle name="20% - Accent1 3 2 2 2 6 3 2 2" xfId="17349"/>
    <cellStyle name="20% - Accent1 3 2 2 2 6 3 2 2 2" xfId="17350"/>
    <cellStyle name="20% - Accent1 3 2 2 2 6 3 2 3" xfId="17351"/>
    <cellStyle name="20% - Accent1 3 2 2 2 6 3 3" xfId="17352"/>
    <cellStyle name="20% - Accent1 3 2 2 2 6 3 3 2" xfId="17353"/>
    <cellStyle name="20% - Accent1 3 2 2 2 6 3 4" xfId="17354"/>
    <cellStyle name="20% - Accent1 3 2 2 2 6 4" xfId="17355"/>
    <cellStyle name="20% - Accent1 3 2 2 2 6 4 2" xfId="17356"/>
    <cellStyle name="20% - Accent1 3 2 2 2 6 4 2 2" xfId="17357"/>
    <cellStyle name="20% - Accent1 3 2 2 2 6 4 2 2 2" xfId="17358"/>
    <cellStyle name="20% - Accent1 3 2 2 2 6 4 2 3" xfId="17359"/>
    <cellStyle name="20% - Accent1 3 2 2 2 6 4 3" xfId="17360"/>
    <cellStyle name="20% - Accent1 3 2 2 2 6 4 3 2" xfId="17361"/>
    <cellStyle name="20% - Accent1 3 2 2 2 6 4 4" xfId="17362"/>
    <cellStyle name="20% - Accent1 3 2 2 2 6 5" xfId="17363"/>
    <cellStyle name="20% - Accent1 3 2 2 2 6 5 2" xfId="17364"/>
    <cellStyle name="20% - Accent1 3 2 2 2 6 5 2 2" xfId="17365"/>
    <cellStyle name="20% - Accent1 3 2 2 2 6 5 3" xfId="17366"/>
    <cellStyle name="20% - Accent1 3 2 2 2 6 6" xfId="17367"/>
    <cellStyle name="20% - Accent1 3 2 2 2 6 6 2" xfId="17368"/>
    <cellStyle name="20% - Accent1 3 2 2 2 6 6 2 2" xfId="17369"/>
    <cellStyle name="20% - Accent1 3 2 2 2 6 6 3" xfId="17370"/>
    <cellStyle name="20% - Accent1 3 2 2 2 6 7" xfId="17371"/>
    <cellStyle name="20% - Accent1 3 2 2 2 6 7 2" xfId="17372"/>
    <cellStyle name="20% - Accent1 3 2 2 2 6 8" xfId="17373"/>
    <cellStyle name="20% - Accent1 3 2 2 2 6 8 2" xfId="17374"/>
    <cellStyle name="20% - Accent1 3 2 2 2 6 9" xfId="17375"/>
    <cellStyle name="20% - Accent1 3 2 2 2 7" xfId="17376"/>
    <cellStyle name="20% - Accent1 3 2 2 2 7 2" xfId="17377"/>
    <cellStyle name="20% - Accent1 3 2 2 2 7 2 2" xfId="17378"/>
    <cellStyle name="20% - Accent1 3 2 2 2 7 2 2 2" xfId="17379"/>
    <cellStyle name="20% - Accent1 3 2 2 2 7 2 2 2 2" xfId="17380"/>
    <cellStyle name="20% - Accent1 3 2 2 2 7 2 2 3" xfId="17381"/>
    <cellStyle name="20% - Accent1 3 2 2 2 7 2 3" xfId="17382"/>
    <cellStyle name="20% - Accent1 3 2 2 2 7 2 3 2" xfId="17383"/>
    <cellStyle name="20% - Accent1 3 2 2 2 7 2 4" xfId="17384"/>
    <cellStyle name="20% - Accent1 3 2 2 2 7 3" xfId="17385"/>
    <cellStyle name="20% - Accent1 3 2 2 2 7 3 2" xfId="17386"/>
    <cellStyle name="20% - Accent1 3 2 2 2 7 3 2 2" xfId="17387"/>
    <cellStyle name="20% - Accent1 3 2 2 2 7 3 2 2 2" xfId="17388"/>
    <cellStyle name="20% - Accent1 3 2 2 2 7 3 2 3" xfId="17389"/>
    <cellStyle name="20% - Accent1 3 2 2 2 7 3 3" xfId="17390"/>
    <cellStyle name="20% - Accent1 3 2 2 2 7 3 3 2" xfId="17391"/>
    <cellStyle name="20% - Accent1 3 2 2 2 7 3 4" xfId="17392"/>
    <cellStyle name="20% - Accent1 3 2 2 2 7 4" xfId="17393"/>
    <cellStyle name="20% - Accent1 3 2 2 2 7 4 2" xfId="17394"/>
    <cellStyle name="20% - Accent1 3 2 2 2 7 4 2 2" xfId="17395"/>
    <cellStyle name="20% - Accent1 3 2 2 2 7 4 2 2 2" xfId="17396"/>
    <cellStyle name="20% - Accent1 3 2 2 2 7 4 2 3" xfId="17397"/>
    <cellStyle name="20% - Accent1 3 2 2 2 7 4 3" xfId="17398"/>
    <cellStyle name="20% - Accent1 3 2 2 2 7 4 3 2" xfId="17399"/>
    <cellStyle name="20% - Accent1 3 2 2 2 7 4 4" xfId="17400"/>
    <cellStyle name="20% - Accent1 3 2 2 2 7 5" xfId="17401"/>
    <cellStyle name="20% - Accent1 3 2 2 2 7 5 2" xfId="17402"/>
    <cellStyle name="20% - Accent1 3 2 2 2 7 5 2 2" xfId="17403"/>
    <cellStyle name="20% - Accent1 3 2 2 2 7 5 3" xfId="17404"/>
    <cellStyle name="20% - Accent1 3 2 2 2 7 6" xfId="17405"/>
    <cellStyle name="20% - Accent1 3 2 2 2 7 6 2" xfId="17406"/>
    <cellStyle name="20% - Accent1 3 2 2 2 7 6 2 2" xfId="17407"/>
    <cellStyle name="20% - Accent1 3 2 2 2 7 6 3" xfId="17408"/>
    <cellStyle name="20% - Accent1 3 2 2 2 7 7" xfId="17409"/>
    <cellStyle name="20% - Accent1 3 2 2 2 7 7 2" xfId="17410"/>
    <cellStyle name="20% - Accent1 3 2 2 2 7 8" xfId="17411"/>
    <cellStyle name="20% - Accent1 3 2 2 2 7 8 2" xfId="17412"/>
    <cellStyle name="20% - Accent1 3 2 2 2 7 9" xfId="17413"/>
    <cellStyle name="20% - Accent1 3 2 2 2 8" xfId="17414"/>
    <cellStyle name="20% - Accent1 3 2 2 2 8 2" xfId="17415"/>
    <cellStyle name="20% - Accent1 3 2 2 2 8 2 2" xfId="17416"/>
    <cellStyle name="20% - Accent1 3 2 2 2 8 2 2 2" xfId="17417"/>
    <cellStyle name="20% - Accent1 3 2 2 2 8 2 3" xfId="17418"/>
    <cellStyle name="20% - Accent1 3 2 2 2 8 3" xfId="17419"/>
    <cellStyle name="20% - Accent1 3 2 2 2 8 3 2" xfId="17420"/>
    <cellStyle name="20% - Accent1 3 2 2 2 8 4" xfId="17421"/>
    <cellStyle name="20% - Accent1 3 2 2 2 9" xfId="17422"/>
    <cellStyle name="20% - Accent1 3 2 2 2 9 2" xfId="17423"/>
    <cellStyle name="20% - Accent1 3 2 2 2 9 2 2" xfId="17424"/>
    <cellStyle name="20% - Accent1 3 2 2 2 9 2 2 2" xfId="17425"/>
    <cellStyle name="20% - Accent1 3 2 2 2 9 2 3" xfId="17426"/>
    <cellStyle name="20% - Accent1 3 2 2 2 9 3" xfId="17427"/>
    <cellStyle name="20% - Accent1 3 2 2 2 9 3 2" xfId="17428"/>
    <cellStyle name="20% - Accent1 3 2 2 2 9 4" xfId="17429"/>
    <cellStyle name="20% - Accent1 3 2 2 3" xfId="17430"/>
    <cellStyle name="20% - Accent1 3 2 2 3 10" xfId="17431"/>
    <cellStyle name="20% - Accent1 3 2 2 3 10 2" xfId="17432"/>
    <cellStyle name="20% - Accent1 3 2 2 3 10 2 2" xfId="17433"/>
    <cellStyle name="20% - Accent1 3 2 2 3 10 3" xfId="17434"/>
    <cellStyle name="20% - Accent1 3 2 2 3 11" xfId="17435"/>
    <cellStyle name="20% - Accent1 3 2 2 3 11 2" xfId="17436"/>
    <cellStyle name="20% - Accent1 3 2 2 3 11 2 2" xfId="17437"/>
    <cellStyle name="20% - Accent1 3 2 2 3 11 3" xfId="17438"/>
    <cellStyle name="20% - Accent1 3 2 2 3 12" xfId="17439"/>
    <cellStyle name="20% - Accent1 3 2 2 3 12 2" xfId="17440"/>
    <cellStyle name="20% - Accent1 3 2 2 3 13" xfId="17441"/>
    <cellStyle name="20% - Accent1 3 2 2 3 13 2" xfId="17442"/>
    <cellStyle name="20% - Accent1 3 2 2 3 14" xfId="17443"/>
    <cellStyle name="20% - Accent1 3 2 2 3 2" xfId="17444"/>
    <cellStyle name="20% - Accent1 3 2 2 3 2 10" xfId="17445"/>
    <cellStyle name="20% - Accent1 3 2 2 3 2 10 2" xfId="17446"/>
    <cellStyle name="20% - Accent1 3 2 2 3 2 11" xfId="17447"/>
    <cellStyle name="20% - Accent1 3 2 2 3 2 2" xfId="17448"/>
    <cellStyle name="20% - Accent1 3 2 2 3 2 2 2" xfId="17449"/>
    <cellStyle name="20% - Accent1 3 2 2 3 2 2 2 2" xfId="17450"/>
    <cellStyle name="20% - Accent1 3 2 2 3 2 2 2 2 2" xfId="17451"/>
    <cellStyle name="20% - Accent1 3 2 2 3 2 2 2 2 2 2" xfId="17452"/>
    <cellStyle name="20% - Accent1 3 2 2 3 2 2 2 2 3" xfId="17453"/>
    <cellStyle name="20% - Accent1 3 2 2 3 2 2 2 3" xfId="17454"/>
    <cellStyle name="20% - Accent1 3 2 2 3 2 2 2 3 2" xfId="17455"/>
    <cellStyle name="20% - Accent1 3 2 2 3 2 2 2 4" xfId="17456"/>
    <cellStyle name="20% - Accent1 3 2 2 3 2 2 3" xfId="17457"/>
    <cellStyle name="20% - Accent1 3 2 2 3 2 2 3 2" xfId="17458"/>
    <cellStyle name="20% - Accent1 3 2 2 3 2 2 3 2 2" xfId="17459"/>
    <cellStyle name="20% - Accent1 3 2 2 3 2 2 3 2 2 2" xfId="17460"/>
    <cellStyle name="20% - Accent1 3 2 2 3 2 2 3 2 3" xfId="17461"/>
    <cellStyle name="20% - Accent1 3 2 2 3 2 2 3 3" xfId="17462"/>
    <cellStyle name="20% - Accent1 3 2 2 3 2 2 3 3 2" xfId="17463"/>
    <cellStyle name="20% - Accent1 3 2 2 3 2 2 3 4" xfId="17464"/>
    <cellStyle name="20% - Accent1 3 2 2 3 2 2 4" xfId="17465"/>
    <cellStyle name="20% - Accent1 3 2 2 3 2 2 4 2" xfId="17466"/>
    <cellStyle name="20% - Accent1 3 2 2 3 2 2 4 2 2" xfId="17467"/>
    <cellStyle name="20% - Accent1 3 2 2 3 2 2 4 2 2 2" xfId="17468"/>
    <cellStyle name="20% - Accent1 3 2 2 3 2 2 4 2 3" xfId="17469"/>
    <cellStyle name="20% - Accent1 3 2 2 3 2 2 4 3" xfId="17470"/>
    <cellStyle name="20% - Accent1 3 2 2 3 2 2 4 3 2" xfId="17471"/>
    <cellStyle name="20% - Accent1 3 2 2 3 2 2 4 4" xfId="17472"/>
    <cellStyle name="20% - Accent1 3 2 2 3 2 2 5" xfId="17473"/>
    <cellStyle name="20% - Accent1 3 2 2 3 2 2 5 2" xfId="17474"/>
    <cellStyle name="20% - Accent1 3 2 2 3 2 2 5 2 2" xfId="17475"/>
    <cellStyle name="20% - Accent1 3 2 2 3 2 2 5 3" xfId="17476"/>
    <cellStyle name="20% - Accent1 3 2 2 3 2 2 6" xfId="17477"/>
    <cellStyle name="20% - Accent1 3 2 2 3 2 2 6 2" xfId="17478"/>
    <cellStyle name="20% - Accent1 3 2 2 3 2 2 6 2 2" xfId="17479"/>
    <cellStyle name="20% - Accent1 3 2 2 3 2 2 6 3" xfId="17480"/>
    <cellStyle name="20% - Accent1 3 2 2 3 2 2 7" xfId="17481"/>
    <cellStyle name="20% - Accent1 3 2 2 3 2 2 7 2" xfId="17482"/>
    <cellStyle name="20% - Accent1 3 2 2 3 2 2 8" xfId="17483"/>
    <cellStyle name="20% - Accent1 3 2 2 3 2 2 8 2" xfId="17484"/>
    <cellStyle name="20% - Accent1 3 2 2 3 2 2 9" xfId="17485"/>
    <cellStyle name="20% - Accent1 3 2 2 3 2 3" xfId="17486"/>
    <cellStyle name="20% - Accent1 3 2 2 3 2 3 2" xfId="17487"/>
    <cellStyle name="20% - Accent1 3 2 2 3 2 3 2 2" xfId="17488"/>
    <cellStyle name="20% - Accent1 3 2 2 3 2 3 2 2 2" xfId="17489"/>
    <cellStyle name="20% - Accent1 3 2 2 3 2 3 2 2 2 2" xfId="17490"/>
    <cellStyle name="20% - Accent1 3 2 2 3 2 3 2 2 3" xfId="17491"/>
    <cellStyle name="20% - Accent1 3 2 2 3 2 3 2 3" xfId="17492"/>
    <cellStyle name="20% - Accent1 3 2 2 3 2 3 2 3 2" xfId="17493"/>
    <cellStyle name="20% - Accent1 3 2 2 3 2 3 2 4" xfId="17494"/>
    <cellStyle name="20% - Accent1 3 2 2 3 2 3 3" xfId="17495"/>
    <cellStyle name="20% - Accent1 3 2 2 3 2 3 3 2" xfId="17496"/>
    <cellStyle name="20% - Accent1 3 2 2 3 2 3 3 2 2" xfId="17497"/>
    <cellStyle name="20% - Accent1 3 2 2 3 2 3 3 2 2 2" xfId="17498"/>
    <cellStyle name="20% - Accent1 3 2 2 3 2 3 3 2 3" xfId="17499"/>
    <cellStyle name="20% - Accent1 3 2 2 3 2 3 3 3" xfId="17500"/>
    <cellStyle name="20% - Accent1 3 2 2 3 2 3 3 3 2" xfId="17501"/>
    <cellStyle name="20% - Accent1 3 2 2 3 2 3 3 4" xfId="17502"/>
    <cellStyle name="20% - Accent1 3 2 2 3 2 3 4" xfId="17503"/>
    <cellStyle name="20% - Accent1 3 2 2 3 2 3 4 2" xfId="17504"/>
    <cellStyle name="20% - Accent1 3 2 2 3 2 3 4 2 2" xfId="17505"/>
    <cellStyle name="20% - Accent1 3 2 2 3 2 3 4 2 2 2" xfId="17506"/>
    <cellStyle name="20% - Accent1 3 2 2 3 2 3 4 2 3" xfId="17507"/>
    <cellStyle name="20% - Accent1 3 2 2 3 2 3 4 3" xfId="17508"/>
    <cellStyle name="20% - Accent1 3 2 2 3 2 3 4 3 2" xfId="17509"/>
    <cellStyle name="20% - Accent1 3 2 2 3 2 3 4 4" xfId="17510"/>
    <cellStyle name="20% - Accent1 3 2 2 3 2 3 5" xfId="17511"/>
    <cellStyle name="20% - Accent1 3 2 2 3 2 3 5 2" xfId="17512"/>
    <cellStyle name="20% - Accent1 3 2 2 3 2 3 5 2 2" xfId="17513"/>
    <cellStyle name="20% - Accent1 3 2 2 3 2 3 5 3" xfId="17514"/>
    <cellStyle name="20% - Accent1 3 2 2 3 2 3 6" xfId="17515"/>
    <cellStyle name="20% - Accent1 3 2 2 3 2 3 6 2" xfId="17516"/>
    <cellStyle name="20% - Accent1 3 2 2 3 2 3 6 2 2" xfId="17517"/>
    <cellStyle name="20% - Accent1 3 2 2 3 2 3 6 3" xfId="17518"/>
    <cellStyle name="20% - Accent1 3 2 2 3 2 3 7" xfId="17519"/>
    <cellStyle name="20% - Accent1 3 2 2 3 2 3 7 2" xfId="17520"/>
    <cellStyle name="20% - Accent1 3 2 2 3 2 3 8" xfId="17521"/>
    <cellStyle name="20% - Accent1 3 2 2 3 2 3 8 2" xfId="17522"/>
    <cellStyle name="20% - Accent1 3 2 2 3 2 3 9" xfId="17523"/>
    <cellStyle name="20% - Accent1 3 2 2 3 2 4" xfId="17524"/>
    <cellStyle name="20% - Accent1 3 2 2 3 2 4 2" xfId="17525"/>
    <cellStyle name="20% - Accent1 3 2 2 3 2 4 2 2" xfId="17526"/>
    <cellStyle name="20% - Accent1 3 2 2 3 2 4 2 2 2" xfId="17527"/>
    <cellStyle name="20% - Accent1 3 2 2 3 2 4 2 3" xfId="17528"/>
    <cellStyle name="20% - Accent1 3 2 2 3 2 4 3" xfId="17529"/>
    <cellStyle name="20% - Accent1 3 2 2 3 2 4 3 2" xfId="17530"/>
    <cellStyle name="20% - Accent1 3 2 2 3 2 4 4" xfId="17531"/>
    <cellStyle name="20% - Accent1 3 2 2 3 2 5" xfId="17532"/>
    <cellStyle name="20% - Accent1 3 2 2 3 2 5 2" xfId="17533"/>
    <cellStyle name="20% - Accent1 3 2 2 3 2 5 2 2" xfId="17534"/>
    <cellStyle name="20% - Accent1 3 2 2 3 2 5 2 2 2" xfId="17535"/>
    <cellStyle name="20% - Accent1 3 2 2 3 2 5 2 3" xfId="17536"/>
    <cellStyle name="20% - Accent1 3 2 2 3 2 5 3" xfId="17537"/>
    <cellStyle name="20% - Accent1 3 2 2 3 2 5 3 2" xfId="17538"/>
    <cellStyle name="20% - Accent1 3 2 2 3 2 5 4" xfId="17539"/>
    <cellStyle name="20% - Accent1 3 2 2 3 2 6" xfId="17540"/>
    <cellStyle name="20% - Accent1 3 2 2 3 2 6 2" xfId="17541"/>
    <cellStyle name="20% - Accent1 3 2 2 3 2 6 2 2" xfId="17542"/>
    <cellStyle name="20% - Accent1 3 2 2 3 2 6 2 2 2" xfId="17543"/>
    <cellStyle name="20% - Accent1 3 2 2 3 2 6 2 3" xfId="17544"/>
    <cellStyle name="20% - Accent1 3 2 2 3 2 6 3" xfId="17545"/>
    <cellStyle name="20% - Accent1 3 2 2 3 2 6 3 2" xfId="17546"/>
    <cellStyle name="20% - Accent1 3 2 2 3 2 6 4" xfId="17547"/>
    <cellStyle name="20% - Accent1 3 2 2 3 2 7" xfId="17548"/>
    <cellStyle name="20% - Accent1 3 2 2 3 2 7 2" xfId="17549"/>
    <cellStyle name="20% - Accent1 3 2 2 3 2 7 2 2" xfId="17550"/>
    <cellStyle name="20% - Accent1 3 2 2 3 2 7 3" xfId="17551"/>
    <cellStyle name="20% - Accent1 3 2 2 3 2 8" xfId="17552"/>
    <cellStyle name="20% - Accent1 3 2 2 3 2 8 2" xfId="17553"/>
    <cellStyle name="20% - Accent1 3 2 2 3 2 8 2 2" xfId="17554"/>
    <cellStyle name="20% - Accent1 3 2 2 3 2 8 3" xfId="17555"/>
    <cellStyle name="20% - Accent1 3 2 2 3 2 9" xfId="17556"/>
    <cellStyle name="20% - Accent1 3 2 2 3 2 9 2" xfId="17557"/>
    <cellStyle name="20% - Accent1 3 2 2 3 3" xfId="17558"/>
    <cellStyle name="20% - Accent1 3 2 2 3 3 10" xfId="17559"/>
    <cellStyle name="20% - Accent1 3 2 2 3 3 10 2" xfId="17560"/>
    <cellStyle name="20% - Accent1 3 2 2 3 3 11" xfId="17561"/>
    <cellStyle name="20% - Accent1 3 2 2 3 3 2" xfId="17562"/>
    <cellStyle name="20% - Accent1 3 2 2 3 3 2 2" xfId="17563"/>
    <cellStyle name="20% - Accent1 3 2 2 3 3 2 2 2" xfId="17564"/>
    <cellStyle name="20% - Accent1 3 2 2 3 3 2 2 2 2" xfId="17565"/>
    <cellStyle name="20% - Accent1 3 2 2 3 3 2 2 2 2 2" xfId="17566"/>
    <cellStyle name="20% - Accent1 3 2 2 3 3 2 2 2 3" xfId="17567"/>
    <cellStyle name="20% - Accent1 3 2 2 3 3 2 2 3" xfId="17568"/>
    <cellStyle name="20% - Accent1 3 2 2 3 3 2 2 3 2" xfId="17569"/>
    <cellStyle name="20% - Accent1 3 2 2 3 3 2 2 4" xfId="17570"/>
    <cellStyle name="20% - Accent1 3 2 2 3 3 2 3" xfId="17571"/>
    <cellStyle name="20% - Accent1 3 2 2 3 3 2 3 2" xfId="17572"/>
    <cellStyle name="20% - Accent1 3 2 2 3 3 2 3 2 2" xfId="17573"/>
    <cellStyle name="20% - Accent1 3 2 2 3 3 2 3 2 2 2" xfId="17574"/>
    <cellStyle name="20% - Accent1 3 2 2 3 3 2 3 2 3" xfId="17575"/>
    <cellStyle name="20% - Accent1 3 2 2 3 3 2 3 3" xfId="17576"/>
    <cellStyle name="20% - Accent1 3 2 2 3 3 2 3 3 2" xfId="17577"/>
    <cellStyle name="20% - Accent1 3 2 2 3 3 2 3 4" xfId="17578"/>
    <cellStyle name="20% - Accent1 3 2 2 3 3 2 4" xfId="17579"/>
    <cellStyle name="20% - Accent1 3 2 2 3 3 2 4 2" xfId="17580"/>
    <cellStyle name="20% - Accent1 3 2 2 3 3 2 4 2 2" xfId="17581"/>
    <cellStyle name="20% - Accent1 3 2 2 3 3 2 4 2 2 2" xfId="17582"/>
    <cellStyle name="20% - Accent1 3 2 2 3 3 2 4 2 3" xfId="17583"/>
    <cellStyle name="20% - Accent1 3 2 2 3 3 2 4 3" xfId="17584"/>
    <cellStyle name="20% - Accent1 3 2 2 3 3 2 4 3 2" xfId="17585"/>
    <cellStyle name="20% - Accent1 3 2 2 3 3 2 4 4" xfId="17586"/>
    <cellStyle name="20% - Accent1 3 2 2 3 3 2 5" xfId="17587"/>
    <cellStyle name="20% - Accent1 3 2 2 3 3 2 5 2" xfId="17588"/>
    <cellStyle name="20% - Accent1 3 2 2 3 3 2 5 2 2" xfId="17589"/>
    <cellStyle name="20% - Accent1 3 2 2 3 3 2 5 3" xfId="17590"/>
    <cellStyle name="20% - Accent1 3 2 2 3 3 2 6" xfId="17591"/>
    <cellStyle name="20% - Accent1 3 2 2 3 3 2 6 2" xfId="17592"/>
    <cellStyle name="20% - Accent1 3 2 2 3 3 2 6 2 2" xfId="17593"/>
    <cellStyle name="20% - Accent1 3 2 2 3 3 2 6 3" xfId="17594"/>
    <cellStyle name="20% - Accent1 3 2 2 3 3 2 7" xfId="17595"/>
    <cellStyle name="20% - Accent1 3 2 2 3 3 2 7 2" xfId="17596"/>
    <cellStyle name="20% - Accent1 3 2 2 3 3 2 8" xfId="17597"/>
    <cellStyle name="20% - Accent1 3 2 2 3 3 2 8 2" xfId="17598"/>
    <cellStyle name="20% - Accent1 3 2 2 3 3 2 9" xfId="17599"/>
    <cellStyle name="20% - Accent1 3 2 2 3 3 3" xfId="17600"/>
    <cellStyle name="20% - Accent1 3 2 2 3 3 3 2" xfId="17601"/>
    <cellStyle name="20% - Accent1 3 2 2 3 3 3 2 2" xfId="17602"/>
    <cellStyle name="20% - Accent1 3 2 2 3 3 3 2 2 2" xfId="17603"/>
    <cellStyle name="20% - Accent1 3 2 2 3 3 3 2 2 2 2" xfId="17604"/>
    <cellStyle name="20% - Accent1 3 2 2 3 3 3 2 2 3" xfId="17605"/>
    <cellStyle name="20% - Accent1 3 2 2 3 3 3 2 3" xfId="17606"/>
    <cellStyle name="20% - Accent1 3 2 2 3 3 3 2 3 2" xfId="17607"/>
    <cellStyle name="20% - Accent1 3 2 2 3 3 3 2 4" xfId="17608"/>
    <cellStyle name="20% - Accent1 3 2 2 3 3 3 3" xfId="17609"/>
    <cellStyle name="20% - Accent1 3 2 2 3 3 3 3 2" xfId="17610"/>
    <cellStyle name="20% - Accent1 3 2 2 3 3 3 3 2 2" xfId="17611"/>
    <cellStyle name="20% - Accent1 3 2 2 3 3 3 3 2 2 2" xfId="17612"/>
    <cellStyle name="20% - Accent1 3 2 2 3 3 3 3 2 3" xfId="17613"/>
    <cellStyle name="20% - Accent1 3 2 2 3 3 3 3 3" xfId="17614"/>
    <cellStyle name="20% - Accent1 3 2 2 3 3 3 3 3 2" xfId="17615"/>
    <cellStyle name="20% - Accent1 3 2 2 3 3 3 3 4" xfId="17616"/>
    <cellStyle name="20% - Accent1 3 2 2 3 3 3 4" xfId="17617"/>
    <cellStyle name="20% - Accent1 3 2 2 3 3 3 4 2" xfId="17618"/>
    <cellStyle name="20% - Accent1 3 2 2 3 3 3 4 2 2" xfId="17619"/>
    <cellStyle name="20% - Accent1 3 2 2 3 3 3 4 2 2 2" xfId="17620"/>
    <cellStyle name="20% - Accent1 3 2 2 3 3 3 4 2 3" xfId="17621"/>
    <cellStyle name="20% - Accent1 3 2 2 3 3 3 4 3" xfId="17622"/>
    <cellStyle name="20% - Accent1 3 2 2 3 3 3 4 3 2" xfId="17623"/>
    <cellStyle name="20% - Accent1 3 2 2 3 3 3 4 4" xfId="17624"/>
    <cellStyle name="20% - Accent1 3 2 2 3 3 3 5" xfId="17625"/>
    <cellStyle name="20% - Accent1 3 2 2 3 3 3 5 2" xfId="17626"/>
    <cellStyle name="20% - Accent1 3 2 2 3 3 3 5 2 2" xfId="17627"/>
    <cellStyle name="20% - Accent1 3 2 2 3 3 3 5 3" xfId="17628"/>
    <cellStyle name="20% - Accent1 3 2 2 3 3 3 6" xfId="17629"/>
    <cellStyle name="20% - Accent1 3 2 2 3 3 3 6 2" xfId="17630"/>
    <cellStyle name="20% - Accent1 3 2 2 3 3 3 6 2 2" xfId="17631"/>
    <cellStyle name="20% - Accent1 3 2 2 3 3 3 6 3" xfId="17632"/>
    <cellStyle name="20% - Accent1 3 2 2 3 3 3 7" xfId="17633"/>
    <cellStyle name="20% - Accent1 3 2 2 3 3 3 7 2" xfId="17634"/>
    <cellStyle name="20% - Accent1 3 2 2 3 3 3 8" xfId="17635"/>
    <cellStyle name="20% - Accent1 3 2 2 3 3 3 8 2" xfId="17636"/>
    <cellStyle name="20% - Accent1 3 2 2 3 3 3 9" xfId="17637"/>
    <cellStyle name="20% - Accent1 3 2 2 3 3 4" xfId="17638"/>
    <cellStyle name="20% - Accent1 3 2 2 3 3 4 2" xfId="17639"/>
    <cellStyle name="20% - Accent1 3 2 2 3 3 4 2 2" xfId="17640"/>
    <cellStyle name="20% - Accent1 3 2 2 3 3 4 2 2 2" xfId="17641"/>
    <cellStyle name="20% - Accent1 3 2 2 3 3 4 2 3" xfId="17642"/>
    <cellStyle name="20% - Accent1 3 2 2 3 3 4 3" xfId="17643"/>
    <cellStyle name="20% - Accent1 3 2 2 3 3 4 3 2" xfId="17644"/>
    <cellStyle name="20% - Accent1 3 2 2 3 3 4 4" xfId="17645"/>
    <cellStyle name="20% - Accent1 3 2 2 3 3 5" xfId="17646"/>
    <cellStyle name="20% - Accent1 3 2 2 3 3 5 2" xfId="17647"/>
    <cellStyle name="20% - Accent1 3 2 2 3 3 5 2 2" xfId="17648"/>
    <cellStyle name="20% - Accent1 3 2 2 3 3 5 2 2 2" xfId="17649"/>
    <cellStyle name="20% - Accent1 3 2 2 3 3 5 2 3" xfId="17650"/>
    <cellStyle name="20% - Accent1 3 2 2 3 3 5 3" xfId="17651"/>
    <cellStyle name="20% - Accent1 3 2 2 3 3 5 3 2" xfId="17652"/>
    <cellStyle name="20% - Accent1 3 2 2 3 3 5 4" xfId="17653"/>
    <cellStyle name="20% - Accent1 3 2 2 3 3 6" xfId="17654"/>
    <cellStyle name="20% - Accent1 3 2 2 3 3 6 2" xfId="17655"/>
    <cellStyle name="20% - Accent1 3 2 2 3 3 6 2 2" xfId="17656"/>
    <cellStyle name="20% - Accent1 3 2 2 3 3 6 2 2 2" xfId="17657"/>
    <cellStyle name="20% - Accent1 3 2 2 3 3 6 2 3" xfId="17658"/>
    <cellStyle name="20% - Accent1 3 2 2 3 3 6 3" xfId="17659"/>
    <cellStyle name="20% - Accent1 3 2 2 3 3 6 3 2" xfId="17660"/>
    <cellStyle name="20% - Accent1 3 2 2 3 3 6 4" xfId="17661"/>
    <cellStyle name="20% - Accent1 3 2 2 3 3 7" xfId="17662"/>
    <cellStyle name="20% - Accent1 3 2 2 3 3 7 2" xfId="17663"/>
    <cellStyle name="20% - Accent1 3 2 2 3 3 7 2 2" xfId="17664"/>
    <cellStyle name="20% - Accent1 3 2 2 3 3 7 3" xfId="17665"/>
    <cellStyle name="20% - Accent1 3 2 2 3 3 8" xfId="17666"/>
    <cellStyle name="20% - Accent1 3 2 2 3 3 8 2" xfId="17667"/>
    <cellStyle name="20% - Accent1 3 2 2 3 3 8 2 2" xfId="17668"/>
    <cellStyle name="20% - Accent1 3 2 2 3 3 8 3" xfId="17669"/>
    <cellStyle name="20% - Accent1 3 2 2 3 3 9" xfId="17670"/>
    <cellStyle name="20% - Accent1 3 2 2 3 3 9 2" xfId="17671"/>
    <cellStyle name="20% - Accent1 3 2 2 3 4" xfId="17672"/>
    <cellStyle name="20% - Accent1 3 2 2 3 4 10" xfId="17673"/>
    <cellStyle name="20% - Accent1 3 2 2 3 4 10 2" xfId="17674"/>
    <cellStyle name="20% - Accent1 3 2 2 3 4 11" xfId="17675"/>
    <cellStyle name="20% - Accent1 3 2 2 3 4 2" xfId="17676"/>
    <cellStyle name="20% - Accent1 3 2 2 3 4 2 2" xfId="17677"/>
    <cellStyle name="20% - Accent1 3 2 2 3 4 2 2 2" xfId="17678"/>
    <cellStyle name="20% - Accent1 3 2 2 3 4 2 2 2 2" xfId="17679"/>
    <cellStyle name="20% - Accent1 3 2 2 3 4 2 2 2 2 2" xfId="17680"/>
    <cellStyle name="20% - Accent1 3 2 2 3 4 2 2 2 3" xfId="17681"/>
    <cellStyle name="20% - Accent1 3 2 2 3 4 2 2 3" xfId="17682"/>
    <cellStyle name="20% - Accent1 3 2 2 3 4 2 2 3 2" xfId="17683"/>
    <cellStyle name="20% - Accent1 3 2 2 3 4 2 2 4" xfId="17684"/>
    <cellStyle name="20% - Accent1 3 2 2 3 4 2 3" xfId="17685"/>
    <cellStyle name="20% - Accent1 3 2 2 3 4 2 3 2" xfId="17686"/>
    <cellStyle name="20% - Accent1 3 2 2 3 4 2 3 2 2" xfId="17687"/>
    <cellStyle name="20% - Accent1 3 2 2 3 4 2 3 2 2 2" xfId="17688"/>
    <cellStyle name="20% - Accent1 3 2 2 3 4 2 3 2 3" xfId="17689"/>
    <cellStyle name="20% - Accent1 3 2 2 3 4 2 3 3" xfId="17690"/>
    <cellStyle name="20% - Accent1 3 2 2 3 4 2 3 3 2" xfId="17691"/>
    <cellStyle name="20% - Accent1 3 2 2 3 4 2 3 4" xfId="17692"/>
    <cellStyle name="20% - Accent1 3 2 2 3 4 2 4" xfId="17693"/>
    <cellStyle name="20% - Accent1 3 2 2 3 4 2 4 2" xfId="17694"/>
    <cellStyle name="20% - Accent1 3 2 2 3 4 2 4 2 2" xfId="17695"/>
    <cellStyle name="20% - Accent1 3 2 2 3 4 2 4 2 2 2" xfId="17696"/>
    <cellStyle name="20% - Accent1 3 2 2 3 4 2 4 2 3" xfId="17697"/>
    <cellStyle name="20% - Accent1 3 2 2 3 4 2 4 3" xfId="17698"/>
    <cellStyle name="20% - Accent1 3 2 2 3 4 2 4 3 2" xfId="17699"/>
    <cellStyle name="20% - Accent1 3 2 2 3 4 2 4 4" xfId="17700"/>
    <cellStyle name="20% - Accent1 3 2 2 3 4 2 5" xfId="17701"/>
    <cellStyle name="20% - Accent1 3 2 2 3 4 2 5 2" xfId="17702"/>
    <cellStyle name="20% - Accent1 3 2 2 3 4 2 5 2 2" xfId="17703"/>
    <cellStyle name="20% - Accent1 3 2 2 3 4 2 5 3" xfId="17704"/>
    <cellStyle name="20% - Accent1 3 2 2 3 4 2 6" xfId="17705"/>
    <cellStyle name="20% - Accent1 3 2 2 3 4 2 6 2" xfId="17706"/>
    <cellStyle name="20% - Accent1 3 2 2 3 4 2 6 2 2" xfId="17707"/>
    <cellStyle name="20% - Accent1 3 2 2 3 4 2 6 3" xfId="17708"/>
    <cellStyle name="20% - Accent1 3 2 2 3 4 2 7" xfId="17709"/>
    <cellStyle name="20% - Accent1 3 2 2 3 4 2 7 2" xfId="17710"/>
    <cellStyle name="20% - Accent1 3 2 2 3 4 2 8" xfId="17711"/>
    <cellStyle name="20% - Accent1 3 2 2 3 4 2 8 2" xfId="17712"/>
    <cellStyle name="20% - Accent1 3 2 2 3 4 2 9" xfId="17713"/>
    <cellStyle name="20% - Accent1 3 2 2 3 4 3" xfId="17714"/>
    <cellStyle name="20% - Accent1 3 2 2 3 4 3 2" xfId="17715"/>
    <cellStyle name="20% - Accent1 3 2 2 3 4 3 2 2" xfId="17716"/>
    <cellStyle name="20% - Accent1 3 2 2 3 4 3 2 2 2" xfId="17717"/>
    <cellStyle name="20% - Accent1 3 2 2 3 4 3 2 2 2 2" xfId="17718"/>
    <cellStyle name="20% - Accent1 3 2 2 3 4 3 2 2 3" xfId="17719"/>
    <cellStyle name="20% - Accent1 3 2 2 3 4 3 2 3" xfId="17720"/>
    <cellStyle name="20% - Accent1 3 2 2 3 4 3 2 3 2" xfId="17721"/>
    <cellStyle name="20% - Accent1 3 2 2 3 4 3 2 4" xfId="17722"/>
    <cellStyle name="20% - Accent1 3 2 2 3 4 3 3" xfId="17723"/>
    <cellStyle name="20% - Accent1 3 2 2 3 4 3 3 2" xfId="17724"/>
    <cellStyle name="20% - Accent1 3 2 2 3 4 3 3 2 2" xfId="17725"/>
    <cellStyle name="20% - Accent1 3 2 2 3 4 3 3 2 2 2" xfId="17726"/>
    <cellStyle name="20% - Accent1 3 2 2 3 4 3 3 2 3" xfId="17727"/>
    <cellStyle name="20% - Accent1 3 2 2 3 4 3 3 3" xfId="17728"/>
    <cellStyle name="20% - Accent1 3 2 2 3 4 3 3 3 2" xfId="17729"/>
    <cellStyle name="20% - Accent1 3 2 2 3 4 3 3 4" xfId="17730"/>
    <cellStyle name="20% - Accent1 3 2 2 3 4 3 4" xfId="17731"/>
    <cellStyle name="20% - Accent1 3 2 2 3 4 3 4 2" xfId="17732"/>
    <cellStyle name="20% - Accent1 3 2 2 3 4 3 4 2 2" xfId="17733"/>
    <cellStyle name="20% - Accent1 3 2 2 3 4 3 4 2 2 2" xfId="17734"/>
    <cellStyle name="20% - Accent1 3 2 2 3 4 3 4 2 3" xfId="17735"/>
    <cellStyle name="20% - Accent1 3 2 2 3 4 3 4 3" xfId="17736"/>
    <cellStyle name="20% - Accent1 3 2 2 3 4 3 4 3 2" xfId="17737"/>
    <cellStyle name="20% - Accent1 3 2 2 3 4 3 4 4" xfId="17738"/>
    <cellStyle name="20% - Accent1 3 2 2 3 4 3 5" xfId="17739"/>
    <cellStyle name="20% - Accent1 3 2 2 3 4 3 5 2" xfId="17740"/>
    <cellStyle name="20% - Accent1 3 2 2 3 4 3 5 2 2" xfId="17741"/>
    <cellStyle name="20% - Accent1 3 2 2 3 4 3 5 3" xfId="17742"/>
    <cellStyle name="20% - Accent1 3 2 2 3 4 3 6" xfId="17743"/>
    <cellStyle name="20% - Accent1 3 2 2 3 4 3 6 2" xfId="17744"/>
    <cellStyle name="20% - Accent1 3 2 2 3 4 3 6 2 2" xfId="17745"/>
    <cellStyle name="20% - Accent1 3 2 2 3 4 3 6 3" xfId="17746"/>
    <cellStyle name="20% - Accent1 3 2 2 3 4 3 7" xfId="17747"/>
    <cellStyle name="20% - Accent1 3 2 2 3 4 3 7 2" xfId="17748"/>
    <cellStyle name="20% - Accent1 3 2 2 3 4 3 8" xfId="17749"/>
    <cellStyle name="20% - Accent1 3 2 2 3 4 3 8 2" xfId="17750"/>
    <cellStyle name="20% - Accent1 3 2 2 3 4 3 9" xfId="17751"/>
    <cellStyle name="20% - Accent1 3 2 2 3 4 4" xfId="17752"/>
    <cellStyle name="20% - Accent1 3 2 2 3 4 4 2" xfId="17753"/>
    <cellStyle name="20% - Accent1 3 2 2 3 4 4 2 2" xfId="17754"/>
    <cellStyle name="20% - Accent1 3 2 2 3 4 4 2 2 2" xfId="17755"/>
    <cellStyle name="20% - Accent1 3 2 2 3 4 4 2 3" xfId="17756"/>
    <cellStyle name="20% - Accent1 3 2 2 3 4 4 3" xfId="17757"/>
    <cellStyle name="20% - Accent1 3 2 2 3 4 4 3 2" xfId="17758"/>
    <cellStyle name="20% - Accent1 3 2 2 3 4 4 4" xfId="17759"/>
    <cellStyle name="20% - Accent1 3 2 2 3 4 5" xfId="17760"/>
    <cellStyle name="20% - Accent1 3 2 2 3 4 5 2" xfId="17761"/>
    <cellStyle name="20% - Accent1 3 2 2 3 4 5 2 2" xfId="17762"/>
    <cellStyle name="20% - Accent1 3 2 2 3 4 5 2 2 2" xfId="17763"/>
    <cellStyle name="20% - Accent1 3 2 2 3 4 5 2 3" xfId="17764"/>
    <cellStyle name="20% - Accent1 3 2 2 3 4 5 3" xfId="17765"/>
    <cellStyle name="20% - Accent1 3 2 2 3 4 5 3 2" xfId="17766"/>
    <cellStyle name="20% - Accent1 3 2 2 3 4 5 4" xfId="17767"/>
    <cellStyle name="20% - Accent1 3 2 2 3 4 6" xfId="17768"/>
    <cellStyle name="20% - Accent1 3 2 2 3 4 6 2" xfId="17769"/>
    <cellStyle name="20% - Accent1 3 2 2 3 4 6 2 2" xfId="17770"/>
    <cellStyle name="20% - Accent1 3 2 2 3 4 6 2 2 2" xfId="17771"/>
    <cellStyle name="20% - Accent1 3 2 2 3 4 6 2 3" xfId="17772"/>
    <cellStyle name="20% - Accent1 3 2 2 3 4 6 3" xfId="17773"/>
    <cellStyle name="20% - Accent1 3 2 2 3 4 6 3 2" xfId="17774"/>
    <cellStyle name="20% - Accent1 3 2 2 3 4 6 4" xfId="17775"/>
    <cellStyle name="20% - Accent1 3 2 2 3 4 7" xfId="17776"/>
    <cellStyle name="20% - Accent1 3 2 2 3 4 7 2" xfId="17777"/>
    <cellStyle name="20% - Accent1 3 2 2 3 4 7 2 2" xfId="17778"/>
    <cellStyle name="20% - Accent1 3 2 2 3 4 7 3" xfId="17779"/>
    <cellStyle name="20% - Accent1 3 2 2 3 4 8" xfId="17780"/>
    <cellStyle name="20% - Accent1 3 2 2 3 4 8 2" xfId="17781"/>
    <cellStyle name="20% - Accent1 3 2 2 3 4 8 2 2" xfId="17782"/>
    <cellStyle name="20% - Accent1 3 2 2 3 4 8 3" xfId="17783"/>
    <cellStyle name="20% - Accent1 3 2 2 3 4 9" xfId="17784"/>
    <cellStyle name="20% - Accent1 3 2 2 3 4 9 2" xfId="17785"/>
    <cellStyle name="20% - Accent1 3 2 2 3 5" xfId="17786"/>
    <cellStyle name="20% - Accent1 3 2 2 3 5 2" xfId="17787"/>
    <cellStyle name="20% - Accent1 3 2 2 3 5 2 2" xfId="17788"/>
    <cellStyle name="20% - Accent1 3 2 2 3 5 2 2 2" xfId="17789"/>
    <cellStyle name="20% - Accent1 3 2 2 3 5 2 2 2 2" xfId="17790"/>
    <cellStyle name="20% - Accent1 3 2 2 3 5 2 2 3" xfId="17791"/>
    <cellStyle name="20% - Accent1 3 2 2 3 5 2 3" xfId="17792"/>
    <cellStyle name="20% - Accent1 3 2 2 3 5 2 3 2" xfId="17793"/>
    <cellStyle name="20% - Accent1 3 2 2 3 5 2 4" xfId="17794"/>
    <cellStyle name="20% - Accent1 3 2 2 3 5 3" xfId="17795"/>
    <cellStyle name="20% - Accent1 3 2 2 3 5 3 2" xfId="17796"/>
    <cellStyle name="20% - Accent1 3 2 2 3 5 3 2 2" xfId="17797"/>
    <cellStyle name="20% - Accent1 3 2 2 3 5 3 2 2 2" xfId="17798"/>
    <cellStyle name="20% - Accent1 3 2 2 3 5 3 2 3" xfId="17799"/>
    <cellStyle name="20% - Accent1 3 2 2 3 5 3 3" xfId="17800"/>
    <cellStyle name="20% - Accent1 3 2 2 3 5 3 3 2" xfId="17801"/>
    <cellStyle name="20% - Accent1 3 2 2 3 5 3 4" xfId="17802"/>
    <cellStyle name="20% - Accent1 3 2 2 3 5 4" xfId="17803"/>
    <cellStyle name="20% - Accent1 3 2 2 3 5 4 2" xfId="17804"/>
    <cellStyle name="20% - Accent1 3 2 2 3 5 4 2 2" xfId="17805"/>
    <cellStyle name="20% - Accent1 3 2 2 3 5 4 2 2 2" xfId="17806"/>
    <cellStyle name="20% - Accent1 3 2 2 3 5 4 2 3" xfId="17807"/>
    <cellStyle name="20% - Accent1 3 2 2 3 5 4 3" xfId="17808"/>
    <cellStyle name="20% - Accent1 3 2 2 3 5 4 3 2" xfId="17809"/>
    <cellStyle name="20% - Accent1 3 2 2 3 5 4 4" xfId="17810"/>
    <cellStyle name="20% - Accent1 3 2 2 3 5 5" xfId="17811"/>
    <cellStyle name="20% - Accent1 3 2 2 3 5 5 2" xfId="17812"/>
    <cellStyle name="20% - Accent1 3 2 2 3 5 5 2 2" xfId="17813"/>
    <cellStyle name="20% - Accent1 3 2 2 3 5 5 3" xfId="17814"/>
    <cellStyle name="20% - Accent1 3 2 2 3 5 6" xfId="17815"/>
    <cellStyle name="20% - Accent1 3 2 2 3 5 6 2" xfId="17816"/>
    <cellStyle name="20% - Accent1 3 2 2 3 5 6 2 2" xfId="17817"/>
    <cellStyle name="20% - Accent1 3 2 2 3 5 6 3" xfId="17818"/>
    <cellStyle name="20% - Accent1 3 2 2 3 5 7" xfId="17819"/>
    <cellStyle name="20% - Accent1 3 2 2 3 5 7 2" xfId="17820"/>
    <cellStyle name="20% - Accent1 3 2 2 3 5 8" xfId="17821"/>
    <cellStyle name="20% - Accent1 3 2 2 3 5 8 2" xfId="17822"/>
    <cellStyle name="20% - Accent1 3 2 2 3 5 9" xfId="17823"/>
    <cellStyle name="20% - Accent1 3 2 2 3 6" xfId="17824"/>
    <cellStyle name="20% - Accent1 3 2 2 3 6 2" xfId="17825"/>
    <cellStyle name="20% - Accent1 3 2 2 3 6 2 2" xfId="17826"/>
    <cellStyle name="20% - Accent1 3 2 2 3 6 2 2 2" xfId="17827"/>
    <cellStyle name="20% - Accent1 3 2 2 3 6 2 2 2 2" xfId="17828"/>
    <cellStyle name="20% - Accent1 3 2 2 3 6 2 2 3" xfId="17829"/>
    <cellStyle name="20% - Accent1 3 2 2 3 6 2 3" xfId="17830"/>
    <cellStyle name="20% - Accent1 3 2 2 3 6 2 3 2" xfId="17831"/>
    <cellStyle name="20% - Accent1 3 2 2 3 6 2 4" xfId="17832"/>
    <cellStyle name="20% - Accent1 3 2 2 3 6 3" xfId="17833"/>
    <cellStyle name="20% - Accent1 3 2 2 3 6 3 2" xfId="17834"/>
    <cellStyle name="20% - Accent1 3 2 2 3 6 3 2 2" xfId="17835"/>
    <cellStyle name="20% - Accent1 3 2 2 3 6 3 2 2 2" xfId="17836"/>
    <cellStyle name="20% - Accent1 3 2 2 3 6 3 2 3" xfId="17837"/>
    <cellStyle name="20% - Accent1 3 2 2 3 6 3 3" xfId="17838"/>
    <cellStyle name="20% - Accent1 3 2 2 3 6 3 3 2" xfId="17839"/>
    <cellStyle name="20% - Accent1 3 2 2 3 6 3 4" xfId="17840"/>
    <cellStyle name="20% - Accent1 3 2 2 3 6 4" xfId="17841"/>
    <cellStyle name="20% - Accent1 3 2 2 3 6 4 2" xfId="17842"/>
    <cellStyle name="20% - Accent1 3 2 2 3 6 4 2 2" xfId="17843"/>
    <cellStyle name="20% - Accent1 3 2 2 3 6 4 2 2 2" xfId="17844"/>
    <cellStyle name="20% - Accent1 3 2 2 3 6 4 2 3" xfId="17845"/>
    <cellStyle name="20% - Accent1 3 2 2 3 6 4 3" xfId="17846"/>
    <cellStyle name="20% - Accent1 3 2 2 3 6 4 3 2" xfId="17847"/>
    <cellStyle name="20% - Accent1 3 2 2 3 6 4 4" xfId="17848"/>
    <cellStyle name="20% - Accent1 3 2 2 3 6 5" xfId="17849"/>
    <cellStyle name="20% - Accent1 3 2 2 3 6 5 2" xfId="17850"/>
    <cellStyle name="20% - Accent1 3 2 2 3 6 5 2 2" xfId="17851"/>
    <cellStyle name="20% - Accent1 3 2 2 3 6 5 3" xfId="17852"/>
    <cellStyle name="20% - Accent1 3 2 2 3 6 6" xfId="17853"/>
    <cellStyle name="20% - Accent1 3 2 2 3 6 6 2" xfId="17854"/>
    <cellStyle name="20% - Accent1 3 2 2 3 6 6 2 2" xfId="17855"/>
    <cellStyle name="20% - Accent1 3 2 2 3 6 6 3" xfId="17856"/>
    <cellStyle name="20% - Accent1 3 2 2 3 6 7" xfId="17857"/>
    <cellStyle name="20% - Accent1 3 2 2 3 6 7 2" xfId="17858"/>
    <cellStyle name="20% - Accent1 3 2 2 3 6 8" xfId="17859"/>
    <cellStyle name="20% - Accent1 3 2 2 3 6 8 2" xfId="17860"/>
    <cellStyle name="20% - Accent1 3 2 2 3 6 9" xfId="17861"/>
    <cellStyle name="20% - Accent1 3 2 2 3 7" xfId="17862"/>
    <cellStyle name="20% - Accent1 3 2 2 3 7 2" xfId="17863"/>
    <cellStyle name="20% - Accent1 3 2 2 3 7 2 2" xfId="17864"/>
    <cellStyle name="20% - Accent1 3 2 2 3 7 2 2 2" xfId="17865"/>
    <cellStyle name="20% - Accent1 3 2 2 3 7 2 3" xfId="17866"/>
    <cellStyle name="20% - Accent1 3 2 2 3 7 3" xfId="17867"/>
    <cellStyle name="20% - Accent1 3 2 2 3 7 3 2" xfId="17868"/>
    <cellStyle name="20% - Accent1 3 2 2 3 7 4" xfId="17869"/>
    <cellStyle name="20% - Accent1 3 2 2 3 8" xfId="17870"/>
    <cellStyle name="20% - Accent1 3 2 2 3 8 2" xfId="17871"/>
    <cellStyle name="20% - Accent1 3 2 2 3 8 2 2" xfId="17872"/>
    <cellStyle name="20% - Accent1 3 2 2 3 8 2 2 2" xfId="17873"/>
    <cellStyle name="20% - Accent1 3 2 2 3 8 2 3" xfId="17874"/>
    <cellStyle name="20% - Accent1 3 2 2 3 8 3" xfId="17875"/>
    <cellStyle name="20% - Accent1 3 2 2 3 8 3 2" xfId="17876"/>
    <cellStyle name="20% - Accent1 3 2 2 3 8 4" xfId="17877"/>
    <cellStyle name="20% - Accent1 3 2 2 3 9" xfId="17878"/>
    <cellStyle name="20% - Accent1 3 2 2 3 9 2" xfId="17879"/>
    <cellStyle name="20% - Accent1 3 2 2 3 9 2 2" xfId="17880"/>
    <cellStyle name="20% - Accent1 3 2 2 3 9 2 2 2" xfId="17881"/>
    <cellStyle name="20% - Accent1 3 2 2 3 9 2 3" xfId="17882"/>
    <cellStyle name="20% - Accent1 3 2 2 3 9 3" xfId="17883"/>
    <cellStyle name="20% - Accent1 3 2 2 3 9 3 2" xfId="17884"/>
    <cellStyle name="20% - Accent1 3 2 2 3 9 4" xfId="17885"/>
    <cellStyle name="20% - Accent1 3 2 2 4" xfId="17886"/>
    <cellStyle name="20% - Accent1 3 2 2 4 10" xfId="17887"/>
    <cellStyle name="20% - Accent1 3 2 2 4 10 2" xfId="17888"/>
    <cellStyle name="20% - Accent1 3 2 2 4 11" xfId="17889"/>
    <cellStyle name="20% - Accent1 3 2 2 4 2" xfId="17890"/>
    <cellStyle name="20% - Accent1 3 2 2 4 2 2" xfId="17891"/>
    <cellStyle name="20% - Accent1 3 2 2 4 2 2 2" xfId="17892"/>
    <cellStyle name="20% - Accent1 3 2 2 4 2 2 2 2" xfId="17893"/>
    <cellStyle name="20% - Accent1 3 2 2 4 2 2 2 2 2" xfId="17894"/>
    <cellStyle name="20% - Accent1 3 2 2 4 2 2 2 3" xfId="17895"/>
    <cellStyle name="20% - Accent1 3 2 2 4 2 2 3" xfId="17896"/>
    <cellStyle name="20% - Accent1 3 2 2 4 2 2 3 2" xfId="17897"/>
    <cellStyle name="20% - Accent1 3 2 2 4 2 2 4" xfId="17898"/>
    <cellStyle name="20% - Accent1 3 2 2 4 2 3" xfId="17899"/>
    <cellStyle name="20% - Accent1 3 2 2 4 2 3 2" xfId="17900"/>
    <cellStyle name="20% - Accent1 3 2 2 4 2 3 2 2" xfId="17901"/>
    <cellStyle name="20% - Accent1 3 2 2 4 2 3 2 2 2" xfId="17902"/>
    <cellStyle name="20% - Accent1 3 2 2 4 2 3 2 3" xfId="17903"/>
    <cellStyle name="20% - Accent1 3 2 2 4 2 3 3" xfId="17904"/>
    <cellStyle name="20% - Accent1 3 2 2 4 2 3 3 2" xfId="17905"/>
    <cellStyle name="20% - Accent1 3 2 2 4 2 3 4" xfId="17906"/>
    <cellStyle name="20% - Accent1 3 2 2 4 2 4" xfId="17907"/>
    <cellStyle name="20% - Accent1 3 2 2 4 2 4 2" xfId="17908"/>
    <cellStyle name="20% - Accent1 3 2 2 4 2 4 2 2" xfId="17909"/>
    <cellStyle name="20% - Accent1 3 2 2 4 2 4 2 2 2" xfId="17910"/>
    <cellStyle name="20% - Accent1 3 2 2 4 2 4 2 3" xfId="17911"/>
    <cellStyle name="20% - Accent1 3 2 2 4 2 4 3" xfId="17912"/>
    <cellStyle name="20% - Accent1 3 2 2 4 2 4 3 2" xfId="17913"/>
    <cellStyle name="20% - Accent1 3 2 2 4 2 4 4" xfId="17914"/>
    <cellStyle name="20% - Accent1 3 2 2 4 2 5" xfId="17915"/>
    <cellStyle name="20% - Accent1 3 2 2 4 2 5 2" xfId="17916"/>
    <cellStyle name="20% - Accent1 3 2 2 4 2 5 2 2" xfId="17917"/>
    <cellStyle name="20% - Accent1 3 2 2 4 2 5 3" xfId="17918"/>
    <cellStyle name="20% - Accent1 3 2 2 4 2 6" xfId="17919"/>
    <cellStyle name="20% - Accent1 3 2 2 4 2 6 2" xfId="17920"/>
    <cellStyle name="20% - Accent1 3 2 2 4 2 6 2 2" xfId="17921"/>
    <cellStyle name="20% - Accent1 3 2 2 4 2 6 3" xfId="17922"/>
    <cellStyle name="20% - Accent1 3 2 2 4 2 7" xfId="17923"/>
    <cellStyle name="20% - Accent1 3 2 2 4 2 7 2" xfId="17924"/>
    <cellStyle name="20% - Accent1 3 2 2 4 2 8" xfId="17925"/>
    <cellStyle name="20% - Accent1 3 2 2 4 2 8 2" xfId="17926"/>
    <cellStyle name="20% - Accent1 3 2 2 4 2 9" xfId="17927"/>
    <cellStyle name="20% - Accent1 3 2 2 4 3" xfId="17928"/>
    <cellStyle name="20% - Accent1 3 2 2 4 3 2" xfId="17929"/>
    <cellStyle name="20% - Accent1 3 2 2 4 3 2 2" xfId="17930"/>
    <cellStyle name="20% - Accent1 3 2 2 4 3 2 2 2" xfId="17931"/>
    <cellStyle name="20% - Accent1 3 2 2 4 3 2 2 2 2" xfId="17932"/>
    <cellStyle name="20% - Accent1 3 2 2 4 3 2 2 3" xfId="17933"/>
    <cellStyle name="20% - Accent1 3 2 2 4 3 2 3" xfId="17934"/>
    <cellStyle name="20% - Accent1 3 2 2 4 3 2 3 2" xfId="17935"/>
    <cellStyle name="20% - Accent1 3 2 2 4 3 2 4" xfId="17936"/>
    <cellStyle name="20% - Accent1 3 2 2 4 3 3" xfId="17937"/>
    <cellStyle name="20% - Accent1 3 2 2 4 3 3 2" xfId="17938"/>
    <cellStyle name="20% - Accent1 3 2 2 4 3 3 2 2" xfId="17939"/>
    <cellStyle name="20% - Accent1 3 2 2 4 3 3 2 2 2" xfId="17940"/>
    <cellStyle name="20% - Accent1 3 2 2 4 3 3 2 3" xfId="17941"/>
    <cellStyle name="20% - Accent1 3 2 2 4 3 3 3" xfId="17942"/>
    <cellStyle name="20% - Accent1 3 2 2 4 3 3 3 2" xfId="17943"/>
    <cellStyle name="20% - Accent1 3 2 2 4 3 3 4" xfId="17944"/>
    <cellStyle name="20% - Accent1 3 2 2 4 3 4" xfId="17945"/>
    <cellStyle name="20% - Accent1 3 2 2 4 3 4 2" xfId="17946"/>
    <cellStyle name="20% - Accent1 3 2 2 4 3 4 2 2" xfId="17947"/>
    <cellStyle name="20% - Accent1 3 2 2 4 3 4 2 2 2" xfId="17948"/>
    <cellStyle name="20% - Accent1 3 2 2 4 3 4 2 3" xfId="17949"/>
    <cellStyle name="20% - Accent1 3 2 2 4 3 4 3" xfId="17950"/>
    <cellStyle name="20% - Accent1 3 2 2 4 3 4 3 2" xfId="17951"/>
    <cellStyle name="20% - Accent1 3 2 2 4 3 4 4" xfId="17952"/>
    <cellStyle name="20% - Accent1 3 2 2 4 3 5" xfId="17953"/>
    <cellStyle name="20% - Accent1 3 2 2 4 3 5 2" xfId="17954"/>
    <cellStyle name="20% - Accent1 3 2 2 4 3 5 2 2" xfId="17955"/>
    <cellStyle name="20% - Accent1 3 2 2 4 3 5 3" xfId="17956"/>
    <cellStyle name="20% - Accent1 3 2 2 4 3 6" xfId="17957"/>
    <cellStyle name="20% - Accent1 3 2 2 4 3 6 2" xfId="17958"/>
    <cellStyle name="20% - Accent1 3 2 2 4 3 6 2 2" xfId="17959"/>
    <cellStyle name="20% - Accent1 3 2 2 4 3 6 3" xfId="17960"/>
    <cellStyle name="20% - Accent1 3 2 2 4 3 7" xfId="17961"/>
    <cellStyle name="20% - Accent1 3 2 2 4 3 7 2" xfId="17962"/>
    <cellStyle name="20% - Accent1 3 2 2 4 3 8" xfId="17963"/>
    <cellStyle name="20% - Accent1 3 2 2 4 3 8 2" xfId="17964"/>
    <cellStyle name="20% - Accent1 3 2 2 4 3 9" xfId="17965"/>
    <cellStyle name="20% - Accent1 3 2 2 4 4" xfId="17966"/>
    <cellStyle name="20% - Accent1 3 2 2 4 4 2" xfId="17967"/>
    <cellStyle name="20% - Accent1 3 2 2 4 4 2 2" xfId="17968"/>
    <cellStyle name="20% - Accent1 3 2 2 4 4 2 2 2" xfId="17969"/>
    <cellStyle name="20% - Accent1 3 2 2 4 4 2 3" xfId="17970"/>
    <cellStyle name="20% - Accent1 3 2 2 4 4 3" xfId="17971"/>
    <cellStyle name="20% - Accent1 3 2 2 4 4 3 2" xfId="17972"/>
    <cellStyle name="20% - Accent1 3 2 2 4 4 4" xfId="17973"/>
    <cellStyle name="20% - Accent1 3 2 2 4 5" xfId="17974"/>
    <cellStyle name="20% - Accent1 3 2 2 4 5 2" xfId="17975"/>
    <cellStyle name="20% - Accent1 3 2 2 4 5 2 2" xfId="17976"/>
    <cellStyle name="20% - Accent1 3 2 2 4 5 2 2 2" xfId="17977"/>
    <cellStyle name="20% - Accent1 3 2 2 4 5 2 3" xfId="17978"/>
    <cellStyle name="20% - Accent1 3 2 2 4 5 3" xfId="17979"/>
    <cellStyle name="20% - Accent1 3 2 2 4 5 3 2" xfId="17980"/>
    <cellStyle name="20% - Accent1 3 2 2 4 5 4" xfId="17981"/>
    <cellStyle name="20% - Accent1 3 2 2 4 6" xfId="17982"/>
    <cellStyle name="20% - Accent1 3 2 2 4 6 2" xfId="17983"/>
    <cellStyle name="20% - Accent1 3 2 2 4 6 2 2" xfId="17984"/>
    <cellStyle name="20% - Accent1 3 2 2 4 6 2 2 2" xfId="17985"/>
    <cellStyle name="20% - Accent1 3 2 2 4 6 2 3" xfId="17986"/>
    <cellStyle name="20% - Accent1 3 2 2 4 6 3" xfId="17987"/>
    <cellStyle name="20% - Accent1 3 2 2 4 6 3 2" xfId="17988"/>
    <cellStyle name="20% - Accent1 3 2 2 4 6 4" xfId="17989"/>
    <cellStyle name="20% - Accent1 3 2 2 4 7" xfId="17990"/>
    <cellStyle name="20% - Accent1 3 2 2 4 7 2" xfId="17991"/>
    <cellStyle name="20% - Accent1 3 2 2 4 7 2 2" xfId="17992"/>
    <cellStyle name="20% - Accent1 3 2 2 4 7 3" xfId="17993"/>
    <cellStyle name="20% - Accent1 3 2 2 4 8" xfId="17994"/>
    <cellStyle name="20% - Accent1 3 2 2 4 8 2" xfId="17995"/>
    <cellStyle name="20% - Accent1 3 2 2 4 8 2 2" xfId="17996"/>
    <cellStyle name="20% - Accent1 3 2 2 4 8 3" xfId="17997"/>
    <cellStyle name="20% - Accent1 3 2 2 4 9" xfId="17998"/>
    <cellStyle name="20% - Accent1 3 2 2 4 9 2" xfId="17999"/>
    <cellStyle name="20% - Accent1 3 2 2 5" xfId="18000"/>
    <cellStyle name="20% - Accent1 3 2 2 5 10" xfId="18001"/>
    <cellStyle name="20% - Accent1 3 2 2 5 10 2" xfId="18002"/>
    <cellStyle name="20% - Accent1 3 2 2 5 11" xfId="18003"/>
    <cellStyle name="20% - Accent1 3 2 2 5 2" xfId="18004"/>
    <cellStyle name="20% - Accent1 3 2 2 5 2 2" xfId="18005"/>
    <cellStyle name="20% - Accent1 3 2 2 5 2 2 2" xfId="18006"/>
    <cellStyle name="20% - Accent1 3 2 2 5 2 2 2 2" xfId="18007"/>
    <cellStyle name="20% - Accent1 3 2 2 5 2 2 2 2 2" xfId="18008"/>
    <cellStyle name="20% - Accent1 3 2 2 5 2 2 2 3" xfId="18009"/>
    <cellStyle name="20% - Accent1 3 2 2 5 2 2 3" xfId="18010"/>
    <cellStyle name="20% - Accent1 3 2 2 5 2 2 3 2" xfId="18011"/>
    <cellStyle name="20% - Accent1 3 2 2 5 2 2 4" xfId="18012"/>
    <cellStyle name="20% - Accent1 3 2 2 5 2 3" xfId="18013"/>
    <cellStyle name="20% - Accent1 3 2 2 5 2 3 2" xfId="18014"/>
    <cellStyle name="20% - Accent1 3 2 2 5 2 3 2 2" xfId="18015"/>
    <cellStyle name="20% - Accent1 3 2 2 5 2 3 2 2 2" xfId="18016"/>
    <cellStyle name="20% - Accent1 3 2 2 5 2 3 2 3" xfId="18017"/>
    <cellStyle name="20% - Accent1 3 2 2 5 2 3 3" xfId="18018"/>
    <cellStyle name="20% - Accent1 3 2 2 5 2 3 3 2" xfId="18019"/>
    <cellStyle name="20% - Accent1 3 2 2 5 2 3 4" xfId="18020"/>
    <cellStyle name="20% - Accent1 3 2 2 5 2 4" xfId="18021"/>
    <cellStyle name="20% - Accent1 3 2 2 5 2 4 2" xfId="18022"/>
    <cellStyle name="20% - Accent1 3 2 2 5 2 4 2 2" xfId="18023"/>
    <cellStyle name="20% - Accent1 3 2 2 5 2 4 2 2 2" xfId="18024"/>
    <cellStyle name="20% - Accent1 3 2 2 5 2 4 2 3" xfId="18025"/>
    <cellStyle name="20% - Accent1 3 2 2 5 2 4 3" xfId="18026"/>
    <cellStyle name="20% - Accent1 3 2 2 5 2 4 3 2" xfId="18027"/>
    <cellStyle name="20% - Accent1 3 2 2 5 2 4 4" xfId="18028"/>
    <cellStyle name="20% - Accent1 3 2 2 5 2 5" xfId="18029"/>
    <cellStyle name="20% - Accent1 3 2 2 5 2 5 2" xfId="18030"/>
    <cellStyle name="20% - Accent1 3 2 2 5 2 5 2 2" xfId="18031"/>
    <cellStyle name="20% - Accent1 3 2 2 5 2 5 3" xfId="18032"/>
    <cellStyle name="20% - Accent1 3 2 2 5 2 6" xfId="18033"/>
    <cellStyle name="20% - Accent1 3 2 2 5 2 6 2" xfId="18034"/>
    <cellStyle name="20% - Accent1 3 2 2 5 2 6 2 2" xfId="18035"/>
    <cellStyle name="20% - Accent1 3 2 2 5 2 6 3" xfId="18036"/>
    <cellStyle name="20% - Accent1 3 2 2 5 2 7" xfId="18037"/>
    <cellStyle name="20% - Accent1 3 2 2 5 2 7 2" xfId="18038"/>
    <cellStyle name="20% - Accent1 3 2 2 5 2 8" xfId="18039"/>
    <cellStyle name="20% - Accent1 3 2 2 5 2 8 2" xfId="18040"/>
    <cellStyle name="20% - Accent1 3 2 2 5 2 9" xfId="18041"/>
    <cellStyle name="20% - Accent1 3 2 2 5 3" xfId="18042"/>
    <cellStyle name="20% - Accent1 3 2 2 5 3 2" xfId="18043"/>
    <cellStyle name="20% - Accent1 3 2 2 5 3 2 2" xfId="18044"/>
    <cellStyle name="20% - Accent1 3 2 2 5 3 2 2 2" xfId="18045"/>
    <cellStyle name="20% - Accent1 3 2 2 5 3 2 2 2 2" xfId="18046"/>
    <cellStyle name="20% - Accent1 3 2 2 5 3 2 2 3" xfId="18047"/>
    <cellStyle name="20% - Accent1 3 2 2 5 3 2 3" xfId="18048"/>
    <cellStyle name="20% - Accent1 3 2 2 5 3 2 3 2" xfId="18049"/>
    <cellStyle name="20% - Accent1 3 2 2 5 3 2 4" xfId="18050"/>
    <cellStyle name="20% - Accent1 3 2 2 5 3 3" xfId="18051"/>
    <cellStyle name="20% - Accent1 3 2 2 5 3 3 2" xfId="18052"/>
    <cellStyle name="20% - Accent1 3 2 2 5 3 3 2 2" xfId="18053"/>
    <cellStyle name="20% - Accent1 3 2 2 5 3 3 2 2 2" xfId="18054"/>
    <cellStyle name="20% - Accent1 3 2 2 5 3 3 2 3" xfId="18055"/>
    <cellStyle name="20% - Accent1 3 2 2 5 3 3 3" xfId="18056"/>
    <cellStyle name="20% - Accent1 3 2 2 5 3 3 3 2" xfId="18057"/>
    <cellStyle name="20% - Accent1 3 2 2 5 3 3 4" xfId="18058"/>
    <cellStyle name="20% - Accent1 3 2 2 5 3 4" xfId="18059"/>
    <cellStyle name="20% - Accent1 3 2 2 5 3 4 2" xfId="18060"/>
    <cellStyle name="20% - Accent1 3 2 2 5 3 4 2 2" xfId="18061"/>
    <cellStyle name="20% - Accent1 3 2 2 5 3 4 2 2 2" xfId="18062"/>
    <cellStyle name="20% - Accent1 3 2 2 5 3 4 2 3" xfId="18063"/>
    <cellStyle name="20% - Accent1 3 2 2 5 3 4 3" xfId="18064"/>
    <cellStyle name="20% - Accent1 3 2 2 5 3 4 3 2" xfId="18065"/>
    <cellStyle name="20% - Accent1 3 2 2 5 3 4 4" xfId="18066"/>
    <cellStyle name="20% - Accent1 3 2 2 5 3 5" xfId="18067"/>
    <cellStyle name="20% - Accent1 3 2 2 5 3 5 2" xfId="18068"/>
    <cellStyle name="20% - Accent1 3 2 2 5 3 5 2 2" xfId="18069"/>
    <cellStyle name="20% - Accent1 3 2 2 5 3 5 3" xfId="18070"/>
    <cellStyle name="20% - Accent1 3 2 2 5 3 6" xfId="18071"/>
    <cellStyle name="20% - Accent1 3 2 2 5 3 6 2" xfId="18072"/>
    <cellStyle name="20% - Accent1 3 2 2 5 3 6 2 2" xfId="18073"/>
    <cellStyle name="20% - Accent1 3 2 2 5 3 6 3" xfId="18074"/>
    <cellStyle name="20% - Accent1 3 2 2 5 3 7" xfId="18075"/>
    <cellStyle name="20% - Accent1 3 2 2 5 3 7 2" xfId="18076"/>
    <cellStyle name="20% - Accent1 3 2 2 5 3 8" xfId="18077"/>
    <cellStyle name="20% - Accent1 3 2 2 5 3 8 2" xfId="18078"/>
    <cellStyle name="20% - Accent1 3 2 2 5 3 9" xfId="18079"/>
    <cellStyle name="20% - Accent1 3 2 2 5 4" xfId="18080"/>
    <cellStyle name="20% - Accent1 3 2 2 5 4 2" xfId="18081"/>
    <cellStyle name="20% - Accent1 3 2 2 5 4 2 2" xfId="18082"/>
    <cellStyle name="20% - Accent1 3 2 2 5 4 2 2 2" xfId="18083"/>
    <cellStyle name="20% - Accent1 3 2 2 5 4 2 3" xfId="18084"/>
    <cellStyle name="20% - Accent1 3 2 2 5 4 3" xfId="18085"/>
    <cellStyle name="20% - Accent1 3 2 2 5 4 3 2" xfId="18086"/>
    <cellStyle name="20% - Accent1 3 2 2 5 4 4" xfId="18087"/>
    <cellStyle name="20% - Accent1 3 2 2 5 5" xfId="18088"/>
    <cellStyle name="20% - Accent1 3 2 2 5 5 2" xfId="18089"/>
    <cellStyle name="20% - Accent1 3 2 2 5 5 2 2" xfId="18090"/>
    <cellStyle name="20% - Accent1 3 2 2 5 5 2 2 2" xfId="18091"/>
    <cellStyle name="20% - Accent1 3 2 2 5 5 2 3" xfId="18092"/>
    <cellStyle name="20% - Accent1 3 2 2 5 5 3" xfId="18093"/>
    <cellStyle name="20% - Accent1 3 2 2 5 5 3 2" xfId="18094"/>
    <cellStyle name="20% - Accent1 3 2 2 5 5 4" xfId="18095"/>
    <cellStyle name="20% - Accent1 3 2 2 5 6" xfId="18096"/>
    <cellStyle name="20% - Accent1 3 2 2 5 6 2" xfId="18097"/>
    <cellStyle name="20% - Accent1 3 2 2 5 6 2 2" xfId="18098"/>
    <cellStyle name="20% - Accent1 3 2 2 5 6 2 2 2" xfId="18099"/>
    <cellStyle name="20% - Accent1 3 2 2 5 6 2 3" xfId="18100"/>
    <cellStyle name="20% - Accent1 3 2 2 5 6 3" xfId="18101"/>
    <cellStyle name="20% - Accent1 3 2 2 5 6 3 2" xfId="18102"/>
    <cellStyle name="20% - Accent1 3 2 2 5 6 4" xfId="18103"/>
    <cellStyle name="20% - Accent1 3 2 2 5 7" xfId="18104"/>
    <cellStyle name="20% - Accent1 3 2 2 5 7 2" xfId="18105"/>
    <cellStyle name="20% - Accent1 3 2 2 5 7 2 2" xfId="18106"/>
    <cellStyle name="20% - Accent1 3 2 2 5 7 3" xfId="18107"/>
    <cellStyle name="20% - Accent1 3 2 2 5 8" xfId="18108"/>
    <cellStyle name="20% - Accent1 3 2 2 5 8 2" xfId="18109"/>
    <cellStyle name="20% - Accent1 3 2 2 5 8 2 2" xfId="18110"/>
    <cellStyle name="20% - Accent1 3 2 2 5 8 3" xfId="18111"/>
    <cellStyle name="20% - Accent1 3 2 2 5 9" xfId="18112"/>
    <cellStyle name="20% - Accent1 3 2 2 5 9 2" xfId="18113"/>
    <cellStyle name="20% - Accent1 3 2 2 6" xfId="18114"/>
    <cellStyle name="20% - Accent1 3 2 2 6 10" xfId="18115"/>
    <cellStyle name="20% - Accent1 3 2 2 6 10 2" xfId="18116"/>
    <cellStyle name="20% - Accent1 3 2 2 6 11" xfId="18117"/>
    <cellStyle name="20% - Accent1 3 2 2 6 2" xfId="18118"/>
    <cellStyle name="20% - Accent1 3 2 2 6 2 2" xfId="18119"/>
    <cellStyle name="20% - Accent1 3 2 2 6 2 2 2" xfId="18120"/>
    <cellStyle name="20% - Accent1 3 2 2 6 2 2 2 2" xfId="18121"/>
    <cellStyle name="20% - Accent1 3 2 2 6 2 2 2 2 2" xfId="18122"/>
    <cellStyle name="20% - Accent1 3 2 2 6 2 2 2 3" xfId="18123"/>
    <cellStyle name="20% - Accent1 3 2 2 6 2 2 3" xfId="18124"/>
    <cellStyle name="20% - Accent1 3 2 2 6 2 2 3 2" xfId="18125"/>
    <cellStyle name="20% - Accent1 3 2 2 6 2 2 4" xfId="18126"/>
    <cellStyle name="20% - Accent1 3 2 2 6 2 3" xfId="18127"/>
    <cellStyle name="20% - Accent1 3 2 2 6 2 3 2" xfId="18128"/>
    <cellStyle name="20% - Accent1 3 2 2 6 2 3 2 2" xfId="18129"/>
    <cellStyle name="20% - Accent1 3 2 2 6 2 3 2 2 2" xfId="18130"/>
    <cellStyle name="20% - Accent1 3 2 2 6 2 3 2 3" xfId="18131"/>
    <cellStyle name="20% - Accent1 3 2 2 6 2 3 3" xfId="18132"/>
    <cellStyle name="20% - Accent1 3 2 2 6 2 3 3 2" xfId="18133"/>
    <cellStyle name="20% - Accent1 3 2 2 6 2 3 4" xfId="18134"/>
    <cellStyle name="20% - Accent1 3 2 2 6 2 4" xfId="18135"/>
    <cellStyle name="20% - Accent1 3 2 2 6 2 4 2" xfId="18136"/>
    <cellStyle name="20% - Accent1 3 2 2 6 2 4 2 2" xfId="18137"/>
    <cellStyle name="20% - Accent1 3 2 2 6 2 4 2 2 2" xfId="18138"/>
    <cellStyle name="20% - Accent1 3 2 2 6 2 4 2 3" xfId="18139"/>
    <cellStyle name="20% - Accent1 3 2 2 6 2 4 3" xfId="18140"/>
    <cellStyle name="20% - Accent1 3 2 2 6 2 4 3 2" xfId="18141"/>
    <cellStyle name="20% - Accent1 3 2 2 6 2 4 4" xfId="18142"/>
    <cellStyle name="20% - Accent1 3 2 2 6 2 5" xfId="18143"/>
    <cellStyle name="20% - Accent1 3 2 2 6 2 5 2" xfId="18144"/>
    <cellStyle name="20% - Accent1 3 2 2 6 2 5 2 2" xfId="18145"/>
    <cellStyle name="20% - Accent1 3 2 2 6 2 5 3" xfId="18146"/>
    <cellStyle name="20% - Accent1 3 2 2 6 2 6" xfId="18147"/>
    <cellStyle name="20% - Accent1 3 2 2 6 2 6 2" xfId="18148"/>
    <cellStyle name="20% - Accent1 3 2 2 6 2 6 2 2" xfId="18149"/>
    <cellStyle name="20% - Accent1 3 2 2 6 2 6 3" xfId="18150"/>
    <cellStyle name="20% - Accent1 3 2 2 6 2 7" xfId="18151"/>
    <cellStyle name="20% - Accent1 3 2 2 6 2 7 2" xfId="18152"/>
    <cellStyle name="20% - Accent1 3 2 2 6 2 8" xfId="18153"/>
    <cellStyle name="20% - Accent1 3 2 2 6 2 8 2" xfId="18154"/>
    <cellStyle name="20% - Accent1 3 2 2 6 2 9" xfId="18155"/>
    <cellStyle name="20% - Accent1 3 2 2 6 3" xfId="18156"/>
    <cellStyle name="20% - Accent1 3 2 2 6 3 2" xfId="18157"/>
    <cellStyle name="20% - Accent1 3 2 2 6 3 2 2" xfId="18158"/>
    <cellStyle name="20% - Accent1 3 2 2 6 3 2 2 2" xfId="18159"/>
    <cellStyle name="20% - Accent1 3 2 2 6 3 2 2 2 2" xfId="18160"/>
    <cellStyle name="20% - Accent1 3 2 2 6 3 2 2 3" xfId="18161"/>
    <cellStyle name="20% - Accent1 3 2 2 6 3 2 3" xfId="18162"/>
    <cellStyle name="20% - Accent1 3 2 2 6 3 2 3 2" xfId="18163"/>
    <cellStyle name="20% - Accent1 3 2 2 6 3 2 4" xfId="18164"/>
    <cellStyle name="20% - Accent1 3 2 2 6 3 3" xfId="18165"/>
    <cellStyle name="20% - Accent1 3 2 2 6 3 3 2" xfId="18166"/>
    <cellStyle name="20% - Accent1 3 2 2 6 3 3 2 2" xfId="18167"/>
    <cellStyle name="20% - Accent1 3 2 2 6 3 3 2 2 2" xfId="18168"/>
    <cellStyle name="20% - Accent1 3 2 2 6 3 3 2 3" xfId="18169"/>
    <cellStyle name="20% - Accent1 3 2 2 6 3 3 3" xfId="18170"/>
    <cellStyle name="20% - Accent1 3 2 2 6 3 3 3 2" xfId="18171"/>
    <cellStyle name="20% - Accent1 3 2 2 6 3 3 4" xfId="18172"/>
    <cellStyle name="20% - Accent1 3 2 2 6 3 4" xfId="18173"/>
    <cellStyle name="20% - Accent1 3 2 2 6 3 4 2" xfId="18174"/>
    <cellStyle name="20% - Accent1 3 2 2 6 3 4 2 2" xfId="18175"/>
    <cellStyle name="20% - Accent1 3 2 2 6 3 4 2 2 2" xfId="18176"/>
    <cellStyle name="20% - Accent1 3 2 2 6 3 4 2 3" xfId="18177"/>
    <cellStyle name="20% - Accent1 3 2 2 6 3 4 3" xfId="18178"/>
    <cellStyle name="20% - Accent1 3 2 2 6 3 4 3 2" xfId="18179"/>
    <cellStyle name="20% - Accent1 3 2 2 6 3 4 4" xfId="18180"/>
    <cellStyle name="20% - Accent1 3 2 2 6 3 5" xfId="18181"/>
    <cellStyle name="20% - Accent1 3 2 2 6 3 5 2" xfId="18182"/>
    <cellStyle name="20% - Accent1 3 2 2 6 3 5 2 2" xfId="18183"/>
    <cellStyle name="20% - Accent1 3 2 2 6 3 5 3" xfId="18184"/>
    <cellStyle name="20% - Accent1 3 2 2 6 3 6" xfId="18185"/>
    <cellStyle name="20% - Accent1 3 2 2 6 3 6 2" xfId="18186"/>
    <cellStyle name="20% - Accent1 3 2 2 6 3 6 2 2" xfId="18187"/>
    <cellStyle name="20% - Accent1 3 2 2 6 3 6 3" xfId="18188"/>
    <cellStyle name="20% - Accent1 3 2 2 6 3 7" xfId="18189"/>
    <cellStyle name="20% - Accent1 3 2 2 6 3 7 2" xfId="18190"/>
    <cellStyle name="20% - Accent1 3 2 2 6 3 8" xfId="18191"/>
    <cellStyle name="20% - Accent1 3 2 2 6 3 8 2" xfId="18192"/>
    <cellStyle name="20% - Accent1 3 2 2 6 3 9" xfId="18193"/>
    <cellStyle name="20% - Accent1 3 2 2 6 4" xfId="18194"/>
    <cellStyle name="20% - Accent1 3 2 2 6 4 2" xfId="18195"/>
    <cellStyle name="20% - Accent1 3 2 2 6 4 2 2" xfId="18196"/>
    <cellStyle name="20% - Accent1 3 2 2 6 4 2 2 2" xfId="18197"/>
    <cellStyle name="20% - Accent1 3 2 2 6 4 2 3" xfId="18198"/>
    <cellStyle name="20% - Accent1 3 2 2 6 4 3" xfId="18199"/>
    <cellStyle name="20% - Accent1 3 2 2 6 4 3 2" xfId="18200"/>
    <cellStyle name="20% - Accent1 3 2 2 6 4 4" xfId="18201"/>
    <cellStyle name="20% - Accent1 3 2 2 6 5" xfId="18202"/>
    <cellStyle name="20% - Accent1 3 2 2 6 5 2" xfId="18203"/>
    <cellStyle name="20% - Accent1 3 2 2 6 5 2 2" xfId="18204"/>
    <cellStyle name="20% - Accent1 3 2 2 6 5 2 2 2" xfId="18205"/>
    <cellStyle name="20% - Accent1 3 2 2 6 5 2 3" xfId="18206"/>
    <cellStyle name="20% - Accent1 3 2 2 6 5 3" xfId="18207"/>
    <cellStyle name="20% - Accent1 3 2 2 6 5 3 2" xfId="18208"/>
    <cellStyle name="20% - Accent1 3 2 2 6 5 4" xfId="18209"/>
    <cellStyle name="20% - Accent1 3 2 2 6 6" xfId="18210"/>
    <cellStyle name="20% - Accent1 3 2 2 6 6 2" xfId="18211"/>
    <cellStyle name="20% - Accent1 3 2 2 6 6 2 2" xfId="18212"/>
    <cellStyle name="20% - Accent1 3 2 2 6 6 2 2 2" xfId="18213"/>
    <cellStyle name="20% - Accent1 3 2 2 6 6 2 3" xfId="18214"/>
    <cellStyle name="20% - Accent1 3 2 2 6 6 3" xfId="18215"/>
    <cellStyle name="20% - Accent1 3 2 2 6 6 3 2" xfId="18216"/>
    <cellStyle name="20% - Accent1 3 2 2 6 6 4" xfId="18217"/>
    <cellStyle name="20% - Accent1 3 2 2 6 7" xfId="18218"/>
    <cellStyle name="20% - Accent1 3 2 2 6 7 2" xfId="18219"/>
    <cellStyle name="20% - Accent1 3 2 2 6 7 2 2" xfId="18220"/>
    <cellStyle name="20% - Accent1 3 2 2 6 7 3" xfId="18221"/>
    <cellStyle name="20% - Accent1 3 2 2 6 8" xfId="18222"/>
    <cellStyle name="20% - Accent1 3 2 2 6 8 2" xfId="18223"/>
    <cellStyle name="20% - Accent1 3 2 2 6 8 2 2" xfId="18224"/>
    <cellStyle name="20% - Accent1 3 2 2 6 8 3" xfId="18225"/>
    <cellStyle name="20% - Accent1 3 2 2 6 9" xfId="18226"/>
    <cellStyle name="20% - Accent1 3 2 2 6 9 2" xfId="18227"/>
    <cellStyle name="20% - Accent1 3 2 2 7" xfId="18228"/>
    <cellStyle name="20% - Accent1 3 2 2 7 2" xfId="18229"/>
    <cellStyle name="20% - Accent1 3 2 2 7 2 2" xfId="18230"/>
    <cellStyle name="20% - Accent1 3 2 2 7 2 2 2" xfId="18231"/>
    <cellStyle name="20% - Accent1 3 2 2 7 2 2 2 2" xfId="18232"/>
    <cellStyle name="20% - Accent1 3 2 2 7 2 2 3" xfId="18233"/>
    <cellStyle name="20% - Accent1 3 2 2 7 2 3" xfId="18234"/>
    <cellStyle name="20% - Accent1 3 2 2 7 2 3 2" xfId="18235"/>
    <cellStyle name="20% - Accent1 3 2 2 7 2 4" xfId="18236"/>
    <cellStyle name="20% - Accent1 3 2 2 7 3" xfId="18237"/>
    <cellStyle name="20% - Accent1 3 2 2 7 3 2" xfId="18238"/>
    <cellStyle name="20% - Accent1 3 2 2 7 3 2 2" xfId="18239"/>
    <cellStyle name="20% - Accent1 3 2 2 7 3 2 2 2" xfId="18240"/>
    <cellStyle name="20% - Accent1 3 2 2 7 3 2 3" xfId="18241"/>
    <cellStyle name="20% - Accent1 3 2 2 7 3 3" xfId="18242"/>
    <cellStyle name="20% - Accent1 3 2 2 7 3 3 2" xfId="18243"/>
    <cellStyle name="20% - Accent1 3 2 2 7 3 4" xfId="18244"/>
    <cellStyle name="20% - Accent1 3 2 2 7 4" xfId="18245"/>
    <cellStyle name="20% - Accent1 3 2 2 7 4 2" xfId="18246"/>
    <cellStyle name="20% - Accent1 3 2 2 7 4 2 2" xfId="18247"/>
    <cellStyle name="20% - Accent1 3 2 2 7 4 2 2 2" xfId="18248"/>
    <cellStyle name="20% - Accent1 3 2 2 7 4 2 3" xfId="18249"/>
    <cellStyle name="20% - Accent1 3 2 2 7 4 3" xfId="18250"/>
    <cellStyle name="20% - Accent1 3 2 2 7 4 3 2" xfId="18251"/>
    <cellStyle name="20% - Accent1 3 2 2 7 4 4" xfId="18252"/>
    <cellStyle name="20% - Accent1 3 2 2 7 5" xfId="18253"/>
    <cellStyle name="20% - Accent1 3 2 2 7 5 2" xfId="18254"/>
    <cellStyle name="20% - Accent1 3 2 2 7 5 2 2" xfId="18255"/>
    <cellStyle name="20% - Accent1 3 2 2 7 5 3" xfId="18256"/>
    <cellStyle name="20% - Accent1 3 2 2 7 6" xfId="18257"/>
    <cellStyle name="20% - Accent1 3 2 2 7 6 2" xfId="18258"/>
    <cellStyle name="20% - Accent1 3 2 2 7 6 2 2" xfId="18259"/>
    <cellStyle name="20% - Accent1 3 2 2 7 6 3" xfId="18260"/>
    <cellStyle name="20% - Accent1 3 2 2 7 7" xfId="18261"/>
    <cellStyle name="20% - Accent1 3 2 2 7 7 2" xfId="18262"/>
    <cellStyle name="20% - Accent1 3 2 2 7 8" xfId="18263"/>
    <cellStyle name="20% - Accent1 3 2 2 7 8 2" xfId="18264"/>
    <cellStyle name="20% - Accent1 3 2 2 7 9" xfId="18265"/>
    <cellStyle name="20% - Accent1 3 2 2 8" xfId="18266"/>
    <cellStyle name="20% - Accent1 3 2 2 8 2" xfId="18267"/>
    <cellStyle name="20% - Accent1 3 2 2 8 2 2" xfId="18268"/>
    <cellStyle name="20% - Accent1 3 2 2 8 2 2 2" xfId="18269"/>
    <cellStyle name="20% - Accent1 3 2 2 8 2 2 2 2" xfId="18270"/>
    <cellStyle name="20% - Accent1 3 2 2 8 2 2 3" xfId="18271"/>
    <cellStyle name="20% - Accent1 3 2 2 8 2 3" xfId="18272"/>
    <cellStyle name="20% - Accent1 3 2 2 8 2 3 2" xfId="18273"/>
    <cellStyle name="20% - Accent1 3 2 2 8 2 4" xfId="18274"/>
    <cellStyle name="20% - Accent1 3 2 2 8 3" xfId="18275"/>
    <cellStyle name="20% - Accent1 3 2 2 8 3 2" xfId="18276"/>
    <cellStyle name="20% - Accent1 3 2 2 8 3 2 2" xfId="18277"/>
    <cellStyle name="20% - Accent1 3 2 2 8 3 2 2 2" xfId="18278"/>
    <cellStyle name="20% - Accent1 3 2 2 8 3 2 3" xfId="18279"/>
    <cellStyle name="20% - Accent1 3 2 2 8 3 3" xfId="18280"/>
    <cellStyle name="20% - Accent1 3 2 2 8 3 3 2" xfId="18281"/>
    <cellStyle name="20% - Accent1 3 2 2 8 3 4" xfId="18282"/>
    <cellStyle name="20% - Accent1 3 2 2 8 4" xfId="18283"/>
    <cellStyle name="20% - Accent1 3 2 2 8 4 2" xfId="18284"/>
    <cellStyle name="20% - Accent1 3 2 2 8 4 2 2" xfId="18285"/>
    <cellStyle name="20% - Accent1 3 2 2 8 4 2 2 2" xfId="18286"/>
    <cellStyle name="20% - Accent1 3 2 2 8 4 2 3" xfId="18287"/>
    <cellStyle name="20% - Accent1 3 2 2 8 4 3" xfId="18288"/>
    <cellStyle name="20% - Accent1 3 2 2 8 4 3 2" xfId="18289"/>
    <cellStyle name="20% - Accent1 3 2 2 8 4 4" xfId="18290"/>
    <cellStyle name="20% - Accent1 3 2 2 8 5" xfId="18291"/>
    <cellStyle name="20% - Accent1 3 2 2 8 5 2" xfId="18292"/>
    <cellStyle name="20% - Accent1 3 2 2 8 5 2 2" xfId="18293"/>
    <cellStyle name="20% - Accent1 3 2 2 8 5 3" xfId="18294"/>
    <cellStyle name="20% - Accent1 3 2 2 8 6" xfId="18295"/>
    <cellStyle name="20% - Accent1 3 2 2 8 6 2" xfId="18296"/>
    <cellStyle name="20% - Accent1 3 2 2 8 6 2 2" xfId="18297"/>
    <cellStyle name="20% - Accent1 3 2 2 8 6 3" xfId="18298"/>
    <cellStyle name="20% - Accent1 3 2 2 8 7" xfId="18299"/>
    <cellStyle name="20% - Accent1 3 2 2 8 7 2" xfId="18300"/>
    <cellStyle name="20% - Accent1 3 2 2 8 8" xfId="18301"/>
    <cellStyle name="20% - Accent1 3 2 2 8 8 2" xfId="18302"/>
    <cellStyle name="20% - Accent1 3 2 2 8 9" xfId="18303"/>
    <cellStyle name="20% - Accent1 3 2 2 9" xfId="18304"/>
    <cellStyle name="20% - Accent1 3 2 2 9 2" xfId="18305"/>
    <cellStyle name="20% - Accent1 3 2 2 9 2 2" xfId="18306"/>
    <cellStyle name="20% - Accent1 3 2 2 9 2 2 2" xfId="18307"/>
    <cellStyle name="20% - Accent1 3 2 2 9 2 3" xfId="18308"/>
    <cellStyle name="20% - Accent1 3 2 2 9 3" xfId="18309"/>
    <cellStyle name="20% - Accent1 3 2 2 9 3 2" xfId="18310"/>
    <cellStyle name="20% - Accent1 3 2 2 9 4" xfId="18311"/>
    <cellStyle name="20% - Accent1 3 2 20" xfId="18312"/>
    <cellStyle name="20% - Accent1 3 2 3" xfId="18313"/>
    <cellStyle name="20% - Accent1 3 2 3 10" xfId="18314"/>
    <cellStyle name="20% - Accent1 3 2 3 10 2" xfId="18315"/>
    <cellStyle name="20% - Accent1 3 2 3 10 2 2" xfId="18316"/>
    <cellStyle name="20% - Accent1 3 2 3 10 2 2 2" xfId="18317"/>
    <cellStyle name="20% - Accent1 3 2 3 10 2 3" xfId="18318"/>
    <cellStyle name="20% - Accent1 3 2 3 10 3" xfId="18319"/>
    <cellStyle name="20% - Accent1 3 2 3 10 3 2" xfId="18320"/>
    <cellStyle name="20% - Accent1 3 2 3 10 4" xfId="18321"/>
    <cellStyle name="20% - Accent1 3 2 3 11" xfId="18322"/>
    <cellStyle name="20% - Accent1 3 2 3 11 2" xfId="18323"/>
    <cellStyle name="20% - Accent1 3 2 3 11 2 2" xfId="18324"/>
    <cellStyle name="20% - Accent1 3 2 3 11 2 2 2" xfId="18325"/>
    <cellStyle name="20% - Accent1 3 2 3 11 2 3" xfId="18326"/>
    <cellStyle name="20% - Accent1 3 2 3 11 3" xfId="18327"/>
    <cellStyle name="20% - Accent1 3 2 3 11 3 2" xfId="18328"/>
    <cellStyle name="20% - Accent1 3 2 3 11 4" xfId="18329"/>
    <cellStyle name="20% - Accent1 3 2 3 12" xfId="18330"/>
    <cellStyle name="20% - Accent1 3 2 3 12 2" xfId="18331"/>
    <cellStyle name="20% - Accent1 3 2 3 12 2 2" xfId="18332"/>
    <cellStyle name="20% - Accent1 3 2 3 12 3" xfId="18333"/>
    <cellStyle name="20% - Accent1 3 2 3 13" xfId="18334"/>
    <cellStyle name="20% - Accent1 3 2 3 13 2" xfId="18335"/>
    <cellStyle name="20% - Accent1 3 2 3 13 2 2" xfId="18336"/>
    <cellStyle name="20% - Accent1 3 2 3 13 3" xfId="18337"/>
    <cellStyle name="20% - Accent1 3 2 3 14" xfId="18338"/>
    <cellStyle name="20% - Accent1 3 2 3 14 2" xfId="18339"/>
    <cellStyle name="20% - Accent1 3 2 3 15" xfId="18340"/>
    <cellStyle name="20% - Accent1 3 2 3 15 2" xfId="18341"/>
    <cellStyle name="20% - Accent1 3 2 3 16" xfId="18342"/>
    <cellStyle name="20% - Accent1 3 2 3 2" xfId="18343"/>
    <cellStyle name="20% - Accent1 3 2 3 2 10" xfId="18344"/>
    <cellStyle name="20% - Accent1 3 2 3 2 10 2" xfId="18345"/>
    <cellStyle name="20% - Accent1 3 2 3 2 10 2 2" xfId="18346"/>
    <cellStyle name="20% - Accent1 3 2 3 2 10 2 2 2" xfId="18347"/>
    <cellStyle name="20% - Accent1 3 2 3 2 10 2 3" xfId="18348"/>
    <cellStyle name="20% - Accent1 3 2 3 2 10 3" xfId="18349"/>
    <cellStyle name="20% - Accent1 3 2 3 2 10 3 2" xfId="18350"/>
    <cellStyle name="20% - Accent1 3 2 3 2 10 4" xfId="18351"/>
    <cellStyle name="20% - Accent1 3 2 3 2 11" xfId="18352"/>
    <cellStyle name="20% - Accent1 3 2 3 2 11 2" xfId="18353"/>
    <cellStyle name="20% - Accent1 3 2 3 2 11 2 2" xfId="18354"/>
    <cellStyle name="20% - Accent1 3 2 3 2 11 3" xfId="18355"/>
    <cellStyle name="20% - Accent1 3 2 3 2 12" xfId="18356"/>
    <cellStyle name="20% - Accent1 3 2 3 2 12 2" xfId="18357"/>
    <cellStyle name="20% - Accent1 3 2 3 2 12 2 2" xfId="18358"/>
    <cellStyle name="20% - Accent1 3 2 3 2 12 3" xfId="18359"/>
    <cellStyle name="20% - Accent1 3 2 3 2 13" xfId="18360"/>
    <cellStyle name="20% - Accent1 3 2 3 2 13 2" xfId="18361"/>
    <cellStyle name="20% - Accent1 3 2 3 2 14" xfId="18362"/>
    <cellStyle name="20% - Accent1 3 2 3 2 14 2" xfId="18363"/>
    <cellStyle name="20% - Accent1 3 2 3 2 15" xfId="18364"/>
    <cellStyle name="20% - Accent1 3 2 3 2 2" xfId="18365"/>
    <cellStyle name="20% - Accent1 3 2 3 2 2 10" xfId="18366"/>
    <cellStyle name="20% - Accent1 3 2 3 2 2 10 2" xfId="18367"/>
    <cellStyle name="20% - Accent1 3 2 3 2 2 10 2 2" xfId="18368"/>
    <cellStyle name="20% - Accent1 3 2 3 2 2 10 3" xfId="18369"/>
    <cellStyle name="20% - Accent1 3 2 3 2 2 11" xfId="18370"/>
    <cellStyle name="20% - Accent1 3 2 3 2 2 11 2" xfId="18371"/>
    <cellStyle name="20% - Accent1 3 2 3 2 2 11 2 2" xfId="18372"/>
    <cellStyle name="20% - Accent1 3 2 3 2 2 11 3" xfId="18373"/>
    <cellStyle name="20% - Accent1 3 2 3 2 2 12" xfId="18374"/>
    <cellStyle name="20% - Accent1 3 2 3 2 2 12 2" xfId="18375"/>
    <cellStyle name="20% - Accent1 3 2 3 2 2 13" xfId="18376"/>
    <cellStyle name="20% - Accent1 3 2 3 2 2 13 2" xfId="18377"/>
    <cellStyle name="20% - Accent1 3 2 3 2 2 14" xfId="18378"/>
    <cellStyle name="20% - Accent1 3 2 3 2 2 2" xfId="18379"/>
    <cellStyle name="20% - Accent1 3 2 3 2 2 2 10" xfId="18380"/>
    <cellStyle name="20% - Accent1 3 2 3 2 2 2 10 2" xfId="18381"/>
    <cellStyle name="20% - Accent1 3 2 3 2 2 2 11" xfId="18382"/>
    <cellStyle name="20% - Accent1 3 2 3 2 2 2 2" xfId="18383"/>
    <cellStyle name="20% - Accent1 3 2 3 2 2 2 2 2" xfId="18384"/>
    <cellStyle name="20% - Accent1 3 2 3 2 2 2 2 2 2" xfId="18385"/>
    <cellStyle name="20% - Accent1 3 2 3 2 2 2 2 2 2 2" xfId="18386"/>
    <cellStyle name="20% - Accent1 3 2 3 2 2 2 2 2 2 2 2" xfId="18387"/>
    <cellStyle name="20% - Accent1 3 2 3 2 2 2 2 2 2 3" xfId="18388"/>
    <cellStyle name="20% - Accent1 3 2 3 2 2 2 2 2 3" xfId="18389"/>
    <cellStyle name="20% - Accent1 3 2 3 2 2 2 2 2 3 2" xfId="18390"/>
    <cellStyle name="20% - Accent1 3 2 3 2 2 2 2 2 4" xfId="18391"/>
    <cellStyle name="20% - Accent1 3 2 3 2 2 2 2 3" xfId="18392"/>
    <cellStyle name="20% - Accent1 3 2 3 2 2 2 2 3 2" xfId="18393"/>
    <cellStyle name="20% - Accent1 3 2 3 2 2 2 2 3 2 2" xfId="18394"/>
    <cellStyle name="20% - Accent1 3 2 3 2 2 2 2 3 2 2 2" xfId="18395"/>
    <cellStyle name="20% - Accent1 3 2 3 2 2 2 2 3 2 3" xfId="18396"/>
    <cellStyle name="20% - Accent1 3 2 3 2 2 2 2 3 3" xfId="18397"/>
    <cellStyle name="20% - Accent1 3 2 3 2 2 2 2 3 3 2" xfId="18398"/>
    <cellStyle name="20% - Accent1 3 2 3 2 2 2 2 3 4" xfId="18399"/>
    <cellStyle name="20% - Accent1 3 2 3 2 2 2 2 4" xfId="18400"/>
    <cellStyle name="20% - Accent1 3 2 3 2 2 2 2 4 2" xfId="18401"/>
    <cellStyle name="20% - Accent1 3 2 3 2 2 2 2 4 2 2" xfId="18402"/>
    <cellStyle name="20% - Accent1 3 2 3 2 2 2 2 4 2 2 2" xfId="18403"/>
    <cellStyle name="20% - Accent1 3 2 3 2 2 2 2 4 2 3" xfId="18404"/>
    <cellStyle name="20% - Accent1 3 2 3 2 2 2 2 4 3" xfId="18405"/>
    <cellStyle name="20% - Accent1 3 2 3 2 2 2 2 4 3 2" xfId="18406"/>
    <cellStyle name="20% - Accent1 3 2 3 2 2 2 2 4 4" xfId="18407"/>
    <cellStyle name="20% - Accent1 3 2 3 2 2 2 2 5" xfId="18408"/>
    <cellStyle name="20% - Accent1 3 2 3 2 2 2 2 5 2" xfId="18409"/>
    <cellStyle name="20% - Accent1 3 2 3 2 2 2 2 5 2 2" xfId="18410"/>
    <cellStyle name="20% - Accent1 3 2 3 2 2 2 2 5 3" xfId="18411"/>
    <cellStyle name="20% - Accent1 3 2 3 2 2 2 2 6" xfId="18412"/>
    <cellStyle name="20% - Accent1 3 2 3 2 2 2 2 6 2" xfId="18413"/>
    <cellStyle name="20% - Accent1 3 2 3 2 2 2 2 6 2 2" xfId="18414"/>
    <cellStyle name="20% - Accent1 3 2 3 2 2 2 2 6 3" xfId="18415"/>
    <cellStyle name="20% - Accent1 3 2 3 2 2 2 2 7" xfId="18416"/>
    <cellStyle name="20% - Accent1 3 2 3 2 2 2 2 7 2" xfId="18417"/>
    <cellStyle name="20% - Accent1 3 2 3 2 2 2 2 8" xfId="18418"/>
    <cellStyle name="20% - Accent1 3 2 3 2 2 2 2 8 2" xfId="18419"/>
    <cellStyle name="20% - Accent1 3 2 3 2 2 2 2 9" xfId="18420"/>
    <cellStyle name="20% - Accent1 3 2 3 2 2 2 3" xfId="18421"/>
    <cellStyle name="20% - Accent1 3 2 3 2 2 2 3 2" xfId="18422"/>
    <cellStyle name="20% - Accent1 3 2 3 2 2 2 3 2 2" xfId="18423"/>
    <cellStyle name="20% - Accent1 3 2 3 2 2 2 3 2 2 2" xfId="18424"/>
    <cellStyle name="20% - Accent1 3 2 3 2 2 2 3 2 2 2 2" xfId="18425"/>
    <cellStyle name="20% - Accent1 3 2 3 2 2 2 3 2 2 3" xfId="18426"/>
    <cellStyle name="20% - Accent1 3 2 3 2 2 2 3 2 3" xfId="18427"/>
    <cellStyle name="20% - Accent1 3 2 3 2 2 2 3 2 3 2" xfId="18428"/>
    <cellStyle name="20% - Accent1 3 2 3 2 2 2 3 2 4" xfId="18429"/>
    <cellStyle name="20% - Accent1 3 2 3 2 2 2 3 3" xfId="18430"/>
    <cellStyle name="20% - Accent1 3 2 3 2 2 2 3 3 2" xfId="18431"/>
    <cellStyle name="20% - Accent1 3 2 3 2 2 2 3 3 2 2" xfId="18432"/>
    <cellStyle name="20% - Accent1 3 2 3 2 2 2 3 3 2 2 2" xfId="18433"/>
    <cellStyle name="20% - Accent1 3 2 3 2 2 2 3 3 2 3" xfId="18434"/>
    <cellStyle name="20% - Accent1 3 2 3 2 2 2 3 3 3" xfId="18435"/>
    <cellStyle name="20% - Accent1 3 2 3 2 2 2 3 3 3 2" xfId="18436"/>
    <cellStyle name="20% - Accent1 3 2 3 2 2 2 3 3 4" xfId="18437"/>
    <cellStyle name="20% - Accent1 3 2 3 2 2 2 3 4" xfId="18438"/>
    <cellStyle name="20% - Accent1 3 2 3 2 2 2 3 4 2" xfId="18439"/>
    <cellStyle name="20% - Accent1 3 2 3 2 2 2 3 4 2 2" xfId="18440"/>
    <cellStyle name="20% - Accent1 3 2 3 2 2 2 3 4 2 2 2" xfId="18441"/>
    <cellStyle name="20% - Accent1 3 2 3 2 2 2 3 4 2 3" xfId="18442"/>
    <cellStyle name="20% - Accent1 3 2 3 2 2 2 3 4 3" xfId="18443"/>
    <cellStyle name="20% - Accent1 3 2 3 2 2 2 3 4 3 2" xfId="18444"/>
    <cellStyle name="20% - Accent1 3 2 3 2 2 2 3 4 4" xfId="18445"/>
    <cellStyle name="20% - Accent1 3 2 3 2 2 2 3 5" xfId="18446"/>
    <cellStyle name="20% - Accent1 3 2 3 2 2 2 3 5 2" xfId="18447"/>
    <cellStyle name="20% - Accent1 3 2 3 2 2 2 3 5 2 2" xfId="18448"/>
    <cellStyle name="20% - Accent1 3 2 3 2 2 2 3 5 3" xfId="18449"/>
    <cellStyle name="20% - Accent1 3 2 3 2 2 2 3 6" xfId="18450"/>
    <cellStyle name="20% - Accent1 3 2 3 2 2 2 3 6 2" xfId="18451"/>
    <cellStyle name="20% - Accent1 3 2 3 2 2 2 3 6 2 2" xfId="18452"/>
    <cellStyle name="20% - Accent1 3 2 3 2 2 2 3 6 3" xfId="18453"/>
    <cellStyle name="20% - Accent1 3 2 3 2 2 2 3 7" xfId="18454"/>
    <cellStyle name="20% - Accent1 3 2 3 2 2 2 3 7 2" xfId="18455"/>
    <cellStyle name="20% - Accent1 3 2 3 2 2 2 3 8" xfId="18456"/>
    <cellStyle name="20% - Accent1 3 2 3 2 2 2 3 8 2" xfId="18457"/>
    <cellStyle name="20% - Accent1 3 2 3 2 2 2 3 9" xfId="18458"/>
    <cellStyle name="20% - Accent1 3 2 3 2 2 2 4" xfId="18459"/>
    <cellStyle name="20% - Accent1 3 2 3 2 2 2 4 2" xfId="18460"/>
    <cellStyle name="20% - Accent1 3 2 3 2 2 2 4 2 2" xfId="18461"/>
    <cellStyle name="20% - Accent1 3 2 3 2 2 2 4 2 2 2" xfId="18462"/>
    <cellStyle name="20% - Accent1 3 2 3 2 2 2 4 2 3" xfId="18463"/>
    <cellStyle name="20% - Accent1 3 2 3 2 2 2 4 3" xfId="18464"/>
    <cellStyle name="20% - Accent1 3 2 3 2 2 2 4 3 2" xfId="18465"/>
    <cellStyle name="20% - Accent1 3 2 3 2 2 2 4 4" xfId="18466"/>
    <cellStyle name="20% - Accent1 3 2 3 2 2 2 5" xfId="18467"/>
    <cellStyle name="20% - Accent1 3 2 3 2 2 2 5 2" xfId="18468"/>
    <cellStyle name="20% - Accent1 3 2 3 2 2 2 5 2 2" xfId="18469"/>
    <cellStyle name="20% - Accent1 3 2 3 2 2 2 5 2 2 2" xfId="18470"/>
    <cellStyle name="20% - Accent1 3 2 3 2 2 2 5 2 3" xfId="18471"/>
    <cellStyle name="20% - Accent1 3 2 3 2 2 2 5 3" xfId="18472"/>
    <cellStyle name="20% - Accent1 3 2 3 2 2 2 5 3 2" xfId="18473"/>
    <cellStyle name="20% - Accent1 3 2 3 2 2 2 5 4" xfId="18474"/>
    <cellStyle name="20% - Accent1 3 2 3 2 2 2 6" xfId="18475"/>
    <cellStyle name="20% - Accent1 3 2 3 2 2 2 6 2" xfId="18476"/>
    <cellStyle name="20% - Accent1 3 2 3 2 2 2 6 2 2" xfId="18477"/>
    <cellStyle name="20% - Accent1 3 2 3 2 2 2 6 2 2 2" xfId="18478"/>
    <cellStyle name="20% - Accent1 3 2 3 2 2 2 6 2 3" xfId="18479"/>
    <cellStyle name="20% - Accent1 3 2 3 2 2 2 6 3" xfId="18480"/>
    <cellStyle name="20% - Accent1 3 2 3 2 2 2 6 3 2" xfId="18481"/>
    <cellStyle name="20% - Accent1 3 2 3 2 2 2 6 4" xfId="18482"/>
    <cellStyle name="20% - Accent1 3 2 3 2 2 2 7" xfId="18483"/>
    <cellStyle name="20% - Accent1 3 2 3 2 2 2 7 2" xfId="18484"/>
    <cellStyle name="20% - Accent1 3 2 3 2 2 2 7 2 2" xfId="18485"/>
    <cellStyle name="20% - Accent1 3 2 3 2 2 2 7 3" xfId="18486"/>
    <cellStyle name="20% - Accent1 3 2 3 2 2 2 8" xfId="18487"/>
    <cellStyle name="20% - Accent1 3 2 3 2 2 2 8 2" xfId="18488"/>
    <cellStyle name="20% - Accent1 3 2 3 2 2 2 8 2 2" xfId="18489"/>
    <cellStyle name="20% - Accent1 3 2 3 2 2 2 8 3" xfId="18490"/>
    <cellStyle name="20% - Accent1 3 2 3 2 2 2 9" xfId="18491"/>
    <cellStyle name="20% - Accent1 3 2 3 2 2 2 9 2" xfId="18492"/>
    <cellStyle name="20% - Accent1 3 2 3 2 2 3" xfId="18493"/>
    <cellStyle name="20% - Accent1 3 2 3 2 2 3 10" xfId="18494"/>
    <cellStyle name="20% - Accent1 3 2 3 2 2 3 10 2" xfId="18495"/>
    <cellStyle name="20% - Accent1 3 2 3 2 2 3 11" xfId="18496"/>
    <cellStyle name="20% - Accent1 3 2 3 2 2 3 2" xfId="18497"/>
    <cellStyle name="20% - Accent1 3 2 3 2 2 3 2 2" xfId="18498"/>
    <cellStyle name="20% - Accent1 3 2 3 2 2 3 2 2 2" xfId="18499"/>
    <cellStyle name="20% - Accent1 3 2 3 2 2 3 2 2 2 2" xfId="18500"/>
    <cellStyle name="20% - Accent1 3 2 3 2 2 3 2 2 2 2 2" xfId="18501"/>
    <cellStyle name="20% - Accent1 3 2 3 2 2 3 2 2 2 3" xfId="18502"/>
    <cellStyle name="20% - Accent1 3 2 3 2 2 3 2 2 3" xfId="18503"/>
    <cellStyle name="20% - Accent1 3 2 3 2 2 3 2 2 3 2" xfId="18504"/>
    <cellStyle name="20% - Accent1 3 2 3 2 2 3 2 2 4" xfId="18505"/>
    <cellStyle name="20% - Accent1 3 2 3 2 2 3 2 3" xfId="18506"/>
    <cellStyle name="20% - Accent1 3 2 3 2 2 3 2 3 2" xfId="18507"/>
    <cellStyle name="20% - Accent1 3 2 3 2 2 3 2 3 2 2" xfId="18508"/>
    <cellStyle name="20% - Accent1 3 2 3 2 2 3 2 3 2 2 2" xfId="18509"/>
    <cellStyle name="20% - Accent1 3 2 3 2 2 3 2 3 2 3" xfId="18510"/>
    <cellStyle name="20% - Accent1 3 2 3 2 2 3 2 3 3" xfId="18511"/>
    <cellStyle name="20% - Accent1 3 2 3 2 2 3 2 3 3 2" xfId="18512"/>
    <cellStyle name="20% - Accent1 3 2 3 2 2 3 2 3 4" xfId="18513"/>
    <cellStyle name="20% - Accent1 3 2 3 2 2 3 2 4" xfId="18514"/>
    <cellStyle name="20% - Accent1 3 2 3 2 2 3 2 4 2" xfId="18515"/>
    <cellStyle name="20% - Accent1 3 2 3 2 2 3 2 4 2 2" xfId="18516"/>
    <cellStyle name="20% - Accent1 3 2 3 2 2 3 2 4 2 2 2" xfId="18517"/>
    <cellStyle name="20% - Accent1 3 2 3 2 2 3 2 4 2 3" xfId="18518"/>
    <cellStyle name="20% - Accent1 3 2 3 2 2 3 2 4 3" xfId="18519"/>
    <cellStyle name="20% - Accent1 3 2 3 2 2 3 2 4 3 2" xfId="18520"/>
    <cellStyle name="20% - Accent1 3 2 3 2 2 3 2 4 4" xfId="18521"/>
    <cellStyle name="20% - Accent1 3 2 3 2 2 3 2 5" xfId="18522"/>
    <cellStyle name="20% - Accent1 3 2 3 2 2 3 2 5 2" xfId="18523"/>
    <cellStyle name="20% - Accent1 3 2 3 2 2 3 2 5 2 2" xfId="18524"/>
    <cellStyle name="20% - Accent1 3 2 3 2 2 3 2 5 3" xfId="18525"/>
    <cellStyle name="20% - Accent1 3 2 3 2 2 3 2 6" xfId="18526"/>
    <cellStyle name="20% - Accent1 3 2 3 2 2 3 2 6 2" xfId="18527"/>
    <cellStyle name="20% - Accent1 3 2 3 2 2 3 2 6 2 2" xfId="18528"/>
    <cellStyle name="20% - Accent1 3 2 3 2 2 3 2 6 3" xfId="18529"/>
    <cellStyle name="20% - Accent1 3 2 3 2 2 3 2 7" xfId="18530"/>
    <cellStyle name="20% - Accent1 3 2 3 2 2 3 2 7 2" xfId="18531"/>
    <cellStyle name="20% - Accent1 3 2 3 2 2 3 2 8" xfId="18532"/>
    <cellStyle name="20% - Accent1 3 2 3 2 2 3 2 8 2" xfId="18533"/>
    <cellStyle name="20% - Accent1 3 2 3 2 2 3 2 9" xfId="18534"/>
    <cellStyle name="20% - Accent1 3 2 3 2 2 3 3" xfId="18535"/>
    <cellStyle name="20% - Accent1 3 2 3 2 2 3 3 2" xfId="18536"/>
    <cellStyle name="20% - Accent1 3 2 3 2 2 3 3 2 2" xfId="18537"/>
    <cellStyle name="20% - Accent1 3 2 3 2 2 3 3 2 2 2" xfId="18538"/>
    <cellStyle name="20% - Accent1 3 2 3 2 2 3 3 2 2 2 2" xfId="18539"/>
    <cellStyle name="20% - Accent1 3 2 3 2 2 3 3 2 2 3" xfId="18540"/>
    <cellStyle name="20% - Accent1 3 2 3 2 2 3 3 2 3" xfId="18541"/>
    <cellStyle name="20% - Accent1 3 2 3 2 2 3 3 2 3 2" xfId="18542"/>
    <cellStyle name="20% - Accent1 3 2 3 2 2 3 3 2 4" xfId="18543"/>
    <cellStyle name="20% - Accent1 3 2 3 2 2 3 3 3" xfId="18544"/>
    <cellStyle name="20% - Accent1 3 2 3 2 2 3 3 3 2" xfId="18545"/>
    <cellStyle name="20% - Accent1 3 2 3 2 2 3 3 3 2 2" xfId="18546"/>
    <cellStyle name="20% - Accent1 3 2 3 2 2 3 3 3 2 2 2" xfId="18547"/>
    <cellStyle name="20% - Accent1 3 2 3 2 2 3 3 3 2 3" xfId="18548"/>
    <cellStyle name="20% - Accent1 3 2 3 2 2 3 3 3 3" xfId="18549"/>
    <cellStyle name="20% - Accent1 3 2 3 2 2 3 3 3 3 2" xfId="18550"/>
    <cellStyle name="20% - Accent1 3 2 3 2 2 3 3 3 4" xfId="18551"/>
    <cellStyle name="20% - Accent1 3 2 3 2 2 3 3 4" xfId="18552"/>
    <cellStyle name="20% - Accent1 3 2 3 2 2 3 3 4 2" xfId="18553"/>
    <cellStyle name="20% - Accent1 3 2 3 2 2 3 3 4 2 2" xfId="18554"/>
    <cellStyle name="20% - Accent1 3 2 3 2 2 3 3 4 2 2 2" xfId="18555"/>
    <cellStyle name="20% - Accent1 3 2 3 2 2 3 3 4 2 3" xfId="18556"/>
    <cellStyle name="20% - Accent1 3 2 3 2 2 3 3 4 3" xfId="18557"/>
    <cellStyle name="20% - Accent1 3 2 3 2 2 3 3 4 3 2" xfId="18558"/>
    <cellStyle name="20% - Accent1 3 2 3 2 2 3 3 4 4" xfId="18559"/>
    <cellStyle name="20% - Accent1 3 2 3 2 2 3 3 5" xfId="18560"/>
    <cellStyle name="20% - Accent1 3 2 3 2 2 3 3 5 2" xfId="18561"/>
    <cellStyle name="20% - Accent1 3 2 3 2 2 3 3 5 2 2" xfId="18562"/>
    <cellStyle name="20% - Accent1 3 2 3 2 2 3 3 5 3" xfId="18563"/>
    <cellStyle name="20% - Accent1 3 2 3 2 2 3 3 6" xfId="18564"/>
    <cellStyle name="20% - Accent1 3 2 3 2 2 3 3 6 2" xfId="18565"/>
    <cellStyle name="20% - Accent1 3 2 3 2 2 3 3 6 2 2" xfId="18566"/>
    <cellStyle name="20% - Accent1 3 2 3 2 2 3 3 6 3" xfId="18567"/>
    <cellStyle name="20% - Accent1 3 2 3 2 2 3 3 7" xfId="18568"/>
    <cellStyle name="20% - Accent1 3 2 3 2 2 3 3 7 2" xfId="18569"/>
    <cellStyle name="20% - Accent1 3 2 3 2 2 3 3 8" xfId="18570"/>
    <cellStyle name="20% - Accent1 3 2 3 2 2 3 3 8 2" xfId="18571"/>
    <cellStyle name="20% - Accent1 3 2 3 2 2 3 3 9" xfId="18572"/>
    <cellStyle name="20% - Accent1 3 2 3 2 2 3 4" xfId="18573"/>
    <cellStyle name="20% - Accent1 3 2 3 2 2 3 4 2" xfId="18574"/>
    <cellStyle name="20% - Accent1 3 2 3 2 2 3 4 2 2" xfId="18575"/>
    <cellStyle name="20% - Accent1 3 2 3 2 2 3 4 2 2 2" xfId="18576"/>
    <cellStyle name="20% - Accent1 3 2 3 2 2 3 4 2 3" xfId="18577"/>
    <cellStyle name="20% - Accent1 3 2 3 2 2 3 4 3" xfId="18578"/>
    <cellStyle name="20% - Accent1 3 2 3 2 2 3 4 3 2" xfId="18579"/>
    <cellStyle name="20% - Accent1 3 2 3 2 2 3 4 4" xfId="18580"/>
    <cellStyle name="20% - Accent1 3 2 3 2 2 3 5" xfId="18581"/>
    <cellStyle name="20% - Accent1 3 2 3 2 2 3 5 2" xfId="18582"/>
    <cellStyle name="20% - Accent1 3 2 3 2 2 3 5 2 2" xfId="18583"/>
    <cellStyle name="20% - Accent1 3 2 3 2 2 3 5 2 2 2" xfId="18584"/>
    <cellStyle name="20% - Accent1 3 2 3 2 2 3 5 2 3" xfId="18585"/>
    <cellStyle name="20% - Accent1 3 2 3 2 2 3 5 3" xfId="18586"/>
    <cellStyle name="20% - Accent1 3 2 3 2 2 3 5 3 2" xfId="18587"/>
    <cellStyle name="20% - Accent1 3 2 3 2 2 3 5 4" xfId="18588"/>
    <cellStyle name="20% - Accent1 3 2 3 2 2 3 6" xfId="18589"/>
    <cellStyle name="20% - Accent1 3 2 3 2 2 3 6 2" xfId="18590"/>
    <cellStyle name="20% - Accent1 3 2 3 2 2 3 6 2 2" xfId="18591"/>
    <cellStyle name="20% - Accent1 3 2 3 2 2 3 6 2 2 2" xfId="18592"/>
    <cellStyle name="20% - Accent1 3 2 3 2 2 3 6 2 3" xfId="18593"/>
    <cellStyle name="20% - Accent1 3 2 3 2 2 3 6 3" xfId="18594"/>
    <cellStyle name="20% - Accent1 3 2 3 2 2 3 6 3 2" xfId="18595"/>
    <cellStyle name="20% - Accent1 3 2 3 2 2 3 6 4" xfId="18596"/>
    <cellStyle name="20% - Accent1 3 2 3 2 2 3 7" xfId="18597"/>
    <cellStyle name="20% - Accent1 3 2 3 2 2 3 7 2" xfId="18598"/>
    <cellStyle name="20% - Accent1 3 2 3 2 2 3 7 2 2" xfId="18599"/>
    <cellStyle name="20% - Accent1 3 2 3 2 2 3 7 3" xfId="18600"/>
    <cellStyle name="20% - Accent1 3 2 3 2 2 3 8" xfId="18601"/>
    <cellStyle name="20% - Accent1 3 2 3 2 2 3 8 2" xfId="18602"/>
    <cellStyle name="20% - Accent1 3 2 3 2 2 3 8 2 2" xfId="18603"/>
    <cellStyle name="20% - Accent1 3 2 3 2 2 3 8 3" xfId="18604"/>
    <cellStyle name="20% - Accent1 3 2 3 2 2 3 9" xfId="18605"/>
    <cellStyle name="20% - Accent1 3 2 3 2 2 3 9 2" xfId="18606"/>
    <cellStyle name="20% - Accent1 3 2 3 2 2 4" xfId="18607"/>
    <cellStyle name="20% - Accent1 3 2 3 2 2 4 10" xfId="18608"/>
    <cellStyle name="20% - Accent1 3 2 3 2 2 4 10 2" xfId="18609"/>
    <cellStyle name="20% - Accent1 3 2 3 2 2 4 11" xfId="18610"/>
    <cellStyle name="20% - Accent1 3 2 3 2 2 4 2" xfId="18611"/>
    <cellStyle name="20% - Accent1 3 2 3 2 2 4 2 2" xfId="18612"/>
    <cellStyle name="20% - Accent1 3 2 3 2 2 4 2 2 2" xfId="18613"/>
    <cellStyle name="20% - Accent1 3 2 3 2 2 4 2 2 2 2" xfId="18614"/>
    <cellStyle name="20% - Accent1 3 2 3 2 2 4 2 2 2 2 2" xfId="18615"/>
    <cellStyle name="20% - Accent1 3 2 3 2 2 4 2 2 2 3" xfId="18616"/>
    <cellStyle name="20% - Accent1 3 2 3 2 2 4 2 2 3" xfId="18617"/>
    <cellStyle name="20% - Accent1 3 2 3 2 2 4 2 2 3 2" xfId="18618"/>
    <cellStyle name="20% - Accent1 3 2 3 2 2 4 2 2 4" xfId="18619"/>
    <cellStyle name="20% - Accent1 3 2 3 2 2 4 2 3" xfId="18620"/>
    <cellStyle name="20% - Accent1 3 2 3 2 2 4 2 3 2" xfId="18621"/>
    <cellStyle name="20% - Accent1 3 2 3 2 2 4 2 3 2 2" xfId="18622"/>
    <cellStyle name="20% - Accent1 3 2 3 2 2 4 2 3 2 2 2" xfId="18623"/>
    <cellStyle name="20% - Accent1 3 2 3 2 2 4 2 3 2 3" xfId="18624"/>
    <cellStyle name="20% - Accent1 3 2 3 2 2 4 2 3 3" xfId="18625"/>
    <cellStyle name="20% - Accent1 3 2 3 2 2 4 2 3 3 2" xfId="18626"/>
    <cellStyle name="20% - Accent1 3 2 3 2 2 4 2 3 4" xfId="18627"/>
    <cellStyle name="20% - Accent1 3 2 3 2 2 4 2 4" xfId="18628"/>
    <cellStyle name="20% - Accent1 3 2 3 2 2 4 2 4 2" xfId="18629"/>
    <cellStyle name="20% - Accent1 3 2 3 2 2 4 2 4 2 2" xfId="18630"/>
    <cellStyle name="20% - Accent1 3 2 3 2 2 4 2 4 2 2 2" xfId="18631"/>
    <cellStyle name="20% - Accent1 3 2 3 2 2 4 2 4 2 3" xfId="18632"/>
    <cellStyle name="20% - Accent1 3 2 3 2 2 4 2 4 3" xfId="18633"/>
    <cellStyle name="20% - Accent1 3 2 3 2 2 4 2 4 3 2" xfId="18634"/>
    <cellStyle name="20% - Accent1 3 2 3 2 2 4 2 4 4" xfId="18635"/>
    <cellStyle name="20% - Accent1 3 2 3 2 2 4 2 5" xfId="18636"/>
    <cellStyle name="20% - Accent1 3 2 3 2 2 4 2 5 2" xfId="18637"/>
    <cellStyle name="20% - Accent1 3 2 3 2 2 4 2 5 2 2" xfId="18638"/>
    <cellStyle name="20% - Accent1 3 2 3 2 2 4 2 5 3" xfId="18639"/>
    <cellStyle name="20% - Accent1 3 2 3 2 2 4 2 6" xfId="18640"/>
    <cellStyle name="20% - Accent1 3 2 3 2 2 4 2 6 2" xfId="18641"/>
    <cellStyle name="20% - Accent1 3 2 3 2 2 4 2 6 2 2" xfId="18642"/>
    <cellStyle name="20% - Accent1 3 2 3 2 2 4 2 6 3" xfId="18643"/>
    <cellStyle name="20% - Accent1 3 2 3 2 2 4 2 7" xfId="18644"/>
    <cellStyle name="20% - Accent1 3 2 3 2 2 4 2 7 2" xfId="18645"/>
    <cellStyle name="20% - Accent1 3 2 3 2 2 4 2 8" xfId="18646"/>
    <cellStyle name="20% - Accent1 3 2 3 2 2 4 2 8 2" xfId="18647"/>
    <cellStyle name="20% - Accent1 3 2 3 2 2 4 2 9" xfId="18648"/>
    <cellStyle name="20% - Accent1 3 2 3 2 2 4 3" xfId="18649"/>
    <cellStyle name="20% - Accent1 3 2 3 2 2 4 3 2" xfId="18650"/>
    <cellStyle name="20% - Accent1 3 2 3 2 2 4 3 2 2" xfId="18651"/>
    <cellStyle name="20% - Accent1 3 2 3 2 2 4 3 2 2 2" xfId="18652"/>
    <cellStyle name="20% - Accent1 3 2 3 2 2 4 3 2 2 2 2" xfId="18653"/>
    <cellStyle name="20% - Accent1 3 2 3 2 2 4 3 2 2 3" xfId="18654"/>
    <cellStyle name="20% - Accent1 3 2 3 2 2 4 3 2 3" xfId="18655"/>
    <cellStyle name="20% - Accent1 3 2 3 2 2 4 3 2 3 2" xfId="18656"/>
    <cellStyle name="20% - Accent1 3 2 3 2 2 4 3 2 4" xfId="18657"/>
    <cellStyle name="20% - Accent1 3 2 3 2 2 4 3 3" xfId="18658"/>
    <cellStyle name="20% - Accent1 3 2 3 2 2 4 3 3 2" xfId="18659"/>
    <cellStyle name="20% - Accent1 3 2 3 2 2 4 3 3 2 2" xfId="18660"/>
    <cellStyle name="20% - Accent1 3 2 3 2 2 4 3 3 2 2 2" xfId="18661"/>
    <cellStyle name="20% - Accent1 3 2 3 2 2 4 3 3 2 3" xfId="18662"/>
    <cellStyle name="20% - Accent1 3 2 3 2 2 4 3 3 3" xfId="18663"/>
    <cellStyle name="20% - Accent1 3 2 3 2 2 4 3 3 3 2" xfId="18664"/>
    <cellStyle name="20% - Accent1 3 2 3 2 2 4 3 3 4" xfId="18665"/>
    <cellStyle name="20% - Accent1 3 2 3 2 2 4 3 4" xfId="18666"/>
    <cellStyle name="20% - Accent1 3 2 3 2 2 4 3 4 2" xfId="18667"/>
    <cellStyle name="20% - Accent1 3 2 3 2 2 4 3 4 2 2" xfId="18668"/>
    <cellStyle name="20% - Accent1 3 2 3 2 2 4 3 4 2 2 2" xfId="18669"/>
    <cellStyle name="20% - Accent1 3 2 3 2 2 4 3 4 2 3" xfId="18670"/>
    <cellStyle name="20% - Accent1 3 2 3 2 2 4 3 4 3" xfId="18671"/>
    <cellStyle name="20% - Accent1 3 2 3 2 2 4 3 4 3 2" xfId="18672"/>
    <cellStyle name="20% - Accent1 3 2 3 2 2 4 3 4 4" xfId="18673"/>
    <cellStyle name="20% - Accent1 3 2 3 2 2 4 3 5" xfId="18674"/>
    <cellStyle name="20% - Accent1 3 2 3 2 2 4 3 5 2" xfId="18675"/>
    <cellStyle name="20% - Accent1 3 2 3 2 2 4 3 5 2 2" xfId="18676"/>
    <cellStyle name="20% - Accent1 3 2 3 2 2 4 3 5 3" xfId="18677"/>
    <cellStyle name="20% - Accent1 3 2 3 2 2 4 3 6" xfId="18678"/>
    <cellStyle name="20% - Accent1 3 2 3 2 2 4 3 6 2" xfId="18679"/>
    <cellStyle name="20% - Accent1 3 2 3 2 2 4 3 6 2 2" xfId="18680"/>
    <cellStyle name="20% - Accent1 3 2 3 2 2 4 3 6 3" xfId="18681"/>
    <cellStyle name="20% - Accent1 3 2 3 2 2 4 3 7" xfId="18682"/>
    <cellStyle name="20% - Accent1 3 2 3 2 2 4 3 7 2" xfId="18683"/>
    <cellStyle name="20% - Accent1 3 2 3 2 2 4 3 8" xfId="18684"/>
    <cellStyle name="20% - Accent1 3 2 3 2 2 4 3 8 2" xfId="18685"/>
    <cellStyle name="20% - Accent1 3 2 3 2 2 4 3 9" xfId="18686"/>
    <cellStyle name="20% - Accent1 3 2 3 2 2 4 4" xfId="18687"/>
    <cellStyle name="20% - Accent1 3 2 3 2 2 4 4 2" xfId="18688"/>
    <cellStyle name="20% - Accent1 3 2 3 2 2 4 4 2 2" xfId="18689"/>
    <cellStyle name="20% - Accent1 3 2 3 2 2 4 4 2 2 2" xfId="18690"/>
    <cellStyle name="20% - Accent1 3 2 3 2 2 4 4 2 3" xfId="18691"/>
    <cellStyle name="20% - Accent1 3 2 3 2 2 4 4 3" xfId="18692"/>
    <cellStyle name="20% - Accent1 3 2 3 2 2 4 4 3 2" xfId="18693"/>
    <cellStyle name="20% - Accent1 3 2 3 2 2 4 4 4" xfId="18694"/>
    <cellStyle name="20% - Accent1 3 2 3 2 2 4 5" xfId="18695"/>
    <cellStyle name="20% - Accent1 3 2 3 2 2 4 5 2" xfId="18696"/>
    <cellStyle name="20% - Accent1 3 2 3 2 2 4 5 2 2" xfId="18697"/>
    <cellStyle name="20% - Accent1 3 2 3 2 2 4 5 2 2 2" xfId="18698"/>
    <cellStyle name="20% - Accent1 3 2 3 2 2 4 5 2 3" xfId="18699"/>
    <cellStyle name="20% - Accent1 3 2 3 2 2 4 5 3" xfId="18700"/>
    <cellStyle name="20% - Accent1 3 2 3 2 2 4 5 3 2" xfId="18701"/>
    <cellStyle name="20% - Accent1 3 2 3 2 2 4 5 4" xfId="18702"/>
    <cellStyle name="20% - Accent1 3 2 3 2 2 4 6" xfId="18703"/>
    <cellStyle name="20% - Accent1 3 2 3 2 2 4 6 2" xfId="18704"/>
    <cellStyle name="20% - Accent1 3 2 3 2 2 4 6 2 2" xfId="18705"/>
    <cellStyle name="20% - Accent1 3 2 3 2 2 4 6 2 2 2" xfId="18706"/>
    <cellStyle name="20% - Accent1 3 2 3 2 2 4 6 2 3" xfId="18707"/>
    <cellStyle name="20% - Accent1 3 2 3 2 2 4 6 3" xfId="18708"/>
    <cellStyle name="20% - Accent1 3 2 3 2 2 4 6 3 2" xfId="18709"/>
    <cellStyle name="20% - Accent1 3 2 3 2 2 4 6 4" xfId="18710"/>
    <cellStyle name="20% - Accent1 3 2 3 2 2 4 7" xfId="18711"/>
    <cellStyle name="20% - Accent1 3 2 3 2 2 4 7 2" xfId="18712"/>
    <cellStyle name="20% - Accent1 3 2 3 2 2 4 7 2 2" xfId="18713"/>
    <cellStyle name="20% - Accent1 3 2 3 2 2 4 7 3" xfId="18714"/>
    <cellStyle name="20% - Accent1 3 2 3 2 2 4 8" xfId="18715"/>
    <cellStyle name="20% - Accent1 3 2 3 2 2 4 8 2" xfId="18716"/>
    <cellStyle name="20% - Accent1 3 2 3 2 2 4 8 2 2" xfId="18717"/>
    <cellStyle name="20% - Accent1 3 2 3 2 2 4 8 3" xfId="18718"/>
    <cellStyle name="20% - Accent1 3 2 3 2 2 4 9" xfId="18719"/>
    <cellStyle name="20% - Accent1 3 2 3 2 2 4 9 2" xfId="18720"/>
    <cellStyle name="20% - Accent1 3 2 3 2 2 5" xfId="18721"/>
    <cellStyle name="20% - Accent1 3 2 3 2 2 5 2" xfId="18722"/>
    <cellStyle name="20% - Accent1 3 2 3 2 2 5 2 2" xfId="18723"/>
    <cellStyle name="20% - Accent1 3 2 3 2 2 5 2 2 2" xfId="18724"/>
    <cellStyle name="20% - Accent1 3 2 3 2 2 5 2 2 2 2" xfId="18725"/>
    <cellStyle name="20% - Accent1 3 2 3 2 2 5 2 2 3" xfId="18726"/>
    <cellStyle name="20% - Accent1 3 2 3 2 2 5 2 3" xfId="18727"/>
    <cellStyle name="20% - Accent1 3 2 3 2 2 5 2 3 2" xfId="18728"/>
    <cellStyle name="20% - Accent1 3 2 3 2 2 5 2 4" xfId="18729"/>
    <cellStyle name="20% - Accent1 3 2 3 2 2 5 3" xfId="18730"/>
    <cellStyle name="20% - Accent1 3 2 3 2 2 5 3 2" xfId="18731"/>
    <cellStyle name="20% - Accent1 3 2 3 2 2 5 3 2 2" xfId="18732"/>
    <cellStyle name="20% - Accent1 3 2 3 2 2 5 3 2 2 2" xfId="18733"/>
    <cellStyle name="20% - Accent1 3 2 3 2 2 5 3 2 3" xfId="18734"/>
    <cellStyle name="20% - Accent1 3 2 3 2 2 5 3 3" xfId="18735"/>
    <cellStyle name="20% - Accent1 3 2 3 2 2 5 3 3 2" xfId="18736"/>
    <cellStyle name="20% - Accent1 3 2 3 2 2 5 3 4" xfId="18737"/>
    <cellStyle name="20% - Accent1 3 2 3 2 2 5 4" xfId="18738"/>
    <cellStyle name="20% - Accent1 3 2 3 2 2 5 4 2" xfId="18739"/>
    <cellStyle name="20% - Accent1 3 2 3 2 2 5 4 2 2" xfId="18740"/>
    <cellStyle name="20% - Accent1 3 2 3 2 2 5 4 2 2 2" xfId="18741"/>
    <cellStyle name="20% - Accent1 3 2 3 2 2 5 4 2 3" xfId="18742"/>
    <cellStyle name="20% - Accent1 3 2 3 2 2 5 4 3" xfId="18743"/>
    <cellStyle name="20% - Accent1 3 2 3 2 2 5 4 3 2" xfId="18744"/>
    <cellStyle name="20% - Accent1 3 2 3 2 2 5 4 4" xfId="18745"/>
    <cellStyle name="20% - Accent1 3 2 3 2 2 5 5" xfId="18746"/>
    <cellStyle name="20% - Accent1 3 2 3 2 2 5 5 2" xfId="18747"/>
    <cellStyle name="20% - Accent1 3 2 3 2 2 5 5 2 2" xfId="18748"/>
    <cellStyle name="20% - Accent1 3 2 3 2 2 5 5 3" xfId="18749"/>
    <cellStyle name="20% - Accent1 3 2 3 2 2 5 6" xfId="18750"/>
    <cellStyle name="20% - Accent1 3 2 3 2 2 5 6 2" xfId="18751"/>
    <cellStyle name="20% - Accent1 3 2 3 2 2 5 6 2 2" xfId="18752"/>
    <cellStyle name="20% - Accent1 3 2 3 2 2 5 6 3" xfId="18753"/>
    <cellStyle name="20% - Accent1 3 2 3 2 2 5 7" xfId="18754"/>
    <cellStyle name="20% - Accent1 3 2 3 2 2 5 7 2" xfId="18755"/>
    <cellStyle name="20% - Accent1 3 2 3 2 2 5 8" xfId="18756"/>
    <cellStyle name="20% - Accent1 3 2 3 2 2 5 8 2" xfId="18757"/>
    <cellStyle name="20% - Accent1 3 2 3 2 2 5 9" xfId="18758"/>
    <cellStyle name="20% - Accent1 3 2 3 2 2 6" xfId="18759"/>
    <cellStyle name="20% - Accent1 3 2 3 2 2 6 2" xfId="18760"/>
    <cellStyle name="20% - Accent1 3 2 3 2 2 6 2 2" xfId="18761"/>
    <cellStyle name="20% - Accent1 3 2 3 2 2 6 2 2 2" xfId="18762"/>
    <cellStyle name="20% - Accent1 3 2 3 2 2 6 2 2 2 2" xfId="18763"/>
    <cellStyle name="20% - Accent1 3 2 3 2 2 6 2 2 3" xfId="18764"/>
    <cellStyle name="20% - Accent1 3 2 3 2 2 6 2 3" xfId="18765"/>
    <cellStyle name="20% - Accent1 3 2 3 2 2 6 2 3 2" xfId="18766"/>
    <cellStyle name="20% - Accent1 3 2 3 2 2 6 2 4" xfId="18767"/>
    <cellStyle name="20% - Accent1 3 2 3 2 2 6 3" xfId="18768"/>
    <cellStyle name="20% - Accent1 3 2 3 2 2 6 3 2" xfId="18769"/>
    <cellStyle name="20% - Accent1 3 2 3 2 2 6 3 2 2" xfId="18770"/>
    <cellStyle name="20% - Accent1 3 2 3 2 2 6 3 2 2 2" xfId="18771"/>
    <cellStyle name="20% - Accent1 3 2 3 2 2 6 3 2 3" xfId="18772"/>
    <cellStyle name="20% - Accent1 3 2 3 2 2 6 3 3" xfId="18773"/>
    <cellStyle name="20% - Accent1 3 2 3 2 2 6 3 3 2" xfId="18774"/>
    <cellStyle name="20% - Accent1 3 2 3 2 2 6 3 4" xfId="18775"/>
    <cellStyle name="20% - Accent1 3 2 3 2 2 6 4" xfId="18776"/>
    <cellStyle name="20% - Accent1 3 2 3 2 2 6 4 2" xfId="18777"/>
    <cellStyle name="20% - Accent1 3 2 3 2 2 6 4 2 2" xfId="18778"/>
    <cellStyle name="20% - Accent1 3 2 3 2 2 6 4 2 2 2" xfId="18779"/>
    <cellStyle name="20% - Accent1 3 2 3 2 2 6 4 2 3" xfId="18780"/>
    <cellStyle name="20% - Accent1 3 2 3 2 2 6 4 3" xfId="18781"/>
    <cellStyle name="20% - Accent1 3 2 3 2 2 6 4 3 2" xfId="18782"/>
    <cellStyle name="20% - Accent1 3 2 3 2 2 6 4 4" xfId="18783"/>
    <cellStyle name="20% - Accent1 3 2 3 2 2 6 5" xfId="18784"/>
    <cellStyle name="20% - Accent1 3 2 3 2 2 6 5 2" xfId="18785"/>
    <cellStyle name="20% - Accent1 3 2 3 2 2 6 5 2 2" xfId="18786"/>
    <cellStyle name="20% - Accent1 3 2 3 2 2 6 5 3" xfId="18787"/>
    <cellStyle name="20% - Accent1 3 2 3 2 2 6 6" xfId="18788"/>
    <cellStyle name="20% - Accent1 3 2 3 2 2 6 6 2" xfId="18789"/>
    <cellStyle name="20% - Accent1 3 2 3 2 2 6 6 2 2" xfId="18790"/>
    <cellStyle name="20% - Accent1 3 2 3 2 2 6 6 3" xfId="18791"/>
    <cellStyle name="20% - Accent1 3 2 3 2 2 6 7" xfId="18792"/>
    <cellStyle name="20% - Accent1 3 2 3 2 2 6 7 2" xfId="18793"/>
    <cellStyle name="20% - Accent1 3 2 3 2 2 6 8" xfId="18794"/>
    <cellStyle name="20% - Accent1 3 2 3 2 2 6 8 2" xfId="18795"/>
    <cellStyle name="20% - Accent1 3 2 3 2 2 6 9" xfId="18796"/>
    <cellStyle name="20% - Accent1 3 2 3 2 2 7" xfId="18797"/>
    <cellStyle name="20% - Accent1 3 2 3 2 2 7 2" xfId="18798"/>
    <cellStyle name="20% - Accent1 3 2 3 2 2 7 2 2" xfId="18799"/>
    <cellStyle name="20% - Accent1 3 2 3 2 2 7 2 2 2" xfId="18800"/>
    <cellStyle name="20% - Accent1 3 2 3 2 2 7 2 3" xfId="18801"/>
    <cellStyle name="20% - Accent1 3 2 3 2 2 7 3" xfId="18802"/>
    <cellStyle name="20% - Accent1 3 2 3 2 2 7 3 2" xfId="18803"/>
    <cellStyle name="20% - Accent1 3 2 3 2 2 7 4" xfId="18804"/>
    <cellStyle name="20% - Accent1 3 2 3 2 2 8" xfId="18805"/>
    <cellStyle name="20% - Accent1 3 2 3 2 2 8 2" xfId="18806"/>
    <cellStyle name="20% - Accent1 3 2 3 2 2 8 2 2" xfId="18807"/>
    <cellStyle name="20% - Accent1 3 2 3 2 2 8 2 2 2" xfId="18808"/>
    <cellStyle name="20% - Accent1 3 2 3 2 2 8 2 3" xfId="18809"/>
    <cellStyle name="20% - Accent1 3 2 3 2 2 8 3" xfId="18810"/>
    <cellStyle name="20% - Accent1 3 2 3 2 2 8 3 2" xfId="18811"/>
    <cellStyle name="20% - Accent1 3 2 3 2 2 8 4" xfId="18812"/>
    <cellStyle name="20% - Accent1 3 2 3 2 2 9" xfId="18813"/>
    <cellStyle name="20% - Accent1 3 2 3 2 2 9 2" xfId="18814"/>
    <cellStyle name="20% - Accent1 3 2 3 2 2 9 2 2" xfId="18815"/>
    <cellStyle name="20% - Accent1 3 2 3 2 2 9 2 2 2" xfId="18816"/>
    <cellStyle name="20% - Accent1 3 2 3 2 2 9 2 3" xfId="18817"/>
    <cellStyle name="20% - Accent1 3 2 3 2 2 9 3" xfId="18818"/>
    <cellStyle name="20% - Accent1 3 2 3 2 2 9 3 2" xfId="18819"/>
    <cellStyle name="20% - Accent1 3 2 3 2 2 9 4" xfId="18820"/>
    <cellStyle name="20% - Accent1 3 2 3 2 3" xfId="18821"/>
    <cellStyle name="20% - Accent1 3 2 3 2 3 10" xfId="18822"/>
    <cellStyle name="20% - Accent1 3 2 3 2 3 10 2" xfId="18823"/>
    <cellStyle name="20% - Accent1 3 2 3 2 3 11" xfId="18824"/>
    <cellStyle name="20% - Accent1 3 2 3 2 3 2" xfId="18825"/>
    <cellStyle name="20% - Accent1 3 2 3 2 3 2 2" xfId="18826"/>
    <cellStyle name="20% - Accent1 3 2 3 2 3 2 2 2" xfId="18827"/>
    <cellStyle name="20% - Accent1 3 2 3 2 3 2 2 2 2" xfId="18828"/>
    <cellStyle name="20% - Accent1 3 2 3 2 3 2 2 2 2 2" xfId="18829"/>
    <cellStyle name="20% - Accent1 3 2 3 2 3 2 2 2 3" xfId="18830"/>
    <cellStyle name="20% - Accent1 3 2 3 2 3 2 2 3" xfId="18831"/>
    <cellStyle name="20% - Accent1 3 2 3 2 3 2 2 3 2" xfId="18832"/>
    <cellStyle name="20% - Accent1 3 2 3 2 3 2 2 4" xfId="18833"/>
    <cellStyle name="20% - Accent1 3 2 3 2 3 2 3" xfId="18834"/>
    <cellStyle name="20% - Accent1 3 2 3 2 3 2 3 2" xfId="18835"/>
    <cellStyle name="20% - Accent1 3 2 3 2 3 2 3 2 2" xfId="18836"/>
    <cellStyle name="20% - Accent1 3 2 3 2 3 2 3 2 2 2" xfId="18837"/>
    <cellStyle name="20% - Accent1 3 2 3 2 3 2 3 2 3" xfId="18838"/>
    <cellStyle name="20% - Accent1 3 2 3 2 3 2 3 3" xfId="18839"/>
    <cellStyle name="20% - Accent1 3 2 3 2 3 2 3 3 2" xfId="18840"/>
    <cellStyle name="20% - Accent1 3 2 3 2 3 2 3 4" xfId="18841"/>
    <cellStyle name="20% - Accent1 3 2 3 2 3 2 4" xfId="18842"/>
    <cellStyle name="20% - Accent1 3 2 3 2 3 2 4 2" xfId="18843"/>
    <cellStyle name="20% - Accent1 3 2 3 2 3 2 4 2 2" xfId="18844"/>
    <cellStyle name="20% - Accent1 3 2 3 2 3 2 4 2 2 2" xfId="18845"/>
    <cellStyle name="20% - Accent1 3 2 3 2 3 2 4 2 3" xfId="18846"/>
    <cellStyle name="20% - Accent1 3 2 3 2 3 2 4 3" xfId="18847"/>
    <cellStyle name="20% - Accent1 3 2 3 2 3 2 4 3 2" xfId="18848"/>
    <cellStyle name="20% - Accent1 3 2 3 2 3 2 4 4" xfId="18849"/>
    <cellStyle name="20% - Accent1 3 2 3 2 3 2 5" xfId="18850"/>
    <cellStyle name="20% - Accent1 3 2 3 2 3 2 5 2" xfId="18851"/>
    <cellStyle name="20% - Accent1 3 2 3 2 3 2 5 2 2" xfId="18852"/>
    <cellStyle name="20% - Accent1 3 2 3 2 3 2 5 3" xfId="18853"/>
    <cellStyle name="20% - Accent1 3 2 3 2 3 2 6" xfId="18854"/>
    <cellStyle name="20% - Accent1 3 2 3 2 3 2 6 2" xfId="18855"/>
    <cellStyle name="20% - Accent1 3 2 3 2 3 2 6 2 2" xfId="18856"/>
    <cellStyle name="20% - Accent1 3 2 3 2 3 2 6 3" xfId="18857"/>
    <cellStyle name="20% - Accent1 3 2 3 2 3 2 7" xfId="18858"/>
    <cellStyle name="20% - Accent1 3 2 3 2 3 2 7 2" xfId="18859"/>
    <cellStyle name="20% - Accent1 3 2 3 2 3 2 8" xfId="18860"/>
    <cellStyle name="20% - Accent1 3 2 3 2 3 2 8 2" xfId="18861"/>
    <cellStyle name="20% - Accent1 3 2 3 2 3 2 9" xfId="18862"/>
    <cellStyle name="20% - Accent1 3 2 3 2 3 3" xfId="18863"/>
    <cellStyle name="20% - Accent1 3 2 3 2 3 3 2" xfId="18864"/>
    <cellStyle name="20% - Accent1 3 2 3 2 3 3 2 2" xfId="18865"/>
    <cellStyle name="20% - Accent1 3 2 3 2 3 3 2 2 2" xfId="18866"/>
    <cellStyle name="20% - Accent1 3 2 3 2 3 3 2 2 2 2" xfId="18867"/>
    <cellStyle name="20% - Accent1 3 2 3 2 3 3 2 2 3" xfId="18868"/>
    <cellStyle name="20% - Accent1 3 2 3 2 3 3 2 3" xfId="18869"/>
    <cellStyle name="20% - Accent1 3 2 3 2 3 3 2 3 2" xfId="18870"/>
    <cellStyle name="20% - Accent1 3 2 3 2 3 3 2 4" xfId="18871"/>
    <cellStyle name="20% - Accent1 3 2 3 2 3 3 3" xfId="18872"/>
    <cellStyle name="20% - Accent1 3 2 3 2 3 3 3 2" xfId="18873"/>
    <cellStyle name="20% - Accent1 3 2 3 2 3 3 3 2 2" xfId="18874"/>
    <cellStyle name="20% - Accent1 3 2 3 2 3 3 3 2 2 2" xfId="18875"/>
    <cellStyle name="20% - Accent1 3 2 3 2 3 3 3 2 3" xfId="18876"/>
    <cellStyle name="20% - Accent1 3 2 3 2 3 3 3 3" xfId="18877"/>
    <cellStyle name="20% - Accent1 3 2 3 2 3 3 3 3 2" xfId="18878"/>
    <cellStyle name="20% - Accent1 3 2 3 2 3 3 3 4" xfId="18879"/>
    <cellStyle name="20% - Accent1 3 2 3 2 3 3 4" xfId="18880"/>
    <cellStyle name="20% - Accent1 3 2 3 2 3 3 4 2" xfId="18881"/>
    <cellStyle name="20% - Accent1 3 2 3 2 3 3 4 2 2" xfId="18882"/>
    <cellStyle name="20% - Accent1 3 2 3 2 3 3 4 2 2 2" xfId="18883"/>
    <cellStyle name="20% - Accent1 3 2 3 2 3 3 4 2 3" xfId="18884"/>
    <cellStyle name="20% - Accent1 3 2 3 2 3 3 4 3" xfId="18885"/>
    <cellStyle name="20% - Accent1 3 2 3 2 3 3 4 3 2" xfId="18886"/>
    <cellStyle name="20% - Accent1 3 2 3 2 3 3 4 4" xfId="18887"/>
    <cellStyle name="20% - Accent1 3 2 3 2 3 3 5" xfId="18888"/>
    <cellStyle name="20% - Accent1 3 2 3 2 3 3 5 2" xfId="18889"/>
    <cellStyle name="20% - Accent1 3 2 3 2 3 3 5 2 2" xfId="18890"/>
    <cellStyle name="20% - Accent1 3 2 3 2 3 3 5 3" xfId="18891"/>
    <cellStyle name="20% - Accent1 3 2 3 2 3 3 6" xfId="18892"/>
    <cellStyle name="20% - Accent1 3 2 3 2 3 3 6 2" xfId="18893"/>
    <cellStyle name="20% - Accent1 3 2 3 2 3 3 6 2 2" xfId="18894"/>
    <cellStyle name="20% - Accent1 3 2 3 2 3 3 6 3" xfId="18895"/>
    <cellStyle name="20% - Accent1 3 2 3 2 3 3 7" xfId="18896"/>
    <cellStyle name="20% - Accent1 3 2 3 2 3 3 7 2" xfId="18897"/>
    <cellStyle name="20% - Accent1 3 2 3 2 3 3 8" xfId="18898"/>
    <cellStyle name="20% - Accent1 3 2 3 2 3 3 8 2" xfId="18899"/>
    <cellStyle name="20% - Accent1 3 2 3 2 3 3 9" xfId="18900"/>
    <cellStyle name="20% - Accent1 3 2 3 2 3 4" xfId="18901"/>
    <cellStyle name="20% - Accent1 3 2 3 2 3 4 2" xfId="18902"/>
    <cellStyle name="20% - Accent1 3 2 3 2 3 4 2 2" xfId="18903"/>
    <cellStyle name="20% - Accent1 3 2 3 2 3 4 2 2 2" xfId="18904"/>
    <cellStyle name="20% - Accent1 3 2 3 2 3 4 2 3" xfId="18905"/>
    <cellStyle name="20% - Accent1 3 2 3 2 3 4 3" xfId="18906"/>
    <cellStyle name="20% - Accent1 3 2 3 2 3 4 3 2" xfId="18907"/>
    <cellStyle name="20% - Accent1 3 2 3 2 3 4 4" xfId="18908"/>
    <cellStyle name="20% - Accent1 3 2 3 2 3 5" xfId="18909"/>
    <cellStyle name="20% - Accent1 3 2 3 2 3 5 2" xfId="18910"/>
    <cellStyle name="20% - Accent1 3 2 3 2 3 5 2 2" xfId="18911"/>
    <cellStyle name="20% - Accent1 3 2 3 2 3 5 2 2 2" xfId="18912"/>
    <cellStyle name="20% - Accent1 3 2 3 2 3 5 2 3" xfId="18913"/>
    <cellStyle name="20% - Accent1 3 2 3 2 3 5 3" xfId="18914"/>
    <cellStyle name="20% - Accent1 3 2 3 2 3 5 3 2" xfId="18915"/>
    <cellStyle name="20% - Accent1 3 2 3 2 3 5 4" xfId="18916"/>
    <cellStyle name="20% - Accent1 3 2 3 2 3 6" xfId="18917"/>
    <cellStyle name="20% - Accent1 3 2 3 2 3 6 2" xfId="18918"/>
    <cellStyle name="20% - Accent1 3 2 3 2 3 6 2 2" xfId="18919"/>
    <cellStyle name="20% - Accent1 3 2 3 2 3 6 2 2 2" xfId="18920"/>
    <cellStyle name="20% - Accent1 3 2 3 2 3 6 2 3" xfId="18921"/>
    <cellStyle name="20% - Accent1 3 2 3 2 3 6 3" xfId="18922"/>
    <cellStyle name="20% - Accent1 3 2 3 2 3 6 3 2" xfId="18923"/>
    <cellStyle name="20% - Accent1 3 2 3 2 3 6 4" xfId="18924"/>
    <cellStyle name="20% - Accent1 3 2 3 2 3 7" xfId="18925"/>
    <cellStyle name="20% - Accent1 3 2 3 2 3 7 2" xfId="18926"/>
    <cellStyle name="20% - Accent1 3 2 3 2 3 7 2 2" xfId="18927"/>
    <cellStyle name="20% - Accent1 3 2 3 2 3 7 3" xfId="18928"/>
    <cellStyle name="20% - Accent1 3 2 3 2 3 8" xfId="18929"/>
    <cellStyle name="20% - Accent1 3 2 3 2 3 8 2" xfId="18930"/>
    <cellStyle name="20% - Accent1 3 2 3 2 3 8 2 2" xfId="18931"/>
    <cellStyle name="20% - Accent1 3 2 3 2 3 8 3" xfId="18932"/>
    <cellStyle name="20% - Accent1 3 2 3 2 3 9" xfId="18933"/>
    <cellStyle name="20% - Accent1 3 2 3 2 3 9 2" xfId="18934"/>
    <cellStyle name="20% - Accent1 3 2 3 2 4" xfId="18935"/>
    <cellStyle name="20% - Accent1 3 2 3 2 4 10" xfId="18936"/>
    <cellStyle name="20% - Accent1 3 2 3 2 4 10 2" xfId="18937"/>
    <cellStyle name="20% - Accent1 3 2 3 2 4 11" xfId="18938"/>
    <cellStyle name="20% - Accent1 3 2 3 2 4 2" xfId="18939"/>
    <cellStyle name="20% - Accent1 3 2 3 2 4 2 2" xfId="18940"/>
    <cellStyle name="20% - Accent1 3 2 3 2 4 2 2 2" xfId="18941"/>
    <cellStyle name="20% - Accent1 3 2 3 2 4 2 2 2 2" xfId="18942"/>
    <cellStyle name="20% - Accent1 3 2 3 2 4 2 2 2 2 2" xfId="18943"/>
    <cellStyle name="20% - Accent1 3 2 3 2 4 2 2 2 3" xfId="18944"/>
    <cellStyle name="20% - Accent1 3 2 3 2 4 2 2 3" xfId="18945"/>
    <cellStyle name="20% - Accent1 3 2 3 2 4 2 2 3 2" xfId="18946"/>
    <cellStyle name="20% - Accent1 3 2 3 2 4 2 2 4" xfId="18947"/>
    <cellStyle name="20% - Accent1 3 2 3 2 4 2 3" xfId="18948"/>
    <cellStyle name="20% - Accent1 3 2 3 2 4 2 3 2" xfId="18949"/>
    <cellStyle name="20% - Accent1 3 2 3 2 4 2 3 2 2" xfId="18950"/>
    <cellStyle name="20% - Accent1 3 2 3 2 4 2 3 2 2 2" xfId="18951"/>
    <cellStyle name="20% - Accent1 3 2 3 2 4 2 3 2 3" xfId="18952"/>
    <cellStyle name="20% - Accent1 3 2 3 2 4 2 3 3" xfId="18953"/>
    <cellStyle name="20% - Accent1 3 2 3 2 4 2 3 3 2" xfId="18954"/>
    <cellStyle name="20% - Accent1 3 2 3 2 4 2 3 4" xfId="18955"/>
    <cellStyle name="20% - Accent1 3 2 3 2 4 2 4" xfId="18956"/>
    <cellStyle name="20% - Accent1 3 2 3 2 4 2 4 2" xfId="18957"/>
    <cellStyle name="20% - Accent1 3 2 3 2 4 2 4 2 2" xfId="18958"/>
    <cellStyle name="20% - Accent1 3 2 3 2 4 2 4 2 2 2" xfId="18959"/>
    <cellStyle name="20% - Accent1 3 2 3 2 4 2 4 2 3" xfId="18960"/>
    <cellStyle name="20% - Accent1 3 2 3 2 4 2 4 3" xfId="18961"/>
    <cellStyle name="20% - Accent1 3 2 3 2 4 2 4 3 2" xfId="18962"/>
    <cellStyle name="20% - Accent1 3 2 3 2 4 2 4 4" xfId="18963"/>
    <cellStyle name="20% - Accent1 3 2 3 2 4 2 5" xfId="18964"/>
    <cellStyle name="20% - Accent1 3 2 3 2 4 2 5 2" xfId="18965"/>
    <cellStyle name="20% - Accent1 3 2 3 2 4 2 5 2 2" xfId="18966"/>
    <cellStyle name="20% - Accent1 3 2 3 2 4 2 5 3" xfId="18967"/>
    <cellStyle name="20% - Accent1 3 2 3 2 4 2 6" xfId="18968"/>
    <cellStyle name="20% - Accent1 3 2 3 2 4 2 6 2" xfId="18969"/>
    <cellStyle name="20% - Accent1 3 2 3 2 4 2 6 2 2" xfId="18970"/>
    <cellStyle name="20% - Accent1 3 2 3 2 4 2 6 3" xfId="18971"/>
    <cellStyle name="20% - Accent1 3 2 3 2 4 2 7" xfId="18972"/>
    <cellStyle name="20% - Accent1 3 2 3 2 4 2 7 2" xfId="18973"/>
    <cellStyle name="20% - Accent1 3 2 3 2 4 2 8" xfId="18974"/>
    <cellStyle name="20% - Accent1 3 2 3 2 4 2 8 2" xfId="18975"/>
    <cellStyle name="20% - Accent1 3 2 3 2 4 2 9" xfId="18976"/>
    <cellStyle name="20% - Accent1 3 2 3 2 4 3" xfId="18977"/>
    <cellStyle name="20% - Accent1 3 2 3 2 4 3 2" xfId="18978"/>
    <cellStyle name="20% - Accent1 3 2 3 2 4 3 2 2" xfId="18979"/>
    <cellStyle name="20% - Accent1 3 2 3 2 4 3 2 2 2" xfId="18980"/>
    <cellStyle name="20% - Accent1 3 2 3 2 4 3 2 2 2 2" xfId="18981"/>
    <cellStyle name="20% - Accent1 3 2 3 2 4 3 2 2 3" xfId="18982"/>
    <cellStyle name="20% - Accent1 3 2 3 2 4 3 2 3" xfId="18983"/>
    <cellStyle name="20% - Accent1 3 2 3 2 4 3 2 3 2" xfId="18984"/>
    <cellStyle name="20% - Accent1 3 2 3 2 4 3 2 4" xfId="18985"/>
    <cellStyle name="20% - Accent1 3 2 3 2 4 3 3" xfId="18986"/>
    <cellStyle name="20% - Accent1 3 2 3 2 4 3 3 2" xfId="18987"/>
    <cellStyle name="20% - Accent1 3 2 3 2 4 3 3 2 2" xfId="18988"/>
    <cellStyle name="20% - Accent1 3 2 3 2 4 3 3 2 2 2" xfId="18989"/>
    <cellStyle name="20% - Accent1 3 2 3 2 4 3 3 2 3" xfId="18990"/>
    <cellStyle name="20% - Accent1 3 2 3 2 4 3 3 3" xfId="18991"/>
    <cellStyle name="20% - Accent1 3 2 3 2 4 3 3 3 2" xfId="18992"/>
    <cellStyle name="20% - Accent1 3 2 3 2 4 3 3 4" xfId="18993"/>
    <cellStyle name="20% - Accent1 3 2 3 2 4 3 4" xfId="18994"/>
    <cellStyle name="20% - Accent1 3 2 3 2 4 3 4 2" xfId="18995"/>
    <cellStyle name="20% - Accent1 3 2 3 2 4 3 4 2 2" xfId="18996"/>
    <cellStyle name="20% - Accent1 3 2 3 2 4 3 4 2 2 2" xfId="18997"/>
    <cellStyle name="20% - Accent1 3 2 3 2 4 3 4 2 3" xfId="18998"/>
    <cellStyle name="20% - Accent1 3 2 3 2 4 3 4 3" xfId="18999"/>
    <cellStyle name="20% - Accent1 3 2 3 2 4 3 4 3 2" xfId="19000"/>
    <cellStyle name="20% - Accent1 3 2 3 2 4 3 4 4" xfId="19001"/>
    <cellStyle name="20% - Accent1 3 2 3 2 4 3 5" xfId="19002"/>
    <cellStyle name="20% - Accent1 3 2 3 2 4 3 5 2" xfId="19003"/>
    <cellStyle name="20% - Accent1 3 2 3 2 4 3 5 2 2" xfId="19004"/>
    <cellStyle name="20% - Accent1 3 2 3 2 4 3 5 3" xfId="19005"/>
    <cellStyle name="20% - Accent1 3 2 3 2 4 3 6" xfId="19006"/>
    <cellStyle name="20% - Accent1 3 2 3 2 4 3 6 2" xfId="19007"/>
    <cellStyle name="20% - Accent1 3 2 3 2 4 3 6 2 2" xfId="19008"/>
    <cellStyle name="20% - Accent1 3 2 3 2 4 3 6 3" xfId="19009"/>
    <cellStyle name="20% - Accent1 3 2 3 2 4 3 7" xfId="19010"/>
    <cellStyle name="20% - Accent1 3 2 3 2 4 3 7 2" xfId="19011"/>
    <cellStyle name="20% - Accent1 3 2 3 2 4 3 8" xfId="19012"/>
    <cellStyle name="20% - Accent1 3 2 3 2 4 3 8 2" xfId="19013"/>
    <cellStyle name="20% - Accent1 3 2 3 2 4 3 9" xfId="19014"/>
    <cellStyle name="20% - Accent1 3 2 3 2 4 4" xfId="19015"/>
    <cellStyle name="20% - Accent1 3 2 3 2 4 4 2" xfId="19016"/>
    <cellStyle name="20% - Accent1 3 2 3 2 4 4 2 2" xfId="19017"/>
    <cellStyle name="20% - Accent1 3 2 3 2 4 4 2 2 2" xfId="19018"/>
    <cellStyle name="20% - Accent1 3 2 3 2 4 4 2 3" xfId="19019"/>
    <cellStyle name="20% - Accent1 3 2 3 2 4 4 3" xfId="19020"/>
    <cellStyle name="20% - Accent1 3 2 3 2 4 4 3 2" xfId="19021"/>
    <cellStyle name="20% - Accent1 3 2 3 2 4 4 4" xfId="19022"/>
    <cellStyle name="20% - Accent1 3 2 3 2 4 5" xfId="19023"/>
    <cellStyle name="20% - Accent1 3 2 3 2 4 5 2" xfId="19024"/>
    <cellStyle name="20% - Accent1 3 2 3 2 4 5 2 2" xfId="19025"/>
    <cellStyle name="20% - Accent1 3 2 3 2 4 5 2 2 2" xfId="19026"/>
    <cellStyle name="20% - Accent1 3 2 3 2 4 5 2 3" xfId="19027"/>
    <cellStyle name="20% - Accent1 3 2 3 2 4 5 3" xfId="19028"/>
    <cellStyle name="20% - Accent1 3 2 3 2 4 5 3 2" xfId="19029"/>
    <cellStyle name="20% - Accent1 3 2 3 2 4 5 4" xfId="19030"/>
    <cellStyle name="20% - Accent1 3 2 3 2 4 6" xfId="19031"/>
    <cellStyle name="20% - Accent1 3 2 3 2 4 6 2" xfId="19032"/>
    <cellStyle name="20% - Accent1 3 2 3 2 4 6 2 2" xfId="19033"/>
    <cellStyle name="20% - Accent1 3 2 3 2 4 6 2 2 2" xfId="19034"/>
    <cellStyle name="20% - Accent1 3 2 3 2 4 6 2 3" xfId="19035"/>
    <cellStyle name="20% - Accent1 3 2 3 2 4 6 3" xfId="19036"/>
    <cellStyle name="20% - Accent1 3 2 3 2 4 6 3 2" xfId="19037"/>
    <cellStyle name="20% - Accent1 3 2 3 2 4 6 4" xfId="19038"/>
    <cellStyle name="20% - Accent1 3 2 3 2 4 7" xfId="19039"/>
    <cellStyle name="20% - Accent1 3 2 3 2 4 7 2" xfId="19040"/>
    <cellStyle name="20% - Accent1 3 2 3 2 4 7 2 2" xfId="19041"/>
    <cellStyle name="20% - Accent1 3 2 3 2 4 7 3" xfId="19042"/>
    <cellStyle name="20% - Accent1 3 2 3 2 4 8" xfId="19043"/>
    <cellStyle name="20% - Accent1 3 2 3 2 4 8 2" xfId="19044"/>
    <cellStyle name="20% - Accent1 3 2 3 2 4 8 2 2" xfId="19045"/>
    <cellStyle name="20% - Accent1 3 2 3 2 4 8 3" xfId="19046"/>
    <cellStyle name="20% - Accent1 3 2 3 2 4 9" xfId="19047"/>
    <cellStyle name="20% - Accent1 3 2 3 2 4 9 2" xfId="19048"/>
    <cellStyle name="20% - Accent1 3 2 3 2 5" xfId="19049"/>
    <cellStyle name="20% - Accent1 3 2 3 2 5 10" xfId="19050"/>
    <cellStyle name="20% - Accent1 3 2 3 2 5 10 2" xfId="19051"/>
    <cellStyle name="20% - Accent1 3 2 3 2 5 11" xfId="19052"/>
    <cellStyle name="20% - Accent1 3 2 3 2 5 2" xfId="19053"/>
    <cellStyle name="20% - Accent1 3 2 3 2 5 2 2" xfId="19054"/>
    <cellStyle name="20% - Accent1 3 2 3 2 5 2 2 2" xfId="19055"/>
    <cellStyle name="20% - Accent1 3 2 3 2 5 2 2 2 2" xfId="19056"/>
    <cellStyle name="20% - Accent1 3 2 3 2 5 2 2 2 2 2" xfId="19057"/>
    <cellStyle name="20% - Accent1 3 2 3 2 5 2 2 2 3" xfId="19058"/>
    <cellStyle name="20% - Accent1 3 2 3 2 5 2 2 3" xfId="19059"/>
    <cellStyle name="20% - Accent1 3 2 3 2 5 2 2 3 2" xfId="19060"/>
    <cellStyle name="20% - Accent1 3 2 3 2 5 2 2 4" xfId="19061"/>
    <cellStyle name="20% - Accent1 3 2 3 2 5 2 3" xfId="19062"/>
    <cellStyle name="20% - Accent1 3 2 3 2 5 2 3 2" xfId="19063"/>
    <cellStyle name="20% - Accent1 3 2 3 2 5 2 3 2 2" xfId="19064"/>
    <cellStyle name="20% - Accent1 3 2 3 2 5 2 3 2 2 2" xfId="19065"/>
    <cellStyle name="20% - Accent1 3 2 3 2 5 2 3 2 3" xfId="19066"/>
    <cellStyle name="20% - Accent1 3 2 3 2 5 2 3 3" xfId="19067"/>
    <cellStyle name="20% - Accent1 3 2 3 2 5 2 3 3 2" xfId="19068"/>
    <cellStyle name="20% - Accent1 3 2 3 2 5 2 3 4" xfId="19069"/>
    <cellStyle name="20% - Accent1 3 2 3 2 5 2 4" xfId="19070"/>
    <cellStyle name="20% - Accent1 3 2 3 2 5 2 4 2" xfId="19071"/>
    <cellStyle name="20% - Accent1 3 2 3 2 5 2 4 2 2" xfId="19072"/>
    <cellStyle name="20% - Accent1 3 2 3 2 5 2 4 2 2 2" xfId="19073"/>
    <cellStyle name="20% - Accent1 3 2 3 2 5 2 4 2 3" xfId="19074"/>
    <cellStyle name="20% - Accent1 3 2 3 2 5 2 4 3" xfId="19075"/>
    <cellStyle name="20% - Accent1 3 2 3 2 5 2 4 3 2" xfId="19076"/>
    <cellStyle name="20% - Accent1 3 2 3 2 5 2 4 4" xfId="19077"/>
    <cellStyle name="20% - Accent1 3 2 3 2 5 2 5" xfId="19078"/>
    <cellStyle name="20% - Accent1 3 2 3 2 5 2 5 2" xfId="19079"/>
    <cellStyle name="20% - Accent1 3 2 3 2 5 2 5 2 2" xfId="19080"/>
    <cellStyle name="20% - Accent1 3 2 3 2 5 2 5 3" xfId="19081"/>
    <cellStyle name="20% - Accent1 3 2 3 2 5 2 6" xfId="19082"/>
    <cellStyle name="20% - Accent1 3 2 3 2 5 2 6 2" xfId="19083"/>
    <cellStyle name="20% - Accent1 3 2 3 2 5 2 6 2 2" xfId="19084"/>
    <cellStyle name="20% - Accent1 3 2 3 2 5 2 6 3" xfId="19085"/>
    <cellStyle name="20% - Accent1 3 2 3 2 5 2 7" xfId="19086"/>
    <cellStyle name="20% - Accent1 3 2 3 2 5 2 7 2" xfId="19087"/>
    <cellStyle name="20% - Accent1 3 2 3 2 5 2 8" xfId="19088"/>
    <cellStyle name="20% - Accent1 3 2 3 2 5 2 8 2" xfId="19089"/>
    <cellStyle name="20% - Accent1 3 2 3 2 5 2 9" xfId="19090"/>
    <cellStyle name="20% - Accent1 3 2 3 2 5 3" xfId="19091"/>
    <cellStyle name="20% - Accent1 3 2 3 2 5 3 2" xfId="19092"/>
    <cellStyle name="20% - Accent1 3 2 3 2 5 3 2 2" xfId="19093"/>
    <cellStyle name="20% - Accent1 3 2 3 2 5 3 2 2 2" xfId="19094"/>
    <cellStyle name="20% - Accent1 3 2 3 2 5 3 2 2 2 2" xfId="19095"/>
    <cellStyle name="20% - Accent1 3 2 3 2 5 3 2 2 3" xfId="19096"/>
    <cellStyle name="20% - Accent1 3 2 3 2 5 3 2 3" xfId="19097"/>
    <cellStyle name="20% - Accent1 3 2 3 2 5 3 2 3 2" xfId="19098"/>
    <cellStyle name="20% - Accent1 3 2 3 2 5 3 2 4" xfId="19099"/>
    <cellStyle name="20% - Accent1 3 2 3 2 5 3 3" xfId="19100"/>
    <cellStyle name="20% - Accent1 3 2 3 2 5 3 3 2" xfId="19101"/>
    <cellStyle name="20% - Accent1 3 2 3 2 5 3 3 2 2" xfId="19102"/>
    <cellStyle name="20% - Accent1 3 2 3 2 5 3 3 2 2 2" xfId="19103"/>
    <cellStyle name="20% - Accent1 3 2 3 2 5 3 3 2 3" xfId="19104"/>
    <cellStyle name="20% - Accent1 3 2 3 2 5 3 3 3" xfId="19105"/>
    <cellStyle name="20% - Accent1 3 2 3 2 5 3 3 3 2" xfId="19106"/>
    <cellStyle name="20% - Accent1 3 2 3 2 5 3 3 4" xfId="19107"/>
    <cellStyle name="20% - Accent1 3 2 3 2 5 3 4" xfId="19108"/>
    <cellStyle name="20% - Accent1 3 2 3 2 5 3 4 2" xfId="19109"/>
    <cellStyle name="20% - Accent1 3 2 3 2 5 3 4 2 2" xfId="19110"/>
    <cellStyle name="20% - Accent1 3 2 3 2 5 3 4 2 2 2" xfId="19111"/>
    <cellStyle name="20% - Accent1 3 2 3 2 5 3 4 2 3" xfId="19112"/>
    <cellStyle name="20% - Accent1 3 2 3 2 5 3 4 3" xfId="19113"/>
    <cellStyle name="20% - Accent1 3 2 3 2 5 3 4 3 2" xfId="19114"/>
    <cellStyle name="20% - Accent1 3 2 3 2 5 3 4 4" xfId="19115"/>
    <cellStyle name="20% - Accent1 3 2 3 2 5 3 5" xfId="19116"/>
    <cellStyle name="20% - Accent1 3 2 3 2 5 3 5 2" xfId="19117"/>
    <cellStyle name="20% - Accent1 3 2 3 2 5 3 5 2 2" xfId="19118"/>
    <cellStyle name="20% - Accent1 3 2 3 2 5 3 5 3" xfId="19119"/>
    <cellStyle name="20% - Accent1 3 2 3 2 5 3 6" xfId="19120"/>
    <cellStyle name="20% - Accent1 3 2 3 2 5 3 6 2" xfId="19121"/>
    <cellStyle name="20% - Accent1 3 2 3 2 5 3 6 2 2" xfId="19122"/>
    <cellStyle name="20% - Accent1 3 2 3 2 5 3 6 3" xfId="19123"/>
    <cellStyle name="20% - Accent1 3 2 3 2 5 3 7" xfId="19124"/>
    <cellStyle name="20% - Accent1 3 2 3 2 5 3 7 2" xfId="19125"/>
    <cellStyle name="20% - Accent1 3 2 3 2 5 3 8" xfId="19126"/>
    <cellStyle name="20% - Accent1 3 2 3 2 5 3 8 2" xfId="19127"/>
    <cellStyle name="20% - Accent1 3 2 3 2 5 3 9" xfId="19128"/>
    <cellStyle name="20% - Accent1 3 2 3 2 5 4" xfId="19129"/>
    <cellStyle name="20% - Accent1 3 2 3 2 5 4 2" xfId="19130"/>
    <cellStyle name="20% - Accent1 3 2 3 2 5 4 2 2" xfId="19131"/>
    <cellStyle name="20% - Accent1 3 2 3 2 5 4 2 2 2" xfId="19132"/>
    <cellStyle name="20% - Accent1 3 2 3 2 5 4 2 3" xfId="19133"/>
    <cellStyle name="20% - Accent1 3 2 3 2 5 4 3" xfId="19134"/>
    <cellStyle name="20% - Accent1 3 2 3 2 5 4 3 2" xfId="19135"/>
    <cellStyle name="20% - Accent1 3 2 3 2 5 4 4" xfId="19136"/>
    <cellStyle name="20% - Accent1 3 2 3 2 5 5" xfId="19137"/>
    <cellStyle name="20% - Accent1 3 2 3 2 5 5 2" xfId="19138"/>
    <cellStyle name="20% - Accent1 3 2 3 2 5 5 2 2" xfId="19139"/>
    <cellStyle name="20% - Accent1 3 2 3 2 5 5 2 2 2" xfId="19140"/>
    <cellStyle name="20% - Accent1 3 2 3 2 5 5 2 3" xfId="19141"/>
    <cellStyle name="20% - Accent1 3 2 3 2 5 5 3" xfId="19142"/>
    <cellStyle name="20% - Accent1 3 2 3 2 5 5 3 2" xfId="19143"/>
    <cellStyle name="20% - Accent1 3 2 3 2 5 5 4" xfId="19144"/>
    <cellStyle name="20% - Accent1 3 2 3 2 5 6" xfId="19145"/>
    <cellStyle name="20% - Accent1 3 2 3 2 5 6 2" xfId="19146"/>
    <cellStyle name="20% - Accent1 3 2 3 2 5 6 2 2" xfId="19147"/>
    <cellStyle name="20% - Accent1 3 2 3 2 5 6 2 2 2" xfId="19148"/>
    <cellStyle name="20% - Accent1 3 2 3 2 5 6 2 3" xfId="19149"/>
    <cellStyle name="20% - Accent1 3 2 3 2 5 6 3" xfId="19150"/>
    <cellStyle name="20% - Accent1 3 2 3 2 5 6 3 2" xfId="19151"/>
    <cellStyle name="20% - Accent1 3 2 3 2 5 6 4" xfId="19152"/>
    <cellStyle name="20% - Accent1 3 2 3 2 5 7" xfId="19153"/>
    <cellStyle name="20% - Accent1 3 2 3 2 5 7 2" xfId="19154"/>
    <cellStyle name="20% - Accent1 3 2 3 2 5 7 2 2" xfId="19155"/>
    <cellStyle name="20% - Accent1 3 2 3 2 5 7 3" xfId="19156"/>
    <cellStyle name="20% - Accent1 3 2 3 2 5 8" xfId="19157"/>
    <cellStyle name="20% - Accent1 3 2 3 2 5 8 2" xfId="19158"/>
    <cellStyle name="20% - Accent1 3 2 3 2 5 8 2 2" xfId="19159"/>
    <cellStyle name="20% - Accent1 3 2 3 2 5 8 3" xfId="19160"/>
    <cellStyle name="20% - Accent1 3 2 3 2 5 9" xfId="19161"/>
    <cellStyle name="20% - Accent1 3 2 3 2 5 9 2" xfId="19162"/>
    <cellStyle name="20% - Accent1 3 2 3 2 6" xfId="19163"/>
    <cellStyle name="20% - Accent1 3 2 3 2 6 2" xfId="19164"/>
    <cellStyle name="20% - Accent1 3 2 3 2 6 2 2" xfId="19165"/>
    <cellStyle name="20% - Accent1 3 2 3 2 6 2 2 2" xfId="19166"/>
    <cellStyle name="20% - Accent1 3 2 3 2 6 2 2 2 2" xfId="19167"/>
    <cellStyle name="20% - Accent1 3 2 3 2 6 2 2 3" xfId="19168"/>
    <cellStyle name="20% - Accent1 3 2 3 2 6 2 3" xfId="19169"/>
    <cellStyle name="20% - Accent1 3 2 3 2 6 2 3 2" xfId="19170"/>
    <cellStyle name="20% - Accent1 3 2 3 2 6 2 4" xfId="19171"/>
    <cellStyle name="20% - Accent1 3 2 3 2 6 3" xfId="19172"/>
    <cellStyle name="20% - Accent1 3 2 3 2 6 3 2" xfId="19173"/>
    <cellStyle name="20% - Accent1 3 2 3 2 6 3 2 2" xfId="19174"/>
    <cellStyle name="20% - Accent1 3 2 3 2 6 3 2 2 2" xfId="19175"/>
    <cellStyle name="20% - Accent1 3 2 3 2 6 3 2 3" xfId="19176"/>
    <cellStyle name="20% - Accent1 3 2 3 2 6 3 3" xfId="19177"/>
    <cellStyle name="20% - Accent1 3 2 3 2 6 3 3 2" xfId="19178"/>
    <cellStyle name="20% - Accent1 3 2 3 2 6 3 4" xfId="19179"/>
    <cellStyle name="20% - Accent1 3 2 3 2 6 4" xfId="19180"/>
    <cellStyle name="20% - Accent1 3 2 3 2 6 4 2" xfId="19181"/>
    <cellStyle name="20% - Accent1 3 2 3 2 6 4 2 2" xfId="19182"/>
    <cellStyle name="20% - Accent1 3 2 3 2 6 4 2 2 2" xfId="19183"/>
    <cellStyle name="20% - Accent1 3 2 3 2 6 4 2 3" xfId="19184"/>
    <cellStyle name="20% - Accent1 3 2 3 2 6 4 3" xfId="19185"/>
    <cellStyle name="20% - Accent1 3 2 3 2 6 4 3 2" xfId="19186"/>
    <cellStyle name="20% - Accent1 3 2 3 2 6 4 4" xfId="19187"/>
    <cellStyle name="20% - Accent1 3 2 3 2 6 5" xfId="19188"/>
    <cellStyle name="20% - Accent1 3 2 3 2 6 5 2" xfId="19189"/>
    <cellStyle name="20% - Accent1 3 2 3 2 6 5 2 2" xfId="19190"/>
    <cellStyle name="20% - Accent1 3 2 3 2 6 5 3" xfId="19191"/>
    <cellStyle name="20% - Accent1 3 2 3 2 6 6" xfId="19192"/>
    <cellStyle name="20% - Accent1 3 2 3 2 6 6 2" xfId="19193"/>
    <cellStyle name="20% - Accent1 3 2 3 2 6 6 2 2" xfId="19194"/>
    <cellStyle name="20% - Accent1 3 2 3 2 6 6 3" xfId="19195"/>
    <cellStyle name="20% - Accent1 3 2 3 2 6 7" xfId="19196"/>
    <cellStyle name="20% - Accent1 3 2 3 2 6 7 2" xfId="19197"/>
    <cellStyle name="20% - Accent1 3 2 3 2 6 8" xfId="19198"/>
    <cellStyle name="20% - Accent1 3 2 3 2 6 8 2" xfId="19199"/>
    <cellStyle name="20% - Accent1 3 2 3 2 6 9" xfId="19200"/>
    <cellStyle name="20% - Accent1 3 2 3 2 7" xfId="19201"/>
    <cellStyle name="20% - Accent1 3 2 3 2 7 2" xfId="19202"/>
    <cellStyle name="20% - Accent1 3 2 3 2 7 2 2" xfId="19203"/>
    <cellStyle name="20% - Accent1 3 2 3 2 7 2 2 2" xfId="19204"/>
    <cellStyle name="20% - Accent1 3 2 3 2 7 2 2 2 2" xfId="19205"/>
    <cellStyle name="20% - Accent1 3 2 3 2 7 2 2 3" xfId="19206"/>
    <cellStyle name="20% - Accent1 3 2 3 2 7 2 3" xfId="19207"/>
    <cellStyle name="20% - Accent1 3 2 3 2 7 2 3 2" xfId="19208"/>
    <cellStyle name="20% - Accent1 3 2 3 2 7 2 4" xfId="19209"/>
    <cellStyle name="20% - Accent1 3 2 3 2 7 3" xfId="19210"/>
    <cellStyle name="20% - Accent1 3 2 3 2 7 3 2" xfId="19211"/>
    <cellStyle name="20% - Accent1 3 2 3 2 7 3 2 2" xfId="19212"/>
    <cellStyle name="20% - Accent1 3 2 3 2 7 3 2 2 2" xfId="19213"/>
    <cellStyle name="20% - Accent1 3 2 3 2 7 3 2 3" xfId="19214"/>
    <cellStyle name="20% - Accent1 3 2 3 2 7 3 3" xfId="19215"/>
    <cellStyle name="20% - Accent1 3 2 3 2 7 3 3 2" xfId="19216"/>
    <cellStyle name="20% - Accent1 3 2 3 2 7 3 4" xfId="19217"/>
    <cellStyle name="20% - Accent1 3 2 3 2 7 4" xfId="19218"/>
    <cellStyle name="20% - Accent1 3 2 3 2 7 4 2" xfId="19219"/>
    <cellStyle name="20% - Accent1 3 2 3 2 7 4 2 2" xfId="19220"/>
    <cellStyle name="20% - Accent1 3 2 3 2 7 4 2 2 2" xfId="19221"/>
    <cellStyle name="20% - Accent1 3 2 3 2 7 4 2 3" xfId="19222"/>
    <cellStyle name="20% - Accent1 3 2 3 2 7 4 3" xfId="19223"/>
    <cellStyle name="20% - Accent1 3 2 3 2 7 4 3 2" xfId="19224"/>
    <cellStyle name="20% - Accent1 3 2 3 2 7 4 4" xfId="19225"/>
    <cellStyle name="20% - Accent1 3 2 3 2 7 5" xfId="19226"/>
    <cellStyle name="20% - Accent1 3 2 3 2 7 5 2" xfId="19227"/>
    <cellStyle name="20% - Accent1 3 2 3 2 7 5 2 2" xfId="19228"/>
    <cellStyle name="20% - Accent1 3 2 3 2 7 5 3" xfId="19229"/>
    <cellStyle name="20% - Accent1 3 2 3 2 7 6" xfId="19230"/>
    <cellStyle name="20% - Accent1 3 2 3 2 7 6 2" xfId="19231"/>
    <cellStyle name="20% - Accent1 3 2 3 2 7 6 2 2" xfId="19232"/>
    <cellStyle name="20% - Accent1 3 2 3 2 7 6 3" xfId="19233"/>
    <cellStyle name="20% - Accent1 3 2 3 2 7 7" xfId="19234"/>
    <cellStyle name="20% - Accent1 3 2 3 2 7 7 2" xfId="19235"/>
    <cellStyle name="20% - Accent1 3 2 3 2 7 8" xfId="19236"/>
    <cellStyle name="20% - Accent1 3 2 3 2 7 8 2" xfId="19237"/>
    <cellStyle name="20% - Accent1 3 2 3 2 7 9" xfId="19238"/>
    <cellStyle name="20% - Accent1 3 2 3 2 8" xfId="19239"/>
    <cellStyle name="20% - Accent1 3 2 3 2 8 2" xfId="19240"/>
    <cellStyle name="20% - Accent1 3 2 3 2 8 2 2" xfId="19241"/>
    <cellStyle name="20% - Accent1 3 2 3 2 8 2 2 2" xfId="19242"/>
    <cellStyle name="20% - Accent1 3 2 3 2 8 2 3" xfId="19243"/>
    <cellStyle name="20% - Accent1 3 2 3 2 8 3" xfId="19244"/>
    <cellStyle name="20% - Accent1 3 2 3 2 8 3 2" xfId="19245"/>
    <cellStyle name="20% - Accent1 3 2 3 2 8 4" xfId="19246"/>
    <cellStyle name="20% - Accent1 3 2 3 2 9" xfId="19247"/>
    <cellStyle name="20% - Accent1 3 2 3 2 9 2" xfId="19248"/>
    <cellStyle name="20% - Accent1 3 2 3 2 9 2 2" xfId="19249"/>
    <cellStyle name="20% - Accent1 3 2 3 2 9 2 2 2" xfId="19250"/>
    <cellStyle name="20% - Accent1 3 2 3 2 9 2 3" xfId="19251"/>
    <cellStyle name="20% - Accent1 3 2 3 2 9 3" xfId="19252"/>
    <cellStyle name="20% - Accent1 3 2 3 2 9 3 2" xfId="19253"/>
    <cellStyle name="20% - Accent1 3 2 3 2 9 4" xfId="19254"/>
    <cellStyle name="20% - Accent1 3 2 3 3" xfId="19255"/>
    <cellStyle name="20% - Accent1 3 2 3 3 10" xfId="19256"/>
    <cellStyle name="20% - Accent1 3 2 3 3 10 2" xfId="19257"/>
    <cellStyle name="20% - Accent1 3 2 3 3 10 2 2" xfId="19258"/>
    <cellStyle name="20% - Accent1 3 2 3 3 10 3" xfId="19259"/>
    <cellStyle name="20% - Accent1 3 2 3 3 11" xfId="19260"/>
    <cellStyle name="20% - Accent1 3 2 3 3 11 2" xfId="19261"/>
    <cellStyle name="20% - Accent1 3 2 3 3 11 2 2" xfId="19262"/>
    <cellStyle name="20% - Accent1 3 2 3 3 11 3" xfId="19263"/>
    <cellStyle name="20% - Accent1 3 2 3 3 12" xfId="19264"/>
    <cellStyle name="20% - Accent1 3 2 3 3 12 2" xfId="19265"/>
    <cellStyle name="20% - Accent1 3 2 3 3 13" xfId="19266"/>
    <cellStyle name="20% - Accent1 3 2 3 3 13 2" xfId="19267"/>
    <cellStyle name="20% - Accent1 3 2 3 3 14" xfId="19268"/>
    <cellStyle name="20% - Accent1 3 2 3 3 2" xfId="19269"/>
    <cellStyle name="20% - Accent1 3 2 3 3 2 10" xfId="19270"/>
    <cellStyle name="20% - Accent1 3 2 3 3 2 10 2" xfId="19271"/>
    <cellStyle name="20% - Accent1 3 2 3 3 2 11" xfId="19272"/>
    <cellStyle name="20% - Accent1 3 2 3 3 2 2" xfId="19273"/>
    <cellStyle name="20% - Accent1 3 2 3 3 2 2 2" xfId="19274"/>
    <cellStyle name="20% - Accent1 3 2 3 3 2 2 2 2" xfId="19275"/>
    <cellStyle name="20% - Accent1 3 2 3 3 2 2 2 2 2" xfId="19276"/>
    <cellStyle name="20% - Accent1 3 2 3 3 2 2 2 2 2 2" xfId="19277"/>
    <cellStyle name="20% - Accent1 3 2 3 3 2 2 2 2 3" xfId="19278"/>
    <cellStyle name="20% - Accent1 3 2 3 3 2 2 2 3" xfId="19279"/>
    <cellStyle name="20% - Accent1 3 2 3 3 2 2 2 3 2" xfId="19280"/>
    <cellStyle name="20% - Accent1 3 2 3 3 2 2 2 4" xfId="19281"/>
    <cellStyle name="20% - Accent1 3 2 3 3 2 2 3" xfId="19282"/>
    <cellStyle name="20% - Accent1 3 2 3 3 2 2 3 2" xfId="19283"/>
    <cellStyle name="20% - Accent1 3 2 3 3 2 2 3 2 2" xfId="19284"/>
    <cellStyle name="20% - Accent1 3 2 3 3 2 2 3 2 2 2" xfId="19285"/>
    <cellStyle name="20% - Accent1 3 2 3 3 2 2 3 2 3" xfId="19286"/>
    <cellStyle name="20% - Accent1 3 2 3 3 2 2 3 3" xfId="19287"/>
    <cellStyle name="20% - Accent1 3 2 3 3 2 2 3 3 2" xfId="19288"/>
    <cellStyle name="20% - Accent1 3 2 3 3 2 2 3 4" xfId="19289"/>
    <cellStyle name="20% - Accent1 3 2 3 3 2 2 4" xfId="19290"/>
    <cellStyle name="20% - Accent1 3 2 3 3 2 2 4 2" xfId="19291"/>
    <cellStyle name="20% - Accent1 3 2 3 3 2 2 4 2 2" xfId="19292"/>
    <cellStyle name="20% - Accent1 3 2 3 3 2 2 4 2 2 2" xfId="19293"/>
    <cellStyle name="20% - Accent1 3 2 3 3 2 2 4 2 3" xfId="19294"/>
    <cellStyle name="20% - Accent1 3 2 3 3 2 2 4 3" xfId="19295"/>
    <cellStyle name="20% - Accent1 3 2 3 3 2 2 4 3 2" xfId="19296"/>
    <cellStyle name="20% - Accent1 3 2 3 3 2 2 4 4" xfId="19297"/>
    <cellStyle name="20% - Accent1 3 2 3 3 2 2 5" xfId="19298"/>
    <cellStyle name="20% - Accent1 3 2 3 3 2 2 5 2" xfId="19299"/>
    <cellStyle name="20% - Accent1 3 2 3 3 2 2 5 2 2" xfId="19300"/>
    <cellStyle name="20% - Accent1 3 2 3 3 2 2 5 3" xfId="19301"/>
    <cellStyle name="20% - Accent1 3 2 3 3 2 2 6" xfId="19302"/>
    <cellStyle name="20% - Accent1 3 2 3 3 2 2 6 2" xfId="19303"/>
    <cellStyle name="20% - Accent1 3 2 3 3 2 2 6 2 2" xfId="19304"/>
    <cellStyle name="20% - Accent1 3 2 3 3 2 2 6 3" xfId="19305"/>
    <cellStyle name="20% - Accent1 3 2 3 3 2 2 7" xfId="19306"/>
    <cellStyle name="20% - Accent1 3 2 3 3 2 2 7 2" xfId="19307"/>
    <cellStyle name="20% - Accent1 3 2 3 3 2 2 8" xfId="19308"/>
    <cellStyle name="20% - Accent1 3 2 3 3 2 2 8 2" xfId="19309"/>
    <cellStyle name="20% - Accent1 3 2 3 3 2 2 9" xfId="19310"/>
    <cellStyle name="20% - Accent1 3 2 3 3 2 3" xfId="19311"/>
    <cellStyle name="20% - Accent1 3 2 3 3 2 3 2" xfId="19312"/>
    <cellStyle name="20% - Accent1 3 2 3 3 2 3 2 2" xfId="19313"/>
    <cellStyle name="20% - Accent1 3 2 3 3 2 3 2 2 2" xfId="19314"/>
    <cellStyle name="20% - Accent1 3 2 3 3 2 3 2 2 2 2" xfId="19315"/>
    <cellStyle name="20% - Accent1 3 2 3 3 2 3 2 2 3" xfId="19316"/>
    <cellStyle name="20% - Accent1 3 2 3 3 2 3 2 3" xfId="19317"/>
    <cellStyle name="20% - Accent1 3 2 3 3 2 3 2 3 2" xfId="19318"/>
    <cellStyle name="20% - Accent1 3 2 3 3 2 3 2 4" xfId="19319"/>
    <cellStyle name="20% - Accent1 3 2 3 3 2 3 3" xfId="19320"/>
    <cellStyle name="20% - Accent1 3 2 3 3 2 3 3 2" xfId="19321"/>
    <cellStyle name="20% - Accent1 3 2 3 3 2 3 3 2 2" xfId="19322"/>
    <cellStyle name="20% - Accent1 3 2 3 3 2 3 3 2 2 2" xfId="19323"/>
    <cellStyle name="20% - Accent1 3 2 3 3 2 3 3 2 3" xfId="19324"/>
    <cellStyle name="20% - Accent1 3 2 3 3 2 3 3 3" xfId="19325"/>
    <cellStyle name="20% - Accent1 3 2 3 3 2 3 3 3 2" xfId="19326"/>
    <cellStyle name="20% - Accent1 3 2 3 3 2 3 3 4" xfId="19327"/>
    <cellStyle name="20% - Accent1 3 2 3 3 2 3 4" xfId="19328"/>
    <cellStyle name="20% - Accent1 3 2 3 3 2 3 4 2" xfId="19329"/>
    <cellStyle name="20% - Accent1 3 2 3 3 2 3 4 2 2" xfId="19330"/>
    <cellStyle name="20% - Accent1 3 2 3 3 2 3 4 2 2 2" xfId="19331"/>
    <cellStyle name="20% - Accent1 3 2 3 3 2 3 4 2 3" xfId="19332"/>
    <cellStyle name="20% - Accent1 3 2 3 3 2 3 4 3" xfId="19333"/>
    <cellStyle name="20% - Accent1 3 2 3 3 2 3 4 3 2" xfId="19334"/>
    <cellStyle name="20% - Accent1 3 2 3 3 2 3 4 4" xfId="19335"/>
    <cellStyle name="20% - Accent1 3 2 3 3 2 3 5" xfId="19336"/>
    <cellStyle name="20% - Accent1 3 2 3 3 2 3 5 2" xfId="19337"/>
    <cellStyle name="20% - Accent1 3 2 3 3 2 3 5 2 2" xfId="19338"/>
    <cellStyle name="20% - Accent1 3 2 3 3 2 3 5 3" xfId="19339"/>
    <cellStyle name="20% - Accent1 3 2 3 3 2 3 6" xfId="19340"/>
    <cellStyle name="20% - Accent1 3 2 3 3 2 3 6 2" xfId="19341"/>
    <cellStyle name="20% - Accent1 3 2 3 3 2 3 6 2 2" xfId="19342"/>
    <cellStyle name="20% - Accent1 3 2 3 3 2 3 6 3" xfId="19343"/>
    <cellStyle name="20% - Accent1 3 2 3 3 2 3 7" xfId="19344"/>
    <cellStyle name="20% - Accent1 3 2 3 3 2 3 7 2" xfId="19345"/>
    <cellStyle name="20% - Accent1 3 2 3 3 2 3 8" xfId="19346"/>
    <cellStyle name="20% - Accent1 3 2 3 3 2 3 8 2" xfId="19347"/>
    <cellStyle name="20% - Accent1 3 2 3 3 2 3 9" xfId="19348"/>
    <cellStyle name="20% - Accent1 3 2 3 3 2 4" xfId="19349"/>
    <cellStyle name="20% - Accent1 3 2 3 3 2 4 2" xfId="19350"/>
    <cellStyle name="20% - Accent1 3 2 3 3 2 4 2 2" xfId="19351"/>
    <cellStyle name="20% - Accent1 3 2 3 3 2 4 2 2 2" xfId="19352"/>
    <cellStyle name="20% - Accent1 3 2 3 3 2 4 2 3" xfId="19353"/>
    <cellStyle name="20% - Accent1 3 2 3 3 2 4 3" xfId="19354"/>
    <cellStyle name="20% - Accent1 3 2 3 3 2 4 3 2" xfId="19355"/>
    <cellStyle name="20% - Accent1 3 2 3 3 2 4 4" xfId="19356"/>
    <cellStyle name="20% - Accent1 3 2 3 3 2 5" xfId="19357"/>
    <cellStyle name="20% - Accent1 3 2 3 3 2 5 2" xfId="19358"/>
    <cellStyle name="20% - Accent1 3 2 3 3 2 5 2 2" xfId="19359"/>
    <cellStyle name="20% - Accent1 3 2 3 3 2 5 2 2 2" xfId="19360"/>
    <cellStyle name="20% - Accent1 3 2 3 3 2 5 2 3" xfId="19361"/>
    <cellStyle name="20% - Accent1 3 2 3 3 2 5 3" xfId="19362"/>
    <cellStyle name="20% - Accent1 3 2 3 3 2 5 3 2" xfId="19363"/>
    <cellStyle name="20% - Accent1 3 2 3 3 2 5 4" xfId="19364"/>
    <cellStyle name="20% - Accent1 3 2 3 3 2 6" xfId="19365"/>
    <cellStyle name="20% - Accent1 3 2 3 3 2 6 2" xfId="19366"/>
    <cellStyle name="20% - Accent1 3 2 3 3 2 6 2 2" xfId="19367"/>
    <cellStyle name="20% - Accent1 3 2 3 3 2 6 2 2 2" xfId="19368"/>
    <cellStyle name="20% - Accent1 3 2 3 3 2 6 2 3" xfId="19369"/>
    <cellStyle name="20% - Accent1 3 2 3 3 2 6 3" xfId="19370"/>
    <cellStyle name="20% - Accent1 3 2 3 3 2 6 3 2" xfId="19371"/>
    <cellStyle name="20% - Accent1 3 2 3 3 2 6 4" xfId="19372"/>
    <cellStyle name="20% - Accent1 3 2 3 3 2 7" xfId="19373"/>
    <cellStyle name="20% - Accent1 3 2 3 3 2 7 2" xfId="19374"/>
    <cellStyle name="20% - Accent1 3 2 3 3 2 7 2 2" xfId="19375"/>
    <cellStyle name="20% - Accent1 3 2 3 3 2 7 3" xfId="19376"/>
    <cellStyle name="20% - Accent1 3 2 3 3 2 8" xfId="19377"/>
    <cellStyle name="20% - Accent1 3 2 3 3 2 8 2" xfId="19378"/>
    <cellStyle name="20% - Accent1 3 2 3 3 2 8 2 2" xfId="19379"/>
    <cellStyle name="20% - Accent1 3 2 3 3 2 8 3" xfId="19380"/>
    <cellStyle name="20% - Accent1 3 2 3 3 2 9" xfId="19381"/>
    <cellStyle name="20% - Accent1 3 2 3 3 2 9 2" xfId="19382"/>
    <cellStyle name="20% - Accent1 3 2 3 3 3" xfId="19383"/>
    <cellStyle name="20% - Accent1 3 2 3 3 3 10" xfId="19384"/>
    <cellStyle name="20% - Accent1 3 2 3 3 3 10 2" xfId="19385"/>
    <cellStyle name="20% - Accent1 3 2 3 3 3 11" xfId="19386"/>
    <cellStyle name="20% - Accent1 3 2 3 3 3 2" xfId="19387"/>
    <cellStyle name="20% - Accent1 3 2 3 3 3 2 2" xfId="19388"/>
    <cellStyle name="20% - Accent1 3 2 3 3 3 2 2 2" xfId="19389"/>
    <cellStyle name="20% - Accent1 3 2 3 3 3 2 2 2 2" xfId="19390"/>
    <cellStyle name="20% - Accent1 3 2 3 3 3 2 2 2 2 2" xfId="19391"/>
    <cellStyle name="20% - Accent1 3 2 3 3 3 2 2 2 3" xfId="19392"/>
    <cellStyle name="20% - Accent1 3 2 3 3 3 2 2 3" xfId="19393"/>
    <cellStyle name="20% - Accent1 3 2 3 3 3 2 2 3 2" xfId="19394"/>
    <cellStyle name="20% - Accent1 3 2 3 3 3 2 2 4" xfId="19395"/>
    <cellStyle name="20% - Accent1 3 2 3 3 3 2 3" xfId="19396"/>
    <cellStyle name="20% - Accent1 3 2 3 3 3 2 3 2" xfId="19397"/>
    <cellStyle name="20% - Accent1 3 2 3 3 3 2 3 2 2" xfId="19398"/>
    <cellStyle name="20% - Accent1 3 2 3 3 3 2 3 2 2 2" xfId="19399"/>
    <cellStyle name="20% - Accent1 3 2 3 3 3 2 3 2 3" xfId="19400"/>
    <cellStyle name="20% - Accent1 3 2 3 3 3 2 3 3" xfId="19401"/>
    <cellStyle name="20% - Accent1 3 2 3 3 3 2 3 3 2" xfId="19402"/>
    <cellStyle name="20% - Accent1 3 2 3 3 3 2 3 4" xfId="19403"/>
    <cellStyle name="20% - Accent1 3 2 3 3 3 2 4" xfId="19404"/>
    <cellStyle name="20% - Accent1 3 2 3 3 3 2 4 2" xfId="19405"/>
    <cellStyle name="20% - Accent1 3 2 3 3 3 2 4 2 2" xfId="19406"/>
    <cellStyle name="20% - Accent1 3 2 3 3 3 2 4 2 2 2" xfId="19407"/>
    <cellStyle name="20% - Accent1 3 2 3 3 3 2 4 2 3" xfId="19408"/>
    <cellStyle name="20% - Accent1 3 2 3 3 3 2 4 3" xfId="19409"/>
    <cellStyle name="20% - Accent1 3 2 3 3 3 2 4 3 2" xfId="19410"/>
    <cellStyle name="20% - Accent1 3 2 3 3 3 2 4 4" xfId="19411"/>
    <cellStyle name="20% - Accent1 3 2 3 3 3 2 5" xfId="19412"/>
    <cellStyle name="20% - Accent1 3 2 3 3 3 2 5 2" xfId="19413"/>
    <cellStyle name="20% - Accent1 3 2 3 3 3 2 5 2 2" xfId="19414"/>
    <cellStyle name="20% - Accent1 3 2 3 3 3 2 5 3" xfId="19415"/>
    <cellStyle name="20% - Accent1 3 2 3 3 3 2 6" xfId="19416"/>
    <cellStyle name="20% - Accent1 3 2 3 3 3 2 6 2" xfId="19417"/>
    <cellStyle name="20% - Accent1 3 2 3 3 3 2 6 2 2" xfId="19418"/>
    <cellStyle name="20% - Accent1 3 2 3 3 3 2 6 3" xfId="19419"/>
    <cellStyle name="20% - Accent1 3 2 3 3 3 2 7" xfId="19420"/>
    <cellStyle name="20% - Accent1 3 2 3 3 3 2 7 2" xfId="19421"/>
    <cellStyle name="20% - Accent1 3 2 3 3 3 2 8" xfId="19422"/>
    <cellStyle name="20% - Accent1 3 2 3 3 3 2 8 2" xfId="19423"/>
    <cellStyle name="20% - Accent1 3 2 3 3 3 2 9" xfId="19424"/>
    <cellStyle name="20% - Accent1 3 2 3 3 3 3" xfId="19425"/>
    <cellStyle name="20% - Accent1 3 2 3 3 3 3 2" xfId="19426"/>
    <cellStyle name="20% - Accent1 3 2 3 3 3 3 2 2" xfId="19427"/>
    <cellStyle name="20% - Accent1 3 2 3 3 3 3 2 2 2" xfId="19428"/>
    <cellStyle name="20% - Accent1 3 2 3 3 3 3 2 2 2 2" xfId="19429"/>
    <cellStyle name="20% - Accent1 3 2 3 3 3 3 2 2 3" xfId="19430"/>
    <cellStyle name="20% - Accent1 3 2 3 3 3 3 2 3" xfId="19431"/>
    <cellStyle name="20% - Accent1 3 2 3 3 3 3 2 3 2" xfId="19432"/>
    <cellStyle name="20% - Accent1 3 2 3 3 3 3 2 4" xfId="19433"/>
    <cellStyle name="20% - Accent1 3 2 3 3 3 3 3" xfId="19434"/>
    <cellStyle name="20% - Accent1 3 2 3 3 3 3 3 2" xfId="19435"/>
    <cellStyle name="20% - Accent1 3 2 3 3 3 3 3 2 2" xfId="19436"/>
    <cellStyle name="20% - Accent1 3 2 3 3 3 3 3 2 2 2" xfId="19437"/>
    <cellStyle name="20% - Accent1 3 2 3 3 3 3 3 2 3" xfId="19438"/>
    <cellStyle name="20% - Accent1 3 2 3 3 3 3 3 3" xfId="19439"/>
    <cellStyle name="20% - Accent1 3 2 3 3 3 3 3 3 2" xfId="19440"/>
    <cellStyle name="20% - Accent1 3 2 3 3 3 3 3 4" xfId="19441"/>
    <cellStyle name="20% - Accent1 3 2 3 3 3 3 4" xfId="19442"/>
    <cellStyle name="20% - Accent1 3 2 3 3 3 3 4 2" xfId="19443"/>
    <cellStyle name="20% - Accent1 3 2 3 3 3 3 4 2 2" xfId="19444"/>
    <cellStyle name="20% - Accent1 3 2 3 3 3 3 4 2 2 2" xfId="19445"/>
    <cellStyle name="20% - Accent1 3 2 3 3 3 3 4 2 3" xfId="19446"/>
    <cellStyle name="20% - Accent1 3 2 3 3 3 3 4 3" xfId="19447"/>
    <cellStyle name="20% - Accent1 3 2 3 3 3 3 4 3 2" xfId="19448"/>
    <cellStyle name="20% - Accent1 3 2 3 3 3 3 4 4" xfId="19449"/>
    <cellStyle name="20% - Accent1 3 2 3 3 3 3 5" xfId="19450"/>
    <cellStyle name="20% - Accent1 3 2 3 3 3 3 5 2" xfId="19451"/>
    <cellStyle name="20% - Accent1 3 2 3 3 3 3 5 2 2" xfId="19452"/>
    <cellStyle name="20% - Accent1 3 2 3 3 3 3 5 3" xfId="19453"/>
    <cellStyle name="20% - Accent1 3 2 3 3 3 3 6" xfId="19454"/>
    <cellStyle name="20% - Accent1 3 2 3 3 3 3 6 2" xfId="19455"/>
    <cellStyle name="20% - Accent1 3 2 3 3 3 3 6 2 2" xfId="19456"/>
    <cellStyle name="20% - Accent1 3 2 3 3 3 3 6 3" xfId="19457"/>
    <cellStyle name="20% - Accent1 3 2 3 3 3 3 7" xfId="19458"/>
    <cellStyle name="20% - Accent1 3 2 3 3 3 3 7 2" xfId="19459"/>
    <cellStyle name="20% - Accent1 3 2 3 3 3 3 8" xfId="19460"/>
    <cellStyle name="20% - Accent1 3 2 3 3 3 3 8 2" xfId="19461"/>
    <cellStyle name="20% - Accent1 3 2 3 3 3 3 9" xfId="19462"/>
    <cellStyle name="20% - Accent1 3 2 3 3 3 4" xfId="19463"/>
    <cellStyle name="20% - Accent1 3 2 3 3 3 4 2" xfId="19464"/>
    <cellStyle name="20% - Accent1 3 2 3 3 3 4 2 2" xfId="19465"/>
    <cellStyle name="20% - Accent1 3 2 3 3 3 4 2 2 2" xfId="19466"/>
    <cellStyle name="20% - Accent1 3 2 3 3 3 4 2 3" xfId="19467"/>
    <cellStyle name="20% - Accent1 3 2 3 3 3 4 3" xfId="19468"/>
    <cellStyle name="20% - Accent1 3 2 3 3 3 4 3 2" xfId="19469"/>
    <cellStyle name="20% - Accent1 3 2 3 3 3 4 4" xfId="19470"/>
    <cellStyle name="20% - Accent1 3 2 3 3 3 5" xfId="19471"/>
    <cellStyle name="20% - Accent1 3 2 3 3 3 5 2" xfId="19472"/>
    <cellStyle name="20% - Accent1 3 2 3 3 3 5 2 2" xfId="19473"/>
    <cellStyle name="20% - Accent1 3 2 3 3 3 5 2 2 2" xfId="19474"/>
    <cellStyle name="20% - Accent1 3 2 3 3 3 5 2 3" xfId="19475"/>
    <cellStyle name="20% - Accent1 3 2 3 3 3 5 3" xfId="19476"/>
    <cellStyle name="20% - Accent1 3 2 3 3 3 5 3 2" xfId="19477"/>
    <cellStyle name="20% - Accent1 3 2 3 3 3 5 4" xfId="19478"/>
    <cellStyle name="20% - Accent1 3 2 3 3 3 6" xfId="19479"/>
    <cellStyle name="20% - Accent1 3 2 3 3 3 6 2" xfId="19480"/>
    <cellStyle name="20% - Accent1 3 2 3 3 3 6 2 2" xfId="19481"/>
    <cellStyle name="20% - Accent1 3 2 3 3 3 6 2 2 2" xfId="19482"/>
    <cellStyle name="20% - Accent1 3 2 3 3 3 6 2 3" xfId="19483"/>
    <cellStyle name="20% - Accent1 3 2 3 3 3 6 3" xfId="19484"/>
    <cellStyle name="20% - Accent1 3 2 3 3 3 6 3 2" xfId="19485"/>
    <cellStyle name="20% - Accent1 3 2 3 3 3 6 4" xfId="19486"/>
    <cellStyle name="20% - Accent1 3 2 3 3 3 7" xfId="19487"/>
    <cellStyle name="20% - Accent1 3 2 3 3 3 7 2" xfId="19488"/>
    <cellStyle name="20% - Accent1 3 2 3 3 3 7 2 2" xfId="19489"/>
    <cellStyle name="20% - Accent1 3 2 3 3 3 7 3" xfId="19490"/>
    <cellStyle name="20% - Accent1 3 2 3 3 3 8" xfId="19491"/>
    <cellStyle name="20% - Accent1 3 2 3 3 3 8 2" xfId="19492"/>
    <cellStyle name="20% - Accent1 3 2 3 3 3 8 2 2" xfId="19493"/>
    <cellStyle name="20% - Accent1 3 2 3 3 3 8 3" xfId="19494"/>
    <cellStyle name="20% - Accent1 3 2 3 3 3 9" xfId="19495"/>
    <cellStyle name="20% - Accent1 3 2 3 3 3 9 2" xfId="19496"/>
    <cellStyle name="20% - Accent1 3 2 3 3 4" xfId="19497"/>
    <cellStyle name="20% - Accent1 3 2 3 3 4 10" xfId="19498"/>
    <cellStyle name="20% - Accent1 3 2 3 3 4 10 2" xfId="19499"/>
    <cellStyle name="20% - Accent1 3 2 3 3 4 11" xfId="19500"/>
    <cellStyle name="20% - Accent1 3 2 3 3 4 2" xfId="19501"/>
    <cellStyle name="20% - Accent1 3 2 3 3 4 2 2" xfId="19502"/>
    <cellStyle name="20% - Accent1 3 2 3 3 4 2 2 2" xfId="19503"/>
    <cellStyle name="20% - Accent1 3 2 3 3 4 2 2 2 2" xfId="19504"/>
    <cellStyle name="20% - Accent1 3 2 3 3 4 2 2 2 2 2" xfId="19505"/>
    <cellStyle name="20% - Accent1 3 2 3 3 4 2 2 2 3" xfId="19506"/>
    <cellStyle name="20% - Accent1 3 2 3 3 4 2 2 3" xfId="19507"/>
    <cellStyle name="20% - Accent1 3 2 3 3 4 2 2 3 2" xfId="19508"/>
    <cellStyle name="20% - Accent1 3 2 3 3 4 2 2 4" xfId="19509"/>
    <cellStyle name="20% - Accent1 3 2 3 3 4 2 3" xfId="19510"/>
    <cellStyle name="20% - Accent1 3 2 3 3 4 2 3 2" xfId="19511"/>
    <cellStyle name="20% - Accent1 3 2 3 3 4 2 3 2 2" xfId="19512"/>
    <cellStyle name="20% - Accent1 3 2 3 3 4 2 3 2 2 2" xfId="19513"/>
    <cellStyle name="20% - Accent1 3 2 3 3 4 2 3 2 3" xfId="19514"/>
    <cellStyle name="20% - Accent1 3 2 3 3 4 2 3 3" xfId="19515"/>
    <cellStyle name="20% - Accent1 3 2 3 3 4 2 3 3 2" xfId="19516"/>
    <cellStyle name="20% - Accent1 3 2 3 3 4 2 3 4" xfId="19517"/>
    <cellStyle name="20% - Accent1 3 2 3 3 4 2 4" xfId="19518"/>
    <cellStyle name="20% - Accent1 3 2 3 3 4 2 4 2" xfId="19519"/>
    <cellStyle name="20% - Accent1 3 2 3 3 4 2 4 2 2" xfId="19520"/>
    <cellStyle name="20% - Accent1 3 2 3 3 4 2 4 2 2 2" xfId="19521"/>
    <cellStyle name="20% - Accent1 3 2 3 3 4 2 4 2 3" xfId="19522"/>
    <cellStyle name="20% - Accent1 3 2 3 3 4 2 4 3" xfId="19523"/>
    <cellStyle name="20% - Accent1 3 2 3 3 4 2 4 3 2" xfId="19524"/>
    <cellStyle name="20% - Accent1 3 2 3 3 4 2 4 4" xfId="19525"/>
    <cellStyle name="20% - Accent1 3 2 3 3 4 2 5" xfId="19526"/>
    <cellStyle name="20% - Accent1 3 2 3 3 4 2 5 2" xfId="19527"/>
    <cellStyle name="20% - Accent1 3 2 3 3 4 2 5 2 2" xfId="19528"/>
    <cellStyle name="20% - Accent1 3 2 3 3 4 2 5 3" xfId="19529"/>
    <cellStyle name="20% - Accent1 3 2 3 3 4 2 6" xfId="19530"/>
    <cellStyle name="20% - Accent1 3 2 3 3 4 2 6 2" xfId="19531"/>
    <cellStyle name="20% - Accent1 3 2 3 3 4 2 6 2 2" xfId="19532"/>
    <cellStyle name="20% - Accent1 3 2 3 3 4 2 6 3" xfId="19533"/>
    <cellStyle name="20% - Accent1 3 2 3 3 4 2 7" xfId="19534"/>
    <cellStyle name="20% - Accent1 3 2 3 3 4 2 7 2" xfId="19535"/>
    <cellStyle name="20% - Accent1 3 2 3 3 4 2 8" xfId="19536"/>
    <cellStyle name="20% - Accent1 3 2 3 3 4 2 8 2" xfId="19537"/>
    <cellStyle name="20% - Accent1 3 2 3 3 4 2 9" xfId="19538"/>
    <cellStyle name="20% - Accent1 3 2 3 3 4 3" xfId="19539"/>
    <cellStyle name="20% - Accent1 3 2 3 3 4 3 2" xfId="19540"/>
    <cellStyle name="20% - Accent1 3 2 3 3 4 3 2 2" xfId="19541"/>
    <cellStyle name="20% - Accent1 3 2 3 3 4 3 2 2 2" xfId="19542"/>
    <cellStyle name="20% - Accent1 3 2 3 3 4 3 2 2 2 2" xfId="19543"/>
    <cellStyle name="20% - Accent1 3 2 3 3 4 3 2 2 3" xfId="19544"/>
    <cellStyle name="20% - Accent1 3 2 3 3 4 3 2 3" xfId="19545"/>
    <cellStyle name="20% - Accent1 3 2 3 3 4 3 2 3 2" xfId="19546"/>
    <cellStyle name="20% - Accent1 3 2 3 3 4 3 2 4" xfId="19547"/>
    <cellStyle name="20% - Accent1 3 2 3 3 4 3 3" xfId="19548"/>
    <cellStyle name="20% - Accent1 3 2 3 3 4 3 3 2" xfId="19549"/>
    <cellStyle name="20% - Accent1 3 2 3 3 4 3 3 2 2" xfId="19550"/>
    <cellStyle name="20% - Accent1 3 2 3 3 4 3 3 2 2 2" xfId="19551"/>
    <cellStyle name="20% - Accent1 3 2 3 3 4 3 3 2 3" xfId="19552"/>
    <cellStyle name="20% - Accent1 3 2 3 3 4 3 3 3" xfId="19553"/>
    <cellStyle name="20% - Accent1 3 2 3 3 4 3 3 3 2" xfId="19554"/>
    <cellStyle name="20% - Accent1 3 2 3 3 4 3 3 4" xfId="19555"/>
    <cellStyle name="20% - Accent1 3 2 3 3 4 3 4" xfId="19556"/>
    <cellStyle name="20% - Accent1 3 2 3 3 4 3 4 2" xfId="19557"/>
    <cellStyle name="20% - Accent1 3 2 3 3 4 3 4 2 2" xfId="19558"/>
    <cellStyle name="20% - Accent1 3 2 3 3 4 3 4 2 2 2" xfId="19559"/>
    <cellStyle name="20% - Accent1 3 2 3 3 4 3 4 2 3" xfId="19560"/>
    <cellStyle name="20% - Accent1 3 2 3 3 4 3 4 3" xfId="19561"/>
    <cellStyle name="20% - Accent1 3 2 3 3 4 3 4 3 2" xfId="19562"/>
    <cellStyle name="20% - Accent1 3 2 3 3 4 3 4 4" xfId="19563"/>
    <cellStyle name="20% - Accent1 3 2 3 3 4 3 5" xfId="19564"/>
    <cellStyle name="20% - Accent1 3 2 3 3 4 3 5 2" xfId="19565"/>
    <cellStyle name="20% - Accent1 3 2 3 3 4 3 5 2 2" xfId="19566"/>
    <cellStyle name="20% - Accent1 3 2 3 3 4 3 5 3" xfId="19567"/>
    <cellStyle name="20% - Accent1 3 2 3 3 4 3 6" xfId="19568"/>
    <cellStyle name="20% - Accent1 3 2 3 3 4 3 6 2" xfId="19569"/>
    <cellStyle name="20% - Accent1 3 2 3 3 4 3 6 2 2" xfId="19570"/>
    <cellStyle name="20% - Accent1 3 2 3 3 4 3 6 3" xfId="19571"/>
    <cellStyle name="20% - Accent1 3 2 3 3 4 3 7" xfId="19572"/>
    <cellStyle name="20% - Accent1 3 2 3 3 4 3 7 2" xfId="19573"/>
    <cellStyle name="20% - Accent1 3 2 3 3 4 3 8" xfId="19574"/>
    <cellStyle name="20% - Accent1 3 2 3 3 4 3 8 2" xfId="19575"/>
    <cellStyle name="20% - Accent1 3 2 3 3 4 3 9" xfId="19576"/>
    <cellStyle name="20% - Accent1 3 2 3 3 4 4" xfId="19577"/>
    <cellStyle name="20% - Accent1 3 2 3 3 4 4 2" xfId="19578"/>
    <cellStyle name="20% - Accent1 3 2 3 3 4 4 2 2" xfId="19579"/>
    <cellStyle name="20% - Accent1 3 2 3 3 4 4 2 2 2" xfId="19580"/>
    <cellStyle name="20% - Accent1 3 2 3 3 4 4 2 3" xfId="19581"/>
    <cellStyle name="20% - Accent1 3 2 3 3 4 4 3" xfId="19582"/>
    <cellStyle name="20% - Accent1 3 2 3 3 4 4 3 2" xfId="19583"/>
    <cellStyle name="20% - Accent1 3 2 3 3 4 4 4" xfId="19584"/>
    <cellStyle name="20% - Accent1 3 2 3 3 4 5" xfId="19585"/>
    <cellStyle name="20% - Accent1 3 2 3 3 4 5 2" xfId="19586"/>
    <cellStyle name="20% - Accent1 3 2 3 3 4 5 2 2" xfId="19587"/>
    <cellStyle name="20% - Accent1 3 2 3 3 4 5 2 2 2" xfId="19588"/>
    <cellStyle name="20% - Accent1 3 2 3 3 4 5 2 3" xfId="19589"/>
    <cellStyle name="20% - Accent1 3 2 3 3 4 5 3" xfId="19590"/>
    <cellStyle name="20% - Accent1 3 2 3 3 4 5 3 2" xfId="19591"/>
    <cellStyle name="20% - Accent1 3 2 3 3 4 5 4" xfId="19592"/>
    <cellStyle name="20% - Accent1 3 2 3 3 4 6" xfId="19593"/>
    <cellStyle name="20% - Accent1 3 2 3 3 4 6 2" xfId="19594"/>
    <cellStyle name="20% - Accent1 3 2 3 3 4 6 2 2" xfId="19595"/>
    <cellStyle name="20% - Accent1 3 2 3 3 4 6 2 2 2" xfId="19596"/>
    <cellStyle name="20% - Accent1 3 2 3 3 4 6 2 3" xfId="19597"/>
    <cellStyle name="20% - Accent1 3 2 3 3 4 6 3" xfId="19598"/>
    <cellStyle name="20% - Accent1 3 2 3 3 4 6 3 2" xfId="19599"/>
    <cellStyle name="20% - Accent1 3 2 3 3 4 6 4" xfId="19600"/>
    <cellStyle name="20% - Accent1 3 2 3 3 4 7" xfId="19601"/>
    <cellStyle name="20% - Accent1 3 2 3 3 4 7 2" xfId="19602"/>
    <cellStyle name="20% - Accent1 3 2 3 3 4 7 2 2" xfId="19603"/>
    <cellStyle name="20% - Accent1 3 2 3 3 4 7 3" xfId="19604"/>
    <cellStyle name="20% - Accent1 3 2 3 3 4 8" xfId="19605"/>
    <cellStyle name="20% - Accent1 3 2 3 3 4 8 2" xfId="19606"/>
    <cellStyle name="20% - Accent1 3 2 3 3 4 8 2 2" xfId="19607"/>
    <cellStyle name="20% - Accent1 3 2 3 3 4 8 3" xfId="19608"/>
    <cellStyle name="20% - Accent1 3 2 3 3 4 9" xfId="19609"/>
    <cellStyle name="20% - Accent1 3 2 3 3 4 9 2" xfId="19610"/>
    <cellStyle name="20% - Accent1 3 2 3 3 5" xfId="19611"/>
    <cellStyle name="20% - Accent1 3 2 3 3 5 2" xfId="19612"/>
    <cellStyle name="20% - Accent1 3 2 3 3 5 2 2" xfId="19613"/>
    <cellStyle name="20% - Accent1 3 2 3 3 5 2 2 2" xfId="19614"/>
    <cellStyle name="20% - Accent1 3 2 3 3 5 2 2 2 2" xfId="19615"/>
    <cellStyle name="20% - Accent1 3 2 3 3 5 2 2 3" xfId="19616"/>
    <cellStyle name="20% - Accent1 3 2 3 3 5 2 3" xfId="19617"/>
    <cellStyle name="20% - Accent1 3 2 3 3 5 2 3 2" xfId="19618"/>
    <cellStyle name="20% - Accent1 3 2 3 3 5 2 4" xfId="19619"/>
    <cellStyle name="20% - Accent1 3 2 3 3 5 3" xfId="19620"/>
    <cellStyle name="20% - Accent1 3 2 3 3 5 3 2" xfId="19621"/>
    <cellStyle name="20% - Accent1 3 2 3 3 5 3 2 2" xfId="19622"/>
    <cellStyle name="20% - Accent1 3 2 3 3 5 3 2 2 2" xfId="19623"/>
    <cellStyle name="20% - Accent1 3 2 3 3 5 3 2 3" xfId="19624"/>
    <cellStyle name="20% - Accent1 3 2 3 3 5 3 3" xfId="19625"/>
    <cellStyle name="20% - Accent1 3 2 3 3 5 3 3 2" xfId="19626"/>
    <cellStyle name="20% - Accent1 3 2 3 3 5 3 4" xfId="19627"/>
    <cellStyle name="20% - Accent1 3 2 3 3 5 4" xfId="19628"/>
    <cellStyle name="20% - Accent1 3 2 3 3 5 4 2" xfId="19629"/>
    <cellStyle name="20% - Accent1 3 2 3 3 5 4 2 2" xfId="19630"/>
    <cellStyle name="20% - Accent1 3 2 3 3 5 4 2 2 2" xfId="19631"/>
    <cellStyle name="20% - Accent1 3 2 3 3 5 4 2 3" xfId="19632"/>
    <cellStyle name="20% - Accent1 3 2 3 3 5 4 3" xfId="19633"/>
    <cellStyle name="20% - Accent1 3 2 3 3 5 4 3 2" xfId="19634"/>
    <cellStyle name="20% - Accent1 3 2 3 3 5 4 4" xfId="19635"/>
    <cellStyle name="20% - Accent1 3 2 3 3 5 5" xfId="19636"/>
    <cellStyle name="20% - Accent1 3 2 3 3 5 5 2" xfId="19637"/>
    <cellStyle name="20% - Accent1 3 2 3 3 5 5 2 2" xfId="19638"/>
    <cellStyle name="20% - Accent1 3 2 3 3 5 5 3" xfId="19639"/>
    <cellStyle name="20% - Accent1 3 2 3 3 5 6" xfId="19640"/>
    <cellStyle name="20% - Accent1 3 2 3 3 5 6 2" xfId="19641"/>
    <cellStyle name="20% - Accent1 3 2 3 3 5 6 2 2" xfId="19642"/>
    <cellStyle name="20% - Accent1 3 2 3 3 5 6 3" xfId="19643"/>
    <cellStyle name="20% - Accent1 3 2 3 3 5 7" xfId="19644"/>
    <cellStyle name="20% - Accent1 3 2 3 3 5 7 2" xfId="19645"/>
    <cellStyle name="20% - Accent1 3 2 3 3 5 8" xfId="19646"/>
    <cellStyle name="20% - Accent1 3 2 3 3 5 8 2" xfId="19647"/>
    <cellStyle name="20% - Accent1 3 2 3 3 5 9" xfId="19648"/>
    <cellStyle name="20% - Accent1 3 2 3 3 6" xfId="19649"/>
    <cellStyle name="20% - Accent1 3 2 3 3 6 2" xfId="19650"/>
    <cellStyle name="20% - Accent1 3 2 3 3 6 2 2" xfId="19651"/>
    <cellStyle name="20% - Accent1 3 2 3 3 6 2 2 2" xfId="19652"/>
    <cellStyle name="20% - Accent1 3 2 3 3 6 2 2 2 2" xfId="19653"/>
    <cellStyle name="20% - Accent1 3 2 3 3 6 2 2 3" xfId="19654"/>
    <cellStyle name="20% - Accent1 3 2 3 3 6 2 3" xfId="19655"/>
    <cellStyle name="20% - Accent1 3 2 3 3 6 2 3 2" xfId="19656"/>
    <cellStyle name="20% - Accent1 3 2 3 3 6 2 4" xfId="19657"/>
    <cellStyle name="20% - Accent1 3 2 3 3 6 3" xfId="19658"/>
    <cellStyle name="20% - Accent1 3 2 3 3 6 3 2" xfId="19659"/>
    <cellStyle name="20% - Accent1 3 2 3 3 6 3 2 2" xfId="19660"/>
    <cellStyle name="20% - Accent1 3 2 3 3 6 3 2 2 2" xfId="19661"/>
    <cellStyle name="20% - Accent1 3 2 3 3 6 3 2 3" xfId="19662"/>
    <cellStyle name="20% - Accent1 3 2 3 3 6 3 3" xfId="19663"/>
    <cellStyle name="20% - Accent1 3 2 3 3 6 3 3 2" xfId="19664"/>
    <cellStyle name="20% - Accent1 3 2 3 3 6 3 4" xfId="19665"/>
    <cellStyle name="20% - Accent1 3 2 3 3 6 4" xfId="19666"/>
    <cellStyle name="20% - Accent1 3 2 3 3 6 4 2" xfId="19667"/>
    <cellStyle name="20% - Accent1 3 2 3 3 6 4 2 2" xfId="19668"/>
    <cellStyle name="20% - Accent1 3 2 3 3 6 4 2 2 2" xfId="19669"/>
    <cellStyle name="20% - Accent1 3 2 3 3 6 4 2 3" xfId="19670"/>
    <cellStyle name="20% - Accent1 3 2 3 3 6 4 3" xfId="19671"/>
    <cellStyle name="20% - Accent1 3 2 3 3 6 4 3 2" xfId="19672"/>
    <cellStyle name="20% - Accent1 3 2 3 3 6 4 4" xfId="19673"/>
    <cellStyle name="20% - Accent1 3 2 3 3 6 5" xfId="19674"/>
    <cellStyle name="20% - Accent1 3 2 3 3 6 5 2" xfId="19675"/>
    <cellStyle name="20% - Accent1 3 2 3 3 6 5 2 2" xfId="19676"/>
    <cellStyle name="20% - Accent1 3 2 3 3 6 5 3" xfId="19677"/>
    <cellStyle name="20% - Accent1 3 2 3 3 6 6" xfId="19678"/>
    <cellStyle name="20% - Accent1 3 2 3 3 6 6 2" xfId="19679"/>
    <cellStyle name="20% - Accent1 3 2 3 3 6 6 2 2" xfId="19680"/>
    <cellStyle name="20% - Accent1 3 2 3 3 6 6 3" xfId="19681"/>
    <cellStyle name="20% - Accent1 3 2 3 3 6 7" xfId="19682"/>
    <cellStyle name="20% - Accent1 3 2 3 3 6 7 2" xfId="19683"/>
    <cellStyle name="20% - Accent1 3 2 3 3 6 8" xfId="19684"/>
    <cellStyle name="20% - Accent1 3 2 3 3 6 8 2" xfId="19685"/>
    <cellStyle name="20% - Accent1 3 2 3 3 6 9" xfId="19686"/>
    <cellStyle name="20% - Accent1 3 2 3 3 7" xfId="19687"/>
    <cellStyle name="20% - Accent1 3 2 3 3 7 2" xfId="19688"/>
    <cellStyle name="20% - Accent1 3 2 3 3 7 2 2" xfId="19689"/>
    <cellStyle name="20% - Accent1 3 2 3 3 7 2 2 2" xfId="19690"/>
    <cellStyle name="20% - Accent1 3 2 3 3 7 2 3" xfId="19691"/>
    <cellStyle name="20% - Accent1 3 2 3 3 7 3" xfId="19692"/>
    <cellStyle name="20% - Accent1 3 2 3 3 7 3 2" xfId="19693"/>
    <cellStyle name="20% - Accent1 3 2 3 3 7 4" xfId="19694"/>
    <cellStyle name="20% - Accent1 3 2 3 3 8" xfId="19695"/>
    <cellStyle name="20% - Accent1 3 2 3 3 8 2" xfId="19696"/>
    <cellStyle name="20% - Accent1 3 2 3 3 8 2 2" xfId="19697"/>
    <cellStyle name="20% - Accent1 3 2 3 3 8 2 2 2" xfId="19698"/>
    <cellStyle name="20% - Accent1 3 2 3 3 8 2 3" xfId="19699"/>
    <cellStyle name="20% - Accent1 3 2 3 3 8 3" xfId="19700"/>
    <cellStyle name="20% - Accent1 3 2 3 3 8 3 2" xfId="19701"/>
    <cellStyle name="20% - Accent1 3 2 3 3 8 4" xfId="19702"/>
    <cellStyle name="20% - Accent1 3 2 3 3 9" xfId="19703"/>
    <cellStyle name="20% - Accent1 3 2 3 3 9 2" xfId="19704"/>
    <cellStyle name="20% - Accent1 3 2 3 3 9 2 2" xfId="19705"/>
    <cellStyle name="20% - Accent1 3 2 3 3 9 2 2 2" xfId="19706"/>
    <cellStyle name="20% - Accent1 3 2 3 3 9 2 3" xfId="19707"/>
    <cellStyle name="20% - Accent1 3 2 3 3 9 3" xfId="19708"/>
    <cellStyle name="20% - Accent1 3 2 3 3 9 3 2" xfId="19709"/>
    <cellStyle name="20% - Accent1 3 2 3 3 9 4" xfId="19710"/>
    <cellStyle name="20% - Accent1 3 2 3 4" xfId="19711"/>
    <cellStyle name="20% - Accent1 3 2 3 4 10" xfId="19712"/>
    <cellStyle name="20% - Accent1 3 2 3 4 10 2" xfId="19713"/>
    <cellStyle name="20% - Accent1 3 2 3 4 11" xfId="19714"/>
    <cellStyle name="20% - Accent1 3 2 3 4 2" xfId="19715"/>
    <cellStyle name="20% - Accent1 3 2 3 4 2 2" xfId="19716"/>
    <cellStyle name="20% - Accent1 3 2 3 4 2 2 2" xfId="19717"/>
    <cellStyle name="20% - Accent1 3 2 3 4 2 2 2 2" xfId="19718"/>
    <cellStyle name="20% - Accent1 3 2 3 4 2 2 2 2 2" xfId="19719"/>
    <cellStyle name="20% - Accent1 3 2 3 4 2 2 2 3" xfId="19720"/>
    <cellStyle name="20% - Accent1 3 2 3 4 2 2 3" xfId="19721"/>
    <cellStyle name="20% - Accent1 3 2 3 4 2 2 3 2" xfId="19722"/>
    <cellStyle name="20% - Accent1 3 2 3 4 2 2 4" xfId="19723"/>
    <cellStyle name="20% - Accent1 3 2 3 4 2 3" xfId="19724"/>
    <cellStyle name="20% - Accent1 3 2 3 4 2 3 2" xfId="19725"/>
    <cellStyle name="20% - Accent1 3 2 3 4 2 3 2 2" xfId="19726"/>
    <cellStyle name="20% - Accent1 3 2 3 4 2 3 2 2 2" xfId="19727"/>
    <cellStyle name="20% - Accent1 3 2 3 4 2 3 2 3" xfId="19728"/>
    <cellStyle name="20% - Accent1 3 2 3 4 2 3 3" xfId="19729"/>
    <cellStyle name="20% - Accent1 3 2 3 4 2 3 3 2" xfId="19730"/>
    <cellStyle name="20% - Accent1 3 2 3 4 2 3 4" xfId="19731"/>
    <cellStyle name="20% - Accent1 3 2 3 4 2 4" xfId="19732"/>
    <cellStyle name="20% - Accent1 3 2 3 4 2 4 2" xfId="19733"/>
    <cellStyle name="20% - Accent1 3 2 3 4 2 4 2 2" xfId="19734"/>
    <cellStyle name="20% - Accent1 3 2 3 4 2 4 2 2 2" xfId="19735"/>
    <cellStyle name="20% - Accent1 3 2 3 4 2 4 2 3" xfId="19736"/>
    <cellStyle name="20% - Accent1 3 2 3 4 2 4 3" xfId="19737"/>
    <cellStyle name="20% - Accent1 3 2 3 4 2 4 3 2" xfId="19738"/>
    <cellStyle name="20% - Accent1 3 2 3 4 2 4 4" xfId="19739"/>
    <cellStyle name="20% - Accent1 3 2 3 4 2 5" xfId="19740"/>
    <cellStyle name="20% - Accent1 3 2 3 4 2 5 2" xfId="19741"/>
    <cellStyle name="20% - Accent1 3 2 3 4 2 5 2 2" xfId="19742"/>
    <cellStyle name="20% - Accent1 3 2 3 4 2 5 3" xfId="19743"/>
    <cellStyle name="20% - Accent1 3 2 3 4 2 6" xfId="19744"/>
    <cellStyle name="20% - Accent1 3 2 3 4 2 6 2" xfId="19745"/>
    <cellStyle name="20% - Accent1 3 2 3 4 2 6 2 2" xfId="19746"/>
    <cellStyle name="20% - Accent1 3 2 3 4 2 6 3" xfId="19747"/>
    <cellStyle name="20% - Accent1 3 2 3 4 2 7" xfId="19748"/>
    <cellStyle name="20% - Accent1 3 2 3 4 2 7 2" xfId="19749"/>
    <cellStyle name="20% - Accent1 3 2 3 4 2 8" xfId="19750"/>
    <cellStyle name="20% - Accent1 3 2 3 4 2 8 2" xfId="19751"/>
    <cellStyle name="20% - Accent1 3 2 3 4 2 9" xfId="19752"/>
    <cellStyle name="20% - Accent1 3 2 3 4 3" xfId="19753"/>
    <cellStyle name="20% - Accent1 3 2 3 4 3 2" xfId="19754"/>
    <cellStyle name="20% - Accent1 3 2 3 4 3 2 2" xfId="19755"/>
    <cellStyle name="20% - Accent1 3 2 3 4 3 2 2 2" xfId="19756"/>
    <cellStyle name="20% - Accent1 3 2 3 4 3 2 2 2 2" xfId="19757"/>
    <cellStyle name="20% - Accent1 3 2 3 4 3 2 2 3" xfId="19758"/>
    <cellStyle name="20% - Accent1 3 2 3 4 3 2 3" xfId="19759"/>
    <cellStyle name="20% - Accent1 3 2 3 4 3 2 3 2" xfId="19760"/>
    <cellStyle name="20% - Accent1 3 2 3 4 3 2 4" xfId="19761"/>
    <cellStyle name="20% - Accent1 3 2 3 4 3 3" xfId="19762"/>
    <cellStyle name="20% - Accent1 3 2 3 4 3 3 2" xfId="19763"/>
    <cellStyle name="20% - Accent1 3 2 3 4 3 3 2 2" xfId="19764"/>
    <cellStyle name="20% - Accent1 3 2 3 4 3 3 2 2 2" xfId="19765"/>
    <cellStyle name="20% - Accent1 3 2 3 4 3 3 2 3" xfId="19766"/>
    <cellStyle name="20% - Accent1 3 2 3 4 3 3 3" xfId="19767"/>
    <cellStyle name="20% - Accent1 3 2 3 4 3 3 3 2" xfId="19768"/>
    <cellStyle name="20% - Accent1 3 2 3 4 3 3 4" xfId="19769"/>
    <cellStyle name="20% - Accent1 3 2 3 4 3 4" xfId="19770"/>
    <cellStyle name="20% - Accent1 3 2 3 4 3 4 2" xfId="19771"/>
    <cellStyle name="20% - Accent1 3 2 3 4 3 4 2 2" xfId="19772"/>
    <cellStyle name="20% - Accent1 3 2 3 4 3 4 2 2 2" xfId="19773"/>
    <cellStyle name="20% - Accent1 3 2 3 4 3 4 2 3" xfId="19774"/>
    <cellStyle name="20% - Accent1 3 2 3 4 3 4 3" xfId="19775"/>
    <cellStyle name="20% - Accent1 3 2 3 4 3 4 3 2" xfId="19776"/>
    <cellStyle name="20% - Accent1 3 2 3 4 3 4 4" xfId="19777"/>
    <cellStyle name="20% - Accent1 3 2 3 4 3 5" xfId="19778"/>
    <cellStyle name="20% - Accent1 3 2 3 4 3 5 2" xfId="19779"/>
    <cellStyle name="20% - Accent1 3 2 3 4 3 5 2 2" xfId="19780"/>
    <cellStyle name="20% - Accent1 3 2 3 4 3 5 3" xfId="19781"/>
    <cellStyle name="20% - Accent1 3 2 3 4 3 6" xfId="19782"/>
    <cellStyle name="20% - Accent1 3 2 3 4 3 6 2" xfId="19783"/>
    <cellStyle name="20% - Accent1 3 2 3 4 3 6 2 2" xfId="19784"/>
    <cellStyle name="20% - Accent1 3 2 3 4 3 6 3" xfId="19785"/>
    <cellStyle name="20% - Accent1 3 2 3 4 3 7" xfId="19786"/>
    <cellStyle name="20% - Accent1 3 2 3 4 3 7 2" xfId="19787"/>
    <cellStyle name="20% - Accent1 3 2 3 4 3 8" xfId="19788"/>
    <cellStyle name="20% - Accent1 3 2 3 4 3 8 2" xfId="19789"/>
    <cellStyle name="20% - Accent1 3 2 3 4 3 9" xfId="19790"/>
    <cellStyle name="20% - Accent1 3 2 3 4 4" xfId="19791"/>
    <cellStyle name="20% - Accent1 3 2 3 4 4 2" xfId="19792"/>
    <cellStyle name="20% - Accent1 3 2 3 4 4 2 2" xfId="19793"/>
    <cellStyle name="20% - Accent1 3 2 3 4 4 2 2 2" xfId="19794"/>
    <cellStyle name="20% - Accent1 3 2 3 4 4 2 3" xfId="19795"/>
    <cellStyle name="20% - Accent1 3 2 3 4 4 3" xfId="19796"/>
    <cellStyle name="20% - Accent1 3 2 3 4 4 3 2" xfId="19797"/>
    <cellStyle name="20% - Accent1 3 2 3 4 4 4" xfId="19798"/>
    <cellStyle name="20% - Accent1 3 2 3 4 5" xfId="19799"/>
    <cellStyle name="20% - Accent1 3 2 3 4 5 2" xfId="19800"/>
    <cellStyle name="20% - Accent1 3 2 3 4 5 2 2" xfId="19801"/>
    <cellStyle name="20% - Accent1 3 2 3 4 5 2 2 2" xfId="19802"/>
    <cellStyle name="20% - Accent1 3 2 3 4 5 2 3" xfId="19803"/>
    <cellStyle name="20% - Accent1 3 2 3 4 5 3" xfId="19804"/>
    <cellStyle name="20% - Accent1 3 2 3 4 5 3 2" xfId="19805"/>
    <cellStyle name="20% - Accent1 3 2 3 4 5 4" xfId="19806"/>
    <cellStyle name="20% - Accent1 3 2 3 4 6" xfId="19807"/>
    <cellStyle name="20% - Accent1 3 2 3 4 6 2" xfId="19808"/>
    <cellStyle name="20% - Accent1 3 2 3 4 6 2 2" xfId="19809"/>
    <cellStyle name="20% - Accent1 3 2 3 4 6 2 2 2" xfId="19810"/>
    <cellStyle name="20% - Accent1 3 2 3 4 6 2 3" xfId="19811"/>
    <cellStyle name="20% - Accent1 3 2 3 4 6 3" xfId="19812"/>
    <cellStyle name="20% - Accent1 3 2 3 4 6 3 2" xfId="19813"/>
    <cellStyle name="20% - Accent1 3 2 3 4 6 4" xfId="19814"/>
    <cellStyle name="20% - Accent1 3 2 3 4 7" xfId="19815"/>
    <cellStyle name="20% - Accent1 3 2 3 4 7 2" xfId="19816"/>
    <cellStyle name="20% - Accent1 3 2 3 4 7 2 2" xfId="19817"/>
    <cellStyle name="20% - Accent1 3 2 3 4 7 3" xfId="19818"/>
    <cellStyle name="20% - Accent1 3 2 3 4 8" xfId="19819"/>
    <cellStyle name="20% - Accent1 3 2 3 4 8 2" xfId="19820"/>
    <cellStyle name="20% - Accent1 3 2 3 4 8 2 2" xfId="19821"/>
    <cellStyle name="20% - Accent1 3 2 3 4 8 3" xfId="19822"/>
    <cellStyle name="20% - Accent1 3 2 3 4 9" xfId="19823"/>
    <cellStyle name="20% - Accent1 3 2 3 4 9 2" xfId="19824"/>
    <cellStyle name="20% - Accent1 3 2 3 5" xfId="19825"/>
    <cellStyle name="20% - Accent1 3 2 3 5 10" xfId="19826"/>
    <cellStyle name="20% - Accent1 3 2 3 5 10 2" xfId="19827"/>
    <cellStyle name="20% - Accent1 3 2 3 5 11" xfId="19828"/>
    <cellStyle name="20% - Accent1 3 2 3 5 2" xfId="19829"/>
    <cellStyle name="20% - Accent1 3 2 3 5 2 2" xfId="19830"/>
    <cellStyle name="20% - Accent1 3 2 3 5 2 2 2" xfId="19831"/>
    <cellStyle name="20% - Accent1 3 2 3 5 2 2 2 2" xfId="19832"/>
    <cellStyle name="20% - Accent1 3 2 3 5 2 2 2 2 2" xfId="19833"/>
    <cellStyle name="20% - Accent1 3 2 3 5 2 2 2 3" xfId="19834"/>
    <cellStyle name="20% - Accent1 3 2 3 5 2 2 3" xfId="19835"/>
    <cellStyle name="20% - Accent1 3 2 3 5 2 2 3 2" xfId="19836"/>
    <cellStyle name="20% - Accent1 3 2 3 5 2 2 4" xfId="19837"/>
    <cellStyle name="20% - Accent1 3 2 3 5 2 3" xfId="19838"/>
    <cellStyle name="20% - Accent1 3 2 3 5 2 3 2" xfId="19839"/>
    <cellStyle name="20% - Accent1 3 2 3 5 2 3 2 2" xfId="19840"/>
    <cellStyle name="20% - Accent1 3 2 3 5 2 3 2 2 2" xfId="19841"/>
    <cellStyle name="20% - Accent1 3 2 3 5 2 3 2 3" xfId="19842"/>
    <cellStyle name="20% - Accent1 3 2 3 5 2 3 3" xfId="19843"/>
    <cellStyle name="20% - Accent1 3 2 3 5 2 3 3 2" xfId="19844"/>
    <cellStyle name="20% - Accent1 3 2 3 5 2 3 4" xfId="19845"/>
    <cellStyle name="20% - Accent1 3 2 3 5 2 4" xfId="19846"/>
    <cellStyle name="20% - Accent1 3 2 3 5 2 4 2" xfId="19847"/>
    <cellStyle name="20% - Accent1 3 2 3 5 2 4 2 2" xfId="19848"/>
    <cellStyle name="20% - Accent1 3 2 3 5 2 4 2 2 2" xfId="19849"/>
    <cellStyle name="20% - Accent1 3 2 3 5 2 4 2 3" xfId="19850"/>
    <cellStyle name="20% - Accent1 3 2 3 5 2 4 3" xfId="19851"/>
    <cellStyle name="20% - Accent1 3 2 3 5 2 4 3 2" xfId="19852"/>
    <cellStyle name="20% - Accent1 3 2 3 5 2 4 4" xfId="19853"/>
    <cellStyle name="20% - Accent1 3 2 3 5 2 5" xfId="19854"/>
    <cellStyle name="20% - Accent1 3 2 3 5 2 5 2" xfId="19855"/>
    <cellStyle name="20% - Accent1 3 2 3 5 2 5 2 2" xfId="19856"/>
    <cellStyle name="20% - Accent1 3 2 3 5 2 5 3" xfId="19857"/>
    <cellStyle name="20% - Accent1 3 2 3 5 2 6" xfId="19858"/>
    <cellStyle name="20% - Accent1 3 2 3 5 2 6 2" xfId="19859"/>
    <cellStyle name="20% - Accent1 3 2 3 5 2 6 2 2" xfId="19860"/>
    <cellStyle name="20% - Accent1 3 2 3 5 2 6 3" xfId="19861"/>
    <cellStyle name="20% - Accent1 3 2 3 5 2 7" xfId="19862"/>
    <cellStyle name="20% - Accent1 3 2 3 5 2 7 2" xfId="19863"/>
    <cellStyle name="20% - Accent1 3 2 3 5 2 8" xfId="19864"/>
    <cellStyle name="20% - Accent1 3 2 3 5 2 8 2" xfId="19865"/>
    <cellStyle name="20% - Accent1 3 2 3 5 2 9" xfId="19866"/>
    <cellStyle name="20% - Accent1 3 2 3 5 3" xfId="19867"/>
    <cellStyle name="20% - Accent1 3 2 3 5 3 2" xfId="19868"/>
    <cellStyle name="20% - Accent1 3 2 3 5 3 2 2" xfId="19869"/>
    <cellStyle name="20% - Accent1 3 2 3 5 3 2 2 2" xfId="19870"/>
    <cellStyle name="20% - Accent1 3 2 3 5 3 2 2 2 2" xfId="19871"/>
    <cellStyle name="20% - Accent1 3 2 3 5 3 2 2 3" xfId="19872"/>
    <cellStyle name="20% - Accent1 3 2 3 5 3 2 3" xfId="19873"/>
    <cellStyle name="20% - Accent1 3 2 3 5 3 2 3 2" xfId="19874"/>
    <cellStyle name="20% - Accent1 3 2 3 5 3 2 4" xfId="19875"/>
    <cellStyle name="20% - Accent1 3 2 3 5 3 3" xfId="19876"/>
    <cellStyle name="20% - Accent1 3 2 3 5 3 3 2" xfId="19877"/>
    <cellStyle name="20% - Accent1 3 2 3 5 3 3 2 2" xfId="19878"/>
    <cellStyle name="20% - Accent1 3 2 3 5 3 3 2 2 2" xfId="19879"/>
    <cellStyle name="20% - Accent1 3 2 3 5 3 3 2 3" xfId="19880"/>
    <cellStyle name="20% - Accent1 3 2 3 5 3 3 3" xfId="19881"/>
    <cellStyle name="20% - Accent1 3 2 3 5 3 3 3 2" xfId="19882"/>
    <cellStyle name="20% - Accent1 3 2 3 5 3 3 4" xfId="19883"/>
    <cellStyle name="20% - Accent1 3 2 3 5 3 4" xfId="19884"/>
    <cellStyle name="20% - Accent1 3 2 3 5 3 4 2" xfId="19885"/>
    <cellStyle name="20% - Accent1 3 2 3 5 3 4 2 2" xfId="19886"/>
    <cellStyle name="20% - Accent1 3 2 3 5 3 4 2 2 2" xfId="19887"/>
    <cellStyle name="20% - Accent1 3 2 3 5 3 4 2 3" xfId="19888"/>
    <cellStyle name="20% - Accent1 3 2 3 5 3 4 3" xfId="19889"/>
    <cellStyle name="20% - Accent1 3 2 3 5 3 4 3 2" xfId="19890"/>
    <cellStyle name="20% - Accent1 3 2 3 5 3 4 4" xfId="19891"/>
    <cellStyle name="20% - Accent1 3 2 3 5 3 5" xfId="19892"/>
    <cellStyle name="20% - Accent1 3 2 3 5 3 5 2" xfId="19893"/>
    <cellStyle name="20% - Accent1 3 2 3 5 3 5 2 2" xfId="19894"/>
    <cellStyle name="20% - Accent1 3 2 3 5 3 5 3" xfId="19895"/>
    <cellStyle name="20% - Accent1 3 2 3 5 3 6" xfId="19896"/>
    <cellStyle name="20% - Accent1 3 2 3 5 3 6 2" xfId="19897"/>
    <cellStyle name="20% - Accent1 3 2 3 5 3 6 2 2" xfId="19898"/>
    <cellStyle name="20% - Accent1 3 2 3 5 3 6 3" xfId="19899"/>
    <cellStyle name="20% - Accent1 3 2 3 5 3 7" xfId="19900"/>
    <cellStyle name="20% - Accent1 3 2 3 5 3 7 2" xfId="19901"/>
    <cellStyle name="20% - Accent1 3 2 3 5 3 8" xfId="19902"/>
    <cellStyle name="20% - Accent1 3 2 3 5 3 8 2" xfId="19903"/>
    <cellStyle name="20% - Accent1 3 2 3 5 3 9" xfId="19904"/>
    <cellStyle name="20% - Accent1 3 2 3 5 4" xfId="19905"/>
    <cellStyle name="20% - Accent1 3 2 3 5 4 2" xfId="19906"/>
    <cellStyle name="20% - Accent1 3 2 3 5 4 2 2" xfId="19907"/>
    <cellStyle name="20% - Accent1 3 2 3 5 4 2 2 2" xfId="19908"/>
    <cellStyle name="20% - Accent1 3 2 3 5 4 2 3" xfId="19909"/>
    <cellStyle name="20% - Accent1 3 2 3 5 4 3" xfId="19910"/>
    <cellStyle name="20% - Accent1 3 2 3 5 4 3 2" xfId="19911"/>
    <cellStyle name="20% - Accent1 3 2 3 5 4 4" xfId="19912"/>
    <cellStyle name="20% - Accent1 3 2 3 5 5" xfId="19913"/>
    <cellStyle name="20% - Accent1 3 2 3 5 5 2" xfId="19914"/>
    <cellStyle name="20% - Accent1 3 2 3 5 5 2 2" xfId="19915"/>
    <cellStyle name="20% - Accent1 3 2 3 5 5 2 2 2" xfId="19916"/>
    <cellStyle name="20% - Accent1 3 2 3 5 5 2 3" xfId="19917"/>
    <cellStyle name="20% - Accent1 3 2 3 5 5 3" xfId="19918"/>
    <cellStyle name="20% - Accent1 3 2 3 5 5 3 2" xfId="19919"/>
    <cellStyle name="20% - Accent1 3 2 3 5 5 4" xfId="19920"/>
    <cellStyle name="20% - Accent1 3 2 3 5 6" xfId="19921"/>
    <cellStyle name="20% - Accent1 3 2 3 5 6 2" xfId="19922"/>
    <cellStyle name="20% - Accent1 3 2 3 5 6 2 2" xfId="19923"/>
    <cellStyle name="20% - Accent1 3 2 3 5 6 2 2 2" xfId="19924"/>
    <cellStyle name="20% - Accent1 3 2 3 5 6 2 3" xfId="19925"/>
    <cellStyle name="20% - Accent1 3 2 3 5 6 3" xfId="19926"/>
    <cellStyle name="20% - Accent1 3 2 3 5 6 3 2" xfId="19927"/>
    <cellStyle name="20% - Accent1 3 2 3 5 6 4" xfId="19928"/>
    <cellStyle name="20% - Accent1 3 2 3 5 7" xfId="19929"/>
    <cellStyle name="20% - Accent1 3 2 3 5 7 2" xfId="19930"/>
    <cellStyle name="20% - Accent1 3 2 3 5 7 2 2" xfId="19931"/>
    <cellStyle name="20% - Accent1 3 2 3 5 7 3" xfId="19932"/>
    <cellStyle name="20% - Accent1 3 2 3 5 8" xfId="19933"/>
    <cellStyle name="20% - Accent1 3 2 3 5 8 2" xfId="19934"/>
    <cellStyle name="20% - Accent1 3 2 3 5 8 2 2" xfId="19935"/>
    <cellStyle name="20% - Accent1 3 2 3 5 8 3" xfId="19936"/>
    <cellStyle name="20% - Accent1 3 2 3 5 9" xfId="19937"/>
    <cellStyle name="20% - Accent1 3 2 3 5 9 2" xfId="19938"/>
    <cellStyle name="20% - Accent1 3 2 3 6" xfId="19939"/>
    <cellStyle name="20% - Accent1 3 2 3 6 10" xfId="19940"/>
    <cellStyle name="20% - Accent1 3 2 3 6 10 2" xfId="19941"/>
    <cellStyle name="20% - Accent1 3 2 3 6 11" xfId="19942"/>
    <cellStyle name="20% - Accent1 3 2 3 6 2" xfId="19943"/>
    <cellStyle name="20% - Accent1 3 2 3 6 2 2" xfId="19944"/>
    <cellStyle name="20% - Accent1 3 2 3 6 2 2 2" xfId="19945"/>
    <cellStyle name="20% - Accent1 3 2 3 6 2 2 2 2" xfId="19946"/>
    <cellStyle name="20% - Accent1 3 2 3 6 2 2 2 2 2" xfId="19947"/>
    <cellStyle name="20% - Accent1 3 2 3 6 2 2 2 3" xfId="19948"/>
    <cellStyle name="20% - Accent1 3 2 3 6 2 2 3" xfId="19949"/>
    <cellStyle name="20% - Accent1 3 2 3 6 2 2 3 2" xfId="19950"/>
    <cellStyle name="20% - Accent1 3 2 3 6 2 2 4" xfId="19951"/>
    <cellStyle name="20% - Accent1 3 2 3 6 2 3" xfId="19952"/>
    <cellStyle name="20% - Accent1 3 2 3 6 2 3 2" xfId="19953"/>
    <cellStyle name="20% - Accent1 3 2 3 6 2 3 2 2" xfId="19954"/>
    <cellStyle name="20% - Accent1 3 2 3 6 2 3 2 2 2" xfId="19955"/>
    <cellStyle name="20% - Accent1 3 2 3 6 2 3 2 3" xfId="19956"/>
    <cellStyle name="20% - Accent1 3 2 3 6 2 3 3" xfId="19957"/>
    <cellStyle name="20% - Accent1 3 2 3 6 2 3 3 2" xfId="19958"/>
    <cellStyle name="20% - Accent1 3 2 3 6 2 3 4" xfId="19959"/>
    <cellStyle name="20% - Accent1 3 2 3 6 2 4" xfId="19960"/>
    <cellStyle name="20% - Accent1 3 2 3 6 2 4 2" xfId="19961"/>
    <cellStyle name="20% - Accent1 3 2 3 6 2 4 2 2" xfId="19962"/>
    <cellStyle name="20% - Accent1 3 2 3 6 2 4 2 2 2" xfId="19963"/>
    <cellStyle name="20% - Accent1 3 2 3 6 2 4 2 3" xfId="19964"/>
    <cellStyle name="20% - Accent1 3 2 3 6 2 4 3" xfId="19965"/>
    <cellStyle name="20% - Accent1 3 2 3 6 2 4 3 2" xfId="19966"/>
    <cellStyle name="20% - Accent1 3 2 3 6 2 4 4" xfId="19967"/>
    <cellStyle name="20% - Accent1 3 2 3 6 2 5" xfId="19968"/>
    <cellStyle name="20% - Accent1 3 2 3 6 2 5 2" xfId="19969"/>
    <cellStyle name="20% - Accent1 3 2 3 6 2 5 2 2" xfId="19970"/>
    <cellStyle name="20% - Accent1 3 2 3 6 2 5 3" xfId="19971"/>
    <cellStyle name="20% - Accent1 3 2 3 6 2 6" xfId="19972"/>
    <cellStyle name="20% - Accent1 3 2 3 6 2 6 2" xfId="19973"/>
    <cellStyle name="20% - Accent1 3 2 3 6 2 6 2 2" xfId="19974"/>
    <cellStyle name="20% - Accent1 3 2 3 6 2 6 3" xfId="19975"/>
    <cellStyle name="20% - Accent1 3 2 3 6 2 7" xfId="19976"/>
    <cellStyle name="20% - Accent1 3 2 3 6 2 7 2" xfId="19977"/>
    <cellStyle name="20% - Accent1 3 2 3 6 2 8" xfId="19978"/>
    <cellStyle name="20% - Accent1 3 2 3 6 2 8 2" xfId="19979"/>
    <cellStyle name="20% - Accent1 3 2 3 6 2 9" xfId="19980"/>
    <cellStyle name="20% - Accent1 3 2 3 6 3" xfId="19981"/>
    <cellStyle name="20% - Accent1 3 2 3 6 3 2" xfId="19982"/>
    <cellStyle name="20% - Accent1 3 2 3 6 3 2 2" xfId="19983"/>
    <cellStyle name="20% - Accent1 3 2 3 6 3 2 2 2" xfId="19984"/>
    <cellStyle name="20% - Accent1 3 2 3 6 3 2 2 2 2" xfId="19985"/>
    <cellStyle name="20% - Accent1 3 2 3 6 3 2 2 3" xfId="19986"/>
    <cellStyle name="20% - Accent1 3 2 3 6 3 2 3" xfId="19987"/>
    <cellStyle name="20% - Accent1 3 2 3 6 3 2 3 2" xfId="19988"/>
    <cellStyle name="20% - Accent1 3 2 3 6 3 2 4" xfId="19989"/>
    <cellStyle name="20% - Accent1 3 2 3 6 3 3" xfId="19990"/>
    <cellStyle name="20% - Accent1 3 2 3 6 3 3 2" xfId="19991"/>
    <cellStyle name="20% - Accent1 3 2 3 6 3 3 2 2" xfId="19992"/>
    <cellStyle name="20% - Accent1 3 2 3 6 3 3 2 2 2" xfId="19993"/>
    <cellStyle name="20% - Accent1 3 2 3 6 3 3 2 3" xfId="19994"/>
    <cellStyle name="20% - Accent1 3 2 3 6 3 3 3" xfId="19995"/>
    <cellStyle name="20% - Accent1 3 2 3 6 3 3 3 2" xfId="19996"/>
    <cellStyle name="20% - Accent1 3 2 3 6 3 3 4" xfId="19997"/>
    <cellStyle name="20% - Accent1 3 2 3 6 3 4" xfId="19998"/>
    <cellStyle name="20% - Accent1 3 2 3 6 3 4 2" xfId="19999"/>
    <cellStyle name="20% - Accent1 3 2 3 6 3 4 2 2" xfId="20000"/>
    <cellStyle name="20% - Accent1 3 2 3 6 3 4 2 2 2" xfId="20001"/>
    <cellStyle name="20% - Accent1 3 2 3 6 3 4 2 3" xfId="20002"/>
    <cellStyle name="20% - Accent1 3 2 3 6 3 4 3" xfId="20003"/>
    <cellStyle name="20% - Accent1 3 2 3 6 3 4 3 2" xfId="20004"/>
    <cellStyle name="20% - Accent1 3 2 3 6 3 4 4" xfId="20005"/>
    <cellStyle name="20% - Accent1 3 2 3 6 3 5" xfId="20006"/>
    <cellStyle name="20% - Accent1 3 2 3 6 3 5 2" xfId="20007"/>
    <cellStyle name="20% - Accent1 3 2 3 6 3 5 2 2" xfId="20008"/>
    <cellStyle name="20% - Accent1 3 2 3 6 3 5 3" xfId="20009"/>
    <cellStyle name="20% - Accent1 3 2 3 6 3 6" xfId="20010"/>
    <cellStyle name="20% - Accent1 3 2 3 6 3 6 2" xfId="20011"/>
    <cellStyle name="20% - Accent1 3 2 3 6 3 6 2 2" xfId="20012"/>
    <cellStyle name="20% - Accent1 3 2 3 6 3 6 3" xfId="20013"/>
    <cellStyle name="20% - Accent1 3 2 3 6 3 7" xfId="20014"/>
    <cellStyle name="20% - Accent1 3 2 3 6 3 7 2" xfId="20015"/>
    <cellStyle name="20% - Accent1 3 2 3 6 3 8" xfId="20016"/>
    <cellStyle name="20% - Accent1 3 2 3 6 3 8 2" xfId="20017"/>
    <cellStyle name="20% - Accent1 3 2 3 6 3 9" xfId="20018"/>
    <cellStyle name="20% - Accent1 3 2 3 6 4" xfId="20019"/>
    <cellStyle name="20% - Accent1 3 2 3 6 4 2" xfId="20020"/>
    <cellStyle name="20% - Accent1 3 2 3 6 4 2 2" xfId="20021"/>
    <cellStyle name="20% - Accent1 3 2 3 6 4 2 2 2" xfId="20022"/>
    <cellStyle name="20% - Accent1 3 2 3 6 4 2 3" xfId="20023"/>
    <cellStyle name="20% - Accent1 3 2 3 6 4 3" xfId="20024"/>
    <cellStyle name="20% - Accent1 3 2 3 6 4 3 2" xfId="20025"/>
    <cellStyle name="20% - Accent1 3 2 3 6 4 4" xfId="20026"/>
    <cellStyle name="20% - Accent1 3 2 3 6 5" xfId="20027"/>
    <cellStyle name="20% - Accent1 3 2 3 6 5 2" xfId="20028"/>
    <cellStyle name="20% - Accent1 3 2 3 6 5 2 2" xfId="20029"/>
    <cellStyle name="20% - Accent1 3 2 3 6 5 2 2 2" xfId="20030"/>
    <cellStyle name="20% - Accent1 3 2 3 6 5 2 3" xfId="20031"/>
    <cellStyle name="20% - Accent1 3 2 3 6 5 3" xfId="20032"/>
    <cellStyle name="20% - Accent1 3 2 3 6 5 3 2" xfId="20033"/>
    <cellStyle name="20% - Accent1 3 2 3 6 5 4" xfId="20034"/>
    <cellStyle name="20% - Accent1 3 2 3 6 6" xfId="20035"/>
    <cellStyle name="20% - Accent1 3 2 3 6 6 2" xfId="20036"/>
    <cellStyle name="20% - Accent1 3 2 3 6 6 2 2" xfId="20037"/>
    <cellStyle name="20% - Accent1 3 2 3 6 6 2 2 2" xfId="20038"/>
    <cellStyle name="20% - Accent1 3 2 3 6 6 2 3" xfId="20039"/>
    <cellStyle name="20% - Accent1 3 2 3 6 6 3" xfId="20040"/>
    <cellStyle name="20% - Accent1 3 2 3 6 6 3 2" xfId="20041"/>
    <cellStyle name="20% - Accent1 3 2 3 6 6 4" xfId="20042"/>
    <cellStyle name="20% - Accent1 3 2 3 6 7" xfId="20043"/>
    <cellStyle name="20% - Accent1 3 2 3 6 7 2" xfId="20044"/>
    <cellStyle name="20% - Accent1 3 2 3 6 7 2 2" xfId="20045"/>
    <cellStyle name="20% - Accent1 3 2 3 6 7 3" xfId="20046"/>
    <cellStyle name="20% - Accent1 3 2 3 6 8" xfId="20047"/>
    <cellStyle name="20% - Accent1 3 2 3 6 8 2" xfId="20048"/>
    <cellStyle name="20% - Accent1 3 2 3 6 8 2 2" xfId="20049"/>
    <cellStyle name="20% - Accent1 3 2 3 6 8 3" xfId="20050"/>
    <cellStyle name="20% - Accent1 3 2 3 6 9" xfId="20051"/>
    <cellStyle name="20% - Accent1 3 2 3 6 9 2" xfId="20052"/>
    <cellStyle name="20% - Accent1 3 2 3 7" xfId="20053"/>
    <cellStyle name="20% - Accent1 3 2 3 7 2" xfId="20054"/>
    <cellStyle name="20% - Accent1 3 2 3 7 2 2" xfId="20055"/>
    <cellStyle name="20% - Accent1 3 2 3 7 2 2 2" xfId="20056"/>
    <cellStyle name="20% - Accent1 3 2 3 7 2 2 2 2" xfId="20057"/>
    <cellStyle name="20% - Accent1 3 2 3 7 2 2 3" xfId="20058"/>
    <cellStyle name="20% - Accent1 3 2 3 7 2 3" xfId="20059"/>
    <cellStyle name="20% - Accent1 3 2 3 7 2 3 2" xfId="20060"/>
    <cellStyle name="20% - Accent1 3 2 3 7 2 4" xfId="20061"/>
    <cellStyle name="20% - Accent1 3 2 3 7 3" xfId="20062"/>
    <cellStyle name="20% - Accent1 3 2 3 7 3 2" xfId="20063"/>
    <cellStyle name="20% - Accent1 3 2 3 7 3 2 2" xfId="20064"/>
    <cellStyle name="20% - Accent1 3 2 3 7 3 2 2 2" xfId="20065"/>
    <cellStyle name="20% - Accent1 3 2 3 7 3 2 3" xfId="20066"/>
    <cellStyle name="20% - Accent1 3 2 3 7 3 3" xfId="20067"/>
    <cellStyle name="20% - Accent1 3 2 3 7 3 3 2" xfId="20068"/>
    <cellStyle name="20% - Accent1 3 2 3 7 3 4" xfId="20069"/>
    <cellStyle name="20% - Accent1 3 2 3 7 4" xfId="20070"/>
    <cellStyle name="20% - Accent1 3 2 3 7 4 2" xfId="20071"/>
    <cellStyle name="20% - Accent1 3 2 3 7 4 2 2" xfId="20072"/>
    <cellStyle name="20% - Accent1 3 2 3 7 4 2 2 2" xfId="20073"/>
    <cellStyle name="20% - Accent1 3 2 3 7 4 2 3" xfId="20074"/>
    <cellStyle name="20% - Accent1 3 2 3 7 4 3" xfId="20075"/>
    <cellStyle name="20% - Accent1 3 2 3 7 4 3 2" xfId="20076"/>
    <cellStyle name="20% - Accent1 3 2 3 7 4 4" xfId="20077"/>
    <cellStyle name="20% - Accent1 3 2 3 7 5" xfId="20078"/>
    <cellStyle name="20% - Accent1 3 2 3 7 5 2" xfId="20079"/>
    <cellStyle name="20% - Accent1 3 2 3 7 5 2 2" xfId="20080"/>
    <cellStyle name="20% - Accent1 3 2 3 7 5 3" xfId="20081"/>
    <cellStyle name="20% - Accent1 3 2 3 7 6" xfId="20082"/>
    <cellStyle name="20% - Accent1 3 2 3 7 6 2" xfId="20083"/>
    <cellStyle name="20% - Accent1 3 2 3 7 6 2 2" xfId="20084"/>
    <cellStyle name="20% - Accent1 3 2 3 7 6 3" xfId="20085"/>
    <cellStyle name="20% - Accent1 3 2 3 7 7" xfId="20086"/>
    <cellStyle name="20% - Accent1 3 2 3 7 7 2" xfId="20087"/>
    <cellStyle name="20% - Accent1 3 2 3 7 8" xfId="20088"/>
    <cellStyle name="20% - Accent1 3 2 3 7 8 2" xfId="20089"/>
    <cellStyle name="20% - Accent1 3 2 3 7 9" xfId="20090"/>
    <cellStyle name="20% - Accent1 3 2 3 8" xfId="20091"/>
    <cellStyle name="20% - Accent1 3 2 3 8 2" xfId="20092"/>
    <cellStyle name="20% - Accent1 3 2 3 8 2 2" xfId="20093"/>
    <cellStyle name="20% - Accent1 3 2 3 8 2 2 2" xfId="20094"/>
    <cellStyle name="20% - Accent1 3 2 3 8 2 2 2 2" xfId="20095"/>
    <cellStyle name="20% - Accent1 3 2 3 8 2 2 3" xfId="20096"/>
    <cellStyle name="20% - Accent1 3 2 3 8 2 3" xfId="20097"/>
    <cellStyle name="20% - Accent1 3 2 3 8 2 3 2" xfId="20098"/>
    <cellStyle name="20% - Accent1 3 2 3 8 2 4" xfId="20099"/>
    <cellStyle name="20% - Accent1 3 2 3 8 3" xfId="20100"/>
    <cellStyle name="20% - Accent1 3 2 3 8 3 2" xfId="20101"/>
    <cellStyle name="20% - Accent1 3 2 3 8 3 2 2" xfId="20102"/>
    <cellStyle name="20% - Accent1 3 2 3 8 3 2 2 2" xfId="20103"/>
    <cellStyle name="20% - Accent1 3 2 3 8 3 2 3" xfId="20104"/>
    <cellStyle name="20% - Accent1 3 2 3 8 3 3" xfId="20105"/>
    <cellStyle name="20% - Accent1 3 2 3 8 3 3 2" xfId="20106"/>
    <cellStyle name="20% - Accent1 3 2 3 8 3 4" xfId="20107"/>
    <cellStyle name="20% - Accent1 3 2 3 8 4" xfId="20108"/>
    <cellStyle name="20% - Accent1 3 2 3 8 4 2" xfId="20109"/>
    <cellStyle name="20% - Accent1 3 2 3 8 4 2 2" xfId="20110"/>
    <cellStyle name="20% - Accent1 3 2 3 8 4 2 2 2" xfId="20111"/>
    <cellStyle name="20% - Accent1 3 2 3 8 4 2 3" xfId="20112"/>
    <cellStyle name="20% - Accent1 3 2 3 8 4 3" xfId="20113"/>
    <cellStyle name="20% - Accent1 3 2 3 8 4 3 2" xfId="20114"/>
    <cellStyle name="20% - Accent1 3 2 3 8 4 4" xfId="20115"/>
    <cellStyle name="20% - Accent1 3 2 3 8 5" xfId="20116"/>
    <cellStyle name="20% - Accent1 3 2 3 8 5 2" xfId="20117"/>
    <cellStyle name="20% - Accent1 3 2 3 8 5 2 2" xfId="20118"/>
    <cellStyle name="20% - Accent1 3 2 3 8 5 3" xfId="20119"/>
    <cellStyle name="20% - Accent1 3 2 3 8 6" xfId="20120"/>
    <cellStyle name="20% - Accent1 3 2 3 8 6 2" xfId="20121"/>
    <cellStyle name="20% - Accent1 3 2 3 8 6 2 2" xfId="20122"/>
    <cellStyle name="20% - Accent1 3 2 3 8 6 3" xfId="20123"/>
    <cellStyle name="20% - Accent1 3 2 3 8 7" xfId="20124"/>
    <cellStyle name="20% - Accent1 3 2 3 8 7 2" xfId="20125"/>
    <cellStyle name="20% - Accent1 3 2 3 8 8" xfId="20126"/>
    <cellStyle name="20% - Accent1 3 2 3 8 8 2" xfId="20127"/>
    <cellStyle name="20% - Accent1 3 2 3 8 9" xfId="20128"/>
    <cellStyle name="20% - Accent1 3 2 3 9" xfId="20129"/>
    <cellStyle name="20% - Accent1 3 2 3 9 2" xfId="20130"/>
    <cellStyle name="20% - Accent1 3 2 3 9 2 2" xfId="20131"/>
    <cellStyle name="20% - Accent1 3 2 3 9 2 2 2" xfId="20132"/>
    <cellStyle name="20% - Accent1 3 2 3 9 2 3" xfId="20133"/>
    <cellStyle name="20% - Accent1 3 2 3 9 3" xfId="20134"/>
    <cellStyle name="20% - Accent1 3 2 3 9 3 2" xfId="20135"/>
    <cellStyle name="20% - Accent1 3 2 3 9 4" xfId="20136"/>
    <cellStyle name="20% - Accent1 3 2 4" xfId="20137"/>
    <cellStyle name="20% - Accent1 3 2 4 10" xfId="20138"/>
    <cellStyle name="20% - Accent1 3 2 4 10 2" xfId="20139"/>
    <cellStyle name="20% - Accent1 3 2 4 10 2 2" xfId="20140"/>
    <cellStyle name="20% - Accent1 3 2 4 10 2 2 2" xfId="20141"/>
    <cellStyle name="20% - Accent1 3 2 4 10 2 3" xfId="20142"/>
    <cellStyle name="20% - Accent1 3 2 4 10 3" xfId="20143"/>
    <cellStyle name="20% - Accent1 3 2 4 10 3 2" xfId="20144"/>
    <cellStyle name="20% - Accent1 3 2 4 10 4" xfId="20145"/>
    <cellStyle name="20% - Accent1 3 2 4 11" xfId="20146"/>
    <cellStyle name="20% - Accent1 3 2 4 11 2" xfId="20147"/>
    <cellStyle name="20% - Accent1 3 2 4 11 2 2" xfId="20148"/>
    <cellStyle name="20% - Accent1 3 2 4 11 2 2 2" xfId="20149"/>
    <cellStyle name="20% - Accent1 3 2 4 11 2 3" xfId="20150"/>
    <cellStyle name="20% - Accent1 3 2 4 11 3" xfId="20151"/>
    <cellStyle name="20% - Accent1 3 2 4 11 3 2" xfId="20152"/>
    <cellStyle name="20% - Accent1 3 2 4 11 4" xfId="20153"/>
    <cellStyle name="20% - Accent1 3 2 4 12" xfId="20154"/>
    <cellStyle name="20% - Accent1 3 2 4 12 2" xfId="20155"/>
    <cellStyle name="20% - Accent1 3 2 4 12 2 2" xfId="20156"/>
    <cellStyle name="20% - Accent1 3 2 4 12 3" xfId="20157"/>
    <cellStyle name="20% - Accent1 3 2 4 13" xfId="20158"/>
    <cellStyle name="20% - Accent1 3 2 4 13 2" xfId="20159"/>
    <cellStyle name="20% - Accent1 3 2 4 13 2 2" xfId="20160"/>
    <cellStyle name="20% - Accent1 3 2 4 13 3" xfId="20161"/>
    <cellStyle name="20% - Accent1 3 2 4 14" xfId="20162"/>
    <cellStyle name="20% - Accent1 3 2 4 14 2" xfId="20163"/>
    <cellStyle name="20% - Accent1 3 2 4 15" xfId="20164"/>
    <cellStyle name="20% - Accent1 3 2 4 15 2" xfId="20165"/>
    <cellStyle name="20% - Accent1 3 2 4 16" xfId="20166"/>
    <cellStyle name="20% - Accent1 3 2 4 2" xfId="20167"/>
    <cellStyle name="20% - Accent1 3 2 4 2 10" xfId="20168"/>
    <cellStyle name="20% - Accent1 3 2 4 2 10 2" xfId="20169"/>
    <cellStyle name="20% - Accent1 3 2 4 2 10 2 2" xfId="20170"/>
    <cellStyle name="20% - Accent1 3 2 4 2 10 2 2 2" xfId="20171"/>
    <cellStyle name="20% - Accent1 3 2 4 2 10 2 3" xfId="20172"/>
    <cellStyle name="20% - Accent1 3 2 4 2 10 3" xfId="20173"/>
    <cellStyle name="20% - Accent1 3 2 4 2 10 3 2" xfId="20174"/>
    <cellStyle name="20% - Accent1 3 2 4 2 10 4" xfId="20175"/>
    <cellStyle name="20% - Accent1 3 2 4 2 11" xfId="20176"/>
    <cellStyle name="20% - Accent1 3 2 4 2 11 2" xfId="20177"/>
    <cellStyle name="20% - Accent1 3 2 4 2 11 2 2" xfId="20178"/>
    <cellStyle name="20% - Accent1 3 2 4 2 11 3" xfId="20179"/>
    <cellStyle name="20% - Accent1 3 2 4 2 12" xfId="20180"/>
    <cellStyle name="20% - Accent1 3 2 4 2 12 2" xfId="20181"/>
    <cellStyle name="20% - Accent1 3 2 4 2 12 2 2" xfId="20182"/>
    <cellStyle name="20% - Accent1 3 2 4 2 12 3" xfId="20183"/>
    <cellStyle name="20% - Accent1 3 2 4 2 13" xfId="20184"/>
    <cellStyle name="20% - Accent1 3 2 4 2 13 2" xfId="20185"/>
    <cellStyle name="20% - Accent1 3 2 4 2 14" xfId="20186"/>
    <cellStyle name="20% - Accent1 3 2 4 2 14 2" xfId="20187"/>
    <cellStyle name="20% - Accent1 3 2 4 2 15" xfId="20188"/>
    <cellStyle name="20% - Accent1 3 2 4 2 2" xfId="20189"/>
    <cellStyle name="20% - Accent1 3 2 4 2 2 10" xfId="20190"/>
    <cellStyle name="20% - Accent1 3 2 4 2 2 10 2" xfId="20191"/>
    <cellStyle name="20% - Accent1 3 2 4 2 2 10 2 2" xfId="20192"/>
    <cellStyle name="20% - Accent1 3 2 4 2 2 10 3" xfId="20193"/>
    <cellStyle name="20% - Accent1 3 2 4 2 2 11" xfId="20194"/>
    <cellStyle name="20% - Accent1 3 2 4 2 2 11 2" xfId="20195"/>
    <cellStyle name="20% - Accent1 3 2 4 2 2 11 2 2" xfId="20196"/>
    <cellStyle name="20% - Accent1 3 2 4 2 2 11 3" xfId="20197"/>
    <cellStyle name="20% - Accent1 3 2 4 2 2 12" xfId="20198"/>
    <cellStyle name="20% - Accent1 3 2 4 2 2 12 2" xfId="20199"/>
    <cellStyle name="20% - Accent1 3 2 4 2 2 13" xfId="20200"/>
    <cellStyle name="20% - Accent1 3 2 4 2 2 13 2" xfId="20201"/>
    <cellStyle name="20% - Accent1 3 2 4 2 2 14" xfId="20202"/>
    <cellStyle name="20% - Accent1 3 2 4 2 2 2" xfId="20203"/>
    <cellStyle name="20% - Accent1 3 2 4 2 2 2 10" xfId="20204"/>
    <cellStyle name="20% - Accent1 3 2 4 2 2 2 10 2" xfId="20205"/>
    <cellStyle name="20% - Accent1 3 2 4 2 2 2 11" xfId="20206"/>
    <cellStyle name="20% - Accent1 3 2 4 2 2 2 2" xfId="20207"/>
    <cellStyle name="20% - Accent1 3 2 4 2 2 2 2 2" xfId="20208"/>
    <cellStyle name="20% - Accent1 3 2 4 2 2 2 2 2 2" xfId="20209"/>
    <cellStyle name="20% - Accent1 3 2 4 2 2 2 2 2 2 2" xfId="20210"/>
    <cellStyle name="20% - Accent1 3 2 4 2 2 2 2 2 2 2 2" xfId="20211"/>
    <cellStyle name="20% - Accent1 3 2 4 2 2 2 2 2 2 3" xfId="20212"/>
    <cellStyle name="20% - Accent1 3 2 4 2 2 2 2 2 3" xfId="20213"/>
    <cellStyle name="20% - Accent1 3 2 4 2 2 2 2 2 3 2" xfId="20214"/>
    <cellStyle name="20% - Accent1 3 2 4 2 2 2 2 2 4" xfId="20215"/>
    <cellStyle name="20% - Accent1 3 2 4 2 2 2 2 3" xfId="20216"/>
    <cellStyle name="20% - Accent1 3 2 4 2 2 2 2 3 2" xfId="20217"/>
    <cellStyle name="20% - Accent1 3 2 4 2 2 2 2 3 2 2" xfId="20218"/>
    <cellStyle name="20% - Accent1 3 2 4 2 2 2 2 3 2 2 2" xfId="20219"/>
    <cellStyle name="20% - Accent1 3 2 4 2 2 2 2 3 2 3" xfId="20220"/>
    <cellStyle name="20% - Accent1 3 2 4 2 2 2 2 3 3" xfId="20221"/>
    <cellStyle name="20% - Accent1 3 2 4 2 2 2 2 3 3 2" xfId="20222"/>
    <cellStyle name="20% - Accent1 3 2 4 2 2 2 2 3 4" xfId="20223"/>
    <cellStyle name="20% - Accent1 3 2 4 2 2 2 2 4" xfId="20224"/>
    <cellStyle name="20% - Accent1 3 2 4 2 2 2 2 4 2" xfId="20225"/>
    <cellStyle name="20% - Accent1 3 2 4 2 2 2 2 4 2 2" xfId="20226"/>
    <cellStyle name="20% - Accent1 3 2 4 2 2 2 2 4 2 2 2" xfId="20227"/>
    <cellStyle name="20% - Accent1 3 2 4 2 2 2 2 4 2 3" xfId="20228"/>
    <cellStyle name="20% - Accent1 3 2 4 2 2 2 2 4 3" xfId="20229"/>
    <cellStyle name="20% - Accent1 3 2 4 2 2 2 2 4 3 2" xfId="20230"/>
    <cellStyle name="20% - Accent1 3 2 4 2 2 2 2 4 4" xfId="20231"/>
    <cellStyle name="20% - Accent1 3 2 4 2 2 2 2 5" xfId="20232"/>
    <cellStyle name="20% - Accent1 3 2 4 2 2 2 2 5 2" xfId="20233"/>
    <cellStyle name="20% - Accent1 3 2 4 2 2 2 2 5 2 2" xfId="20234"/>
    <cellStyle name="20% - Accent1 3 2 4 2 2 2 2 5 3" xfId="20235"/>
    <cellStyle name="20% - Accent1 3 2 4 2 2 2 2 6" xfId="20236"/>
    <cellStyle name="20% - Accent1 3 2 4 2 2 2 2 6 2" xfId="20237"/>
    <cellStyle name="20% - Accent1 3 2 4 2 2 2 2 6 2 2" xfId="20238"/>
    <cellStyle name="20% - Accent1 3 2 4 2 2 2 2 6 3" xfId="20239"/>
    <cellStyle name="20% - Accent1 3 2 4 2 2 2 2 7" xfId="20240"/>
    <cellStyle name="20% - Accent1 3 2 4 2 2 2 2 7 2" xfId="20241"/>
    <cellStyle name="20% - Accent1 3 2 4 2 2 2 2 8" xfId="20242"/>
    <cellStyle name="20% - Accent1 3 2 4 2 2 2 2 8 2" xfId="20243"/>
    <cellStyle name="20% - Accent1 3 2 4 2 2 2 2 9" xfId="20244"/>
    <cellStyle name="20% - Accent1 3 2 4 2 2 2 3" xfId="20245"/>
    <cellStyle name="20% - Accent1 3 2 4 2 2 2 3 2" xfId="20246"/>
    <cellStyle name="20% - Accent1 3 2 4 2 2 2 3 2 2" xfId="20247"/>
    <cellStyle name="20% - Accent1 3 2 4 2 2 2 3 2 2 2" xfId="20248"/>
    <cellStyle name="20% - Accent1 3 2 4 2 2 2 3 2 2 2 2" xfId="20249"/>
    <cellStyle name="20% - Accent1 3 2 4 2 2 2 3 2 2 3" xfId="20250"/>
    <cellStyle name="20% - Accent1 3 2 4 2 2 2 3 2 3" xfId="20251"/>
    <cellStyle name="20% - Accent1 3 2 4 2 2 2 3 2 3 2" xfId="20252"/>
    <cellStyle name="20% - Accent1 3 2 4 2 2 2 3 2 4" xfId="20253"/>
    <cellStyle name="20% - Accent1 3 2 4 2 2 2 3 3" xfId="20254"/>
    <cellStyle name="20% - Accent1 3 2 4 2 2 2 3 3 2" xfId="20255"/>
    <cellStyle name="20% - Accent1 3 2 4 2 2 2 3 3 2 2" xfId="20256"/>
    <cellStyle name="20% - Accent1 3 2 4 2 2 2 3 3 2 2 2" xfId="20257"/>
    <cellStyle name="20% - Accent1 3 2 4 2 2 2 3 3 2 3" xfId="20258"/>
    <cellStyle name="20% - Accent1 3 2 4 2 2 2 3 3 3" xfId="20259"/>
    <cellStyle name="20% - Accent1 3 2 4 2 2 2 3 3 3 2" xfId="20260"/>
    <cellStyle name="20% - Accent1 3 2 4 2 2 2 3 3 4" xfId="20261"/>
    <cellStyle name="20% - Accent1 3 2 4 2 2 2 3 4" xfId="20262"/>
    <cellStyle name="20% - Accent1 3 2 4 2 2 2 3 4 2" xfId="20263"/>
    <cellStyle name="20% - Accent1 3 2 4 2 2 2 3 4 2 2" xfId="20264"/>
    <cellStyle name="20% - Accent1 3 2 4 2 2 2 3 4 2 2 2" xfId="20265"/>
    <cellStyle name="20% - Accent1 3 2 4 2 2 2 3 4 2 3" xfId="20266"/>
    <cellStyle name="20% - Accent1 3 2 4 2 2 2 3 4 3" xfId="20267"/>
    <cellStyle name="20% - Accent1 3 2 4 2 2 2 3 4 3 2" xfId="20268"/>
    <cellStyle name="20% - Accent1 3 2 4 2 2 2 3 4 4" xfId="20269"/>
    <cellStyle name="20% - Accent1 3 2 4 2 2 2 3 5" xfId="20270"/>
    <cellStyle name="20% - Accent1 3 2 4 2 2 2 3 5 2" xfId="20271"/>
    <cellStyle name="20% - Accent1 3 2 4 2 2 2 3 5 2 2" xfId="20272"/>
    <cellStyle name="20% - Accent1 3 2 4 2 2 2 3 5 3" xfId="20273"/>
    <cellStyle name="20% - Accent1 3 2 4 2 2 2 3 6" xfId="20274"/>
    <cellStyle name="20% - Accent1 3 2 4 2 2 2 3 6 2" xfId="20275"/>
    <cellStyle name="20% - Accent1 3 2 4 2 2 2 3 6 2 2" xfId="20276"/>
    <cellStyle name="20% - Accent1 3 2 4 2 2 2 3 6 3" xfId="20277"/>
    <cellStyle name="20% - Accent1 3 2 4 2 2 2 3 7" xfId="20278"/>
    <cellStyle name="20% - Accent1 3 2 4 2 2 2 3 7 2" xfId="20279"/>
    <cellStyle name="20% - Accent1 3 2 4 2 2 2 3 8" xfId="20280"/>
    <cellStyle name="20% - Accent1 3 2 4 2 2 2 3 8 2" xfId="20281"/>
    <cellStyle name="20% - Accent1 3 2 4 2 2 2 3 9" xfId="20282"/>
    <cellStyle name="20% - Accent1 3 2 4 2 2 2 4" xfId="20283"/>
    <cellStyle name="20% - Accent1 3 2 4 2 2 2 4 2" xfId="20284"/>
    <cellStyle name="20% - Accent1 3 2 4 2 2 2 4 2 2" xfId="20285"/>
    <cellStyle name="20% - Accent1 3 2 4 2 2 2 4 2 2 2" xfId="20286"/>
    <cellStyle name="20% - Accent1 3 2 4 2 2 2 4 2 3" xfId="20287"/>
    <cellStyle name="20% - Accent1 3 2 4 2 2 2 4 3" xfId="20288"/>
    <cellStyle name="20% - Accent1 3 2 4 2 2 2 4 3 2" xfId="20289"/>
    <cellStyle name="20% - Accent1 3 2 4 2 2 2 4 4" xfId="20290"/>
    <cellStyle name="20% - Accent1 3 2 4 2 2 2 5" xfId="20291"/>
    <cellStyle name="20% - Accent1 3 2 4 2 2 2 5 2" xfId="20292"/>
    <cellStyle name="20% - Accent1 3 2 4 2 2 2 5 2 2" xfId="20293"/>
    <cellStyle name="20% - Accent1 3 2 4 2 2 2 5 2 2 2" xfId="20294"/>
    <cellStyle name="20% - Accent1 3 2 4 2 2 2 5 2 3" xfId="20295"/>
    <cellStyle name="20% - Accent1 3 2 4 2 2 2 5 3" xfId="20296"/>
    <cellStyle name="20% - Accent1 3 2 4 2 2 2 5 3 2" xfId="20297"/>
    <cellStyle name="20% - Accent1 3 2 4 2 2 2 5 4" xfId="20298"/>
    <cellStyle name="20% - Accent1 3 2 4 2 2 2 6" xfId="20299"/>
    <cellStyle name="20% - Accent1 3 2 4 2 2 2 6 2" xfId="20300"/>
    <cellStyle name="20% - Accent1 3 2 4 2 2 2 6 2 2" xfId="20301"/>
    <cellStyle name="20% - Accent1 3 2 4 2 2 2 6 2 2 2" xfId="20302"/>
    <cellStyle name="20% - Accent1 3 2 4 2 2 2 6 2 3" xfId="20303"/>
    <cellStyle name="20% - Accent1 3 2 4 2 2 2 6 3" xfId="20304"/>
    <cellStyle name="20% - Accent1 3 2 4 2 2 2 6 3 2" xfId="20305"/>
    <cellStyle name="20% - Accent1 3 2 4 2 2 2 6 4" xfId="20306"/>
    <cellStyle name="20% - Accent1 3 2 4 2 2 2 7" xfId="20307"/>
    <cellStyle name="20% - Accent1 3 2 4 2 2 2 7 2" xfId="20308"/>
    <cellStyle name="20% - Accent1 3 2 4 2 2 2 7 2 2" xfId="20309"/>
    <cellStyle name="20% - Accent1 3 2 4 2 2 2 7 3" xfId="20310"/>
    <cellStyle name="20% - Accent1 3 2 4 2 2 2 8" xfId="20311"/>
    <cellStyle name="20% - Accent1 3 2 4 2 2 2 8 2" xfId="20312"/>
    <cellStyle name="20% - Accent1 3 2 4 2 2 2 8 2 2" xfId="20313"/>
    <cellStyle name="20% - Accent1 3 2 4 2 2 2 8 3" xfId="20314"/>
    <cellStyle name="20% - Accent1 3 2 4 2 2 2 9" xfId="20315"/>
    <cellStyle name="20% - Accent1 3 2 4 2 2 2 9 2" xfId="20316"/>
    <cellStyle name="20% - Accent1 3 2 4 2 2 3" xfId="20317"/>
    <cellStyle name="20% - Accent1 3 2 4 2 2 3 10" xfId="20318"/>
    <cellStyle name="20% - Accent1 3 2 4 2 2 3 10 2" xfId="20319"/>
    <cellStyle name="20% - Accent1 3 2 4 2 2 3 11" xfId="20320"/>
    <cellStyle name="20% - Accent1 3 2 4 2 2 3 2" xfId="20321"/>
    <cellStyle name="20% - Accent1 3 2 4 2 2 3 2 2" xfId="20322"/>
    <cellStyle name="20% - Accent1 3 2 4 2 2 3 2 2 2" xfId="20323"/>
    <cellStyle name="20% - Accent1 3 2 4 2 2 3 2 2 2 2" xfId="20324"/>
    <cellStyle name="20% - Accent1 3 2 4 2 2 3 2 2 2 2 2" xfId="20325"/>
    <cellStyle name="20% - Accent1 3 2 4 2 2 3 2 2 2 3" xfId="20326"/>
    <cellStyle name="20% - Accent1 3 2 4 2 2 3 2 2 3" xfId="20327"/>
    <cellStyle name="20% - Accent1 3 2 4 2 2 3 2 2 3 2" xfId="20328"/>
    <cellStyle name="20% - Accent1 3 2 4 2 2 3 2 2 4" xfId="20329"/>
    <cellStyle name="20% - Accent1 3 2 4 2 2 3 2 3" xfId="20330"/>
    <cellStyle name="20% - Accent1 3 2 4 2 2 3 2 3 2" xfId="20331"/>
    <cellStyle name="20% - Accent1 3 2 4 2 2 3 2 3 2 2" xfId="20332"/>
    <cellStyle name="20% - Accent1 3 2 4 2 2 3 2 3 2 2 2" xfId="20333"/>
    <cellStyle name="20% - Accent1 3 2 4 2 2 3 2 3 2 3" xfId="20334"/>
    <cellStyle name="20% - Accent1 3 2 4 2 2 3 2 3 3" xfId="20335"/>
    <cellStyle name="20% - Accent1 3 2 4 2 2 3 2 3 3 2" xfId="20336"/>
    <cellStyle name="20% - Accent1 3 2 4 2 2 3 2 3 4" xfId="20337"/>
    <cellStyle name="20% - Accent1 3 2 4 2 2 3 2 4" xfId="20338"/>
    <cellStyle name="20% - Accent1 3 2 4 2 2 3 2 4 2" xfId="20339"/>
    <cellStyle name="20% - Accent1 3 2 4 2 2 3 2 4 2 2" xfId="20340"/>
    <cellStyle name="20% - Accent1 3 2 4 2 2 3 2 4 2 2 2" xfId="20341"/>
    <cellStyle name="20% - Accent1 3 2 4 2 2 3 2 4 2 3" xfId="20342"/>
    <cellStyle name="20% - Accent1 3 2 4 2 2 3 2 4 3" xfId="20343"/>
    <cellStyle name="20% - Accent1 3 2 4 2 2 3 2 4 3 2" xfId="20344"/>
    <cellStyle name="20% - Accent1 3 2 4 2 2 3 2 4 4" xfId="20345"/>
    <cellStyle name="20% - Accent1 3 2 4 2 2 3 2 5" xfId="20346"/>
    <cellStyle name="20% - Accent1 3 2 4 2 2 3 2 5 2" xfId="20347"/>
    <cellStyle name="20% - Accent1 3 2 4 2 2 3 2 5 2 2" xfId="20348"/>
    <cellStyle name="20% - Accent1 3 2 4 2 2 3 2 5 3" xfId="20349"/>
    <cellStyle name="20% - Accent1 3 2 4 2 2 3 2 6" xfId="20350"/>
    <cellStyle name="20% - Accent1 3 2 4 2 2 3 2 6 2" xfId="20351"/>
    <cellStyle name="20% - Accent1 3 2 4 2 2 3 2 6 2 2" xfId="20352"/>
    <cellStyle name="20% - Accent1 3 2 4 2 2 3 2 6 3" xfId="20353"/>
    <cellStyle name="20% - Accent1 3 2 4 2 2 3 2 7" xfId="20354"/>
    <cellStyle name="20% - Accent1 3 2 4 2 2 3 2 7 2" xfId="20355"/>
    <cellStyle name="20% - Accent1 3 2 4 2 2 3 2 8" xfId="20356"/>
    <cellStyle name="20% - Accent1 3 2 4 2 2 3 2 8 2" xfId="20357"/>
    <cellStyle name="20% - Accent1 3 2 4 2 2 3 2 9" xfId="20358"/>
    <cellStyle name="20% - Accent1 3 2 4 2 2 3 3" xfId="20359"/>
    <cellStyle name="20% - Accent1 3 2 4 2 2 3 3 2" xfId="20360"/>
    <cellStyle name="20% - Accent1 3 2 4 2 2 3 3 2 2" xfId="20361"/>
    <cellStyle name="20% - Accent1 3 2 4 2 2 3 3 2 2 2" xfId="20362"/>
    <cellStyle name="20% - Accent1 3 2 4 2 2 3 3 2 2 2 2" xfId="20363"/>
    <cellStyle name="20% - Accent1 3 2 4 2 2 3 3 2 2 3" xfId="20364"/>
    <cellStyle name="20% - Accent1 3 2 4 2 2 3 3 2 3" xfId="20365"/>
    <cellStyle name="20% - Accent1 3 2 4 2 2 3 3 2 3 2" xfId="20366"/>
    <cellStyle name="20% - Accent1 3 2 4 2 2 3 3 2 4" xfId="20367"/>
    <cellStyle name="20% - Accent1 3 2 4 2 2 3 3 3" xfId="20368"/>
    <cellStyle name="20% - Accent1 3 2 4 2 2 3 3 3 2" xfId="20369"/>
    <cellStyle name="20% - Accent1 3 2 4 2 2 3 3 3 2 2" xfId="20370"/>
    <cellStyle name="20% - Accent1 3 2 4 2 2 3 3 3 2 2 2" xfId="20371"/>
    <cellStyle name="20% - Accent1 3 2 4 2 2 3 3 3 2 3" xfId="20372"/>
    <cellStyle name="20% - Accent1 3 2 4 2 2 3 3 3 3" xfId="20373"/>
    <cellStyle name="20% - Accent1 3 2 4 2 2 3 3 3 3 2" xfId="20374"/>
    <cellStyle name="20% - Accent1 3 2 4 2 2 3 3 3 4" xfId="20375"/>
    <cellStyle name="20% - Accent1 3 2 4 2 2 3 3 4" xfId="20376"/>
    <cellStyle name="20% - Accent1 3 2 4 2 2 3 3 4 2" xfId="20377"/>
    <cellStyle name="20% - Accent1 3 2 4 2 2 3 3 4 2 2" xfId="20378"/>
    <cellStyle name="20% - Accent1 3 2 4 2 2 3 3 4 2 2 2" xfId="20379"/>
    <cellStyle name="20% - Accent1 3 2 4 2 2 3 3 4 2 3" xfId="20380"/>
    <cellStyle name="20% - Accent1 3 2 4 2 2 3 3 4 3" xfId="20381"/>
    <cellStyle name="20% - Accent1 3 2 4 2 2 3 3 4 3 2" xfId="20382"/>
    <cellStyle name="20% - Accent1 3 2 4 2 2 3 3 4 4" xfId="20383"/>
    <cellStyle name="20% - Accent1 3 2 4 2 2 3 3 5" xfId="20384"/>
    <cellStyle name="20% - Accent1 3 2 4 2 2 3 3 5 2" xfId="20385"/>
    <cellStyle name="20% - Accent1 3 2 4 2 2 3 3 5 2 2" xfId="20386"/>
    <cellStyle name="20% - Accent1 3 2 4 2 2 3 3 5 3" xfId="20387"/>
    <cellStyle name="20% - Accent1 3 2 4 2 2 3 3 6" xfId="20388"/>
    <cellStyle name="20% - Accent1 3 2 4 2 2 3 3 6 2" xfId="20389"/>
    <cellStyle name="20% - Accent1 3 2 4 2 2 3 3 6 2 2" xfId="20390"/>
    <cellStyle name="20% - Accent1 3 2 4 2 2 3 3 6 3" xfId="20391"/>
    <cellStyle name="20% - Accent1 3 2 4 2 2 3 3 7" xfId="20392"/>
    <cellStyle name="20% - Accent1 3 2 4 2 2 3 3 7 2" xfId="20393"/>
    <cellStyle name="20% - Accent1 3 2 4 2 2 3 3 8" xfId="20394"/>
    <cellStyle name="20% - Accent1 3 2 4 2 2 3 3 8 2" xfId="20395"/>
    <cellStyle name="20% - Accent1 3 2 4 2 2 3 3 9" xfId="20396"/>
    <cellStyle name="20% - Accent1 3 2 4 2 2 3 4" xfId="20397"/>
    <cellStyle name="20% - Accent1 3 2 4 2 2 3 4 2" xfId="20398"/>
    <cellStyle name="20% - Accent1 3 2 4 2 2 3 4 2 2" xfId="20399"/>
    <cellStyle name="20% - Accent1 3 2 4 2 2 3 4 2 2 2" xfId="20400"/>
    <cellStyle name="20% - Accent1 3 2 4 2 2 3 4 2 3" xfId="20401"/>
    <cellStyle name="20% - Accent1 3 2 4 2 2 3 4 3" xfId="20402"/>
    <cellStyle name="20% - Accent1 3 2 4 2 2 3 4 3 2" xfId="20403"/>
    <cellStyle name="20% - Accent1 3 2 4 2 2 3 4 4" xfId="20404"/>
    <cellStyle name="20% - Accent1 3 2 4 2 2 3 5" xfId="20405"/>
    <cellStyle name="20% - Accent1 3 2 4 2 2 3 5 2" xfId="20406"/>
    <cellStyle name="20% - Accent1 3 2 4 2 2 3 5 2 2" xfId="20407"/>
    <cellStyle name="20% - Accent1 3 2 4 2 2 3 5 2 2 2" xfId="20408"/>
    <cellStyle name="20% - Accent1 3 2 4 2 2 3 5 2 3" xfId="20409"/>
    <cellStyle name="20% - Accent1 3 2 4 2 2 3 5 3" xfId="20410"/>
    <cellStyle name="20% - Accent1 3 2 4 2 2 3 5 3 2" xfId="20411"/>
    <cellStyle name="20% - Accent1 3 2 4 2 2 3 5 4" xfId="20412"/>
    <cellStyle name="20% - Accent1 3 2 4 2 2 3 6" xfId="20413"/>
    <cellStyle name="20% - Accent1 3 2 4 2 2 3 6 2" xfId="20414"/>
    <cellStyle name="20% - Accent1 3 2 4 2 2 3 6 2 2" xfId="20415"/>
    <cellStyle name="20% - Accent1 3 2 4 2 2 3 6 2 2 2" xfId="20416"/>
    <cellStyle name="20% - Accent1 3 2 4 2 2 3 6 2 3" xfId="20417"/>
    <cellStyle name="20% - Accent1 3 2 4 2 2 3 6 3" xfId="20418"/>
    <cellStyle name="20% - Accent1 3 2 4 2 2 3 6 3 2" xfId="20419"/>
    <cellStyle name="20% - Accent1 3 2 4 2 2 3 6 4" xfId="20420"/>
    <cellStyle name="20% - Accent1 3 2 4 2 2 3 7" xfId="20421"/>
    <cellStyle name="20% - Accent1 3 2 4 2 2 3 7 2" xfId="20422"/>
    <cellStyle name="20% - Accent1 3 2 4 2 2 3 7 2 2" xfId="20423"/>
    <cellStyle name="20% - Accent1 3 2 4 2 2 3 7 3" xfId="20424"/>
    <cellStyle name="20% - Accent1 3 2 4 2 2 3 8" xfId="20425"/>
    <cellStyle name="20% - Accent1 3 2 4 2 2 3 8 2" xfId="20426"/>
    <cellStyle name="20% - Accent1 3 2 4 2 2 3 8 2 2" xfId="20427"/>
    <cellStyle name="20% - Accent1 3 2 4 2 2 3 8 3" xfId="20428"/>
    <cellStyle name="20% - Accent1 3 2 4 2 2 3 9" xfId="20429"/>
    <cellStyle name="20% - Accent1 3 2 4 2 2 3 9 2" xfId="20430"/>
    <cellStyle name="20% - Accent1 3 2 4 2 2 4" xfId="20431"/>
    <cellStyle name="20% - Accent1 3 2 4 2 2 4 10" xfId="20432"/>
    <cellStyle name="20% - Accent1 3 2 4 2 2 4 10 2" xfId="20433"/>
    <cellStyle name="20% - Accent1 3 2 4 2 2 4 11" xfId="20434"/>
    <cellStyle name="20% - Accent1 3 2 4 2 2 4 2" xfId="20435"/>
    <cellStyle name="20% - Accent1 3 2 4 2 2 4 2 2" xfId="20436"/>
    <cellStyle name="20% - Accent1 3 2 4 2 2 4 2 2 2" xfId="20437"/>
    <cellStyle name="20% - Accent1 3 2 4 2 2 4 2 2 2 2" xfId="20438"/>
    <cellStyle name="20% - Accent1 3 2 4 2 2 4 2 2 2 2 2" xfId="20439"/>
    <cellStyle name="20% - Accent1 3 2 4 2 2 4 2 2 2 3" xfId="20440"/>
    <cellStyle name="20% - Accent1 3 2 4 2 2 4 2 2 3" xfId="20441"/>
    <cellStyle name="20% - Accent1 3 2 4 2 2 4 2 2 3 2" xfId="20442"/>
    <cellStyle name="20% - Accent1 3 2 4 2 2 4 2 2 4" xfId="20443"/>
    <cellStyle name="20% - Accent1 3 2 4 2 2 4 2 3" xfId="20444"/>
    <cellStyle name="20% - Accent1 3 2 4 2 2 4 2 3 2" xfId="20445"/>
    <cellStyle name="20% - Accent1 3 2 4 2 2 4 2 3 2 2" xfId="20446"/>
    <cellStyle name="20% - Accent1 3 2 4 2 2 4 2 3 2 2 2" xfId="20447"/>
    <cellStyle name="20% - Accent1 3 2 4 2 2 4 2 3 2 3" xfId="20448"/>
    <cellStyle name="20% - Accent1 3 2 4 2 2 4 2 3 3" xfId="20449"/>
    <cellStyle name="20% - Accent1 3 2 4 2 2 4 2 3 3 2" xfId="20450"/>
    <cellStyle name="20% - Accent1 3 2 4 2 2 4 2 3 4" xfId="20451"/>
    <cellStyle name="20% - Accent1 3 2 4 2 2 4 2 4" xfId="20452"/>
    <cellStyle name="20% - Accent1 3 2 4 2 2 4 2 4 2" xfId="20453"/>
    <cellStyle name="20% - Accent1 3 2 4 2 2 4 2 4 2 2" xfId="20454"/>
    <cellStyle name="20% - Accent1 3 2 4 2 2 4 2 4 2 2 2" xfId="20455"/>
    <cellStyle name="20% - Accent1 3 2 4 2 2 4 2 4 2 3" xfId="20456"/>
    <cellStyle name="20% - Accent1 3 2 4 2 2 4 2 4 3" xfId="20457"/>
    <cellStyle name="20% - Accent1 3 2 4 2 2 4 2 4 3 2" xfId="20458"/>
    <cellStyle name="20% - Accent1 3 2 4 2 2 4 2 4 4" xfId="20459"/>
    <cellStyle name="20% - Accent1 3 2 4 2 2 4 2 5" xfId="20460"/>
    <cellStyle name="20% - Accent1 3 2 4 2 2 4 2 5 2" xfId="20461"/>
    <cellStyle name="20% - Accent1 3 2 4 2 2 4 2 5 2 2" xfId="20462"/>
    <cellStyle name="20% - Accent1 3 2 4 2 2 4 2 5 3" xfId="20463"/>
    <cellStyle name="20% - Accent1 3 2 4 2 2 4 2 6" xfId="20464"/>
    <cellStyle name="20% - Accent1 3 2 4 2 2 4 2 6 2" xfId="20465"/>
    <cellStyle name="20% - Accent1 3 2 4 2 2 4 2 6 2 2" xfId="20466"/>
    <cellStyle name="20% - Accent1 3 2 4 2 2 4 2 6 3" xfId="20467"/>
    <cellStyle name="20% - Accent1 3 2 4 2 2 4 2 7" xfId="20468"/>
    <cellStyle name="20% - Accent1 3 2 4 2 2 4 2 7 2" xfId="20469"/>
    <cellStyle name="20% - Accent1 3 2 4 2 2 4 2 8" xfId="20470"/>
    <cellStyle name="20% - Accent1 3 2 4 2 2 4 2 8 2" xfId="20471"/>
    <cellStyle name="20% - Accent1 3 2 4 2 2 4 2 9" xfId="20472"/>
    <cellStyle name="20% - Accent1 3 2 4 2 2 4 3" xfId="20473"/>
    <cellStyle name="20% - Accent1 3 2 4 2 2 4 3 2" xfId="20474"/>
    <cellStyle name="20% - Accent1 3 2 4 2 2 4 3 2 2" xfId="20475"/>
    <cellStyle name="20% - Accent1 3 2 4 2 2 4 3 2 2 2" xfId="20476"/>
    <cellStyle name="20% - Accent1 3 2 4 2 2 4 3 2 2 2 2" xfId="20477"/>
    <cellStyle name="20% - Accent1 3 2 4 2 2 4 3 2 2 3" xfId="20478"/>
    <cellStyle name="20% - Accent1 3 2 4 2 2 4 3 2 3" xfId="20479"/>
    <cellStyle name="20% - Accent1 3 2 4 2 2 4 3 2 3 2" xfId="20480"/>
    <cellStyle name="20% - Accent1 3 2 4 2 2 4 3 2 4" xfId="20481"/>
    <cellStyle name="20% - Accent1 3 2 4 2 2 4 3 3" xfId="20482"/>
    <cellStyle name="20% - Accent1 3 2 4 2 2 4 3 3 2" xfId="20483"/>
    <cellStyle name="20% - Accent1 3 2 4 2 2 4 3 3 2 2" xfId="20484"/>
    <cellStyle name="20% - Accent1 3 2 4 2 2 4 3 3 2 2 2" xfId="20485"/>
    <cellStyle name="20% - Accent1 3 2 4 2 2 4 3 3 2 3" xfId="20486"/>
    <cellStyle name="20% - Accent1 3 2 4 2 2 4 3 3 3" xfId="20487"/>
    <cellStyle name="20% - Accent1 3 2 4 2 2 4 3 3 3 2" xfId="20488"/>
    <cellStyle name="20% - Accent1 3 2 4 2 2 4 3 3 4" xfId="20489"/>
    <cellStyle name="20% - Accent1 3 2 4 2 2 4 3 4" xfId="20490"/>
    <cellStyle name="20% - Accent1 3 2 4 2 2 4 3 4 2" xfId="20491"/>
    <cellStyle name="20% - Accent1 3 2 4 2 2 4 3 4 2 2" xfId="20492"/>
    <cellStyle name="20% - Accent1 3 2 4 2 2 4 3 4 2 2 2" xfId="20493"/>
    <cellStyle name="20% - Accent1 3 2 4 2 2 4 3 4 2 3" xfId="20494"/>
    <cellStyle name="20% - Accent1 3 2 4 2 2 4 3 4 3" xfId="20495"/>
    <cellStyle name="20% - Accent1 3 2 4 2 2 4 3 4 3 2" xfId="20496"/>
    <cellStyle name="20% - Accent1 3 2 4 2 2 4 3 4 4" xfId="20497"/>
    <cellStyle name="20% - Accent1 3 2 4 2 2 4 3 5" xfId="20498"/>
    <cellStyle name="20% - Accent1 3 2 4 2 2 4 3 5 2" xfId="20499"/>
    <cellStyle name="20% - Accent1 3 2 4 2 2 4 3 5 2 2" xfId="20500"/>
    <cellStyle name="20% - Accent1 3 2 4 2 2 4 3 5 3" xfId="20501"/>
    <cellStyle name="20% - Accent1 3 2 4 2 2 4 3 6" xfId="20502"/>
    <cellStyle name="20% - Accent1 3 2 4 2 2 4 3 6 2" xfId="20503"/>
    <cellStyle name="20% - Accent1 3 2 4 2 2 4 3 6 2 2" xfId="20504"/>
    <cellStyle name="20% - Accent1 3 2 4 2 2 4 3 6 3" xfId="20505"/>
    <cellStyle name="20% - Accent1 3 2 4 2 2 4 3 7" xfId="20506"/>
    <cellStyle name="20% - Accent1 3 2 4 2 2 4 3 7 2" xfId="20507"/>
    <cellStyle name="20% - Accent1 3 2 4 2 2 4 3 8" xfId="20508"/>
    <cellStyle name="20% - Accent1 3 2 4 2 2 4 3 8 2" xfId="20509"/>
    <cellStyle name="20% - Accent1 3 2 4 2 2 4 3 9" xfId="20510"/>
    <cellStyle name="20% - Accent1 3 2 4 2 2 4 4" xfId="20511"/>
    <cellStyle name="20% - Accent1 3 2 4 2 2 4 4 2" xfId="20512"/>
    <cellStyle name="20% - Accent1 3 2 4 2 2 4 4 2 2" xfId="20513"/>
    <cellStyle name="20% - Accent1 3 2 4 2 2 4 4 2 2 2" xfId="20514"/>
    <cellStyle name="20% - Accent1 3 2 4 2 2 4 4 2 3" xfId="20515"/>
    <cellStyle name="20% - Accent1 3 2 4 2 2 4 4 3" xfId="20516"/>
    <cellStyle name="20% - Accent1 3 2 4 2 2 4 4 3 2" xfId="20517"/>
    <cellStyle name="20% - Accent1 3 2 4 2 2 4 4 4" xfId="20518"/>
    <cellStyle name="20% - Accent1 3 2 4 2 2 4 5" xfId="20519"/>
    <cellStyle name="20% - Accent1 3 2 4 2 2 4 5 2" xfId="20520"/>
    <cellStyle name="20% - Accent1 3 2 4 2 2 4 5 2 2" xfId="20521"/>
    <cellStyle name="20% - Accent1 3 2 4 2 2 4 5 2 2 2" xfId="20522"/>
    <cellStyle name="20% - Accent1 3 2 4 2 2 4 5 2 3" xfId="20523"/>
    <cellStyle name="20% - Accent1 3 2 4 2 2 4 5 3" xfId="20524"/>
    <cellStyle name="20% - Accent1 3 2 4 2 2 4 5 3 2" xfId="20525"/>
    <cellStyle name="20% - Accent1 3 2 4 2 2 4 5 4" xfId="20526"/>
    <cellStyle name="20% - Accent1 3 2 4 2 2 4 6" xfId="20527"/>
    <cellStyle name="20% - Accent1 3 2 4 2 2 4 6 2" xfId="20528"/>
    <cellStyle name="20% - Accent1 3 2 4 2 2 4 6 2 2" xfId="20529"/>
    <cellStyle name="20% - Accent1 3 2 4 2 2 4 6 2 2 2" xfId="20530"/>
    <cellStyle name="20% - Accent1 3 2 4 2 2 4 6 2 3" xfId="20531"/>
    <cellStyle name="20% - Accent1 3 2 4 2 2 4 6 3" xfId="20532"/>
    <cellStyle name="20% - Accent1 3 2 4 2 2 4 6 3 2" xfId="20533"/>
    <cellStyle name="20% - Accent1 3 2 4 2 2 4 6 4" xfId="20534"/>
    <cellStyle name="20% - Accent1 3 2 4 2 2 4 7" xfId="20535"/>
    <cellStyle name="20% - Accent1 3 2 4 2 2 4 7 2" xfId="20536"/>
    <cellStyle name="20% - Accent1 3 2 4 2 2 4 7 2 2" xfId="20537"/>
    <cellStyle name="20% - Accent1 3 2 4 2 2 4 7 3" xfId="20538"/>
    <cellStyle name="20% - Accent1 3 2 4 2 2 4 8" xfId="20539"/>
    <cellStyle name="20% - Accent1 3 2 4 2 2 4 8 2" xfId="20540"/>
    <cellStyle name="20% - Accent1 3 2 4 2 2 4 8 2 2" xfId="20541"/>
    <cellStyle name="20% - Accent1 3 2 4 2 2 4 8 3" xfId="20542"/>
    <cellStyle name="20% - Accent1 3 2 4 2 2 4 9" xfId="20543"/>
    <cellStyle name="20% - Accent1 3 2 4 2 2 4 9 2" xfId="20544"/>
    <cellStyle name="20% - Accent1 3 2 4 2 2 5" xfId="20545"/>
    <cellStyle name="20% - Accent1 3 2 4 2 2 5 2" xfId="20546"/>
    <cellStyle name="20% - Accent1 3 2 4 2 2 5 2 2" xfId="20547"/>
    <cellStyle name="20% - Accent1 3 2 4 2 2 5 2 2 2" xfId="20548"/>
    <cellStyle name="20% - Accent1 3 2 4 2 2 5 2 2 2 2" xfId="20549"/>
    <cellStyle name="20% - Accent1 3 2 4 2 2 5 2 2 3" xfId="20550"/>
    <cellStyle name="20% - Accent1 3 2 4 2 2 5 2 3" xfId="20551"/>
    <cellStyle name="20% - Accent1 3 2 4 2 2 5 2 3 2" xfId="20552"/>
    <cellStyle name="20% - Accent1 3 2 4 2 2 5 2 4" xfId="20553"/>
    <cellStyle name="20% - Accent1 3 2 4 2 2 5 3" xfId="20554"/>
    <cellStyle name="20% - Accent1 3 2 4 2 2 5 3 2" xfId="20555"/>
    <cellStyle name="20% - Accent1 3 2 4 2 2 5 3 2 2" xfId="20556"/>
    <cellStyle name="20% - Accent1 3 2 4 2 2 5 3 2 2 2" xfId="20557"/>
    <cellStyle name="20% - Accent1 3 2 4 2 2 5 3 2 3" xfId="20558"/>
    <cellStyle name="20% - Accent1 3 2 4 2 2 5 3 3" xfId="20559"/>
    <cellStyle name="20% - Accent1 3 2 4 2 2 5 3 3 2" xfId="20560"/>
    <cellStyle name="20% - Accent1 3 2 4 2 2 5 3 4" xfId="20561"/>
    <cellStyle name="20% - Accent1 3 2 4 2 2 5 4" xfId="20562"/>
    <cellStyle name="20% - Accent1 3 2 4 2 2 5 4 2" xfId="20563"/>
    <cellStyle name="20% - Accent1 3 2 4 2 2 5 4 2 2" xfId="20564"/>
    <cellStyle name="20% - Accent1 3 2 4 2 2 5 4 2 2 2" xfId="20565"/>
    <cellStyle name="20% - Accent1 3 2 4 2 2 5 4 2 3" xfId="20566"/>
    <cellStyle name="20% - Accent1 3 2 4 2 2 5 4 3" xfId="20567"/>
    <cellStyle name="20% - Accent1 3 2 4 2 2 5 4 3 2" xfId="20568"/>
    <cellStyle name="20% - Accent1 3 2 4 2 2 5 4 4" xfId="20569"/>
    <cellStyle name="20% - Accent1 3 2 4 2 2 5 5" xfId="20570"/>
    <cellStyle name="20% - Accent1 3 2 4 2 2 5 5 2" xfId="20571"/>
    <cellStyle name="20% - Accent1 3 2 4 2 2 5 5 2 2" xfId="20572"/>
    <cellStyle name="20% - Accent1 3 2 4 2 2 5 5 3" xfId="20573"/>
    <cellStyle name="20% - Accent1 3 2 4 2 2 5 6" xfId="20574"/>
    <cellStyle name="20% - Accent1 3 2 4 2 2 5 6 2" xfId="20575"/>
    <cellStyle name="20% - Accent1 3 2 4 2 2 5 6 2 2" xfId="20576"/>
    <cellStyle name="20% - Accent1 3 2 4 2 2 5 6 3" xfId="20577"/>
    <cellStyle name="20% - Accent1 3 2 4 2 2 5 7" xfId="20578"/>
    <cellStyle name="20% - Accent1 3 2 4 2 2 5 7 2" xfId="20579"/>
    <cellStyle name="20% - Accent1 3 2 4 2 2 5 8" xfId="20580"/>
    <cellStyle name="20% - Accent1 3 2 4 2 2 5 8 2" xfId="20581"/>
    <cellStyle name="20% - Accent1 3 2 4 2 2 5 9" xfId="20582"/>
    <cellStyle name="20% - Accent1 3 2 4 2 2 6" xfId="20583"/>
    <cellStyle name="20% - Accent1 3 2 4 2 2 6 2" xfId="20584"/>
    <cellStyle name="20% - Accent1 3 2 4 2 2 6 2 2" xfId="20585"/>
    <cellStyle name="20% - Accent1 3 2 4 2 2 6 2 2 2" xfId="20586"/>
    <cellStyle name="20% - Accent1 3 2 4 2 2 6 2 2 2 2" xfId="20587"/>
    <cellStyle name="20% - Accent1 3 2 4 2 2 6 2 2 3" xfId="20588"/>
    <cellStyle name="20% - Accent1 3 2 4 2 2 6 2 3" xfId="20589"/>
    <cellStyle name="20% - Accent1 3 2 4 2 2 6 2 3 2" xfId="20590"/>
    <cellStyle name="20% - Accent1 3 2 4 2 2 6 2 4" xfId="20591"/>
    <cellStyle name="20% - Accent1 3 2 4 2 2 6 3" xfId="20592"/>
    <cellStyle name="20% - Accent1 3 2 4 2 2 6 3 2" xfId="20593"/>
    <cellStyle name="20% - Accent1 3 2 4 2 2 6 3 2 2" xfId="20594"/>
    <cellStyle name="20% - Accent1 3 2 4 2 2 6 3 2 2 2" xfId="20595"/>
    <cellStyle name="20% - Accent1 3 2 4 2 2 6 3 2 3" xfId="20596"/>
    <cellStyle name="20% - Accent1 3 2 4 2 2 6 3 3" xfId="20597"/>
    <cellStyle name="20% - Accent1 3 2 4 2 2 6 3 3 2" xfId="20598"/>
    <cellStyle name="20% - Accent1 3 2 4 2 2 6 3 4" xfId="20599"/>
    <cellStyle name="20% - Accent1 3 2 4 2 2 6 4" xfId="20600"/>
    <cellStyle name="20% - Accent1 3 2 4 2 2 6 4 2" xfId="20601"/>
    <cellStyle name="20% - Accent1 3 2 4 2 2 6 4 2 2" xfId="20602"/>
    <cellStyle name="20% - Accent1 3 2 4 2 2 6 4 2 2 2" xfId="20603"/>
    <cellStyle name="20% - Accent1 3 2 4 2 2 6 4 2 3" xfId="20604"/>
    <cellStyle name="20% - Accent1 3 2 4 2 2 6 4 3" xfId="20605"/>
    <cellStyle name="20% - Accent1 3 2 4 2 2 6 4 3 2" xfId="20606"/>
    <cellStyle name="20% - Accent1 3 2 4 2 2 6 4 4" xfId="20607"/>
    <cellStyle name="20% - Accent1 3 2 4 2 2 6 5" xfId="20608"/>
    <cellStyle name="20% - Accent1 3 2 4 2 2 6 5 2" xfId="20609"/>
    <cellStyle name="20% - Accent1 3 2 4 2 2 6 5 2 2" xfId="20610"/>
    <cellStyle name="20% - Accent1 3 2 4 2 2 6 5 3" xfId="20611"/>
    <cellStyle name="20% - Accent1 3 2 4 2 2 6 6" xfId="20612"/>
    <cellStyle name="20% - Accent1 3 2 4 2 2 6 6 2" xfId="20613"/>
    <cellStyle name="20% - Accent1 3 2 4 2 2 6 6 2 2" xfId="20614"/>
    <cellStyle name="20% - Accent1 3 2 4 2 2 6 6 3" xfId="20615"/>
    <cellStyle name="20% - Accent1 3 2 4 2 2 6 7" xfId="20616"/>
    <cellStyle name="20% - Accent1 3 2 4 2 2 6 7 2" xfId="20617"/>
    <cellStyle name="20% - Accent1 3 2 4 2 2 6 8" xfId="20618"/>
    <cellStyle name="20% - Accent1 3 2 4 2 2 6 8 2" xfId="20619"/>
    <cellStyle name="20% - Accent1 3 2 4 2 2 6 9" xfId="20620"/>
    <cellStyle name="20% - Accent1 3 2 4 2 2 7" xfId="20621"/>
    <cellStyle name="20% - Accent1 3 2 4 2 2 7 2" xfId="20622"/>
    <cellStyle name="20% - Accent1 3 2 4 2 2 7 2 2" xfId="20623"/>
    <cellStyle name="20% - Accent1 3 2 4 2 2 7 2 2 2" xfId="20624"/>
    <cellStyle name="20% - Accent1 3 2 4 2 2 7 2 3" xfId="20625"/>
    <cellStyle name="20% - Accent1 3 2 4 2 2 7 3" xfId="20626"/>
    <cellStyle name="20% - Accent1 3 2 4 2 2 7 3 2" xfId="20627"/>
    <cellStyle name="20% - Accent1 3 2 4 2 2 7 4" xfId="20628"/>
    <cellStyle name="20% - Accent1 3 2 4 2 2 8" xfId="20629"/>
    <cellStyle name="20% - Accent1 3 2 4 2 2 8 2" xfId="20630"/>
    <cellStyle name="20% - Accent1 3 2 4 2 2 8 2 2" xfId="20631"/>
    <cellStyle name="20% - Accent1 3 2 4 2 2 8 2 2 2" xfId="20632"/>
    <cellStyle name="20% - Accent1 3 2 4 2 2 8 2 3" xfId="20633"/>
    <cellStyle name="20% - Accent1 3 2 4 2 2 8 3" xfId="20634"/>
    <cellStyle name="20% - Accent1 3 2 4 2 2 8 3 2" xfId="20635"/>
    <cellStyle name="20% - Accent1 3 2 4 2 2 8 4" xfId="20636"/>
    <cellStyle name="20% - Accent1 3 2 4 2 2 9" xfId="20637"/>
    <cellStyle name="20% - Accent1 3 2 4 2 2 9 2" xfId="20638"/>
    <cellStyle name="20% - Accent1 3 2 4 2 2 9 2 2" xfId="20639"/>
    <cellStyle name="20% - Accent1 3 2 4 2 2 9 2 2 2" xfId="20640"/>
    <cellStyle name="20% - Accent1 3 2 4 2 2 9 2 3" xfId="20641"/>
    <cellStyle name="20% - Accent1 3 2 4 2 2 9 3" xfId="20642"/>
    <cellStyle name="20% - Accent1 3 2 4 2 2 9 3 2" xfId="20643"/>
    <cellStyle name="20% - Accent1 3 2 4 2 2 9 4" xfId="20644"/>
    <cellStyle name="20% - Accent1 3 2 4 2 3" xfId="20645"/>
    <cellStyle name="20% - Accent1 3 2 4 2 3 10" xfId="20646"/>
    <cellStyle name="20% - Accent1 3 2 4 2 3 10 2" xfId="20647"/>
    <cellStyle name="20% - Accent1 3 2 4 2 3 11" xfId="20648"/>
    <cellStyle name="20% - Accent1 3 2 4 2 3 2" xfId="20649"/>
    <cellStyle name="20% - Accent1 3 2 4 2 3 2 2" xfId="20650"/>
    <cellStyle name="20% - Accent1 3 2 4 2 3 2 2 2" xfId="20651"/>
    <cellStyle name="20% - Accent1 3 2 4 2 3 2 2 2 2" xfId="20652"/>
    <cellStyle name="20% - Accent1 3 2 4 2 3 2 2 2 2 2" xfId="20653"/>
    <cellStyle name="20% - Accent1 3 2 4 2 3 2 2 2 3" xfId="20654"/>
    <cellStyle name="20% - Accent1 3 2 4 2 3 2 2 3" xfId="20655"/>
    <cellStyle name="20% - Accent1 3 2 4 2 3 2 2 3 2" xfId="20656"/>
    <cellStyle name="20% - Accent1 3 2 4 2 3 2 2 4" xfId="20657"/>
    <cellStyle name="20% - Accent1 3 2 4 2 3 2 3" xfId="20658"/>
    <cellStyle name="20% - Accent1 3 2 4 2 3 2 3 2" xfId="20659"/>
    <cellStyle name="20% - Accent1 3 2 4 2 3 2 3 2 2" xfId="20660"/>
    <cellStyle name="20% - Accent1 3 2 4 2 3 2 3 2 2 2" xfId="20661"/>
    <cellStyle name="20% - Accent1 3 2 4 2 3 2 3 2 3" xfId="20662"/>
    <cellStyle name="20% - Accent1 3 2 4 2 3 2 3 3" xfId="20663"/>
    <cellStyle name="20% - Accent1 3 2 4 2 3 2 3 3 2" xfId="20664"/>
    <cellStyle name="20% - Accent1 3 2 4 2 3 2 3 4" xfId="20665"/>
    <cellStyle name="20% - Accent1 3 2 4 2 3 2 4" xfId="20666"/>
    <cellStyle name="20% - Accent1 3 2 4 2 3 2 4 2" xfId="20667"/>
    <cellStyle name="20% - Accent1 3 2 4 2 3 2 4 2 2" xfId="20668"/>
    <cellStyle name="20% - Accent1 3 2 4 2 3 2 4 2 2 2" xfId="20669"/>
    <cellStyle name="20% - Accent1 3 2 4 2 3 2 4 2 3" xfId="20670"/>
    <cellStyle name="20% - Accent1 3 2 4 2 3 2 4 3" xfId="20671"/>
    <cellStyle name="20% - Accent1 3 2 4 2 3 2 4 3 2" xfId="20672"/>
    <cellStyle name="20% - Accent1 3 2 4 2 3 2 4 4" xfId="20673"/>
    <cellStyle name="20% - Accent1 3 2 4 2 3 2 5" xfId="20674"/>
    <cellStyle name="20% - Accent1 3 2 4 2 3 2 5 2" xfId="20675"/>
    <cellStyle name="20% - Accent1 3 2 4 2 3 2 5 2 2" xfId="20676"/>
    <cellStyle name="20% - Accent1 3 2 4 2 3 2 5 3" xfId="20677"/>
    <cellStyle name="20% - Accent1 3 2 4 2 3 2 6" xfId="20678"/>
    <cellStyle name="20% - Accent1 3 2 4 2 3 2 6 2" xfId="20679"/>
    <cellStyle name="20% - Accent1 3 2 4 2 3 2 6 2 2" xfId="20680"/>
    <cellStyle name="20% - Accent1 3 2 4 2 3 2 6 3" xfId="20681"/>
    <cellStyle name="20% - Accent1 3 2 4 2 3 2 7" xfId="20682"/>
    <cellStyle name="20% - Accent1 3 2 4 2 3 2 7 2" xfId="20683"/>
    <cellStyle name="20% - Accent1 3 2 4 2 3 2 8" xfId="20684"/>
    <cellStyle name="20% - Accent1 3 2 4 2 3 2 8 2" xfId="20685"/>
    <cellStyle name="20% - Accent1 3 2 4 2 3 2 9" xfId="20686"/>
    <cellStyle name="20% - Accent1 3 2 4 2 3 3" xfId="20687"/>
    <cellStyle name="20% - Accent1 3 2 4 2 3 3 2" xfId="20688"/>
    <cellStyle name="20% - Accent1 3 2 4 2 3 3 2 2" xfId="20689"/>
    <cellStyle name="20% - Accent1 3 2 4 2 3 3 2 2 2" xfId="20690"/>
    <cellStyle name="20% - Accent1 3 2 4 2 3 3 2 2 2 2" xfId="20691"/>
    <cellStyle name="20% - Accent1 3 2 4 2 3 3 2 2 3" xfId="20692"/>
    <cellStyle name="20% - Accent1 3 2 4 2 3 3 2 3" xfId="20693"/>
    <cellStyle name="20% - Accent1 3 2 4 2 3 3 2 3 2" xfId="20694"/>
    <cellStyle name="20% - Accent1 3 2 4 2 3 3 2 4" xfId="20695"/>
    <cellStyle name="20% - Accent1 3 2 4 2 3 3 3" xfId="20696"/>
    <cellStyle name="20% - Accent1 3 2 4 2 3 3 3 2" xfId="20697"/>
    <cellStyle name="20% - Accent1 3 2 4 2 3 3 3 2 2" xfId="20698"/>
    <cellStyle name="20% - Accent1 3 2 4 2 3 3 3 2 2 2" xfId="20699"/>
    <cellStyle name="20% - Accent1 3 2 4 2 3 3 3 2 3" xfId="20700"/>
    <cellStyle name="20% - Accent1 3 2 4 2 3 3 3 3" xfId="20701"/>
    <cellStyle name="20% - Accent1 3 2 4 2 3 3 3 3 2" xfId="20702"/>
    <cellStyle name="20% - Accent1 3 2 4 2 3 3 3 4" xfId="20703"/>
    <cellStyle name="20% - Accent1 3 2 4 2 3 3 4" xfId="20704"/>
    <cellStyle name="20% - Accent1 3 2 4 2 3 3 4 2" xfId="20705"/>
    <cellStyle name="20% - Accent1 3 2 4 2 3 3 4 2 2" xfId="20706"/>
    <cellStyle name="20% - Accent1 3 2 4 2 3 3 4 2 2 2" xfId="20707"/>
    <cellStyle name="20% - Accent1 3 2 4 2 3 3 4 2 3" xfId="20708"/>
    <cellStyle name="20% - Accent1 3 2 4 2 3 3 4 3" xfId="20709"/>
    <cellStyle name="20% - Accent1 3 2 4 2 3 3 4 3 2" xfId="20710"/>
    <cellStyle name="20% - Accent1 3 2 4 2 3 3 4 4" xfId="20711"/>
    <cellStyle name="20% - Accent1 3 2 4 2 3 3 5" xfId="20712"/>
    <cellStyle name="20% - Accent1 3 2 4 2 3 3 5 2" xfId="20713"/>
    <cellStyle name="20% - Accent1 3 2 4 2 3 3 5 2 2" xfId="20714"/>
    <cellStyle name="20% - Accent1 3 2 4 2 3 3 5 3" xfId="20715"/>
    <cellStyle name="20% - Accent1 3 2 4 2 3 3 6" xfId="20716"/>
    <cellStyle name="20% - Accent1 3 2 4 2 3 3 6 2" xfId="20717"/>
    <cellStyle name="20% - Accent1 3 2 4 2 3 3 6 2 2" xfId="20718"/>
    <cellStyle name="20% - Accent1 3 2 4 2 3 3 6 3" xfId="20719"/>
    <cellStyle name="20% - Accent1 3 2 4 2 3 3 7" xfId="20720"/>
    <cellStyle name="20% - Accent1 3 2 4 2 3 3 7 2" xfId="20721"/>
    <cellStyle name="20% - Accent1 3 2 4 2 3 3 8" xfId="20722"/>
    <cellStyle name="20% - Accent1 3 2 4 2 3 3 8 2" xfId="20723"/>
    <cellStyle name="20% - Accent1 3 2 4 2 3 3 9" xfId="20724"/>
    <cellStyle name="20% - Accent1 3 2 4 2 3 4" xfId="20725"/>
    <cellStyle name="20% - Accent1 3 2 4 2 3 4 2" xfId="20726"/>
    <cellStyle name="20% - Accent1 3 2 4 2 3 4 2 2" xfId="20727"/>
    <cellStyle name="20% - Accent1 3 2 4 2 3 4 2 2 2" xfId="20728"/>
    <cellStyle name="20% - Accent1 3 2 4 2 3 4 2 3" xfId="20729"/>
    <cellStyle name="20% - Accent1 3 2 4 2 3 4 3" xfId="20730"/>
    <cellStyle name="20% - Accent1 3 2 4 2 3 4 3 2" xfId="20731"/>
    <cellStyle name="20% - Accent1 3 2 4 2 3 4 4" xfId="20732"/>
    <cellStyle name="20% - Accent1 3 2 4 2 3 5" xfId="20733"/>
    <cellStyle name="20% - Accent1 3 2 4 2 3 5 2" xfId="20734"/>
    <cellStyle name="20% - Accent1 3 2 4 2 3 5 2 2" xfId="20735"/>
    <cellStyle name="20% - Accent1 3 2 4 2 3 5 2 2 2" xfId="20736"/>
    <cellStyle name="20% - Accent1 3 2 4 2 3 5 2 3" xfId="20737"/>
    <cellStyle name="20% - Accent1 3 2 4 2 3 5 3" xfId="20738"/>
    <cellStyle name="20% - Accent1 3 2 4 2 3 5 3 2" xfId="20739"/>
    <cellStyle name="20% - Accent1 3 2 4 2 3 5 4" xfId="20740"/>
    <cellStyle name="20% - Accent1 3 2 4 2 3 6" xfId="20741"/>
    <cellStyle name="20% - Accent1 3 2 4 2 3 6 2" xfId="20742"/>
    <cellStyle name="20% - Accent1 3 2 4 2 3 6 2 2" xfId="20743"/>
    <cellStyle name="20% - Accent1 3 2 4 2 3 6 2 2 2" xfId="20744"/>
    <cellStyle name="20% - Accent1 3 2 4 2 3 6 2 3" xfId="20745"/>
    <cellStyle name="20% - Accent1 3 2 4 2 3 6 3" xfId="20746"/>
    <cellStyle name="20% - Accent1 3 2 4 2 3 6 3 2" xfId="20747"/>
    <cellStyle name="20% - Accent1 3 2 4 2 3 6 4" xfId="20748"/>
    <cellStyle name="20% - Accent1 3 2 4 2 3 7" xfId="20749"/>
    <cellStyle name="20% - Accent1 3 2 4 2 3 7 2" xfId="20750"/>
    <cellStyle name="20% - Accent1 3 2 4 2 3 7 2 2" xfId="20751"/>
    <cellStyle name="20% - Accent1 3 2 4 2 3 7 3" xfId="20752"/>
    <cellStyle name="20% - Accent1 3 2 4 2 3 8" xfId="20753"/>
    <cellStyle name="20% - Accent1 3 2 4 2 3 8 2" xfId="20754"/>
    <cellStyle name="20% - Accent1 3 2 4 2 3 8 2 2" xfId="20755"/>
    <cellStyle name="20% - Accent1 3 2 4 2 3 8 3" xfId="20756"/>
    <cellStyle name="20% - Accent1 3 2 4 2 3 9" xfId="20757"/>
    <cellStyle name="20% - Accent1 3 2 4 2 3 9 2" xfId="20758"/>
    <cellStyle name="20% - Accent1 3 2 4 2 4" xfId="20759"/>
    <cellStyle name="20% - Accent1 3 2 4 2 4 10" xfId="20760"/>
    <cellStyle name="20% - Accent1 3 2 4 2 4 10 2" xfId="20761"/>
    <cellStyle name="20% - Accent1 3 2 4 2 4 11" xfId="20762"/>
    <cellStyle name="20% - Accent1 3 2 4 2 4 2" xfId="20763"/>
    <cellStyle name="20% - Accent1 3 2 4 2 4 2 2" xfId="20764"/>
    <cellStyle name="20% - Accent1 3 2 4 2 4 2 2 2" xfId="20765"/>
    <cellStyle name="20% - Accent1 3 2 4 2 4 2 2 2 2" xfId="20766"/>
    <cellStyle name="20% - Accent1 3 2 4 2 4 2 2 2 2 2" xfId="20767"/>
    <cellStyle name="20% - Accent1 3 2 4 2 4 2 2 2 3" xfId="20768"/>
    <cellStyle name="20% - Accent1 3 2 4 2 4 2 2 3" xfId="20769"/>
    <cellStyle name="20% - Accent1 3 2 4 2 4 2 2 3 2" xfId="20770"/>
    <cellStyle name="20% - Accent1 3 2 4 2 4 2 2 4" xfId="20771"/>
    <cellStyle name="20% - Accent1 3 2 4 2 4 2 3" xfId="20772"/>
    <cellStyle name="20% - Accent1 3 2 4 2 4 2 3 2" xfId="20773"/>
    <cellStyle name="20% - Accent1 3 2 4 2 4 2 3 2 2" xfId="20774"/>
    <cellStyle name="20% - Accent1 3 2 4 2 4 2 3 2 2 2" xfId="20775"/>
    <cellStyle name="20% - Accent1 3 2 4 2 4 2 3 2 3" xfId="20776"/>
    <cellStyle name="20% - Accent1 3 2 4 2 4 2 3 3" xfId="20777"/>
    <cellStyle name="20% - Accent1 3 2 4 2 4 2 3 3 2" xfId="20778"/>
    <cellStyle name="20% - Accent1 3 2 4 2 4 2 3 4" xfId="20779"/>
    <cellStyle name="20% - Accent1 3 2 4 2 4 2 4" xfId="20780"/>
    <cellStyle name="20% - Accent1 3 2 4 2 4 2 4 2" xfId="20781"/>
    <cellStyle name="20% - Accent1 3 2 4 2 4 2 4 2 2" xfId="20782"/>
    <cellStyle name="20% - Accent1 3 2 4 2 4 2 4 2 2 2" xfId="20783"/>
    <cellStyle name="20% - Accent1 3 2 4 2 4 2 4 2 3" xfId="20784"/>
    <cellStyle name="20% - Accent1 3 2 4 2 4 2 4 3" xfId="20785"/>
    <cellStyle name="20% - Accent1 3 2 4 2 4 2 4 3 2" xfId="20786"/>
    <cellStyle name="20% - Accent1 3 2 4 2 4 2 4 4" xfId="20787"/>
    <cellStyle name="20% - Accent1 3 2 4 2 4 2 5" xfId="20788"/>
    <cellStyle name="20% - Accent1 3 2 4 2 4 2 5 2" xfId="20789"/>
    <cellStyle name="20% - Accent1 3 2 4 2 4 2 5 2 2" xfId="20790"/>
    <cellStyle name="20% - Accent1 3 2 4 2 4 2 5 3" xfId="20791"/>
    <cellStyle name="20% - Accent1 3 2 4 2 4 2 6" xfId="20792"/>
    <cellStyle name="20% - Accent1 3 2 4 2 4 2 6 2" xfId="20793"/>
    <cellStyle name="20% - Accent1 3 2 4 2 4 2 6 2 2" xfId="20794"/>
    <cellStyle name="20% - Accent1 3 2 4 2 4 2 6 3" xfId="20795"/>
    <cellStyle name="20% - Accent1 3 2 4 2 4 2 7" xfId="20796"/>
    <cellStyle name="20% - Accent1 3 2 4 2 4 2 7 2" xfId="20797"/>
    <cellStyle name="20% - Accent1 3 2 4 2 4 2 8" xfId="20798"/>
    <cellStyle name="20% - Accent1 3 2 4 2 4 2 8 2" xfId="20799"/>
    <cellStyle name="20% - Accent1 3 2 4 2 4 2 9" xfId="20800"/>
    <cellStyle name="20% - Accent1 3 2 4 2 4 3" xfId="20801"/>
    <cellStyle name="20% - Accent1 3 2 4 2 4 3 2" xfId="20802"/>
    <cellStyle name="20% - Accent1 3 2 4 2 4 3 2 2" xfId="20803"/>
    <cellStyle name="20% - Accent1 3 2 4 2 4 3 2 2 2" xfId="20804"/>
    <cellStyle name="20% - Accent1 3 2 4 2 4 3 2 2 2 2" xfId="20805"/>
    <cellStyle name="20% - Accent1 3 2 4 2 4 3 2 2 3" xfId="20806"/>
    <cellStyle name="20% - Accent1 3 2 4 2 4 3 2 3" xfId="20807"/>
    <cellStyle name="20% - Accent1 3 2 4 2 4 3 2 3 2" xfId="20808"/>
    <cellStyle name="20% - Accent1 3 2 4 2 4 3 2 4" xfId="20809"/>
    <cellStyle name="20% - Accent1 3 2 4 2 4 3 3" xfId="20810"/>
    <cellStyle name="20% - Accent1 3 2 4 2 4 3 3 2" xfId="20811"/>
    <cellStyle name="20% - Accent1 3 2 4 2 4 3 3 2 2" xfId="20812"/>
    <cellStyle name="20% - Accent1 3 2 4 2 4 3 3 2 2 2" xfId="20813"/>
    <cellStyle name="20% - Accent1 3 2 4 2 4 3 3 2 3" xfId="20814"/>
    <cellStyle name="20% - Accent1 3 2 4 2 4 3 3 3" xfId="20815"/>
    <cellStyle name="20% - Accent1 3 2 4 2 4 3 3 3 2" xfId="20816"/>
    <cellStyle name="20% - Accent1 3 2 4 2 4 3 3 4" xfId="20817"/>
    <cellStyle name="20% - Accent1 3 2 4 2 4 3 4" xfId="20818"/>
    <cellStyle name="20% - Accent1 3 2 4 2 4 3 4 2" xfId="20819"/>
    <cellStyle name="20% - Accent1 3 2 4 2 4 3 4 2 2" xfId="20820"/>
    <cellStyle name="20% - Accent1 3 2 4 2 4 3 4 2 2 2" xfId="20821"/>
    <cellStyle name="20% - Accent1 3 2 4 2 4 3 4 2 3" xfId="20822"/>
    <cellStyle name="20% - Accent1 3 2 4 2 4 3 4 3" xfId="20823"/>
    <cellStyle name="20% - Accent1 3 2 4 2 4 3 4 3 2" xfId="20824"/>
    <cellStyle name="20% - Accent1 3 2 4 2 4 3 4 4" xfId="20825"/>
    <cellStyle name="20% - Accent1 3 2 4 2 4 3 5" xfId="20826"/>
    <cellStyle name="20% - Accent1 3 2 4 2 4 3 5 2" xfId="20827"/>
    <cellStyle name="20% - Accent1 3 2 4 2 4 3 5 2 2" xfId="20828"/>
    <cellStyle name="20% - Accent1 3 2 4 2 4 3 5 3" xfId="20829"/>
    <cellStyle name="20% - Accent1 3 2 4 2 4 3 6" xfId="20830"/>
    <cellStyle name="20% - Accent1 3 2 4 2 4 3 6 2" xfId="20831"/>
    <cellStyle name="20% - Accent1 3 2 4 2 4 3 6 2 2" xfId="20832"/>
    <cellStyle name="20% - Accent1 3 2 4 2 4 3 6 3" xfId="20833"/>
    <cellStyle name="20% - Accent1 3 2 4 2 4 3 7" xfId="20834"/>
    <cellStyle name="20% - Accent1 3 2 4 2 4 3 7 2" xfId="20835"/>
    <cellStyle name="20% - Accent1 3 2 4 2 4 3 8" xfId="20836"/>
    <cellStyle name="20% - Accent1 3 2 4 2 4 3 8 2" xfId="20837"/>
    <cellStyle name="20% - Accent1 3 2 4 2 4 3 9" xfId="20838"/>
    <cellStyle name="20% - Accent1 3 2 4 2 4 4" xfId="20839"/>
    <cellStyle name="20% - Accent1 3 2 4 2 4 4 2" xfId="20840"/>
    <cellStyle name="20% - Accent1 3 2 4 2 4 4 2 2" xfId="20841"/>
    <cellStyle name="20% - Accent1 3 2 4 2 4 4 2 2 2" xfId="20842"/>
    <cellStyle name="20% - Accent1 3 2 4 2 4 4 2 3" xfId="20843"/>
    <cellStyle name="20% - Accent1 3 2 4 2 4 4 3" xfId="20844"/>
    <cellStyle name="20% - Accent1 3 2 4 2 4 4 3 2" xfId="20845"/>
    <cellStyle name="20% - Accent1 3 2 4 2 4 4 4" xfId="20846"/>
    <cellStyle name="20% - Accent1 3 2 4 2 4 5" xfId="20847"/>
    <cellStyle name="20% - Accent1 3 2 4 2 4 5 2" xfId="20848"/>
    <cellStyle name="20% - Accent1 3 2 4 2 4 5 2 2" xfId="20849"/>
    <cellStyle name="20% - Accent1 3 2 4 2 4 5 2 2 2" xfId="20850"/>
    <cellStyle name="20% - Accent1 3 2 4 2 4 5 2 3" xfId="20851"/>
    <cellStyle name="20% - Accent1 3 2 4 2 4 5 3" xfId="20852"/>
    <cellStyle name="20% - Accent1 3 2 4 2 4 5 3 2" xfId="20853"/>
    <cellStyle name="20% - Accent1 3 2 4 2 4 5 4" xfId="20854"/>
    <cellStyle name="20% - Accent1 3 2 4 2 4 6" xfId="20855"/>
    <cellStyle name="20% - Accent1 3 2 4 2 4 6 2" xfId="20856"/>
    <cellStyle name="20% - Accent1 3 2 4 2 4 6 2 2" xfId="20857"/>
    <cellStyle name="20% - Accent1 3 2 4 2 4 6 2 2 2" xfId="20858"/>
    <cellStyle name="20% - Accent1 3 2 4 2 4 6 2 3" xfId="20859"/>
    <cellStyle name="20% - Accent1 3 2 4 2 4 6 3" xfId="20860"/>
    <cellStyle name="20% - Accent1 3 2 4 2 4 6 3 2" xfId="20861"/>
    <cellStyle name="20% - Accent1 3 2 4 2 4 6 4" xfId="20862"/>
    <cellStyle name="20% - Accent1 3 2 4 2 4 7" xfId="20863"/>
    <cellStyle name="20% - Accent1 3 2 4 2 4 7 2" xfId="20864"/>
    <cellStyle name="20% - Accent1 3 2 4 2 4 7 2 2" xfId="20865"/>
    <cellStyle name="20% - Accent1 3 2 4 2 4 7 3" xfId="20866"/>
    <cellStyle name="20% - Accent1 3 2 4 2 4 8" xfId="20867"/>
    <cellStyle name="20% - Accent1 3 2 4 2 4 8 2" xfId="20868"/>
    <cellStyle name="20% - Accent1 3 2 4 2 4 8 2 2" xfId="20869"/>
    <cellStyle name="20% - Accent1 3 2 4 2 4 8 3" xfId="20870"/>
    <cellStyle name="20% - Accent1 3 2 4 2 4 9" xfId="20871"/>
    <cellStyle name="20% - Accent1 3 2 4 2 4 9 2" xfId="20872"/>
    <cellStyle name="20% - Accent1 3 2 4 2 5" xfId="20873"/>
    <cellStyle name="20% - Accent1 3 2 4 2 5 10" xfId="20874"/>
    <cellStyle name="20% - Accent1 3 2 4 2 5 10 2" xfId="20875"/>
    <cellStyle name="20% - Accent1 3 2 4 2 5 11" xfId="20876"/>
    <cellStyle name="20% - Accent1 3 2 4 2 5 2" xfId="20877"/>
    <cellStyle name="20% - Accent1 3 2 4 2 5 2 2" xfId="20878"/>
    <cellStyle name="20% - Accent1 3 2 4 2 5 2 2 2" xfId="20879"/>
    <cellStyle name="20% - Accent1 3 2 4 2 5 2 2 2 2" xfId="20880"/>
    <cellStyle name="20% - Accent1 3 2 4 2 5 2 2 2 2 2" xfId="20881"/>
    <cellStyle name="20% - Accent1 3 2 4 2 5 2 2 2 3" xfId="20882"/>
    <cellStyle name="20% - Accent1 3 2 4 2 5 2 2 3" xfId="20883"/>
    <cellStyle name="20% - Accent1 3 2 4 2 5 2 2 3 2" xfId="20884"/>
    <cellStyle name="20% - Accent1 3 2 4 2 5 2 2 4" xfId="20885"/>
    <cellStyle name="20% - Accent1 3 2 4 2 5 2 3" xfId="20886"/>
    <cellStyle name="20% - Accent1 3 2 4 2 5 2 3 2" xfId="20887"/>
    <cellStyle name="20% - Accent1 3 2 4 2 5 2 3 2 2" xfId="20888"/>
    <cellStyle name="20% - Accent1 3 2 4 2 5 2 3 2 2 2" xfId="20889"/>
    <cellStyle name="20% - Accent1 3 2 4 2 5 2 3 2 3" xfId="20890"/>
    <cellStyle name="20% - Accent1 3 2 4 2 5 2 3 3" xfId="20891"/>
    <cellStyle name="20% - Accent1 3 2 4 2 5 2 3 3 2" xfId="20892"/>
    <cellStyle name="20% - Accent1 3 2 4 2 5 2 3 4" xfId="20893"/>
    <cellStyle name="20% - Accent1 3 2 4 2 5 2 4" xfId="20894"/>
    <cellStyle name="20% - Accent1 3 2 4 2 5 2 4 2" xfId="20895"/>
    <cellStyle name="20% - Accent1 3 2 4 2 5 2 4 2 2" xfId="20896"/>
    <cellStyle name="20% - Accent1 3 2 4 2 5 2 4 2 2 2" xfId="20897"/>
    <cellStyle name="20% - Accent1 3 2 4 2 5 2 4 2 3" xfId="20898"/>
    <cellStyle name="20% - Accent1 3 2 4 2 5 2 4 3" xfId="20899"/>
    <cellStyle name="20% - Accent1 3 2 4 2 5 2 4 3 2" xfId="20900"/>
    <cellStyle name="20% - Accent1 3 2 4 2 5 2 4 4" xfId="20901"/>
    <cellStyle name="20% - Accent1 3 2 4 2 5 2 5" xfId="20902"/>
    <cellStyle name="20% - Accent1 3 2 4 2 5 2 5 2" xfId="20903"/>
    <cellStyle name="20% - Accent1 3 2 4 2 5 2 5 2 2" xfId="20904"/>
    <cellStyle name="20% - Accent1 3 2 4 2 5 2 5 3" xfId="20905"/>
    <cellStyle name="20% - Accent1 3 2 4 2 5 2 6" xfId="20906"/>
    <cellStyle name="20% - Accent1 3 2 4 2 5 2 6 2" xfId="20907"/>
    <cellStyle name="20% - Accent1 3 2 4 2 5 2 6 2 2" xfId="20908"/>
    <cellStyle name="20% - Accent1 3 2 4 2 5 2 6 3" xfId="20909"/>
    <cellStyle name="20% - Accent1 3 2 4 2 5 2 7" xfId="20910"/>
    <cellStyle name="20% - Accent1 3 2 4 2 5 2 7 2" xfId="20911"/>
    <cellStyle name="20% - Accent1 3 2 4 2 5 2 8" xfId="20912"/>
    <cellStyle name="20% - Accent1 3 2 4 2 5 2 8 2" xfId="20913"/>
    <cellStyle name="20% - Accent1 3 2 4 2 5 2 9" xfId="20914"/>
    <cellStyle name="20% - Accent1 3 2 4 2 5 3" xfId="20915"/>
    <cellStyle name="20% - Accent1 3 2 4 2 5 3 2" xfId="20916"/>
    <cellStyle name="20% - Accent1 3 2 4 2 5 3 2 2" xfId="20917"/>
    <cellStyle name="20% - Accent1 3 2 4 2 5 3 2 2 2" xfId="20918"/>
    <cellStyle name="20% - Accent1 3 2 4 2 5 3 2 2 2 2" xfId="20919"/>
    <cellStyle name="20% - Accent1 3 2 4 2 5 3 2 2 3" xfId="20920"/>
    <cellStyle name="20% - Accent1 3 2 4 2 5 3 2 3" xfId="20921"/>
    <cellStyle name="20% - Accent1 3 2 4 2 5 3 2 3 2" xfId="20922"/>
    <cellStyle name="20% - Accent1 3 2 4 2 5 3 2 4" xfId="20923"/>
    <cellStyle name="20% - Accent1 3 2 4 2 5 3 3" xfId="20924"/>
    <cellStyle name="20% - Accent1 3 2 4 2 5 3 3 2" xfId="20925"/>
    <cellStyle name="20% - Accent1 3 2 4 2 5 3 3 2 2" xfId="20926"/>
    <cellStyle name="20% - Accent1 3 2 4 2 5 3 3 2 2 2" xfId="20927"/>
    <cellStyle name="20% - Accent1 3 2 4 2 5 3 3 2 3" xfId="20928"/>
    <cellStyle name="20% - Accent1 3 2 4 2 5 3 3 3" xfId="20929"/>
    <cellStyle name="20% - Accent1 3 2 4 2 5 3 3 3 2" xfId="20930"/>
    <cellStyle name="20% - Accent1 3 2 4 2 5 3 3 4" xfId="20931"/>
    <cellStyle name="20% - Accent1 3 2 4 2 5 3 4" xfId="20932"/>
    <cellStyle name="20% - Accent1 3 2 4 2 5 3 4 2" xfId="20933"/>
    <cellStyle name="20% - Accent1 3 2 4 2 5 3 4 2 2" xfId="20934"/>
    <cellStyle name="20% - Accent1 3 2 4 2 5 3 4 2 2 2" xfId="20935"/>
    <cellStyle name="20% - Accent1 3 2 4 2 5 3 4 2 3" xfId="20936"/>
    <cellStyle name="20% - Accent1 3 2 4 2 5 3 4 3" xfId="20937"/>
    <cellStyle name="20% - Accent1 3 2 4 2 5 3 4 3 2" xfId="20938"/>
    <cellStyle name="20% - Accent1 3 2 4 2 5 3 4 4" xfId="20939"/>
    <cellStyle name="20% - Accent1 3 2 4 2 5 3 5" xfId="20940"/>
    <cellStyle name="20% - Accent1 3 2 4 2 5 3 5 2" xfId="20941"/>
    <cellStyle name="20% - Accent1 3 2 4 2 5 3 5 2 2" xfId="20942"/>
    <cellStyle name="20% - Accent1 3 2 4 2 5 3 5 3" xfId="20943"/>
    <cellStyle name="20% - Accent1 3 2 4 2 5 3 6" xfId="20944"/>
    <cellStyle name="20% - Accent1 3 2 4 2 5 3 6 2" xfId="20945"/>
    <cellStyle name="20% - Accent1 3 2 4 2 5 3 6 2 2" xfId="20946"/>
    <cellStyle name="20% - Accent1 3 2 4 2 5 3 6 3" xfId="20947"/>
    <cellStyle name="20% - Accent1 3 2 4 2 5 3 7" xfId="20948"/>
    <cellStyle name="20% - Accent1 3 2 4 2 5 3 7 2" xfId="20949"/>
    <cellStyle name="20% - Accent1 3 2 4 2 5 3 8" xfId="20950"/>
    <cellStyle name="20% - Accent1 3 2 4 2 5 3 8 2" xfId="20951"/>
    <cellStyle name="20% - Accent1 3 2 4 2 5 3 9" xfId="20952"/>
    <cellStyle name="20% - Accent1 3 2 4 2 5 4" xfId="20953"/>
    <cellStyle name="20% - Accent1 3 2 4 2 5 4 2" xfId="20954"/>
    <cellStyle name="20% - Accent1 3 2 4 2 5 4 2 2" xfId="20955"/>
    <cellStyle name="20% - Accent1 3 2 4 2 5 4 2 2 2" xfId="20956"/>
    <cellStyle name="20% - Accent1 3 2 4 2 5 4 2 3" xfId="20957"/>
    <cellStyle name="20% - Accent1 3 2 4 2 5 4 3" xfId="20958"/>
    <cellStyle name="20% - Accent1 3 2 4 2 5 4 3 2" xfId="20959"/>
    <cellStyle name="20% - Accent1 3 2 4 2 5 4 4" xfId="20960"/>
    <cellStyle name="20% - Accent1 3 2 4 2 5 5" xfId="20961"/>
    <cellStyle name="20% - Accent1 3 2 4 2 5 5 2" xfId="20962"/>
    <cellStyle name="20% - Accent1 3 2 4 2 5 5 2 2" xfId="20963"/>
    <cellStyle name="20% - Accent1 3 2 4 2 5 5 2 2 2" xfId="20964"/>
    <cellStyle name="20% - Accent1 3 2 4 2 5 5 2 3" xfId="20965"/>
    <cellStyle name="20% - Accent1 3 2 4 2 5 5 3" xfId="20966"/>
    <cellStyle name="20% - Accent1 3 2 4 2 5 5 3 2" xfId="20967"/>
    <cellStyle name="20% - Accent1 3 2 4 2 5 5 4" xfId="20968"/>
    <cellStyle name="20% - Accent1 3 2 4 2 5 6" xfId="20969"/>
    <cellStyle name="20% - Accent1 3 2 4 2 5 6 2" xfId="20970"/>
    <cellStyle name="20% - Accent1 3 2 4 2 5 6 2 2" xfId="20971"/>
    <cellStyle name="20% - Accent1 3 2 4 2 5 6 2 2 2" xfId="20972"/>
    <cellStyle name="20% - Accent1 3 2 4 2 5 6 2 3" xfId="20973"/>
    <cellStyle name="20% - Accent1 3 2 4 2 5 6 3" xfId="20974"/>
    <cellStyle name="20% - Accent1 3 2 4 2 5 6 3 2" xfId="20975"/>
    <cellStyle name="20% - Accent1 3 2 4 2 5 6 4" xfId="20976"/>
    <cellStyle name="20% - Accent1 3 2 4 2 5 7" xfId="20977"/>
    <cellStyle name="20% - Accent1 3 2 4 2 5 7 2" xfId="20978"/>
    <cellStyle name="20% - Accent1 3 2 4 2 5 7 2 2" xfId="20979"/>
    <cellStyle name="20% - Accent1 3 2 4 2 5 7 3" xfId="20980"/>
    <cellStyle name="20% - Accent1 3 2 4 2 5 8" xfId="20981"/>
    <cellStyle name="20% - Accent1 3 2 4 2 5 8 2" xfId="20982"/>
    <cellStyle name="20% - Accent1 3 2 4 2 5 8 2 2" xfId="20983"/>
    <cellStyle name="20% - Accent1 3 2 4 2 5 8 3" xfId="20984"/>
    <cellStyle name="20% - Accent1 3 2 4 2 5 9" xfId="20985"/>
    <cellStyle name="20% - Accent1 3 2 4 2 5 9 2" xfId="20986"/>
    <cellStyle name="20% - Accent1 3 2 4 2 6" xfId="20987"/>
    <cellStyle name="20% - Accent1 3 2 4 2 6 2" xfId="20988"/>
    <cellStyle name="20% - Accent1 3 2 4 2 6 2 2" xfId="20989"/>
    <cellStyle name="20% - Accent1 3 2 4 2 6 2 2 2" xfId="20990"/>
    <cellStyle name="20% - Accent1 3 2 4 2 6 2 2 2 2" xfId="20991"/>
    <cellStyle name="20% - Accent1 3 2 4 2 6 2 2 3" xfId="20992"/>
    <cellStyle name="20% - Accent1 3 2 4 2 6 2 3" xfId="20993"/>
    <cellStyle name="20% - Accent1 3 2 4 2 6 2 3 2" xfId="20994"/>
    <cellStyle name="20% - Accent1 3 2 4 2 6 2 4" xfId="20995"/>
    <cellStyle name="20% - Accent1 3 2 4 2 6 3" xfId="20996"/>
    <cellStyle name="20% - Accent1 3 2 4 2 6 3 2" xfId="20997"/>
    <cellStyle name="20% - Accent1 3 2 4 2 6 3 2 2" xfId="20998"/>
    <cellStyle name="20% - Accent1 3 2 4 2 6 3 2 2 2" xfId="20999"/>
    <cellStyle name="20% - Accent1 3 2 4 2 6 3 2 3" xfId="21000"/>
    <cellStyle name="20% - Accent1 3 2 4 2 6 3 3" xfId="21001"/>
    <cellStyle name="20% - Accent1 3 2 4 2 6 3 3 2" xfId="21002"/>
    <cellStyle name="20% - Accent1 3 2 4 2 6 3 4" xfId="21003"/>
    <cellStyle name="20% - Accent1 3 2 4 2 6 4" xfId="21004"/>
    <cellStyle name="20% - Accent1 3 2 4 2 6 4 2" xfId="21005"/>
    <cellStyle name="20% - Accent1 3 2 4 2 6 4 2 2" xfId="21006"/>
    <cellStyle name="20% - Accent1 3 2 4 2 6 4 2 2 2" xfId="21007"/>
    <cellStyle name="20% - Accent1 3 2 4 2 6 4 2 3" xfId="21008"/>
    <cellStyle name="20% - Accent1 3 2 4 2 6 4 3" xfId="21009"/>
    <cellStyle name="20% - Accent1 3 2 4 2 6 4 3 2" xfId="21010"/>
    <cellStyle name="20% - Accent1 3 2 4 2 6 4 4" xfId="21011"/>
    <cellStyle name="20% - Accent1 3 2 4 2 6 5" xfId="21012"/>
    <cellStyle name="20% - Accent1 3 2 4 2 6 5 2" xfId="21013"/>
    <cellStyle name="20% - Accent1 3 2 4 2 6 5 2 2" xfId="21014"/>
    <cellStyle name="20% - Accent1 3 2 4 2 6 5 3" xfId="21015"/>
    <cellStyle name="20% - Accent1 3 2 4 2 6 6" xfId="21016"/>
    <cellStyle name="20% - Accent1 3 2 4 2 6 6 2" xfId="21017"/>
    <cellStyle name="20% - Accent1 3 2 4 2 6 6 2 2" xfId="21018"/>
    <cellStyle name="20% - Accent1 3 2 4 2 6 6 3" xfId="21019"/>
    <cellStyle name="20% - Accent1 3 2 4 2 6 7" xfId="21020"/>
    <cellStyle name="20% - Accent1 3 2 4 2 6 7 2" xfId="21021"/>
    <cellStyle name="20% - Accent1 3 2 4 2 6 8" xfId="21022"/>
    <cellStyle name="20% - Accent1 3 2 4 2 6 8 2" xfId="21023"/>
    <cellStyle name="20% - Accent1 3 2 4 2 6 9" xfId="21024"/>
    <cellStyle name="20% - Accent1 3 2 4 2 7" xfId="21025"/>
    <cellStyle name="20% - Accent1 3 2 4 2 7 2" xfId="21026"/>
    <cellStyle name="20% - Accent1 3 2 4 2 7 2 2" xfId="21027"/>
    <cellStyle name="20% - Accent1 3 2 4 2 7 2 2 2" xfId="21028"/>
    <cellStyle name="20% - Accent1 3 2 4 2 7 2 2 2 2" xfId="21029"/>
    <cellStyle name="20% - Accent1 3 2 4 2 7 2 2 3" xfId="21030"/>
    <cellStyle name="20% - Accent1 3 2 4 2 7 2 3" xfId="21031"/>
    <cellStyle name="20% - Accent1 3 2 4 2 7 2 3 2" xfId="21032"/>
    <cellStyle name="20% - Accent1 3 2 4 2 7 2 4" xfId="21033"/>
    <cellStyle name="20% - Accent1 3 2 4 2 7 3" xfId="21034"/>
    <cellStyle name="20% - Accent1 3 2 4 2 7 3 2" xfId="21035"/>
    <cellStyle name="20% - Accent1 3 2 4 2 7 3 2 2" xfId="21036"/>
    <cellStyle name="20% - Accent1 3 2 4 2 7 3 2 2 2" xfId="21037"/>
    <cellStyle name="20% - Accent1 3 2 4 2 7 3 2 3" xfId="21038"/>
    <cellStyle name="20% - Accent1 3 2 4 2 7 3 3" xfId="21039"/>
    <cellStyle name="20% - Accent1 3 2 4 2 7 3 3 2" xfId="21040"/>
    <cellStyle name="20% - Accent1 3 2 4 2 7 3 4" xfId="21041"/>
    <cellStyle name="20% - Accent1 3 2 4 2 7 4" xfId="21042"/>
    <cellStyle name="20% - Accent1 3 2 4 2 7 4 2" xfId="21043"/>
    <cellStyle name="20% - Accent1 3 2 4 2 7 4 2 2" xfId="21044"/>
    <cellStyle name="20% - Accent1 3 2 4 2 7 4 2 2 2" xfId="21045"/>
    <cellStyle name="20% - Accent1 3 2 4 2 7 4 2 3" xfId="21046"/>
    <cellStyle name="20% - Accent1 3 2 4 2 7 4 3" xfId="21047"/>
    <cellStyle name="20% - Accent1 3 2 4 2 7 4 3 2" xfId="21048"/>
    <cellStyle name="20% - Accent1 3 2 4 2 7 4 4" xfId="21049"/>
    <cellStyle name="20% - Accent1 3 2 4 2 7 5" xfId="21050"/>
    <cellStyle name="20% - Accent1 3 2 4 2 7 5 2" xfId="21051"/>
    <cellStyle name="20% - Accent1 3 2 4 2 7 5 2 2" xfId="21052"/>
    <cellStyle name="20% - Accent1 3 2 4 2 7 5 3" xfId="21053"/>
    <cellStyle name="20% - Accent1 3 2 4 2 7 6" xfId="21054"/>
    <cellStyle name="20% - Accent1 3 2 4 2 7 6 2" xfId="21055"/>
    <cellStyle name="20% - Accent1 3 2 4 2 7 6 2 2" xfId="21056"/>
    <cellStyle name="20% - Accent1 3 2 4 2 7 6 3" xfId="21057"/>
    <cellStyle name="20% - Accent1 3 2 4 2 7 7" xfId="21058"/>
    <cellStyle name="20% - Accent1 3 2 4 2 7 7 2" xfId="21059"/>
    <cellStyle name="20% - Accent1 3 2 4 2 7 8" xfId="21060"/>
    <cellStyle name="20% - Accent1 3 2 4 2 7 8 2" xfId="21061"/>
    <cellStyle name="20% - Accent1 3 2 4 2 7 9" xfId="21062"/>
    <cellStyle name="20% - Accent1 3 2 4 2 8" xfId="21063"/>
    <cellStyle name="20% - Accent1 3 2 4 2 8 2" xfId="21064"/>
    <cellStyle name="20% - Accent1 3 2 4 2 8 2 2" xfId="21065"/>
    <cellStyle name="20% - Accent1 3 2 4 2 8 2 2 2" xfId="21066"/>
    <cellStyle name="20% - Accent1 3 2 4 2 8 2 3" xfId="21067"/>
    <cellStyle name="20% - Accent1 3 2 4 2 8 3" xfId="21068"/>
    <cellStyle name="20% - Accent1 3 2 4 2 8 3 2" xfId="21069"/>
    <cellStyle name="20% - Accent1 3 2 4 2 8 4" xfId="21070"/>
    <cellStyle name="20% - Accent1 3 2 4 2 9" xfId="21071"/>
    <cellStyle name="20% - Accent1 3 2 4 2 9 2" xfId="21072"/>
    <cellStyle name="20% - Accent1 3 2 4 2 9 2 2" xfId="21073"/>
    <cellStyle name="20% - Accent1 3 2 4 2 9 2 2 2" xfId="21074"/>
    <cellStyle name="20% - Accent1 3 2 4 2 9 2 3" xfId="21075"/>
    <cellStyle name="20% - Accent1 3 2 4 2 9 3" xfId="21076"/>
    <cellStyle name="20% - Accent1 3 2 4 2 9 3 2" xfId="21077"/>
    <cellStyle name="20% - Accent1 3 2 4 2 9 4" xfId="21078"/>
    <cellStyle name="20% - Accent1 3 2 4 3" xfId="21079"/>
    <cellStyle name="20% - Accent1 3 2 4 3 10" xfId="21080"/>
    <cellStyle name="20% - Accent1 3 2 4 3 10 2" xfId="21081"/>
    <cellStyle name="20% - Accent1 3 2 4 3 10 2 2" xfId="21082"/>
    <cellStyle name="20% - Accent1 3 2 4 3 10 3" xfId="21083"/>
    <cellStyle name="20% - Accent1 3 2 4 3 11" xfId="21084"/>
    <cellStyle name="20% - Accent1 3 2 4 3 11 2" xfId="21085"/>
    <cellStyle name="20% - Accent1 3 2 4 3 11 2 2" xfId="21086"/>
    <cellStyle name="20% - Accent1 3 2 4 3 11 3" xfId="21087"/>
    <cellStyle name="20% - Accent1 3 2 4 3 12" xfId="21088"/>
    <cellStyle name="20% - Accent1 3 2 4 3 12 2" xfId="21089"/>
    <cellStyle name="20% - Accent1 3 2 4 3 13" xfId="21090"/>
    <cellStyle name="20% - Accent1 3 2 4 3 13 2" xfId="21091"/>
    <cellStyle name="20% - Accent1 3 2 4 3 14" xfId="21092"/>
    <cellStyle name="20% - Accent1 3 2 4 3 2" xfId="21093"/>
    <cellStyle name="20% - Accent1 3 2 4 3 2 10" xfId="21094"/>
    <cellStyle name="20% - Accent1 3 2 4 3 2 10 2" xfId="21095"/>
    <cellStyle name="20% - Accent1 3 2 4 3 2 11" xfId="21096"/>
    <cellStyle name="20% - Accent1 3 2 4 3 2 2" xfId="21097"/>
    <cellStyle name="20% - Accent1 3 2 4 3 2 2 2" xfId="21098"/>
    <cellStyle name="20% - Accent1 3 2 4 3 2 2 2 2" xfId="21099"/>
    <cellStyle name="20% - Accent1 3 2 4 3 2 2 2 2 2" xfId="21100"/>
    <cellStyle name="20% - Accent1 3 2 4 3 2 2 2 2 2 2" xfId="21101"/>
    <cellStyle name="20% - Accent1 3 2 4 3 2 2 2 2 3" xfId="21102"/>
    <cellStyle name="20% - Accent1 3 2 4 3 2 2 2 3" xfId="21103"/>
    <cellStyle name="20% - Accent1 3 2 4 3 2 2 2 3 2" xfId="21104"/>
    <cellStyle name="20% - Accent1 3 2 4 3 2 2 2 4" xfId="21105"/>
    <cellStyle name="20% - Accent1 3 2 4 3 2 2 3" xfId="21106"/>
    <cellStyle name="20% - Accent1 3 2 4 3 2 2 3 2" xfId="21107"/>
    <cellStyle name="20% - Accent1 3 2 4 3 2 2 3 2 2" xfId="21108"/>
    <cellStyle name="20% - Accent1 3 2 4 3 2 2 3 2 2 2" xfId="21109"/>
    <cellStyle name="20% - Accent1 3 2 4 3 2 2 3 2 3" xfId="21110"/>
    <cellStyle name="20% - Accent1 3 2 4 3 2 2 3 3" xfId="21111"/>
    <cellStyle name="20% - Accent1 3 2 4 3 2 2 3 3 2" xfId="21112"/>
    <cellStyle name="20% - Accent1 3 2 4 3 2 2 3 4" xfId="21113"/>
    <cellStyle name="20% - Accent1 3 2 4 3 2 2 4" xfId="21114"/>
    <cellStyle name="20% - Accent1 3 2 4 3 2 2 4 2" xfId="21115"/>
    <cellStyle name="20% - Accent1 3 2 4 3 2 2 4 2 2" xfId="21116"/>
    <cellStyle name="20% - Accent1 3 2 4 3 2 2 4 2 2 2" xfId="21117"/>
    <cellStyle name="20% - Accent1 3 2 4 3 2 2 4 2 3" xfId="21118"/>
    <cellStyle name="20% - Accent1 3 2 4 3 2 2 4 3" xfId="21119"/>
    <cellStyle name="20% - Accent1 3 2 4 3 2 2 4 3 2" xfId="21120"/>
    <cellStyle name="20% - Accent1 3 2 4 3 2 2 4 4" xfId="21121"/>
    <cellStyle name="20% - Accent1 3 2 4 3 2 2 5" xfId="21122"/>
    <cellStyle name="20% - Accent1 3 2 4 3 2 2 5 2" xfId="21123"/>
    <cellStyle name="20% - Accent1 3 2 4 3 2 2 5 2 2" xfId="21124"/>
    <cellStyle name="20% - Accent1 3 2 4 3 2 2 5 3" xfId="21125"/>
    <cellStyle name="20% - Accent1 3 2 4 3 2 2 6" xfId="21126"/>
    <cellStyle name="20% - Accent1 3 2 4 3 2 2 6 2" xfId="21127"/>
    <cellStyle name="20% - Accent1 3 2 4 3 2 2 6 2 2" xfId="21128"/>
    <cellStyle name="20% - Accent1 3 2 4 3 2 2 6 3" xfId="21129"/>
    <cellStyle name="20% - Accent1 3 2 4 3 2 2 7" xfId="21130"/>
    <cellStyle name="20% - Accent1 3 2 4 3 2 2 7 2" xfId="21131"/>
    <cellStyle name="20% - Accent1 3 2 4 3 2 2 8" xfId="21132"/>
    <cellStyle name="20% - Accent1 3 2 4 3 2 2 8 2" xfId="21133"/>
    <cellStyle name="20% - Accent1 3 2 4 3 2 2 9" xfId="21134"/>
    <cellStyle name="20% - Accent1 3 2 4 3 2 3" xfId="21135"/>
    <cellStyle name="20% - Accent1 3 2 4 3 2 3 2" xfId="21136"/>
    <cellStyle name="20% - Accent1 3 2 4 3 2 3 2 2" xfId="21137"/>
    <cellStyle name="20% - Accent1 3 2 4 3 2 3 2 2 2" xfId="21138"/>
    <cellStyle name="20% - Accent1 3 2 4 3 2 3 2 2 2 2" xfId="21139"/>
    <cellStyle name="20% - Accent1 3 2 4 3 2 3 2 2 3" xfId="21140"/>
    <cellStyle name="20% - Accent1 3 2 4 3 2 3 2 3" xfId="21141"/>
    <cellStyle name="20% - Accent1 3 2 4 3 2 3 2 3 2" xfId="21142"/>
    <cellStyle name="20% - Accent1 3 2 4 3 2 3 2 4" xfId="21143"/>
    <cellStyle name="20% - Accent1 3 2 4 3 2 3 3" xfId="21144"/>
    <cellStyle name="20% - Accent1 3 2 4 3 2 3 3 2" xfId="21145"/>
    <cellStyle name="20% - Accent1 3 2 4 3 2 3 3 2 2" xfId="21146"/>
    <cellStyle name="20% - Accent1 3 2 4 3 2 3 3 2 2 2" xfId="21147"/>
    <cellStyle name="20% - Accent1 3 2 4 3 2 3 3 2 3" xfId="21148"/>
    <cellStyle name="20% - Accent1 3 2 4 3 2 3 3 3" xfId="21149"/>
    <cellStyle name="20% - Accent1 3 2 4 3 2 3 3 3 2" xfId="21150"/>
    <cellStyle name="20% - Accent1 3 2 4 3 2 3 3 4" xfId="21151"/>
    <cellStyle name="20% - Accent1 3 2 4 3 2 3 4" xfId="21152"/>
    <cellStyle name="20% - Accent1 3 2 4 3 2 3 4 2" xfId="21153"/>
    <cellStyle name="20% - Accent1 3 2 4 3 2 3 4 2 2" xfId="21154"/>
    <cellStyle name="20% - Accent1 3 2 4 3 2 3 4 2 2 2" xfId="21155"/>
    <cellStyle name="20% - Accent1 3 2 4 3 2 3 4 2 3" xfId="21156"/>
    <cellStyle name="20% - Accent1 3 2 4 3 2 3 4 3" xfId="21157"/>
    <cellStyle name="20% - Accent1 3 2 4 3 2 3 4 3 2" xfId="21158"/>
    <cellStyle name="20% - Accent1 3 2 4 3 2 3 4 4" xfId="21159"/>
    <cellStyle name="20% - Accent1 3 2 4 3 2 3 5" xfId="21160"/>
    <cellStyle name="20% - Accent1 3 2 4 3 2 3 5 2" xfId="21161"/>
    <cellStyle name="20% - Accent1 3 2 4 3 2 3 5 2 2" xfId="21162"/>
    <cellStyle name="20% - Accent1 3 2 4 3 2 3 5 3" xfId="21163"/>
    <cellStyle name="20% - Accent1 3 2 4 3 2 3 6" xfId="21164"/>
    <cellStyle name="20% - Accent1 3 2 4 3 2 3 6 2" xfId="21165"/>
    <cellStyle name="20% - Accent1 3 2 4 3 2 3 6 2 2" xfId="21166"/>
    <cellStyle name="20% - Accent1 3 2 4 3 2 3 6 3" xfId="21167"/>
    <cellStyle name="20% - Accent1 3 2 4 3 2 3 7" xfId="21168"/>
    <cellStyle name="20% - Accent1 3 2 4 3 2 3 7 2" xfId="21169"/>
    <cellStyle name="20% - Accent1 3 2 4 3 2 3 8" xfId="21170"/>
    <cellStyle name="20% - Accent1 3 2 4 3 2 3 8 2" xfId="21171"/>
    <cellStyle name="20% - Accent1 3 2 4 3 2 3 9" xfId="21172"/>
    <cellStyle name="20% - Accent1 3 2 4 3 2 4" xfId="21173"/>
    <cellStyle name="20% - Accent1 3 2 4 3 2 4 2" xfId="21174"/>
    <cellStyle name="20% - Accent1 3 2 4 3 2 4 2 2" xfId="21175"/>
    <cellStyle name="20% - Accent1 3 2 4 3 2 4 2 2 2" xfId="21176"/>
    <cellStyle name="20% - Accent1 3 2 4 3 2 4 2 3" xfId="21177"/>
    <cellStyle name="20% - Accent1 3 2 4 3 2 4 3" xfId="21178"/>
    <cellStyle name="20% - Accent1 3 2 4 3 2 4 3 2" xfId="21179"/>
    <cellStyle name="20% - Accent1 3 2 4 3 2 4 4" xfId="21180"/>
    <cellStyle name="20% - Accent1 3 2 4 3 2 5" xfId="21181"/>
    <cellStyle name="20% - Accent1 3 2 4 3 2 5 2" xfId="21182"/>
    <cellStyle name="20% - Accent1 3 2 4 3 2 5 2 2" xfId="21183"/>
    <cellStyle name="20% - Accent1 3 2 4 3 2 5 2 2 2" xfId="21184"/>
    <cellStyle name="20% - Accent1 3 2 4 3 2 5 2 3" xfId="21185"/>
    <cellStyle name="20% - Accent1 3 2 4 3 2 5 3" xfId="21186"/>
    <cellStyle name="20% - Accent1 3 2 4 3 2 5 3 2" xfId="21187"/>
    <cellStyle name="20% - Accent1 3 2 4 3 2 5 4" xfId="21188"/>
    <cellStyle name="20% - Accent1 3 2 4 3 2 6" xfId="21189"/>
    <cellStyle name="20% - Accent1 3 2 4 3 2 6 2" xfId="21190"/>
    <cellStyle name="20% - Accent1 3 2 4 3 2 6 2 2" xfId="21191"/>
    <cellStyle name="20% - Accent1 3 2 4 3 2 6 2 2 2" xfId="21192"/>
    <cellStyle name="20% - Accent1 3 2 4 3 2 6 2 3" xfId="21193"/>
    <cellStyle name="20% - Accent1 3 2 4 3 2 6 3" xfId="21194"/>
    <cellStyle name="20% - Accent1 3 2 4 3 2 6 3 2" xfId="21195"/>
    <cellStyle name="20% - Accent1 3 2 4 3 2 6 4" xfId="21196"/>
    <cellStyle name="20% - Accent1 3 2 4 3 2 7" xfId="21197"/>
    <cellStyle name="20% - Accent1 3 2 4 3 2 7 2" xfId="21198"/>
    <cellStyle name="20% - Accent1 3 2 4 3 2 7 2 2" xfId="21199"/>
    <cellStyle name="20% - Accent1 3 2 4 3 2 7 3" xfId="21200"/>
    <cellStyle name="20% - Accent1 3 2 4 3 2 8" xfId="21201"/>
    <cellStyle name="20% - Accent1 3 2 4 3 2 8 2" xfId="21202"/>
    <cellStyle name="20% - Accent1 3 2 4 3 2 8 2 2" xfId="21203"/>
    <cellStyle name="20% - Accent1 3 2 4 3 2 8 3" xfId="21204"/>
    <cellStyle name="20% - Accent1 3 2 4 3 2 9" xfId="21205"/>
    <cellStyle name="20% - Accent1 3 2 4 3 2 9 2" xfId="21206"/>
    <cellStyle name="20% - Accent1 3 2 4 3 3" xfId="21207"/>
    <cellStyle name="20% - Accent1 3 2 4 3 3 10" xfId="21208"/>
    <cellStyle name="20% - Accent1 3 2 4 3 3 10 2" xfId="21209"/>
    <cellStyle name="20% - Accent1 3 2 4 3 3 11" xfId="21210"/>
    <cellStyle name="20% - Accent1 3 2 4 3 3 2" xfId="21211"/>
    <cellStyle name="20% - Accent1 3 2 4 3 3 2 2" xfId="21212"/>
    <cellStyle name="20% - Accent1 3 2 4 3 3 2 2 2" xfId="21213"/>
    <cellStyle name="20% - Accent1 3 2 4 3 3 2 2 2 2" xfId="21214"/>
    <cellStyle name="20% - Accent1 3 2 4 3 3 2 2 2 2 2" xfId="21215"/>
    <cellStyle name="20% - Accent1 3 2 4 3 3 2 2 2 3" xfId="21216"/>
    <cellStyle name="20% - Accent1 3 2 4 3 3 2 2 3" xfId="21217"/>
    <cellStyle name="20% - Accent1 3 2 4 3 3 2 2 3 2" xfId="21218"/>
    <cellStyle name="20% - Accent1 3 2 4 3 3 2 2 4" xfId="21219"/>
    <cellStyle name="20% - Accent1 3 2 4 3 3 2 3" xfId="21220"/>
    <cellStyle name="20% - Accent1 3 2 4 3 3 2 3 2" xfId="21221"/>
    <cellStyle name="20% - Accent1 3 2 4 3 3 2 3 2 2" xfId="21222"/>
    <cellStyle name="20% - Accent1 3 2 4 3 3 2 3 2 2 2" xfId="21223"/>
    <cellStyle name="20% - Accent1 3 2 4 3 3 2 3 2 3" xfId="21224"/>
    <cellStyle name="20% - Accent1 3 2 4 3 3 2 3 3" xfId="21225"/>
    <cellStyle name="20% - Accent1 3 2 4 3 3 2 3 3 2" xfId="21226"/>
    <cellStyle name="20% - Accent1 3 2 4 3 3 2 3 4" xfId="21227"/>
    <cellStyle name="20% - Accent1 3 2 4 3 3 2 4" xfId="21228"/>
    <cellStyle name="20% - Accent1 3 2 4 3 3 2 4 2" xfId="21229"/>
    <cellStyle name="20% - Accent1 3 2 4 3 3 2 4 2 2" xfId="21230"/>
    <cellStyle name="20% - Accent1 3 2 4 3 3 2 4 2 2 2" xfId="21231"/>
    <cellStyle name="20% - Accent1 3 2 4 3 3 2 4 2 3" xfId="21232"/>
    <cellStyle name="20% - Accent1 3 2 4 3 3 2 4 3" xfId="21233"/>
    <cellStyle name="20% - Accent1 3 2 4 3 3 2 4 3 2" xfId="21234"/>
    <cellStyle name="20% - Accent1 3 2 4 3 3 2 4 4" xfId="21235"/>
    <cellStyle name="20% - Accent1 3 2 4 3 3 2 5" xfId="21236"/>
    <cellStyle name="20% - Accent1 3 2 4 3 3 2 5 2" xfId="21237"/>
    <cellStyle name="20% - Accent1 3 2 4 3 3 2 5 2 2" xfId="21238"/>
    <cellStyle name="20% - Accent1 3 2 4 3 3 2 5 3" xfId="21239"/>
    <cellStyle name="20% - Accent1 3 2 4 3 3 2 6" xfId="21240"/>
    <cellStyle name="20% - Accent1 3 2 4 3 3 2 6 2" xfId="21241"/>
    <cellStyle name="20% - Accent1 3 2 4 3 3 2 6 2 2" xfId="21242"/>
    <cellStyle name="20% - Accent1 3 2 4 3 3 2 6 3" xfId="21243"/>
    <cellStyle name="20% - Accent1 3 2 4 3 3 2 7" xfId="21244"/>
    <cellStyle name="20% - Accent1 3 2 4 3 3 2 7 2" xfId="21245"/>
    <cellStyle name="20% - Accent1 3 2 4 3 3 2 8" xfId="21246"/>
    <cellStyle name="20% - Accent1 3 2 4 3 3 2 8 2" xfId="21247"/>
    <cellStyle name="20% - Accent1 3 2 4 3 3 2 9" xfId="21248"/>
    <cellStyle name="20% - Accent1 3 2 4 3 3 3" xfId="21249"/>
    <cellStyle name="20% - Accent1 3 2 4 3 3 3 2" xfId="21250"/>
    <cellStyle name="20% - Accent1 3 2 4 3 3 3 2 2" xfId="21251"/>
    <cellStyle name="20% - Accent1 3 2 4 3 3 3 2 2 2" xfId="21252"/>
    <cellStyle name="20% - Accent1 3 2 4 3 3 3 2 2 2 2" xfId="21253"/>
    <cellStyle name="20% - Accent1 3 2 4 3 3 3 2 2 3" xfId="21254"/>
    <cellStyle name="20% - Accent1 3 2 4 3 3 3 2 3" xfId="21255"/>
    <cellStyle name="20% - Accent1 3 2 4 3 3 3 2 3 2" xfId="21256"/>
    <cellStyle name="20% - Accent1 3 2 4 3 3 3 2 4" xfId="21257"/>
    <cellStyle name="20% - Accent1 3 2 4 3 3 3 3" xfId="21258"/>
    <cellStyle name="20% - Accent1 3 2 4 3 3 3 3 2" xfId="21259"/>
    <cellStyle name="20% - Accent1 3 2 4 3 3 3 3 2 2" xfId="21260"/>
    <cellStyle name="20% - Accent1 3 2 4 3 3 3 3 2 2 2" xfId="21261"/>
    <cellStyle name="20% - Accent1 3 2 4 3 3 3 3 2 3" xfId="21262"/>
    <cellStyle name="20% - Accent1 3 2 4 3 3 3 3 3" xfId="21263"/>
    <cellStyle name="20% - Accent1 3 2 4 3 3 3 3 3 2" xfId="21264"/>
    <cellStyle name="20% - Accent1 3 2 4 3 3 3 3 4" xfId="21265"/>
    <cellStyle name="20% - Accent1 3 2 4 3 3 3 4" xfId="21266"/>
    <cellStyle name="20% - Accent1 3 2 4 3 3 3 4 2" xfId="21267"/>
    <cellStyle name="20% - Accent1 3 2 4 3 3 3 4 2 2" xfId="21268"/>
    <cellStyle name="20% - Accent1 3 2 4 3 3 3 4 2 2 2" xfId="21269"/>
    <cellStyle name="20% - Accent1 3 2 4 3 3 3 4 2 3" xfId="21270"/>
    <cellStyle name="20% - Accent1 3 2 4 3 3 3 4 3" xfId="21271"/>
    <cellStyle name="20% - Accent1 3 2 4 3 3 3 4 3 2" xfId="21272"/>
    <cellStyle name="20% - Accent1 3 2 4 3 3 3 4 4" xfId="21273"/>
    <cellStyle name="20% - Accent1 3 2 4 3 3 3 5" xfId="21274"/>
    <cellStyle name="20% - Accent1 3 2 4 3 3 3 5 2" xfId="21275"/>
    <cellStyle name="20% - Accent1 3 2 4 3 3 3 5 2 2" xfId="21276"/>
    <cellStyle name="20% - Accent1 3 2 4 3 3 3 5 3" xfId="21277"/>
    <cellStyle name="20% - Accent1 3 2 4 3 3 3 6" xfId="21278"/>
    <cellStyle name="20% - Accent1 3 2 4 3 3 3 6 2" xfId="21279"/>
    <cellStyle name="20% - Accent1 3 2 4 3 3 3 6 2 2" xfId="21280"/>
    <cellStyle name="20% - Accent1 3 2 4 3 3 3 6 3" xfId="21281"/>
    <cellStyle name="20% - Accent1 3 2 4 3 3 3 7" xfId="21282"/>
    <cellStyle name="20% - Accent1 3 2 4 3 3 3 7 2" xfId="21283"/>
    <cellStyle name="20% - Accent1 3 2 4 3 3 3 8" xfId="21284"/>
    <cellStyle name="20% - Accent1 3 2 4 3 3 3 8 2" xfId="21285"/>
    <cellStyle name="20% - Accent1 3 2 4 3 3 3 9" xfId="21286"/>
    <cellStyle name="20% - Accent1 3 2 4 3 3 4" xfId="21287"/>
    <cellStyle name="20% - Accent1 3 2 4 3 3 4 2" xfId="21288"/>
    <cellStyle name="20% - Accent1 3 2 4 3 3 4 2 2" xfId="21289"/>
    <cellStyle name="20% - Accent1 3 2 4 3 3 4 2 2 2" xfId="21290"/>
    <cellStyle name="20% - Accent1 3 2 4 3 3 4 2 3" xfId="21291"/>
    <cellStyle name="20% - Accent1 3 2 4 3 3 4 3" xfId="21292"/>
    <cellStyle name="20% - Accent1 3 2 4 3 3 4 3 2" xfId="21293"/>
    <cellStyle name="20% - Accent1 3 2 4 3 3 4 4" xfId="21294"/>
    <cellStyle name="20% - Accent1 3 2 4 3 3 5" xfId="21295"/>
    <cellStyle name="20% - Accent1 3 2 4 3 3 5 2" xfId="21296"/>
    <cellStyle name="20% - Accent1 3 2 4 3 3 5 2 2" xfId="21297"/>
    <cellStyle name="20% - Accent1 3 2 4 3 3 5 2 2 2" xfId="21298"/>
    <cellStyle name="20% - Accent1 3 2 4 3 3 5 2 3" xfId="21299"/>
    <cellStyle name="20% - Accent1 3 2 4 3 3 5 3" xfId="21300"/>
    <cellStyle name="20% - Accent1 3 2 4 3 3 5 3 2" xfId="21301"/>
    <cellStyle name="20% - Accent1 3 2 4 3 3 5 4" xfId="21302"/>
    <cellStyle name="20% - Accent1 3 2 4 3 3 6" xfId="21303"/>
    <cellStyle name="20% - Accent1 3 2 4 3 3 6 2" xfId="21304"/>
    <cellStyle name="20% - Accent1 3 2 4 3 3 6 2 2" xfId="21305"/>
    <cellStyle name="20% - Accent1 3 2 4 3 3 6 2 2 2" xfId="21306"/>
    <cellStyle name="20% - Accent1 3 2 4 3 3 6 2 3" xfId="21307"/>
    <cellStyle name="20% - Accent1 3 2 4 3 3 6 3" xfId="21308"/>
    <cellStyle name="20% - Accent1 3 2 4 3 3 6 3 2" xfId="21309"/>
    <cellStyle name="20% - Accent1 3 2 4 3 3 6 4" xfId="21310"/>
    <cellStyle name="20% - Accent1 3 2 4 3 3 7" xfId="21311"/>
    <cellStyle name="20% - Accent1 3 2 4 3 3 7 2" xfId="21312"/>
    <cellStyle name="20% - Accent1 3 2 4 3 3 7 2 2" xfId="21313"/>
    <cellStyle name="20% - Accent1 3 2 4 3 3 7 3" xfId="21314"/>
    <cellStyle name="20% - Accent1 3 2 4 3 3 8" xfId="21315"/>
    <cellStyle name="20% - Accent1 3 2 4 3 3 8 2" xfId="21316"/>
    <cellStyle name="20% - Accent1 3 2 4 3 3 8 2 2" xfId="21317"/>
    <cellStyle name="20% - Accent1 3 2 4 3 3 8 3" xfId="21318"/>
    <cellStyle name="20% - Accent1 3 2 4 3 3 9" xfId="21319"/>
    <cellStyle name="20% - Accent1 3 2 4 3 3 9 2" xfId="21320"/>
    <cellStyle name="20% - Accent1 3 2 4 3 4" xfId="21321"/>
    <cellStyle name="20% - Accent1 3 2 4 3 4 10" xfId="21322"/>
    <cellStyle name="20% - Accent1 3 2 4 3 4 10 2" xfId="21323"/>
    <cellStyle name="20% - Accent1 3 2 4 3 4 11" xfId="21324"/>
    <cellStyle name="20% - Accent1 3 2 4 3 4 2" xfId="21325"/>
    <cellStyle name="20% - Accent1 3 2 4 3 4 2 2" xfId="21326"/>
    <cellStyle name="20% - Accent1 3 2 4 3 4 2 2 2" xfId="21327"/>
    <cellStyle name="20% - Accent1 3 2 4 3 4 2 2 2 2" xfId="21328"/>
    <cellStyle name="20% - Accent1 3 2 4 3 4 2 2 2 2 2" xfId="21329"/>
    <cellStyle name="20% - Accent1 3 2 4 3 4 2 2 2 3" xfId="21330"/>
    <cellStyle name="20% - Accent1 3 2 4 3 4 2 2 3" xfId="21331"/>
    <cellStyle name="20% - Accent1 3 2 4 3 4 2 2 3 2" xfId="21332"/>
    <cellStyle name="20% - Accent1 3 2 4 3 4 2 2 4" xfId="21333"/>
    <cellStyle name="20% - Accent1 3 2 4 3 4 2 3" xfId="21334"/>
    <cellStyle name="20% - Accent1 3 2 4 3 4 2 3 2" xfId="21335"/>
    <cellStyle name="20% - Accent1 3 2 4 3 4 2 3 2 2" xfId="21336"/>
    <cellStyle name="20% - Accent1 3 2 4 3 4 2 3 2 2 2" xfId="21337"/>
    <cellStyle name="20% - Accent1 3 2 4 3 4 2 3 2 3" xfId="21338"/>
    <cellStyle name="20% - Accent1 3 2 4 3 4 2 3 3" xfId="21339"/>
    <cellStyle name="20% - Accent1 3 2 4 3 4 2 3 3 2" xfId="21340"/>
    <cellStyle name="20% - Accent1 3 2 4 3 4 2 3 4" xfId="21341"/>
    <cellStyle name="20% - Accent1 3 2 4 3 4 2 4" xfId="21342"/>
    <cellStyle name="20% - Accent1 3 2 4 3 4 2 4 2" xfId="21343"/>
    <cellStyle name="20% - Accent1 3 2 4 3 4 2 4 2 2" xfId="21344"/>
    <cellStyle name="20% - Accent1 3 2 4 3 4 2 4 2 2 2" xfId="21345"/>
    <cellStyle name="20% - Accent1 3 2 4 3 4 2 4 2 3" xfId="21346"/>
    <cellStyle name="20% - Accent1 3 2 4 3 4 2 4 3" xfId="21347"/>
    <cellStyle name="20% - Accent1 3 2 4 3 4 2 4 3 2" xfId="21348"/>
    <cellStyle name="20% - Accent1 3 2 4 3 4 2 4 4" xfId="21349"/>
    <cellStyle name="20% - Accent1 3 2 4 3 4 2 5" xfId="21350"/>
    <cellStyle name="20% - Accent1 3 2 4 3 4 2 5 2" xfId="21351"/>
    <cellStyle name="20% - Accent1 3 2 4 3 4 2 5 2 2" xfId="21352"/>
    <cellStyle name="20% - Accent1 3 2 4 3 4 2 5 3" xfId="21353"/>
    <cellStyle name="20% - Accent1 3 2 4 3 4 2 6" xfId="21354"/>
    <cellStyle name="20% - Accent1 3 2 4 3 4 2 6 2" xfId="21355"/>
    <cellStyle name="20% - Accent1 3 2 4 3 4 2 6 2 2" xfId="21356"/>
    <cellStyle name="20% - Accent1 3 2 4 3 4 2 6 3" xfId="21357"/>
    <cellStyle name="20% - Accent1 3 2 4 3 4 2 7" xfId="21358"/>
    <cellStyle name="20% - Accent1 3 2 4 3 4 2 7 2" xfId="21359"/>
    <cellStyle name="20% - Accent1 3 2 4 3 4 2 8" xfId="21360"/>
    <cellStyle name="20% - Accent1 3 2 4 3 4 2 8 2" xfId="21361"/>
    <cellStyle name="20% - Accent1 3 2 4 3 4 2 9" xfId="21362"/>
    <cellStyle name="20% - Accent1 3 2 4 3 4 3" xfId="21363"/>
    <cellStyle name="20% - Accent1 3 2 4 3 4 3 2" xfId="21364"/>
    <cellStyle name="20% - Accent1 3 2 4 3 4 3 2 2" xfId="21365"/>
    <cellStyle name="20% - Accent1 3 2 4 3 4 3 2 2 2" xfId="21366"/>
    <cellStyle name="20% - Accent1 3 2 4 3 4 3 2 2 2 2" xfId="21367"/>
    <cellStyle name="20% - Accent1 3 2 4 3 4 3 2 2 3" xfId="21368"/>
    <cellStyle name="20% - Accent1 3 2 4 3 4 3 2 3" xfId="21369"/>
    <cellStyle name="20% - Accent1 3 2 4 3 4 3 2 3 2" xfId="21370"/>
    <cellStyle name="20% - Accent1 3 2 4 3 4 3 2 4" xfId="21371"/>
    <cellStyle name="20% - Accent1 3 2 4 3 4 3 3" xfId="21372"/>
    <cellStyle name="20% - Accent1 3 2 4 3 4 3 3 2" xfId="21373"/>
    <cellStyle name="20% - Accent1 3 2 4 3 4 3 3 2 2" xfId="21374"/>
    <cellStyle name="20% - Accent1 3 2 4 3 4 3 3 2 2 2" xfId="21375"/>
    <cellStyle name="20% - Accent1 3 2 4 3 4 3 3 2 3" xfId="21376"/>
    <cellStyle name="20% - Accent1 3 2 4 3 4 3 3 3" xfId="21377"/>
    <cellStyle name="20% - Accent1 3 2 4 3 4 3 3 3 2" xfId="21378"/>
    <cellStyle name="20% - Accent1 3 2 4 3 4 3 3 4" xfId="21379"/>
    <cellStyle name="20% - Accent1 3 2 4 3 4 3 4" xfId="21380"/>
    <cellStyle name="20% - Accent1 3 2 4 3 4 3 4 2" xfId="21381"/>
    <cellStyle name="20% - Accent1 3 2 4 3 4 3 4 2 2" xfId="21382"/>
    <cellStyle name="20% - Accent1 3 2 4 3 4 3 4 2 2 2" xfId="21383"/>
    <cellStyle name="20% - Accent1 3 2 4 3 4 3 4 2 3" xfId="21384"/>
    <cellStyle name="20% - Accent1 3 2 4 3 4 3 4 3" xfId="21385"/>
    <cellStyle name="20% - Accent1 3 2 4 3 4 3 4 3 2" xfId="21386"/>
    <cellStyle name="20% - Accent1 3 2 4 3 4 3 4 4" xfId="21387"/>
    <cellStyle name="20% - Accent1 3 2 4 3 4 3 5" xfId="21388"/>
    <cellStyle name="20% - Accent1 3 2 4 3 4 3 5 2" xfId="21389"/>
    <cellStyle name="20% - Accent1 3 2 4 3 4 3 5 2 2" xfId="21390"/>
    <cellStyle name="20% - Accent1 3 2 4 3 4 3 5 3" xfId="21391"/>
    <cellStyle name="20% - Accent1 3 2 4 3 4 3 6" xfId="21392"/>
    <cellStyle name="20% - Accent1 3 2 4 3 4 3 6 2" xfId="21393"/>
    <cellStyle name="20% - Accent1 3 2 4 3 4 3 6 2 2" xfId="21394"/>
    <cellStyle name="20% - Accent1 3 2 4 3 4 3 6 3" xfId="21395"/>
    <cellStyle name="20% - Accent1 3 2 4 3 4 3 7" xfId="21396"/>
    <cellStyle name="20% - Accent1 3 2 4 3 4 3 7 2" xfId="21397"/>
    <cellStyle name="20% - Accent1 3 2 4 3 4 3 8" xfId="21398"/>
    <cellStyle name="20% - Accent1 3 2 4 3 4 3 8 2" xfId="21399"/>
    <cellStyle name="20% - Accent1 3 2 4 3 4 3 9" xfId="21400"/>
    <cellStyle name="20% - Accent1 3 2 4 3 4 4" xfId="21401"/>
    <cellStyle name="20% - Accent1 3 2 4 3 4 4 2" xfId="21402"/>
    <cellStyle name="20% - Accent1 3 2 4 3 4 4 2 2" xfId="21403"/>
    <cellStyle name="20% - Accent1 3 2 4 3 4 4 2 2 2" xfId="21404"/>
    <cellStyle name="20% - Accent1 3 2 4 3 4 4 2 3" xfId="21405"/>
    <cellStyle name="20% - Accent1 3 2 4 3 4 4 3" xfId="21406"/>
    <cellStyle name="20% - Accent1 3 2 4 3 4 4 3 2" xfId="21407"/>
    <cellStyle name="20% - Accent1 3 2 4 3 4 4 4" xfId="21408"/>
    <cellStyle name="20% - Accent1 3 2 4 3 4 5" xfId="21409"/>
    <cellStyle name="20% - Accent1 3 2 4 3 4 5 2" xfId="21410"/>
    <cellStyle name="20% - Accent1 3 2 4 3 4 5 2 2" xfId="21411"/>
    <cellStyle name="20% - Accent1 3 2 4 3 4 5 2 2 2" xfId="21412"/>
    <cellStyle name="20% - Accent1 3 2 4 3 4 5 2 3" xfId="21413"/>
    <cellStyle name="20% - Accent1 3 2 4 3 4 5 3" xfId="21414"/>
    <cellStyle name="20% - Accent1 3 2 4 3 4 5 3 2" xfId="21415"/>
    <cellStyle name="20% - Accent1 3 2 4 3 4 5 4" xfId="21416"/>
    <cellStyle name="20% - Accent1 3 2 4 3 4 6" xfId="21417"/>
    <cellStyle name="20% - Accent1 3 2 4 3 4 6 2" xfId="21418"/>
    <cellStyle name="20% - Accent1 3 2 4 3 4 6 2 2" xfId="21419"/>
    <cellStyle name="20% - Accent1 3 2 4 3 4 6 2 2 2" xfId="21420"/>
    <cellStyle name="20% - Accent1 3 2 4 3 4 6 2 3" xfId="21421"/>
    <cellStyle name="20% - Accent1 3 2 4 3 4 6 3" xfId="21422"/>
    <cellStyle name="20% - Accent1 3 2 4 3 4 6 3 2" xfId="21423"/>
    <cellStyle name="20% - Accent1 3 2 4 3 4 6 4" xfId="21424"/>
    <cellStyle name="20% - Accent1 3 2 4 3 4 7" xfId="21425"/>
    <cellStyle name="20% - Accent1 3 2 4 3 4 7 2" xfId="21426"/>
    <cellStyle name="20% - Accent1 3 2 4 3 4 7 2 2" xfId="21427"/>
    <cellStyle name="20% - Accent1 3 2 4 3 4 7 3" xfId="21428"/>
    <cellStyle name="20% - Accent1 3 2 4 3 4 8" xfId="21429"/>
    <cellStyle name="20% - Accent1 3 2 4 3 4 8 2" xfId="21430"/>
    <cellStyle name="20% - Accent1 3 2 4 3 4 8 2 2" xfId="21431"/>
    <cellStyle name="20% - Accent1 3 2 4 3 4 8 3" xfId="21432"/>
    <cellStyle name="20% - Accent1 3 2 4 3 4 9" xfId="21433"/>
    <cellStyle name="20% - Accent1 3 2 4 3 4 9 2" xfId="21434"/>
    <cellStyle name="20% - Accent1 3 2 4 3 5" xfId="21435"/>
    <cellStyle name="20% - Accent1 3 2 4 3 5 2" xfId="21436"/>
    <cellStyle name="20% - Accent1 3 2 4 3 5 2 2" xfId="21437"/>
    <cellStyle name="20% - Accent1 3 2 4 3 5 2 2 2" xfId="21438"/>
    <cellStyle name="20% - Accent1 3 2 4 3 5 2 2 2 2" xfId="21439"/>
    <cellStyle name="20% - Accent1 3 2 4 3 5 2 2 3" xfId="21440"/>
    <cellStyle name="20% - Accent1 3 2 4 3 5 2 3" xfId="21441"/>
    <cellStyle name="20% - Accent1 3 2 4 3 5 2 3 2" xfId="21442"/>
    <cellStyle name="20% - Accent1 3 2 4 3 5 2 4" xfId="21443"/>
    <cellStyle name="20% - Accent1 3 2 4 3 5 3" xfId="21444"/>
    <cellStyle name="20% - Accent1 3 2 4 3 5 3 2" xfId="21445"/>
    <cellStyle name="20% - Accent1 3 2 4 3 5 3 2 2" xfId="21446"/>
    <cellStyle name="20% - Accent1 3 2 4 3 5 3 2 2 2" xfId="21447"/>
    <cellStyle name="20% - Accent1 3 2 4 3 5 3 2 3" xfId="21448"/>
    <cellStyle name="20% - Accent1 3 2 4 3 5 3 3" xfId="21449"/>
    <cellStyle name="20% - Accent1 3 2 4 3 5 3 3 2" xfId="21450"/>
    <cellStyle name="20% - Accent1 3 2 4 3 5 3 4" xfId="21451"/>
    <cellStyle name="20% - Accent1 3 2 4 3 5 4" xfId="21452"/>
    <cellStyle name="20% - Accent1 3 2 4 3 5 4 2" xfId="21453"/>
    <cellStyle name="20% - Accent1 3 2 4 3 5 4 2 2" xfId="21454"/>
    <cellStyle name="20% - Accent1 3 2 4 3 5 4 2 2 2" xfId="21455"/>
    <cellStyle name="20% - Accent1 3 2 4 3 5 4 2 3" xfId="21456"/>
    <cellStyle name="20% - Accent1 3 2 4 3 5 4 3" xfId="21457"/>
    <cellStyle name="20% - Accent1 3 2 4 3 5 4 3 2" xfId="21458"/>
    <cellStyle name="20% - Accent1 3 2 4 3 5 4 4" xfId="21459"/>
    <cellStyle name="20% - Accent1 3 2 4 3 5 5" xfId="21460"/>
    <cellStyle name="20% - Accent1 3 2 4 3 5 5 2" xfId="21461"/>
    <cellStyle name="20% - Accent1 3 2 4 3 5 5 2 2" xfId="21462"/>
    <cellStyle name="20% - Accent1 3 2 4 3 5 5 3" xfId="21463"/>
    <cellStyle name="20% - Accent1 3 2 4 3 5 6" xfId="21464"/>
    <cellStyle name="20% - Accent1 3 2 4 3 5 6 2" xfId="21465"/>
    <cellStyle name="20% - Accent1 3 2 4 3 5 6 2 2" xfId="21466"/>
    <cellStyle name="20% - Accent1 3 2 4 3 5 6 3" xfId="21467"/>
    <cellStyle name="20% - Accent1 3 2 4 3 5 7" xfId="21468"/>
    <cellStyle name="20% - Accent1 3 2 4 3 5 7 2" xfId="21469"/>
    <cellStyle name="20% - Accent1 3 2 4 3 5 8" xfId="21470"/>
    <cellStyle name="20% - Accent1 3 2 4 3 5 8 2" xfId="21471"/>
    <cellStyle name="20% - Accent1 3 2 4 3 5 9" xfId="21472"/>
    <cellStyle name="20% - Accent1 3 2 4 3 6" xfId="21473"/>
    <cellStyle name="20% - Accent1 3 2 4 3 6 2" xfId="21474"/>
    <cellStyle name="20% - Accent1 3 2 4 3 6 2 2" xfId="21475"/>
    <cellStyle name="20% - Accent1 3 2 4 3 6 2 2 2" xfId="21476"/>
    <cellStyle name="20% - Accent1 3 2 4 3 6 2 2 2 2" xfId="21477"/>
    <cellStyle name="20% - Accent1 3 2 4 3 6 2 2 3" xfId="21478"/>
    <cellStyle name="20% - Accent1 3 2 4 3 6 2 3" xfId="21479"/>
    <cellStyle name="20% - Accent1 3 2 4 3 6 2 3 2" xfId="21480"/>
    <cellStyle name="20% - Accent1 3 2 4 3 6 2 4" xfId="21481"/>
    <cellStyle name="20% - Accent1 3 2 4 3 6 3" xfId="21482"/>
    <cellStyle name="20% - Accent1 3 2 4 3 6 3 2" xfId="21483"/>
    <cellStyle name="20% - Accent1 3 2 4 3 6 3 2 2" xfId="21484"/>
    <cellStyle name="20% - Accent1 3 2 4 3 6 3 2 2 2" xfId="21485"/>
    <cellStyle name="20% - Accent1 3 2 4 3 6 3 2 3" xfId="21486"/>
    <cellStyle name="20% - Accent1 3 2 4 3 6 3 3" xfId="21487"/>
    <cellStyle name="20% - Accent1 3 2 4 3 6 3 3 2" xfId="21488"/>
    <cellStyle name="20% - Accent1 3 2 4 3 6 3 4" xfId="21489"/>
    <cellStyle name="20% - Accent1 3 2 4 3 6 4" xfId="21490"/>
    <cellStyle name="20% - Accent1 3 2 4 3 6 4 2" xfId="21491"/>
    <cellStyle name="20% - Accent1 3 2 4 3 6 4 2 2" xfId="21492"/>
    <cellStyle name="20% - Accent1 3 2 4 3 6 4 2 2 2" xfId="21493"/>
    <cellStyle name="20% - Accent1 3 2 4 3 6 4 2 3" xfId="21494"/>
    <cellStyle name="20% - Accent1 3 2 4 3 6 4 3" xfId="21495"/>
    <cellStyle name="20% - Accent1 3 2 4 3 6 4 3 2" xfId="21496"/>
    <cellStyle name="20% - Accent1 3 2 4 3 6 4 4" xfId="21497"/>
    <cellStyle name="20% - Accent1 3 2 4 3 6 5" xfId="21498"/>
    <cellStyle name="20% - Accent1 3 2 4 3 6 5 2" xfId="21499"/>
    <cellStyle name="20% - Accent1 3 2 4 3 6 5 2 2" xfId="21500"/>
    <cellStyle name="20% - Accent1 3 2 4 3 6 5 3" xfId="21501"/>
    <cellStyle name="20% - Accent1 3 2 4 3 6 6" xfId="21502"/>
    <cellStyle name="20% - Accent1 3 2 4 3 6 6 2" xfId="21503"/>
    <cellStyle name="20% - Accent1 3 2 4 3 6 6 2 2" xfId="21504"/>
    <cellStyle name="20% - Accent1 3 2 4 3 6 6 3" xfId="21505"/>
    <cellStyle name="20% - Accent1 3 2 4 3 6 7" xfId="21506"/>
    <cellStyle name="20% - Accent1 3 2 4 3 6 7 2" xfId="21507"/>
    <cellStyle name="20% - Accent1 3 2 4 3 6 8" xfId="21508"/>
    <cellStyle name="20% - Accent1 3 2 4 3 6 8 2" xfId="21509"/>
    <cellStyle name="20% - Accent1 3 2 4 3 6 9" xfId="21510"/>
    <cellStyle name="20% - Accent1 3 2 4 3 7" xfId="21511"/>
    <cellStyle name="20% - Accent1 3 2 4 3 7 2" xfId="21512"/>
    <cellStyle name="20% - Accent1 3 2 4 3 7 2 2" xfId="21513"/>
    <cellStyle name="20% - Accent1 3 2 4 3 7 2 2 2" xfId="21514"/>
    <cellStyle name="20% - Accent1 3 2 4 3 7 2 3" xfId="21515"/>
    <cellStyle name="20% - Accent1 3 2 4 3 7 3" xfId="21516"/>
    <cellStyle name="20% - Accent1 3 2 4 3 7 3 2" xfId="21517"/>
    <cellStyle name="20% - Accent1 3 2 4 3 7 4" xfId="21518"/>
    <cellStyle name="20% - Accent1 3 2 4 3 8" xfId="21519"/>
    <cellStyle name="20% - Accent1 3 2 4 3 8 2" xfId="21520"/>
    <cellStyle name="20% - Accent1 3 2 4 3 8 2 2" xfId="21521"/>
    <cellStyle name="20% - Accent1 3 2 4 3 8 2 2 2" xfId="21522"/>
    <cellStyle name="20% - Accent1 3 2 4 3 8 2 3" xfId="21523"/>
    <cellStyle name="20% - Accent1 3 2 4 3 8 3" xfId="21524"/>
    <cellStyle name="20% - Accent1 3 2 4 3 8 3 2" xfId="21525"/>
    <cellStyle name="20% - Accent1 3 2 4 3 8 4" xfId="21526"/>
    <cellStyle name="20% - Accent1 3 2 4 3 9" xfId="21527"/>
    <cellStyle name="20% - Accent1 3 2 4 3 9 2" xfId="21528"/>
    <cellStyle name="20% - Accent1 3 2 4 3 9 2 2" xfId="21529"/>
    <cellStyle name="20% - Accent1 3 2 4 3 9 2 2 2" xfId="21530"/>
    <cellStyle name="20% - Accent1 3 2 4 3 9 2 3" xfId="21531"/>
    <cellStyle name="20% - Accent1 3 2 4 3 9 3" xfId="21532"/>
    <cellStyle name="20% - Accent1 3 2 4 3 9 3 2" xfId="21533"/>
    <cellStyle name="20% - Accent1 3 2 4 3 9 4" xfId="21534"/>
    <cellStyle name="20% - Accent1 3 2 4 4" xfId="21535"/>
    <cellStyle name="20% - Accent1 3 2 4 4 10" xfId="21536"/>
    <cellStyle name="20% - Accent1 3 2 4 4 10 2" xfId="21537"/>
    <cellStyle name="20% - Accent1 3 2 4 4 11" xfId="21538"/>
    <cellStyle name="20% - Accent1 3 2 4 4 2" xfId="21539"/>
    <cellStyle name="20% - Accent1 3 2 4 4 2 2" xfId="21540"/>
    <cellStyle name="20% - Accent1 3 2 4 4 2 2 2" xfId="21541"/>
    <cellStyle name="20% - Accent1 3 2 4 4 2 2 2 2" xfId="21542"/>
    <cellStyle name="20% - Accent1 3 2 4 4 2 2 2 2 2" xfId="21543"/>
    <cellStyle name="20% - Accent1 3 2 4 4 2 2 2 3" xfId="21544"/>
    <cellStyle name="20% - Accent1 3 2 4 4 2 2 3" xfId="21545"/>
    <cellStyle name="20% - Accent1 3 2 4 4 2 2 3 2" xfId="21546"/>
    <cellStyle name="20% - Accent1 3 2 4 4 2 2 4" xfId="21547"/>
    <cellStyle name="20% - Accent1 3 2 4 4 2 3" xfId="21548"/>
    <cellStyle name="20% - Accent1 3 2 4 4 2 3 2" xfId="21549"/>
    <cellStyle name="20% - Accent1 3 2 4 4 2 3 2 2" xfId="21550"/>
    <cellStyle name="20% - Accent1 3 2 4 4 2 3 2 2 2" xfId="21551"/>
    <cellStyle name="20% - Accent1 3 2 4 4 2 3 2 3" xfId="21552"/>
    <cellStyle name="20% - Accent1 3 2 4 4 2 3 3" xfId="21553"/>
    <cellStyle name="20% - Accent1 3 2 4 4 2 3 3 2" xfId="21554"/>
    <cellStyle name="20% - Accent1 3 2 4 4 2 3 4" xfId="21555"/>
    <cellStyle name="20% - Accent1 3 2 4 4 2 4" xfId="21556"/>
    <cellStyle name="20% - Accent1 3 2 4 4 2 4 2" xfId="21557"/>
    <cellStyle name="20% - Accent1 3 2 4 4 2 4 2 2" xfId="21558"/>
    <cellStyle name="20% - Accent1 3 2 4 4 2 4 2 2 2" xfId="21559"/>
    <cellStyle name="20% - Accent1 3 2 4 4 2 4 2 3" xfId="21560"/>
    <cellStyle name="20% - Accent1 3 2 4 4 2 4 3" xfId="21561"/>
    <cellStyle name="20% - Accent1 3 2 4 4 2 4 3 2" xfId="21562"/>
    <cellStyle name="20% - Accent1 3 2 4 4 2 4 4" xfId="21563"/>
    <cellStyle name="20% - Accent1 3 2 4 4 2 5" xfId="21564"/>
    <cellStyle name="20% - Accent1 3 2 4 4 2 5 2" xfId="21565"/>
    <cellStyle name="20% - Accent1 3 2 4 4 2 5 2 2" xfId="21566"/>
    <cellStyle name="20% - Accent1 3 2 4 4 2 5 3" xfId="21567"/>
    <cellStyle name="20% - Accent1 3 2 4 4 2 6" xfId="21568"/>
    <cellStyle name="20% - Accent1 3 2 4 4 2 6 2" xfId="21569"/>
    <cellStyle name="20% - Accent1 3 2 4 4 2 6 2 2" xfId="21570"/>
    <cellStyle name="20% - Accent1 3 2 4 4 2 6 3" xfId="21571"/>
    <cellStyle name="20% - Accent1 3 2 4 4 2 7" xfId="21572"/>
    <cellStyle name="20% - Accent1 3 2 4 4 2 7 2" xfId="21573"/>
    <cellStyle name="20% - Accent1 3 2 4 4 2 8" xfId="21574"/>
    <cellStyle name="20% - Accent1 3 2 4 4 2 8 2" xfId="21575"/>
    <cellStyle name="20% - Accent1 3 2 4 4 2 9" xfId="21576"/>
    <cellStyle name="20% - Accent1 3 2 4 4 3" xfId="21577"/>
    <cellStyle name="20% - Accent1 3 2 4 4 3 2" xfId="21578"/>
    <cellStyle name="20% - Accent1 3 2 4 4 3 2 2" xfId="21579"/>
    <cellStyle name="20% - Accent1 3 2 4 4 3 2 2 2" xfId="21580"/>
    <cellStyle name="20% - Accent1 3 2 4 4 3 2 2 2 2" xfId="21581"/>
    <cellStyle name="20% - Accent1 3 2 4 4 3 2 2 3" xfId="21582"/>
    <cellStyle name="20% - Accent1 3 2 4 4 3 2 3" xfId="21583"/>
    <cellStyle name="20% - Accent1 3 2 4 4 3 2 3 2" xfId="21584"/>
    <cellStyle name="20% - Accent1 3 2 4 4 3 2 4" xfId="21585"/>
    <cellStyle name="20% - Accent1 3 2 4 4 3 3" xfId="21586"/>
    <cellStyle name="20% - Accent1 3 2 4 4 3 3 2" xfId="21587"/>
    <cellStyle name="20% - Accent1 3 2 4 4 3 3 2 2" xfId="21588"/>
    <cellStyle name="20% - Accent1 3 2 4 4 3 3 2 2 2" xfId="21589"/>
    <cellStyle name="20% - Accent1 3 2 4 4 3 3 2 3" xfId="21590"/>
    <cellStyle name="20% - Accent1 3 2 4 4 3 3 3" xfId="21591"/>
    <cellStyle name="20% - Accent1 3 2 4 4 3 3 3 2" xfId="21592"/>
    <cellStyle name="20% - Accent1 3 2 4 4 3 3 4" xfId="21593"/>
    <cellStyle name="20% - Accent1 3 2 4 4 3 4" xfId="21594"/>
    <cellStyle name="20% - Accent1 3 2 4 4 3 4 2" xfId="21595"/>
    <cellStyle name="20% - Accent1 3 2 4 4 3 4 2 2" xfId="21596"/>
    <cellStyle name="20% - Accent1 3 2 4 4 3 4 2 2 2" xfId="21597"/>
    <cellStyle name="20% - Accent1 3 2 4 4 3 4 2 3" xfId="21598"/>
    <cellStyle name="20% - Accent1 3 2 4 4 3 4 3" xfId="21599"/>
    <cellStyle name="20% - Accent1 3 2 4 4 3 4 3 2" xfId="21600"/>
    <cellStyle name="20% - Accent1 3 2 4 4 3 4 4" xfId="21601"/>
    <cellStyle name="20% - Accent1 3 2 4 4 3 5" xfId="21602"/>
    <cellStyle name="20% - Accent1 3 2 4 4 3 5 2" xfId="21603"/>
    <cellStyle name="20% - Accent1 3 2 4 4 3 5 2 2" xfId="21604"/>
    <cellStyle name="20% - Accent1 3 2 4 4 3 5 3" xfId="21605"/>
    <cellStyle name="20% - Accent1 3 2 4 4 3 6" xfId="21606"/>
    <cellStyle name="20% - Accent1 3 2 4 4 3 6 2" xfId="21607"/>
    <cellStyle name="20% - Accent1 3 2 4 4 3 6 2 2" xfId="21608"/>
    <cellStyle name="20% - Accent1 3 2 4 4 3 6 3" xfId="21609"/>
    <cellStyle name="20% - Accent1 3 2 4 4 3 7" xfId="21610"/>
    <cellStyle name="20% - Accent1 3 2 4 4 3 7 2" xfId="21611"/>
    <cellStyle name="20% - Accent1 3 2 4 4 3 8" xfId="21612"/>
    <cellStyle name="20% - Accent1 3 2 4 4 3 8 2" xfId="21613"/>
    <cellStyle name="20% - Accent1 3 2 4 4 3 9" xfId="21614"/>
    <cellStyle name="20% - Accent1 3 2 4 4 4" xfId="21615"/>
    <cellStyle name="20% - Accent1 3 2 4 4 4 2" xfId="21616"/>
    <cellStyle name="20% - Accent1 3 2 4 4 4 2 2" xfId="21617"/>
    <cellStyle name="20% - Accent1 3 2 4 4 4 2 2 2" xfId="21618"/>
    <cellStyle name="20% - Accent1 3 2 4 4 4 2 3" xfId="21619"/>
    <cellStyle name="20% - Accent1 3 2 4 4 4 3" xfId="21620"/>
    <cellStyle name="20% - Accent1 3 2 4 4 4 3 2" xfId="21621"/>
    <cellStyle name="20% - Accent1 3 2 4 4 4 4" xfId="21622"/>
    <cellStyle name="20% - Accent1 3 2 4 4 5" xfId="21623"/>
    <cellStyle name="20% - Accent1 3 2 4 4 5 2" xfId="21624"/>
    <cellStyle name="20% - Accent1 3 2 4 4 5 2 2" xfId="21625"/>
    <cellStyle name="20% - Accent1 3 2 4 4 5 2 2 2" xfId="21626"/>
    <cellStyle name="20% - Accent1 3 2 4 4 5 2 3" xfId="21627"/>
    <cellStyle name="20% - Accent1 3 2 4 4 5 3" xfId="21628"/>
    <cellStyle name="20% - Accent1 3 2 4 4 5 3 2" xfId="21629"/>
    <cellStyle name="20% - Accent1 3 2 4 4 5 4" xfId="21630"/>
    <cellStyle name="20% - Accent1 3 2 4 4 6" xfId="21631"/>
    <cellStyle name="20% - Accent1 3 2 4 4 6 2" xfId="21632"/>
    <cellStyle name="20% - Accent1 3 2 4 4 6 2 2" xfId="21633"/>
    <cellStyle name="20% - Accent1 3 2 4 4 6 2 2 2" xfId="21634"/>
    <cellStyle name="20% - Accent1 3 2 4 4 6 2 3" xfId="21635"/>
    <cellStyle name="20% - Accent1 3 2 4 4 6 3" xfId="21636"/>
    <cellStyle name="20% - Accent1 3 2 4 4 6 3 2" xfId="21637"/>
    <cellStyle name="20% - Accent1 3 2 4 4 6 4" xfId="21638"/>
    <cellStyle name="20% - Accent1 3 2 4 4 7" xfId="21639"/>
    <cellStyle name="20% - Accent1 3 2 4 4 7 2" xfId="21640"/>
    <cellStyle name="20% - Accent1 3 2 4 4 7 2 2" xfId="21641"/>
    <cellStyle name="20% - Accent1 3 2 4 4 7 3" xfId="21642"/>
    <cellStyle name="20% - Accent1 3 2 4 4 8" xfId="21643"/>
    <cellStyle name="20% - Accent1 3 2 4 4 8 2" xfId="21644"/>
    <cellStyle name="20% - Accent1 3 2 4 4 8 2 2" xfId="21645"/>
    <cellStyle name="20% - Accent1 3 2 4 4 8 3" xfId="21646"/>
    <cellStyle name="20% - Accent1 3 2 4 4 9" xfId="21647"/>
    <cellStyle name="20% - Accent1 3 2 4 4 9 2" xfId="21648"/>
    <cellStyle name="20% - Accent1 3 2 4 5" xfId="21649"/>
    <cellStyle name="20% - Accent1 3 2 4 5 10" xfId="21650"/>
    <cellStyle name="20% - Accent1 3 2 4 5 10 2" xfId="21651"/>
    <cellStyle name="20% - Accent1 3 2 4 5 11" xfId="21652"/>
    <cellStyle name="20% - Accent1 3 2 4 5 2" xfId="21653"/>
    <cellStyle name="20% - Accent1 3 2 4 5 2 2" xfId="21654"/>
    <cellStyle name="20% - Accent1 3 2 4 5 2 2 2" xfId="21655"/>
    <cellStyle name="20% - Accent1 3 2 4 5 2 2 2 2" xfId="21656"/>
    <cellStyle name="20% - Accent1 3 2 4 5 2 2 2 2 2" xfId="21657"/>
    <cellStyle name="20% - Accent1 3 2 4 5 2 2 2 3" xfId="21658"/>
    <cellStyle name="20% - Accent1 3 2 4 5 2 2 3" xfId="21659"/>
    <cellStyle name="20% - Accent1 3 2 4 5 2 2 3 2" xfId="21660"/>
    <cellStyle name="20% - Accent1 3 2 4 5 2 2 4" xfId="21661"/>
    <cellStyle name="20% - Accent1 3 2 4 5 2 3" xfId="21662"/>
    <cellStyle name="20% - Accent1 3 2 4 5 2 3 2" xfId="21663"/>
    <cellStyle name="20% - Accent1 3 2 4 5 2 3 2 2" xfId="21664"/>
    <cellStyle name="20% - Accent1 3 2 4 5 2 3 2 2 2" xfId="21665"/>
    <cellStyle name="20% - Accent1 3 2 4 5 2 3 2 3" xfId="21666"/>
    <cellStyle name="20% - Accent1 3 2 4 5 2 3 3" xfId="21667"/>
    <cellStyle name="20% - Accent1 3 2 4 5 2 3 3 2" xfId="21668"/>
    <cellStyle name="20% - Accent1 3 2 4 5 2 3 4" xfId="21669"/>
    <cellStyle name="20% - Accent1 3 2 4 5 2 4" xfId="21670"/>
    <cellStyle name="20% - Accent1 3 2 4 5 2 4 2" xfId="21671"/>
    <cellStyle name="20% - Accent1 3 2 4 5 2 4 2 2" xfId="21672"/>
    <cellStyle name="20% - Accent1 3 2 4 5 2 4 2 2 2" xfId="21673"/>
    <cellStyle name="20% - Accent1 3 2 4 5 2 4 2 3" xfId="21674"/>
    <cellStyle name="20% - Accent1 3 2 4 5 2 4 3" xfId="21675"/>
    <cellStyle name="20% - Accent1 3 2 4 5 2 4 3 2" xfId="21676"/>
    <cellStyle name="20% - Accent1 3 2 4 5 2 4 4" xfId="21677"/>
    <cellStyle name="20% - Accent1 3 2 4 5 2 5" xfId="21678"/>
    <cellStyle name="20% - Accent1 3 2 4 5 2 5 2" xfId="21679"/>
    <cellStyle name="20% - Accent1 3 2 4 5 2 5 2 2" xfId="21680"/>
    <cellStyle name="20% - Accent1 3 2 4 5 2 5 3" xfId="21681"/>
    <cellStyle name="20% - Accent1 3 2 4 5 2 6" xfId="21682"/>
    <cellStyle name="20% - Accent1 3 2 4 5 2 6 2" xfId="21683"/>
    <cellStyle name="20% - Accent1 3 2 4 5 2 6 2 2" xfId="21684"/>
    <cellStyle name="20% - Accent1 3 2 4 5 2 6 3" xfId="21685"/>
    <cellStyle name="20% - Accent1 3 2 4 5 2 7" xfId="21686"/>
    <cellStyle name="20% - Accent1 3 2 4 5 2 7 2" xfId="21687"/>
    <cellStyle name="20% - Accent1 3 2 4 5 2 8" xfId="21688"/>
    <cellStyle name="20% - Accent1 3 2 4 5 2 8 2" xfId="21689"/>
    <cellStyle name="20% - Accent1 3 2 4 5 2 9" xfId="21690"/>
    <cellStyle name="20% - Accent1 3 2 4 5 3" xfId="21691"/>
    <cellStyle name="20% - Accent1 3 2 4 5 3 2" xfId="21692"/>
    <cellStyle name="20% - Accent1 3 2 4 5 3 2 2" xfId="21693"/>
    <cellStyle name="20% - Accent1 3 2 4 5 3 2 2 2" xfId="21694"/>
    <cellStyle name="20% - Accent1 3 2 4 5 3 2 2 2 2" xfId="21695"/>
    <cellStyle name="20% - Accent1 3 2 4 5 3 2 2 3" xfId="21696"/>
    <cellStyle name="20% - Accent1 3 2 4 5 3 2 3" xfId="21697"/>
    <cellStyle name="20% - Accent1 3 2 4 5 3 2 3 2" xfId="21698"/>
    <cellStyle name="20% - Accent1 3 2 4 5 3 2 4" xfId="21699"/>
    <cellStyle name="20% - Accent1 3 2 4 5 3 3" xfId="21700"/>
    <cellStyle name="20% - Accent1 3 2 4 5 3 3 2" xfId="21701"/>
    <cellStyle name="20% - Accent1 3 2 4 5 3 3 2 2" xfId="21702"/>
    <cellStyle name="20% - Accent1 3 2 4 5 3 3 2 2 2" xfId="21703"/>
    <cellStyle name="20% - Accent1 3 2 4 5 3 3 2 3" xfId="21704"/>
    <cellStyle name="20% - Accent1 3 2 4 5 3 3 3" xfId="21705"/>
    <cellStyle name="20% - Accent1 3 2 4 5 3 3 3 2" xfId="21706"/>
    <cellStyle name="20% - Accent1 3 2 4 5 3 3 4" xfId="21707"/>
    <cellStyle name="20% - Accent1 3 2 4 5 3 4" xfId="21708"/>
    <cellStyle name="20% - Accent1 3 2 4 5 3 4 2" xfId="21709"/>
    <cellStyle name="20% - Accent1 3 2 4 5 3 4 2 2" xfId="21710"/>
    <cellStyle name="20% - Accent1 3 2 4 5 3 4 2 2 2" xfId="21711"/>
    <cellStyle name="20% - Accent1 3 2 4 5 3 4 2 3" xfId="21712"/>
    <cellStyle name="20% - Accent1 3 2 4 5 3 4 3" xfId="21713"/>
    <cellStyle name="20% - Accent1 3 2 4 5 3 4 3 2" xfId="21714"/>
    <cellStyle name="20% - Accent1 3 2 4 5 3 4 4" xfId="21715"/>
    <cellStyle name="20% - Accent1 3 2 4 5 3 5" xfId="21716"/>
    <cellStyle name="20% - Accent1 3 2 4 5 3 5 2" xfId="21717"/>
    <cellStyle name="20% - Accent1 3 2 4 5 3 5 2 2" xfId="21718"/>
    <cellStyle name="20% - Accent1 3 2 4 5 3 5 3" xfId="21719"/>
    <cellStyle name="20% - Accent1 3 2 4 5 3 6" xfId="21720"/>
    <cellStyle name="20% - Accent1 3 2 4 5 3 6 2" xfId="21721"/>
    <cellStyle name="20% - Accent1 3 2 4 5 3 6 2 2" xfId="21722"/>
    <cellStyle name="20% - Accent1 3 2 4 5 3 6 3" xfId="21723"/>
    <cellStyle name="20% - Accent1 3 2 4 5 3 7" xfId="21724"/>
    <cellStyle name="20% - Accent1 3 2 4 5 3 7 2" xfId="21725"/>
    <cellStyle name="20% - Accent1 3 2 4 5 3 8" xfId="21726"/>
    <cellStyle name="20% - Accent1 3 2 4 5 3 8 2" xfId="21727"/>
    <cellStyle name="20% - Accent1 3 2 4 5 3 9" xfId="21728"/>
    <cellStyle name="20% - Accent1 3 2 4 5 4" xfId="21729"/>
    <cellStyle name="20% - Accent1 3 2 4 5 4 2" xfId="21730"/>
    <cellStyle name="20% - Accent1 3 2 4 5 4 2 2" xfId="21731"/>
    <cellStyle name="20% - Accent1 3 2 4 5 4 2 2 2" xfId="21732"/>
    <cellStyle name="20% - Accent1 3 2 4 5 4 2 3" xfId="21733"/>
    <cellStyle name="20% - Accent1 3 2 4 5 4 3" xfId="21734"/>
    <cellStyle name="20% - Accent1 3 2 4 5 4 3 2" xfId="21735"/>
    <cellStyle name="20% - Accent1 3 2 4 5 4 4" xfId="21736"/>
    <cellStyle name="20% - Accent1 3 2 4 5 5" xfId="21737"/>
    <cellStyle name="20% - Accent1 3 2 4 5 5 2" xfId="21738"/>
    <cellStyle name="20% - Accent1 3 2 4 5 5 2 2" xfId="21739"/>
    <cellStyle name="20% - Accent1 3 2 4 5 5 2 2 2" xfId="21740"/>
    <cellStyle name="20% - Accent1 3 2 4 5 5 2 3" xfId="21741"/>
    <cellStyle name="20% - Accent1 3 2 4 5 5 3" xfId="21742"/>
    <cellStyle name="20% - Accent1 3 2 4 5 5 3 2" xfId="21743"/>
    <cellStyle name="20% - Accent1 3 2 4 5 5 4" xfId="21744"/>
    <cellStyle name="20% - Accent1 3 2 4 5 6" xfId="21745"/>
    <cellStyle name="20% - Accent1 3 2 4 5 6 2" xfId="21746"/>
    <cellStyle name="20% - Accent1 3 2 4 5 6 2 2" xfId="21747"/>
    <cellStyle name="20% - Accent1 3 2 4 5 6 2 2 2" xfId="21748"/>
    <cellStyle name="20% - Accent1 3 2 4 5 6 2 3" xfId="21749"/>
    <cellStyle name="20% - Accent1 3 2 4 5 6 3" xfId="21750"/>
    <cellStyle name="20% - Accent1 3 2 4 5 6 3 2" xfId="21751"/>
    <cellStyle name="20% - Accent1 3 2 4 5 6 4" xfId="21752"/>
    <cellStyle name="20% - Accent1 3 2 4 5 7" xfId="21753"/>
    <cellStyle name="20% - Accent1 3 2 4 5 7 2" xfId="21754"/>
    <cellStyle name="20% - Accent1 3 2 4 5 7 2 2" xfId="21755"/>
    <cellStyle name="20% - Accent1 3 2 4 5 7 3" xfId="21756"/>
    <cellStyle name="20% - Accent1 3 2 4 5 8" xfId="21757"/>
    <cellStyle name="20% - Accent1 3 2 4 5 8 2" xfId="21758"/>
    <cellStyle name="20% - Accent1 3 2 4 5 8 2 2" xfId="21759"/>
    <cellStyle name="20% - Accent1 3 2 4 5 8 3" xfId="21760"/>
    <cellStyle name="20% - Accent1 3 2 4 5 9" xfId="21761"/>
    <cellStyle name="20% - Accent1 3 2 4 5 9 2" xfId="21762"/>
    <cellStyle name="20% - Accent1 3 2 4 6" xfId="21763"/>
    <cellStyle name="20% - Accent1 3 2 4 6 10" xfId="21764"/>
    <cellStyle name="20% - Accent1 3 2 4 6 10 2" xfId="21765"/>
    <cellStyle name="20% - Accent1 3 2 4 6 11" xfId="21766"/>
    <cellStyle name="20% - Accent1 3 2 4 6 2" xfId="21767"/>
    <cellStyle name="20% - Accent1 3 2 4 6 2 2" xfId="21768"/>
    <cellStyle name="20% - Accent1 3 2 4 6 2 2 2" xfId="21769"/>
    <cellStyle name="20% - Accent1 3 2 4 6 2 2 2 2" xfId="21770"/>
    <cellStyle name="20% - Accent1 3 2 4 6 2 2 2 2 2" xfId="21771"/>
    <cellStyle name="20% - Accent1 3 2 4 6 2 2 2 3" xfId="21772"/>
    <cellStyle name="20% - Accent1 3 2 4 6 2 2 3" xfId="21773"/>
    <cellStyle name="20% - Accent1 3 2 4 6 2 2 3 2" xfId="21774"/>
    <cellStyle name="20% - Accent1 3 2 4 6 2 2 4" xfId="21775"/>
    <cellStyle name="20% - Accent1 3 2 4 6 2 3" xfId="21776"/>
    <cellStyle name="20% - Accent1 3 2 4 6 2 3 2" xfId="21777"/>
    <cellStyle name="20% - Accent1 3 2 4 6 2 3 2 2" xfId="21778"/>
    <cellStyle name="20% - Accent1 3 2 4 6 2 3 2 2 2" xfId="21779"/>
    <cellStyle name="20% - Accent1 3 2 4 6 2 3 2 3" xfId="21780"/>
    <cellStyle name="20% - Accent1 3 2 4 6 2 3 3" xfId="21781"/>
    <cellStyle name="20% - Accent1 3 2 4 6 2 3 3 2" xfId="21782"/>
    <cellStyle name="20% - Accent1 3 2 4 6 2 3 4" xfId="21783"/>
    <cellStyle name="20% - Accent1 3 2 4 6 2 4" xfId="21784"/>
    <cellStyle name="20% - Accent1 3 2 4 6 2 4 2" xfId="21785"/>
    <cellStyle name="20% - Accent1 3 2 4 6 2 4 2 2" xfId="21786"/>
    <cellStyle name="20% - Accent1 3 2 4 6 2 4 2 2 2" xfId="21787"/>
    <cellStyle name="20% - Accent1 3 2 4 6 2 4 2 3" xfId="21788"/>
    <cellStyle name="20% - Accent1 3 2 4 6 2 4 3" xfId="21789"/>
    <cellStyle name="20% - Accent1 3 2 4 6 2 4 3 2" xfId="21790"/>
    <cellStyle name="20% - Accent1 3 2 4 6 2 4 4" xfId="21791"/>
    <cellStyle name="20% - Accent1 3 2 4 6 2 5" xfId="21792"/>
    <cellStyle name="20% - Accent1 3 2 4 6 2 5 2" xfId="21793"/>
    <cellStyle name="20% - Accent1 3 2 4 6 2 5 2 2" xfId="21794"/>
    <cellStyle name="20% - Accent1 3 2 4 6 2 5 3" xfId="21795"/>
    <cellStyle name="20% - Accent1 3 2 4 6 2 6" xfId="21796"/>
    <cellStyle name="20% - Accent1 3 2 4 6 2 6 2" xfId="21797"/>
    <cellStyle name="20% - Accent1 3 2 4 6 2 6 2 2" xfId="21798"/>
    <cellStyle name="20% - Accent1 3 2 4 6 2 6 3" xfId="21799"/>
    <cellStyle name="20% - Accent1 3 2 4 6 2 7" xfId="21800"/>
    <cellStyle name="20% - Accent1 3 2 4 6 2 7 2" xfId="21801"/>
    <cellStyle name="20% - Accent1 3 2 4 6 2 8" xfId="21802"/>
    <cellStyle name="20% - Accent1 3 2 4 6 2 8 2" xfId="21803"/>
    <cellStyle name="20% - Accent1 3 2 4 6 2 9" xfId="21804"/>
    <cellStyle name="20% - Accent1 3 2 4 6 3" xfId="21805"/>
    <cellStyle name="20% - Accent1 3 2 4 6 3 2" xfId="21806"/>
    <cellStyle name="20% - Accent1 3 2 4 6 3 2 2" xfId="21807"/>
    <cellStyle name="20% - Accent1 3 2 4 6 3 2 2 2" xfId="21808"/>
    <cellStyle name="20% - Accent1 3 2 4 6 3 2 2 2 2" xfId="21809"/>
    <cellStyle name="20% - Accent1 3 2 4 6 3 2 2 3" xfId="21810"/>
    <cellStyle name="20% - Accent1 3 2 4 6 3 2 3" xfId="21811"/>
    <cellStyle name="20% - Accent1 3 2 4 6 3 2 3 2" xfId="21812"/>
    <cellStyle name="20% - Accent1 3 2 4 6 3 2 4" xfId="21813"/>
    <cellStyle name="20% - Accent1 3 2 4 6 3 3" xfId="21814"/>
    <cellStyle name="20% - Accent1 3 2 4 6 3 3 2" xfId="21815"/>
    <cellStyle name="20% - Accent1 3 2 4 6 3 3 2 2" xfId="21816"/>
    <cellStyle name="20% - Accent1 3 2 4 6 3 3 2 2 2" xfId="21817"/>
    <cellStyle name="20% - Accent1 3 2 4 6 3 3 2 3" xfId="21818"/>
    <cellStyle name="20% - Accent1 3 2 4 6 3 3 3" xfId="21819"/>
    <cellStyle name="20% - Accent1 3 2 4 6 3 3 3 2" xfId="21820"/>
    <cellStyle name="20% - Accent1 3 2 4 6 3 3 4" xfId="21821"/>
    <cellStyle name="20% - Accent1 3 2 4 6 3 4" xfId="21822"/>
    <cellStyle name="20% - Accent1 3 2 4 6 3 4 2" xfId="21823"/>
    <cellStyle name="20% - Accent1 3 2 4 6 3 4 2 2" xfId="21824"/>
    <cellStyle name="20% - Accent1 3 2 4 6 3 4 2 2 2" xfId="21825"/>
    <cellStyle name="20% - Accent1 3 2 4 6 3 4 2 3" xfId="21826"/>
    <cellStyle name="20% - Accent1 3 2 4 6 3 4 3" xfId="21827"/>
    <cellStyle name="20% - Accent1 3 2 4 6 3 4 3 2" xfId="21828"/>
    <cellStyle name="20% - Accent1 3 2 4 6 3 4 4" xfId="21829"/>
    <cellStyle name="20% - Accent1 3 2 4 6 3 5" xfId="21830"/>
    <cellStyle name="20% - Accent1 3 2 4 6 3 5 2" xfId="21831"/>
    <cellStyle name="20% - Accent1 3 2 4 6 3 5 2 2" xfId="21832"/>
    <cellStyle name="20% - Accent1 3 2 4 6 3 5 3" xfId="21833"/>
    <cellStyle name="20% - Accent1 3 2 4 6 3 6" xfId="21834"/>
    <cellStyle name="20% - Accent1 3 2 4 6 3 6 2" xfId="21835"/>
    <cellStyle name="20% - Accent1 3 2 4 6 3 6 2 2" xfId="21836"/>
    <cellStyle name="20% - Accent1 3 2 4 6 3 6 3" xfId="21837"/>
    <cellStyle name="20% - Accent1 3 2 4 6 3 7" xfId="21838"/>
    <cellStyle name="20% - Accent1 3 2 4 6 3 7 2" xfId="21839"/>
    <cellStyle name="20% - Accent1 3 2 4 6 3 8" xfId="21840"/>
    <cellStyle name="20% - Accent1 3 2 4 6 3 8 2" xfId="21841"/>
    <cellStyle name="20% - Accent1 3 2 4 6 3 9" xfId="21842"/>
    <cellStyle name="20% - Accent1 3 2 4 6 4" xfId="21843"/>
    <cellStyle name="20% - Accent1 3 2 4 6 4 2" xfId="21844"/>
    <cellStyle name="20% - Accent1 3 2 4 6 4 2 2" xfId="21845"/>
    <cellStyle name="20% - Accent1 3 2 4 6 4 2 2 2" xfId="21846"/>
    <cellStyle name="20% - Accent1 3 2 4 6 4 2 3" xfId="21847"/>
    <cellStyle name="20% - Accent1 3 2 4 6 4 3" xfId="21848"/>
    <cellStyle name="20% - Accent1 3 2 4 6 4 3 2" xfId="21849"/>
    <cellStyle name="20% - Accent1 3 2 4 6 4 4" xfId="21850"/>
    <cellStyle name="20% - Accent1 3 2 4 6 5" xfId="21851"/>
    <cellStyle name="20% - Accent1 3 2 4 6 5 2" xfId="21852"/>
    <cellStyle name="20% - Accent1 3 2 4 6 5 2 2" xfId="21853"/>
    <cellStyle name="20% - Accent1 3 2 4 6 5 2 2 2" xfId="21854"/>
    <cellStyle name="20% - Accent1 3 2 4 6 5 2 3" xfId="21855"/>
    <cellStyle name="20% - Accent1 3 2 4 6 5 3" xfId="21856"/>
    <cellStyle name="20% - Accent1 3 2 4 6 5 3 2" xfId="21857"/>
    <cellStyle name="20% - Accent1 3 2 4 6 5 4" xfId="21858"/>
    <cellStyle name="20% - Accent1 3 2 4 6 6" xfId="21859"/>
    <cellStyle name="20% - Accent1 3 2 4 6 6 2" xfId="21860"/>
    <cellStyle name="20% - Accent1 3 2 4 6 6 2 2" xfId="21861"/>
    <cellStyle name="20% - Accent1 3 2 4 6 6 2 2 2" xfId="21862"/>
    <cellStyle name="20% - Accent1 3 2 4 6 6 2 3" xfId="21863"/>
    <cellStyle name="20% - Accent1 3 2 4 6 6 3" xfId="21864"/>
    <cellStyle name="20% - Accent1 3 2 4 6 6 3 2" xfId="21865"/>
    <cellStyle name="20% - Accent1 3 2 4 6 6 4" xfId="21866"/>
    <cellStyle name="20% - Accent1 3 2 4 6 7" xfId="21867"/>
    <cellStyle name="20% - Accent1 3 2 4 6 7 2" xfId="21868"/>
    <cellStyle name="20% - Accent1 3 2 4 6 7 2 2" xfId="21869"/>
    <cellStyle name="20% - Accent1 3 2 4 6 7 3" xfId="21870"/>
    <cellStyle name="20% - Accent1 3 2 4 6 8" xfId="21871"/>
    <cellStyle name="20% - Accent1 3 2 4 6 8 2" xfId="21872"/>
    <cellStyle name="20% - Accent1 3 2 4 6 8 2 2" xfId="21873"/>
    <cellStyle name="20% - Accent1 3 2 4 6 8 3" xfId="21874"/>
    <cellStyle name="20% - Accent1 3 2 4 6 9" xfId="21875"/>
    <cellStyle name="20% - Accent1 3 2 4 6 9 2" xfId="21876"/>
    <cellStyle name="20% - Accent1 3 2 4 7" xfId="21877"/>
    <cellStyle name="20% - Accent1 3 2 4 7 2" xfId="21878"/>
    <cellStyle name="20% - Accent1 3 2 4 7 2 2" xfId="21879"/>
    <cellStyle name="20% - Accent1 3 2 4 7 2 2 2" xfId="21880"/>
    <cellStyle name="20% - Accent1 3 2 4 7 2 2 2 2" xfId="21881"/>
    <cellStyle name="20% - Accent1 3 2 4 7 2 2 3" xfId="21882"/>
    <cellStyle name="20% - Accent1 3 2 4 7 2 3" xfId="21883"/>
    <cellStyle name="20% - Accent1 3 2 4 7 2 3 2" xfId="21884"/>
    <cellStyle name="20% - Accent1 3 2 4 7 2 4" xfId="21885"/>
    <cellStyle name="20% - Accent1 3 2 4 7 3" xfId="21886"/>
    <cellStyle name="20% - Accent1 3 2 4 7 3 2" xfId="21887"/>
    <cellStyle name="20% - Accent1 3 2 4 7 3 2 2" xfId="21888"/>
    <cellStyle name="20% - Accent1 3 2 4 7 3 2 2 2" xfId="21889"/>
    <cellStyle name="20% - Accent1 3 2 4 7 3 2 3" xfId="21890"/>
    <cellStyle name="20% - Accent1 3 2 4 7 3 3" xfId="21891"/>
    <cellStyle name="20% - Accent1 3 2 4 7 3 3 2" xfId="21892"/>
    <cellStyle name="20% - Accent1 3 2 4 7 3 4" xfId="21893"/>
    <cellStyle name="20% - Accent1 3 2 4 7 4" xfId="21894"/>
    <cellStyle name="20% - Accent1 3 2 4 7 4 2" xfId="21895"/>
    <cellStyle name="20% - Accent1 3 2 4 7 4 2 2" xfId="21896"/>
    <cellStyle name="20% - Accent1 3 2 4 7 4 2 2 2" xfId="21897"/>
    <cellStyle name="20% - Accent1 3 2 4 7 4 2 3" xfId="21898"/>
    <cellStyle name="20% - Accent1 3 2 4 7 4 3" xfId="21899"/>
    <cellStyle name="20% - Accent1 3 2 4 7 4 3 2" xfId="21900"/>
    <cellStyle name="20% - Accent1 3 2 4 7 4 4" xfId="21901"/>
    <cellStyle name="20% - Accent1 3 2 4 7 5" xfId="21902"/>
    <cellStyle name="20% - Accent1 3 2 4 7 5 2" xfId="21903"/>
    <cellStyle name="20% - Accent1 3 2 4 7 5 2 2" xfId="21904"/>
    <cellStyle name="20% - Accent1 3 2 4 7 5 3" xfId="21905"/>
    <cellStyle name="20% - Accent1 3 2 4 7 6" xfId="21906"/>
    <cellStyle name="20% - Accent1 3 2 4 7 6 2" xfId="21907"/>
    <cellStyle name="20% - Accent1 3 2 4 7 6 2 2" xfId="21908"/>
    <cellStyle name="20% - Accent1 3 2 4 7 6 3" xfId="21909"/>
    <cellStyle name="20% - Accent1 3 2 4 7 7" xfId="21910"/>
    <cellStyle name="20% - Accent1 3 2 4 7 7 2" xfId="21911"/>
    <cellStyle name="20% - Accent1 3 2 4 7 8" xfId="21912"/>
    <cellStyle name="20% - Accent1 3 2 4 7 8 2" xfId="21913"/>
    <cellStyle name="20% - Accent1 3 2 4 7 9" xfId="21914"/>
    <cellStyle name="20% - Accent1 3 2 4 8" xfId="21915"/>
    <cellStyle name="20% - Accent1 3 2 4 8 2" xfId="21916"/>
    <cellStyle name="20% - Accent1 3 2 4 8 2 2" xfId="21917"/>
    <cellStyle name="20% - Accent1 3 2 4 8 2 2 2" xfId="21918"/>
    <cellStyle name="20% - Accent1 3 2 4 8 2 2 2 2" xfId="21919"/>
    <cellStyle name="20% - Accent1 3 2 4 8 2 2 3" xfId="21920"/>
    <cellStyle name="20% - Accent1 3 2 4 8 2 3" xfId="21921"/>
    <cellStyle name="20% - Accent1 3 2 4 8 2 3 2" xfId="21922"/>
    <cellStyle name="20% - Accent1 3 2 4 8 2 4" xfId="21923"/>
    <cellStyle name="20% - Accent1 3 2 4 8 3" xfId="21924"/>
    <cellStyle name="20% - Accent1 3 2 4 8 3 2" xfId="21925"/>
    <cellStyle name="20% - Accent1 3 2 4 8 3 2 2" xfId="21926"/>
    <cellStyle name="20% - Accent1 3 2 4 8 3 2 2 2" xfId="21927"/>
    <cellStyle name="20% - Accent1 3 2 4 8 3 2 3" xfId="21928"/>
    <cellStyle name="20% - Accent1 3 2 4 8 3 3" xfId="21929"/>
    <cellStyle name="20% - Accent1 3 2 4 8 3 3 2" xfId="21930"/>
    <cellStyle name="20% - Accent1 3 2 4 8 3 4" xfId="21931"/>
    <cellStyle name="20% - Accent1 3 2 4 8 4" xfId="21932"/>
    <cellStyle name="20% - Accent1 3 2 4 8 4 2" xfId="21933"/>
    <cellStyle name="20% - Accent1 3 2 4 8 4 2 2" xfId="21934"/>
    <cellStyle name="20% - Accent1 3 2 4 8 4 2 2 2" xfId="21935"/>
    <cellStyle name="20% - Accent1 3 2 4 8 4 2 3" xfId="21936"/>
    <cellStyle name="20% - Accent1 3 2 4 8 4 3" xfId="21937"/>
    <cellStyle name="20% - Accent1 3 2 4 8 4 3 2" xfId="21938"/>
    <cellStyle name="20% - Accent1 3 2 4 8 4 4" xfId="21939"/>
    <cellStyle name="20% - Accent1 3 2 4 8 5" xfId="21940"/>
    <cellStyle name="20% - Accent1 3 2 4 8 5 2" xfId="21941"/>
    <cellStyle name="20% - Accent1 3 2 4 8 5 2 2" xfId="21942"/>
    <cellStyle name="20% - Accent1 3 2 4 8 5 3" xfId="21943"/>
    <cellStyle name="20% - Accent1 3 2 4 8 6" xfId="21944"/>
    <cellStyle name="20% - Accent1 3 2 4 8 6 2" xfId="21945"/>
    <cellStyle name="20% - Accent1 3 2 4 8 6 2 2" xfId="21946"/>
    <cellStyle name="20% - Accent1 3 2 4 8 6 3" xfId="21947"/>
    <cellStyle name="20% - Accent1 3 2 4 8 7" xfId="21948"/>
    <cellStyle name="20% - Accent1 3 2 4 8 7 2" xfId="21949"/>
    <cellStyle name="20% - Accent1 3 2 4 8 8" xfId="21950"/>
    <cellStyle name="20% - Accent1 3 2 4 8 8 2" xfId="21951"/>
    <cellStyle name="20% - Accent1 3 2 4 8 9" xfId="21952"/>
    <cellStyle name="20% - Accent1 3 2 4 9" xfId="21953"/>
    <cellStyle name="20% - Accent1 3 2 4 9 2" xfId="21954"/>
    <cellStyle name="20% - Accent1 3 2 4 9 2 2" xfId="21955"/>
    <cellStyle name="20% - Accent1 3 2 4 9 2 2 2" xfId="21956"/>
    <cellStyle name="20% - Accent1 3 2 4 9 2 3" xfId="21957"/>
    <cellStyle name="20% - Accent1 3 2 4 9 3" xfId="21958"/>
    <cellStyle name="20% - Accent1 3 2 4 9 3 2" xfId="21959"/>
    <cellStyle name="20% - Accent1 3 2 4 9 4" xfId="21960"/>
    <cellStyle name="20% - Accent1 3 2 5" xfId="21961"/>
    <cellStyle name="20% - Accent1 3 2 5 10" xfId="21962"/>
    <cellStyle name="20% - Accent1 3 2 5 10 2" xfId="21963"/>
    <cellStyle name="20% - Accent1 3 2 5 10 2 2" xfId="21964"/>
    <cellStyle name="20% - Accent1 3 2 5 10 2 2 2" xfId="21965"/>
    <cellStyle name="20% - Accent1 3 2 5 10 2 3" xfId="21966"/>
    <cellStyle name="20% - Accent1 3 2 5 10 3" xfId="21967"/>
    <cellStyle name="20% - Accent1 3 2 5 10 3 2" xfId="21968"/>
    <cellStyle name="20% - Accent1 3 2 5 10 4" xfId="21969"/>
    <cellStyle name="20% - Accent1 3 2 5 11" xfId="21970"/>
    <cellStyle name="20% - Accent1 3 2 5 11 2" xfId="21971"/>
    <cellStyle name="20% - Accent1 3 2 5 11 2 2" xfId="21972"/>
    <cellStyle name="20% - Accent1 3 2 5 11 3" xfId="21973"/>
    <cellStyle name="20% - Accent1 3 2 5 12" xfId="21974"/>
    <cellStyle name="20% - Accent1 3 2 5 12 2" xfId="21975"/>
    <cellStyle name="20% - Accent1 3 2 5 12 2 2" xfId="21976"/>
    <cellStyle name="20% - Accent1 3 2 5 12 3" xfId="21977"/>
    <cellStyle name="20% - Accent1 3 2 5 13" xfId="21978"/>
    <cellStyle name="20% - Accent1 3 2 5 13 2" xfId="21979"/>
    <cellStyle name="20% - Accent1 3 2 5 14" xfId="21980"/>
    <cellStyle name="20% - Accent1 3 2 5 14 2" xfId="21981"/>
    <cellStyle name="20% - Accent1 3 2 5 15" xfId="21982"/>
    <cellStyle name="20% - Accent1 3 2 5 2" xfId="21983"/>
    <cellStyle name="20% - Accent1 3 2 5 2 10" xfId="21984"/>
    <cellStyle name="20% - Accent1 3 2 5 2 10 2" xfId="21985"/>
    <cellStyle name="20% - Accent1 3 2 5 2 10 2 2" xfId="21986"/>
    <cellStyle name="20% - Accent1 3 2 5 2 10 3" xfId="21987"/>
    <cellStyle name="20% - Accent1 3 2 5 2 11" xfId="21988"/>
    <cellStyle name="20% - Accent1 3 2 5 2 11 2" xfId="21989"/>
    <cellStyle name="20% - Accent1 3 2 5 2 11 2 2" xfId="21990"/>
    <cellStyle name="20% - Accent1 3 2 5 2 11 3" xfId="21991"/>
    <cellStyle name="20% - Accent1 3 2 5 2 12" xfId="21992"/>
    <cellStyle name="20% - Accent1 3 2 5 2 12 2" xfId="21993"/>
    <cellStyle name="20% - Accent1 3 2 5 2 13" xfId="21994"/>
    <cellStyle name="20% - Accent1 3 2 5 2 13 2" xfId="21995"/>
    <cellStyle name="20% - Accent1 3 2 5 2 14" xfId="21996"/>
    <cellStyle name="20% - Accent1 3 2 5 2 2" xfId="21997"/>
    <cellStyle name="20% - Accent1 3 2 5 2 2 10" xfId="21998"/>
    <cellStyle name="20% - Accent1 3 2 5 2 2 10 2" xfId="21999"/>
    <cellStyle name="20% - Accent1 3 2 5 2 2 11" xfId="22000"/>
    <cellStyle name="20% - Accent1 3 2 5 2 2 2" xfId="22001"/>
    <cellStyle name="20% - Accent1 3 2 5 2 2 2 2" xfId="22002"/>
    <cellStyle name="20% - Accent1 3 2 5 2 2 2 2 2" xfId="22003"/>
    <cellStyle name="20% - Accent1 3 2 5 2 2 2 2 2 2" xfId="22004"/>
    <cellStyle name="20% - Accent1 3 2 5 2 2 2 2 2 2 2" xfId="22005"/>
    <cellStyle name="20% - Accent1 3 2 5 2 2 2 2 2 3" xfId="22006"/>
    <cellStyle name="20% - Accent1 3 2 5 2 2 2 2 3" xfId="22007"/>
    <cellStyle name="20% - Accent1 3 2 5 2 2 2 2 3 2" xfId="22008"/>
    <cellStyle name="20% - Accent1 3 2 5 2 2 2 2 4" xfId="22009"/>
    <cellStyle name="20% - Accent1 3 2 5 2 2 2 3" xfId="22010"/>
    <cellStyle name="20% - Accent1 3 2 5 2 2 2 3 2" xfId="22011"/>
    <cellStyle name="20% - Accent1 3 2 5 2 2 2 3 2 2" xfId="22012"/>
    <cellStyle name="20% - Accent1 3 2 5 2 2 2 3 2 2 2" xfId="22013"/>
    <cellStyle name="20% - Accent1 3 2 5 2 2 2 3 2 3" xfId="22014"/>
    <cellStyle name="20% - Accent1 3 2 5 2 2 2 3 3" xfId="22015"/>
    <cellStyle name="20% - Accent1 3 2 5 2 2 2 3 3 2" xfId="22016"/>
    <cellStyle name="20% - Accent1 3 2 5 2 2 2 3 4" xfId="22017"/>
    <cellStyle name="20% - Accent1 3 2 5 2 2 2 4" xfId="22018"/>
    <cellStyle name="20% - Accent1 3 2 5 2 2 2 4 2" xfId="22019"/>
    <cellStyle name="20% - Accent1 3 2 5 2 2 2 4 2 2" xfId="22020"/>
    <cellStyle name="20% - Accent1 3 2 5 2 2 2 4 2 2 2" xfId="22021"/>
    <cellStyle name="20% - Accent1 3 2 5 2 2 2 4 2 3" xfId="22022"/>
    <cellStyle name="20% - Accent1 3 2 5 2 2 2 4 3" xfId="22023"/>
    <cellStyle name="20% - Accent1 3 2 5 2 2 2 4 3 2" xfId="22024"/>
    <cellStyle name="20% - Accent1 3 2 5 2 2 2 4 4" xfId="22025"/>
    <cellStyle name="20% - Accent1 3 2 5 2 2 2 5" xfId="22026"/>
    <cellStyle name="20% - Accent1 3 2 5 2 2 2 5 2" xfId="22027"/>
    <cellStyle name="20% - Accent1 3 2 5 2 2 2 5 2 2" xfId="22028"/>
    <cellStyle name="20% - Accent1 3 2 5 2 2 2 5 3" xfId="22029"/>
    <cellStyle name="20% - Accent1 3 2 5 2 2 2 6" xfId="22030"/>
    <cellStyle name="20% - Accent1 3 2 5 2 2 2 6 2" xfId="22031"/>
    <cellStyle name="20% - Accent1 3 2 5 2 2 2 6 2 2" xfId="22032"/>
    <cellStyle name="20% - Accent1 3 2 5 2 2 2 6 3" xfId="22033"/>
    <cellStyle name="20% - Accent1 3 2 5 2 2 2 7" xfId="22034"/>
    <cellStyle name="20% - Accent1 3 2 5 2 2 2 7 2" xfId="22035"/>
    <cellStyle name="20% - Accent1 3 2 5 2 2 2 8" xfId="22036"/>
    <cellStyle name="20% - Accent1 3 2 5 2 2 2 8 2" xfId="22037"/>
    <cellStyle name="20% - Accent1 3 2 5 2 2 2 9" xfId="22038"/>
    <cellStyle name="20% - Accent1 3 2 5 2 2 3" xfId="22039"/>
    <cellStyle name="20% - Accent1 3 2 5 2 2 3 2" xfId="22040"/>
    <cellStyle name="20% - Accent1 3 2 5 2 2 3 2 2" xfId="22041"/>
    <cellStyle name="20% - Accent1 3 2 5 2 2 3 2 2 2" xfId="22042"/>
    <cellStyle name="20% - Accent1 3 2 5 2 2 3 2 2 2 2" xfId="22043"/>
    <cellStyle name="20% - Accent1 3 2 5 2 2 3 2 2 3" xfId="22044"/>
    <cellStyle name="20% - Accent1 3 2 5 2 2 3 2 3" xfId="22045"/>
    <cellStyle name="20% - Accent1 3 2 5 2 2 3 2 3 2" xfId="22046"/>
    <cellStyle name="20% - Accent1 3 2 5 2 2 3 2 4" xfId="22047"/>
    <cellStyle name="20% - Accent1 3 2 5 2 2 3 3" xfId="22048"/>
    <cellStyle name="20% - Accent1 3 2 5 2 2 3 3 2" xfId="22049"/>
    <cellStyle name="20% - Accent1 3 2 5 2 2 3 3 2 2" xfId="22050"/>
    <cellStyle name="20% - Accent1 3 2 5 2 2 3 3 2 2 2" xfId="22051"/>
    <cellStyle name="20% - Accent1 3 2 5 2 2 3 3 2 3" xfId="22052"/>
    <cellStyle name="20% - Accent1 3 2 5 2 2 3 3 3" xfId="22053"/>
    <cellStyle name="20% - Accent1 3 2 5 2 2 3 3 3 2" xfId="22054"/>
    <cellStyle name="20% - Accent1 3 2 5 2 2 3 3 4" xfId="22055"/>
    <cellStyle name="20% - Accent1 3 2 5 2 2 3 4" xfId="22056"/>
    <cellStyle name="20% - Accent1 3 2 5 2 2 3 4 2" xfId="22057"/>
    <cellStyle name="20% - Accent1 3 2 5 2 2 3 4 2 2" xfId="22058"/>
    <cellStyle name="20% - Accent1 3 2 5 2 2 3 4 2 2 2" xfId="22059"/>
    <cellStyle name="20% - Accent1 3 2 5 2 2 3 4 2 3" xfId="22060"/>
    <cellStyle name="20% - Accent1 3 2 5 2 2 3 4 3" xfId="22061"/>
    <cellStyle name="20% - Accent1 3 2 5 2 2 3 4 3 2" xfId="22062"/>
    <cellStyle name="20% - Accent1 3 2 5 2 2 3 4 4" xfId="22063"/>
    <cellStyle name="20% - Accent1 3 2 5 2 2 3 5" xfId="22064"/>
    <cellStyle name="20% - Accent1 3 2 5 2 2 3 5 2" xfId="22065"/>
    <cellStyle name="20% - Accent1 3 2 5 2 2 3 5 2 2" xfId="22066"/>
    <cellStyle name="20% - Accent1 3 2 5 2 2 3 5 3" xfId="22067"/>
    <cellStyle name="20% - Accent1 3 2 5 2 2 3 6" xfId="22068"/>
    <cellStyle name="20% - Accent1 3 2 5 2 2 3 6 2" xfId="22069"/>
    <cellStyle name="20% - Accent1 3 2 5 2 2 3 6 2 2" xfId="22070"/>
    <cellStyle name="20% - Accent1 3 2 5 2 2 3 6 3" xfId="22071"/>
    <cellStyle name="20% - Accent1 3 2 5 2 2 3 7" xfId="22072"/>
    <cellStyle name="20% - Accent1 3 2 5 2 2 3 7 2" xfId="22073"/>
    <cellStyle name="20% - Accent1 3 2 5 2 2 3 8" xfId="22074"/>
    <cellStyle name="20% - Accent1 3 2 5 2 2 3 8 2" xfId="22075"/>
    <cellStyle name="20% - Accent1 3 2 5 2 2 3 9" xfId="22076"/>
    <cellStyle name="20% - Accent1 3 2 5 2 2 4" xfId="22077"/>
    <cellStyle name="20% - Accent1 3 2 5 2 2 4 2" xfId="22078"/>
    <cellStyle name="20% - Accent1 3 2 5 2 2 4 2 2" xfId="22079"/>
    <cellStyle name="20% - Accent1 3 2 5 2 2 4 2 2 2" xfId="22080"/>
    <cellStyle name="20% - Accent1 3 2 5 2 2 4 2 3" xfId="22081"/>
    <cellStyle name="20% - Accent1 3 2 5 2 2 4 3" xfId="22082"/>
    <cellStyle name="20% - Accent1 3 2 5 2 2 4 3 2" xfId="22083"/>
    <cellStyle name="20% - Accent1 3 2 5 2 2 4 4" xfId="22084"/>
    <cellStyle name="20% - Accent1 3 2 5 2 2 5" xfId="22085"/>
    <cellStyle name="20% - Accent1 3 2 5 2 2 5 2" xfId="22086"/>
    <cellStyle name="20% - Accent1 3 2 5 2 2 5 2 2" xfId="22087"/>
    <cellStyle name="20% - Accent1 3 2 5 2 2 5 2 2 2" xfId="22088"/>
    <cellStyle name="20% - Accent1 3 2 5 2 2 5 2 3" xfId="22089"/>
    <cellStyle name="20% - Accent1 3 2 5 2 2 5 3" xfId="22090"/>
    <cellStyle name="20% - Accent1 3 2 5 2 2 5 3 2" xfId="22091"/>
    <cellStyle name="20% - Accent1 3 2 5 2 2 5 4" xfId="22092"/>
    <cellStyle name="20% - Accent1 3 2 5 2 2 6" xfId="22093"/>
    <cellStyle name="20% - Accent1 3 2 5 2 2 6 2" xfId="22094"/>
    <cellStyle name="20% - Accent1 3 2 5 2 2 6 2 2" xfId="22095"/>
    <cellStyle name="20% - Accent1 3 2 5 2 2 6 2 2 2" xfId="22096"/>
    <cellStyle name="20% - Accent1 3 2 5 2 2 6 2 3" xfId="22097"/>
    <cellStyle name="20% - Accent1 3 2 5 2 2 6 3" xfId="22098"/>
    <cellStyle name="20% - Accent1 3 2 5 2 2 6 3 2" xfId="22099"/>
    <cellStyle name="20% - Accent1 3 2 5 2 2 6 4" xfId="22100"/>
    <cellStyle name="20% - Accent1 3 2 5 2 2 7" xfId="22101"/>
    <cellStyle name="20% - Accent1 3 2 5 2 2 7 2" xfId="22102"/>
    <cellStyle name="20% - Accent1 3 2 5 2 2 7 2 2" xfId="22103"/>
    <cellStyle name="20% - Accent1 3 2 5 2 2 7 3" xfId="22104"/>
    <cellStyle name="20% - Accent1 3 2 5 2 2 8" xfId="22105"/>
    <cellStyle name="20% - Accent1 3 2 5 2 2 8 2" xfId="22106"/>
    <cellStyle name="20% - Accent1 3 2 5 2 2 8 2 2" xfId="22107"/>
    <cellStyle name="20% - Accent1 3 2 5 2 2 8 3" xfId="22108"/>
    <cellStyle name="20% - Accent1 3 2 5 2 2 9" xfId="22109"/>
    <cellStyle name="20% - Accent1 3 2 5 2 2 9 2" xfId="22110"/>
    <cellStyle name="20% - Accent1 3 2 5 2 3" xfId="22111"/>
    <cellStyle name="20% - Accent1 3 2 5 2 3 10" xfId="22112"/>
    <cellStyle name="20% - Accent1 3 2 5 2 3 10 2" xfId="22113"/>
    <cellStyle name="20% - Accent1 3 2 5 2 3 11" xfId="22114"/>
    <cellStyle name="20% - Accent1 3 2 5 2 3 2" xfId="22115"/>
    <cellStyle name="20% - Accent1 3 2 5 2 3 2 2" xfId="22116"/>
    <cellStyle name="20% - Accent1 3 2 5 2 3 2 2 2" xfId="22117"/>
    <cellStyle name="20% - Accent1 3 2 5 2 3 2 2 2 2" xfId="22118"/>
    <cellStyle name="20% - Accent1 3 2 5 2 3 2 2 2 2 2" xfId="22119"/>
    <cellStyle name="20% - Accent1 3 2 5 2 3 2 2 2 3" xfId="22120"/>
    <cellStyle name="20% - Accent1 3 2 5 2 3 2 2 3" xfId="22121"/>
    <cellStyle name="20% - Accent1 3 2 5 2 3 2 2 3 2" xfId="22122"/>
    <cellStyle name="20% - Accent1 3 2 5 2 3 2 2 4" xfId="22123"/>
    <cellStyle name="20% - Accent1 3 2 5 2 3 2 3" xfId="22124"/>
    <cellStyle name="20% - Accent1 3 2 5 2 3 2 3 2" xfId="22125"/>
    <cellStyle name="20% - Accent1 3 2 5 2 3 2 3 2 2" xfId="22126"/>
    <cellStyle name="20% - Accent1 3 2 5 2 3 2 3 2 2 2" xfId="22127"/>
    <cellStyle name="20% - Accent1 3 2 5 2 3 2 3 2 3" xfId="22128"/>
    <cellStyle name="20% - Accent1 3 2 5 2 3 2 3 3" xfId="22129"/>
    <cellStyle name="20% - Accent1 3 2 5 2 3 2 3 3 2" xfId="22130"/>
    <cellStyle name="20% - Accent1 3 2 5 2 3 2 3 4" xfId="22131"/>
    <cellStyle name="20% - Accent1 3 2 5 2 3 2 4" xfId="22132"/>
    <cellStyle name="20% - Accent1 3 2 5 2 3 2 4 2" xfId="22133"/>
    <cellStyle name="20% - Accent1 3 2 5 2 3 2 4 2 2" xfId="22134"/>
    <cellStyle name="20% - Accent1 3 2 5 2 3 2 4 2 2 2" xfId="22135"/>
    <cellStyle name="20% - Accent1 3 2 5 2 3 2 4 2 3" xfId="22136"/>
    <cellStyle name="20% - Accent1 3 2 5 2 3 2 4 3" xfId="22137"/>
    <cellStyle name="20% - Accent1 3 2 5 2 3 2 4 3 2" xfId="22138"/>
    <cellStyle name="20% - Accent1 3 2 5 2 3 2 4 4" xfId="22139"/>
    <cellStyle name="20% - Accent1 3 2 5 2 3 2 5" xfId="22140"/>
    <cellStyle name="20% - Accent1 3 2 5 2 3 2 5 2" xfId="22141"/>
    <cellStyle name="20% - Accent1 3 2 5 2 3 2 5 2 2" xfId="22142"/>
    <cellStyle name="20% - Accent1 3 2 5 2 3 2 5 3" xfId="22143"/>
    <cellStyle name="20% - Accent1 3 2 5 2 3 2 6" xfId="22144"/>
    <cellStyle name="20% - Accent1 3 2 5 2 3 2 6 2" xfId="22145"/>
    <cellStyle name="20% - Accent1 3 2 5 2 3 2 6 2 2" xfId="22146"/>
    <cellStyle name="20% - Accent1 3 2 5 2 3 2 6 3" xfId="22147"/>
    <cellStyle name="20% - Accent1 3 2 5 2 3 2 7" xfId="22148"/>
    <cellStyle name="20% - Accent1 3 2 5 2 3 2 7 2" xfId="22149"/>
    <cellStyle name="20% - Accent1 3 2 5 2 3 2 8" xfId="22150"/>
    <cellStyle name="20% - Accent1 3 2 5 2 3 2 8 2" xfId="22151"/>
    <cellStyle name="20% - Accent1 3 2 5 2 3 2 9" xfId="22152"/>
    <cellStyle name="20% - Accent1 3 2 5 2 3 3" xfId="22153"/>
    <cellStyle name="20% - Accent1 3 2 5 2 3 3 2" xfId="22154"/>
    <cellStyle name="20% - Accent1 3 2 5 2 3 3 2 2" xfId="22155"/>
    <cellStyle name="20% - Accent1 3 2 5 2 3 3 2 2 2" xfId="22156"/>
    <cellStyle name="20% - Accent1 3 2 5 2 3 3 2 2 2 2" xfId="22157"/>
    <cellStyle name="20% - Accent1 3 2 5 2 3 3 2 2 3" xfId="22158"/>
    <cellStyle name="20% - Accent1 3 2 5 2 3 3 2 3" xfId="22159"/>
    <cellStyle name="20% - Accent1 3 2 5 2 3 3 2 3 2" xfId="22160"/>
    <cellStyle name="20% - Accent1 3 2 5 2 3 3 2 4" xfId="22161"/>
    <cellStyle name="20% - Accent1 3 2 5 2 3 3 3" xfId="22162"/>
    <cellStyle name="20% - Accent1 3 2 5 2 3 3 3 2" xfId="22163"/>
    <cellStyle name="20% - Accent1 3 2 5 2 3 3 3 2 2" xfId="22164"/>
    <cellStyle name="20% - Accent1 3 2 5 2 3 3 3 2 2 2" xfId="22165"/>
    <cellStyle name="20% - Accent1 3 2 5 2 3 3 3 2 3" xfId="22166"/>
    <cellStyle name="20% - Accent1 3 2 5 2 3 3 3 3" xfId="22167"/>
    <cellStyle name="20% - Accent1 3 2 5 2 3 3 3 3 2" xfId="22168"/>
    <cellStyle name="20% - Accent1 3 2 5 2 3 3 3 4" xfId="22169"/>
    <cellStyle name="20% - Accent1 3 2 5 2 3 3 4" xfId="22170"/>
    <cellStyle name="20% - Accent1 3 2 5 2 3 3 4 2" xfId="22171"/>
    <cellStyle name="20% - Accent1 3 2 5 2 3 3 4 2 2" xfId="22172"/>
    <cellStyle name="20% - Accent1 3 2 5 2 3 3 4 2 2 2" xfId="22173"/>
    <cellStyle name="20% - Accent1 3 2 5 2 3 3 4 2 3" xfId="22174"/>
    <cellStyle name="20% - Accent1 3 2 5 2 3 3 4 3" xfId="22175"/>
    <cellStyle name="20% - Accent1 3 2 5 2 3 3 4 3 2" xfId="22176"/>
    <cellStyle name="20% - Accent1 3 2 5 2 3 3 4 4" xfId="22177"/>
    <cellStyle name="20% - Accent1 3 2 5 2 3 3 5" xfId="22178"/>
    <cellStyle name="20% - Accent1 3 2 5 2 3 3 5 2" xfId="22179"/>
    <cellStyle name="20% - Accent1 3 2 5 2 3 3 5 2 2" xfId="22180"/>
    <cellStyle name="20% - Accent1 3 2 5 2 3 3 5 3" xfId="22181"/>
    <cellStyle name="20% - Accent1 3 2 5 2 3 3 6" xfId="22182"/>
    <cellStyle name="20% - Accent1 3 2 5 2 3 3 6 2" xfId="22183"/>
    <cellStyle name="20% - Accent1 3 2 5 2 3 3 6 2 2" xfId="22184"/>
    <cellStyle name="20% - Accent1 3 2 5 2 3 3 6 3" xfId="22185"/>
    <cellStyle name="20% - Accent1 3 2 5 2 3 3 7" xfId="22186"/>
    <cellStyle name="20% - Accent1 3 2 5 2 3 3 7 2" xfId="22187"/>
    <cellStyle name="20% - Accent1 3 2 5 2 3 3 8" xfId="22188"/>
    <cellStyle name="20% - Accent1 3 2 5 2 3 3 8 2" xfId="22189"/>
    <cellStyle name="20% - Accent1 3 2 5 2 3 3 9" xfId="22190"/>
    <cellStyle name="20% - Accent1 3 2 5 2 3 4" xfId="22191"/>
    <cellStyle name="20% - Accent1 3 2 5 2 3 4 2" xfId="22192"/>
    <cellStyle name="20% - Accent1 3 2 5 2 3 4 2 2" xfId="22193"/>
    <cellStyle name="20% - Accent1 3 2 5 2 3 4 2 2 2" xfId="22194"/>
    <cellStyle name="20% - Accent1 3 2 5 2 3 4 2 3" xfId="22195"/>
    <cellStyle name="20% - Accent1 3 2 5 2 3 4 3" xfId="22196"/>
    <cellStyle name="20% - Accent1 3 2 5 2 3 4 3 2" xfId="22197"/>
    <cellStyle name="20% - Accent1 3 2 5 2 3 4 4" xfId="22198"/>
    <cellStyle name="20% - Accent1 3 2 5 2 3 5" xfId="22199"/>
    <cellStyle name="20% - Accent1 3 2 5 2 3 5 2" xfId="22200"/>
    <cellStyle name="20% - Accent1 3 2 5 2 3 5 2 2" xfId="22201"/>
    <cellStyle name="20% - Accent1 3 2 5 2 3 5 2 2 2" xfId="22202"/>
    <cellStyle name="20% - Accent1 3 2 5 2 3 5 2 3" xfId="22203"/>
    <cellStyle name="20% - Accent1 3 2 5 2 3 5 3" xfId="22204"/>
    <cellStyle name="20% - Accent1 3 2 5 2 3 5 3 2" xfId="22205"/>
    <cellStyle name="20% - Accent1 3 2 5 2 3 5 4" xfId="22206"/>
    <cellStyle name="20% - Accent1 3 2 5 2 3 6" xfId="22207"/>
    <cellStyle name="20% - Accent1 3 2 5 2 3 6 2" xfId="22208"/>
    <cellStyle name="20% - Accent1 3 2 5 2 3 6 2 2" xfId="22209"/>
    <cellStyle name="20% - Accent1 3 2 5 2 3 6 2 2 2" xfId="22210"/>
    <cellStyle name="20% - Accent1 3 2 5 2 3 6 2 3" xfId="22211"/>
    <cellStyle name="20% - Accent1 3 2 5 2 3 6 3" xfId="22212"/>
    <cellStyle name="20% - Accent1 3 2 5 2 3 6 3 2" xfId="22213"/>
    <cellStyle name="20% - Accent1 3 2 5 2 3 6 4" xfId="22214"/>
    <cellStyle name="20% - Accent1 3 2 5 2 3 7" xfId="22215"/>
    <cellStyle name="20% - Accent1 3 2 5 2 3 7 2" xfId="22216"/>
    <cellStyle name="20% - Accent1 3 2 5 2 3 7 2 2" xfId="22217"/>
    <cellStyle name="20% - Accent1 3 2 5 2 3 7 3" xfId="22218"/>
    <cellStyle name="20% - Accent1 3 2 5 2 3 8" xfId="22219"/>
    <cellStyle name="20% - Accent1 3 2 5 2 3 8 2" xfId="22220"/>
    <cellStyle name="20% - Accent1 3 2 5 2 3 8 2 2" xfId="22221"/>
    <cellStyle name="20% - Accent1 3 2 5 2 3 8 3" xfId="22222"/>
    <cellStyle name="20% - Accent1 3 2 5 2 3 9" xfId="22223"/>
    <cellStyle name="20% - Accent1 3 2 5 2 3 9 2" xfId="22224"/>
    <cellStyle name="20% - Accent1 3 2 5 2 4" xfId="22225"/>
    <cellStyle name="20% - Accent1 3 2 5 2 4 10" xfId="22226"/>
    <cellStyle name="20% - Accent1 3 2 5 2 4 10 2" xfId="22227"/>
    <cellStyle name="20% - Accent1 3 2 5 2 4 11" xfId="22228"/>
    <cellStyle name="20% - Accent1 3 2 5 2 4 2" xfId="22229"/>
    <cellStyle name="20% - Accent1 3 2 5 2 4 2 2" xfId="22230"/>
    <cellStyle name="20% - Accent1 3 2 5 2 4 2 2 2" xfId="22231"/>
    <cellStyle name="20% - Accent1 3 2 5 2 4 2 2 2 2" xfId="22232"/>
    <cellStyle name="20% - Accent1 3 2 5 2 4 2 2 2 2 2" xfId="22233"/>
    <cellStyle name="20% - Accent1 3 2 5 2 4 2 2 2 3" xfId="22234"/>
    <cellStyle name="20% - Accent1 3 2 5 2 4 2 2 3" xfId="22235"/>
    <cellStyle name="20% - Accent1 3 2 5 2 4 2 2 3 2" xfId="22236"/>
    <cellStyle name="20% - Accent1 3 2 5 2 4 2 2 4" xfId="22237"/>
    <cellStyle name="20% - Accent1 3 2 5 2 4 2 3" xfId="22238"/>
    <cellStyle name="20% - Accent1 3 2 5 2 4 2 3 2" xfId="22239"/>
    <cellStyle name="20% - Accent1 3 2 5 2 4 2 3 2 2" xfId="22240"/>
    <cellStyle name="20% - Accent1 3 2 5 2 4 2 3 2 2 2" xfId="22241"/>
    <cellStyle name="20% - Accent1 3 2 5 2 4 2 3 2 3" xfId="22242"/>
    <cellStyle name="20% - Accent1 3 2 5 2 4 2 3 3" xfId="22243"/>
    <cellStyle name="20% - Accent1 3 2 5 2 4 2 3 3 2" xfId="22244"/>
    <cellStyle name="20% - Accent1 3 2 5 2 4 2 3 4" xfId="22245"/>
    <cellStyle name="20% - Accent1 3 2 5 2 4 2 4" xfId="22246"/>
    <cellStyle name="20% - Accent1 3 2 5 2 4 2 4 2" xfId="22247"/>
    <cellStyle name="20% - Accent1 3 2 5 2 4 2 4 2 2" xfId="22248"/>
    <cellStyle name="20% - Accent1 3 2 5 2 4 2 4 2 2 2" xfId="22249"/>
    <cellStyle name="20% - Accent1 3 2 5 2 4 2 4 2 3" xfId="22250"/>
    <cellStyle name="20% - Accent1 3 2 5 2 4 2 4 3" xfId="22251"/>
    <cellStyle name="20% - Accent1 3 2 5 2 4 2 4 3 2" xfId="22252"/>
    <cellStyle name="20% - Accent1 3 2 5 2 4 2 4 4" xfId="22253"/>
    <cellStyle name="20% - Accent1 3 2 5 2 4 2 5" xfId="22254"/>
    <cellStyle name="20% - Accent1 3 2 5 2 4 2 5 2" xfId="22255"/>
    <cellStyle name="20% - Accent1 3 2 5 2 4 2 5 2 2" xfId="22256"/>
    <cellStyle name="20% - Accent1 3 2 5 2 4 2 5 3" xfId="22257"/>
    <cellStyle name="20% - Accent1 3 2 5 2 4 2 6" xfId="22258"/>
    <cellStyle name="20% - Accent1 3 2 5 2 4 2 6 2" xfId="22259"/>
    <cellStyle name="20% - Accent1 3 2 5 2 4 2 6 2 2" xfId="22260"/>
    <cellStyle name="20% - Accent1 3 2 5 2 4 2 6 3" xfId="22261"/>
    <cellStyle name="20% - Accent1 3 2 5 2 4 2 7" xfId="22262"/>
    <cellStyle name="20% - Accent1 3 2 5 2 4 2 7 2" xfId="22263"/>
    <cellStyle name="20% - Accent1 3 2 5 2 4 2 8" xfId="22264"/>
    <cellStyle name="20% - Accent1 3 2 5 2 4 2 8 2" xfId="22265"/>
    <cellStyle name="20% - Accent1 3 2 5 2 4 2 9" xfId="22266"/>
    <cellStyle name="20% - Accent1 3 2 5 2 4 3" xfId="22267"/>
    <cellStyle name="20% - Accent1 3 2 5 2 4 3 2" xfId="22268"/>
    <cellStyle name="20% - Accent1 3 2 5 2 4 3 2 2" xfId="22269"/>
    <cellStyle name="20% - Accent1 3 2 5 2 4 3 2 2 2" xfId="22270"/>
    <cellStyle name="20% - Accent1 3 2 5 2 4 3 2 2 2 2" xfId="22271"/>
    <cellStyle name="20% - Accent1 3 2 5 2 4 3 2 2 3" xfId="22272"/>
    <cellStyle name="20% - Accent1 3 2 5 2 4 3 2 3" xfId="22273"/>
    <cellStyle name="20% - Accent1 3 2 5 2 4 3 2 3 2" xfId="22274"/>
    <cellStyle name="20% - Accent1 3 2 5 2 4 3 2 4" xfId="22275"/>
    <cellStyle name="20% - Accent1 3 2 5 2 4 3 3" xfId="22276"/>
    <cellStyle name="20% - Accent1 3 2 5 2 4 3 3 2" xfId="22277"/>
    <cellStyle name="20% - Accent1 3 2 5 2 4 3 3 2 2" xfId="22278"/>
    <cellStyle name="20% - Accent1 3 2 5 2 4 3 3 2 2 2" xfId="22279"/>
    <cellStyle name="20% - Accent1 3 2 5 2 4 3 3 2 3" xfId="22280"/>
    <cellStyle name="20% - Accent1 3 2 5 2 4 3 3 3" xfId="22281"/>
    <cellStyle name="20% - Accent1 3 2 5 2 4 3 3 3 2" xfId="22282"/>
    <cellStyle name="20% - Accent1 3 2 5 2 4 3 3 4" xfId="22283"/>
    <cellStyle name="20% - Accent1 3 2 5 2 4 3 4" xfId="22284"/>
    <cellStyle name="20% - Accent1 3 2 5 2 4 3 4 2" xfId="22285"/>
    <cellStyle name="20% - Accent1 3 2 5 2 4 3 4 2 2" xfId="22286"/>
    <cellStyle name="20% - Accent1 3 2 5 2 4 3 4 2 2 2" xfId="22287"/>
    <cellStyle name="20% - Accent1 3 2 5 2 4 3 4 2 3" xfId="22288"/>
    <cellStyle name="20% - Accent1 3 2 5 2 4 3 4 3" xfId="22289"/>
    <cellStyle name="20% - Accent1 3 2 5 2 4 3 4 3 2" xfId="22290"/>
    <cellStyle name="20% - Accent1 3 2 5 2 4 3 4 4" xfId="22291"/>
    <cellStyle name="20% - Accent1 3 2 5 2 4 3 5" xfId="22292"/>
    <cellStyle name="20% - Accent1 3 2 5 2 4 3 5 2" xfId="22293"/>
    <cellStyle name="20% - Accent1 3 2 5 2 4 3 5 2 2" xfId="22294"/>
    <cellStyle name="20% - Accent1 3 2 5 2 4 3 5 3" xfId="22295"/>
    <cellStyle name="20% - Accent1 3 2 5 2 4 3 6" xfId="22296"/>
    <cellStyle name="20% - Accent1 3 2 5 2 4 3 6 2" xfId="22297"/>
    <cellStyle name="20% - Accent1 3 2 5 2 4 3 6 2 2" xfId="22298"/>
    <cellStyle name="20% - Accent1 3 2 5 2 4 3 6 3" xfId="22299"/>
    <cellStyle name="20% - Accent1 3 2 5 2 4 3 7" xfId="22300"/>
    <cellStyle name="20% - Accent1 3 2 5 2 4 3 7 2" xfId="22301"/>
    <cellStyle name="20% - Accent1 3 2 5 2 4 3 8" xfId="22302"/>
    <cellStyle name="20% - Accent1 3 2 5 2 4 3 8 2" xfId="22303"/>
    <cellStyle name="20% - Accent1 3 2 5 2 4 3 9" xfId="22304"/>
    <cellStyle name="20% - Accent1 3 2 5 2 4 4" xfId="22305"/>
    <cellStyle name="20% - Accent1 3 2 5 2 4 4 2" xfId="22306"/>
    <cellStyle name="20% - Accent1 3 2 5 2 4 4 2 2" xfId="22307"/>
    <cellStyle name="20% - Accent1 3 2 5 2 4 4 2 2 2" xfId="22308"/>
    <cellStyle name="20% - Accent1 3 2 5 2 4 4 2 3" xfId="22309"/>
    <cellStyle name="20% - Accent1 3 2 5 2 4 4 3" xfId="22310"/>
    <cellStyle name="20% - Accent1 3 2 5 2 4 4 3 2" xfId="22311"/>
    <cellStyle name="20% - Accent1 3 2 5 2 4 4 4" xfId="22312"/>
    <cellStyle name="20% - Accent1 3 2 5 2 4 5" xfId="22313"/>
    <cellStyle name="20% - Accent1 3 2 5 2 4 5 2" xfId="22314"/>
    <cellStyle name="20% - Accent1 3 2 5 2 4 5 2 2" xfId="22315"/>
    <cellStyle name="20% - Accent1 3 2 5 2 4 5 2 2 2" xfId="22316"/>
    <cellStyle name="20% - Accent1 3 2 5 2 4 5 2 3" xfId="22317"/>
    <cellStyle name="20% - Accent1 3 2 5 2 4 5 3" xfId="22318"/>
    <cellStyle name="20% - Accent1 3 2 5 2 4 5 3 2" xfId="22319"/>
    <cellStyle name="20% - Accent1 3 2 5 2 4 5 4" xfId="22320"/>
    <cellStyle name="20% - Accent1 3 2 5 2 4 6" xfId="22321"/>
    <cellStyle name="20% - Accent1 3 2 5 2 4 6 2" xfId="22322"/>
    <cellStyle name="20% - Accent1 3 2 5 2 4 6 2 2" xfId="22323"/>
    <cellStyle name="20% - Accent1 3 2 5 2 4 6 2 2 2" xfId="22324"/>
    <cellStyle name="20% - Accent1 3 2 5 2 4 6 2 3" xfId="22325"/>
    <cellStyle name="20% - Accent1 3 2 5 2 4 6 3" xfId="22326"/>
    <cellStyle name="20% - Accent1 3 2 5 2 4 6 3 2" xfId="22327"/>
    <cellStyle name="20% - Accent1 3 2 5 2 4 6 4" xfId="22328"/>
    <cellStyle name="20% - Accent1 3 2 5 2 4 7" xfId="22329"/>
    <cellStyle name="20% - Accent1 3 2 5 2 4 7 2" xfId="22330"/>
    <cellStyle name="20% - Accent1 3 2 5 2 4 7 2 2" xfId="22331"/>
    <cellStyle name="20% - Accent1 3 2 5 2 4 7 3" xfId="22332"/>
    <cellStyle name="20% - Accent1 3 2 5 2 4 8" xfId="22333"/>
    <cellStyle name="20% - Accent1 3 2 5 2 4 8 2" xfId="22334"/>
    <cellStyle name="20% - Accent1 3 2 5 2 4 8 2 2" xfId="22335"/>
    <cellStyle name="20% - Accent1 3 2 5 2 4 8 3" xfId="22336"/>
    <cellStyle name="20% - Accent1 3 2 5 2 4 9" xfId="22337"/>
    <cellStyle name="20% - Accent1 3 2 5 2 4 9 2" xfId="22338"/>
    <cellStyle name="20% - Accent1 3 2 5 2 5" xfId="22339"/>
    <cellStyle name="20% - Accent1 3 2 5 2 5 2" xfId="22340"/>
    <cellStyle name="20% - Accent1 3 2 5 2 5 2 2" xfId="22341"/>
    <cellStyle name="20% - Accent1 3 2 5 2 5 2 2 2" xfId="22342"/>
    <cellStyle name="20% - Accent1 3 2 5 2 5 2 2 2 2" xfId="22343"/>
    <cellStyle name="20% - Accent1 3 2 5 2 5 2 2 3" xfId="22344"/>
    <cellStyle name="20% - Accent1 3 2 5 2 5 2 3" xfId="22345"/>
    <cellStyle name="20% - Accent1 3 2 5 2 5 2 3 2" xfId="22346"/>
    <cellStyle name="20% - Accent1 3 2 5 2 5 2 4" xfId="22347"/>
    <cellStyle name="20% - Accent1 3 2 5 2 5 3" xfId="22348"/>
    <cellStyle name="20% - Accent1 3 2 5 2 5 3 2" xfId="22349"/>
    <cellStyle name="20% - Accent1 3 2 5 2 5 3 2 2" xfId="22350"/>
    <cellStyle name="20% - Accent1 3 2 5 2 5 3 2 2 2" xfId="22351"/>
    <cellStyle name="20% - Accent1 3 2 5 2 5 3 2 3" xfId="22352"/>
    <cellStyle name="20% - Accent1 3 2 5 2 5 3 3" xfId="22353"/>
    <cellStyle name="20% - Accent1 3 2 5 2 5 3 3 2" xfId="22354"/>
    <cellStyle name="20% - Accent1 3 2 5 2 5 3 4" xfId="22355"/>
    <cellStyle name="20% - Accent1 3 2 5 2 5 4" xfId="22356"/>
    <cellStyle name="20% - Accent1 3 2 5 2 5 4 2" xfId="22357"/>
    <cellStyle name="20% - Accent1 3 2 5 2 5 4 2 2" xfId="22358"/>
    <cellStyle name="20% - Accent1 3 2 5 2 5 4 2 2 2" xfId="22359"/>
    <cellStyle name="20% - Accent1 3 2 5 2 5 4 2 3" xfId="22360"/>
    <cellStyle name="20% - Accent1 3 2 5 2 5 4 3" xfId="22361"/>
    <cellStyle name="20% - Accent1 3 2 5 2 5 4 3 2" xfId="22362"/>
    <cellStyle name="20% - Accent1 3 2 5 2 5 4 4" xfId="22363"/>
    <cellStyle name="20% - Accent1 3 2 5 2 5 5" xfId="22364"/>
    <cellStyle name="20% - Accent1 3 2 5 2 5 5 2" xfId="22365"/>
    <cellStyle name="20% - Accent1 3 2 5 2 5 5 2 2" xfId="22366"/>
    <cellStyle name="20% - Accent1 3 2 5 2 5 5 3" xfId="22367"/>
    <cellStyle name="20% - Accent1 3 2 5 2 5 6" xfId="22368"/>
    <cellStyle name="20% - Accent1 3 2 5 2 5 6 2" xfId="22369"/>
    <cellStyle name="20% - Accent1 3 2 5 2 5 6 2 2" xfId="22370"/>
    <cellStyle name="20% - Accent1 3 2 5 2 5 6 3" xfId="22371"/>
    <cellStyle name="20% - Accent1 3 2 5 2 5 7" xfId="22372"/>
    <cellStyle name="20% - Accent1 3 2 5 2 5 7 2" xfId="22373"/>
    <cellStyle name="20% - Accent1 3 2 5 2 5 8" xfId="22374"/>
    <cellStyle name="20% - Accent1 3 2 5 2 5 8 2" xfId="22375"/>
    <cellStyle name="20% - Accent1 3 2 5 2 5 9" xfId="22376"/>
    <cellStyle name="20% - Accent1 3 2 5 2 6" xfId="22377"/>
    <cellStyle name="20% - Accent1 3 2 5 2 6 2" xfId="22378"/>
    <cellStyle name="20% - Accent1 3 2 5 2 6 2 2" xfId="22379"/>
    <cellStyle name="20% - Accent1 3 2 5 2 6 2 2 2" xfId="22380"/>
    <cellStyle name="20% - Accent1 3 2 5 2 6 2 2 2 2" xfId="22381"/>
    <cellStyle name="20% - Accent1 3 2 5 2 6 2 2 3" xfId="22382"/>
    <cellStyle name="20% - Accent1 3 2 5 2 6 2 3" xfId="22383"/>
    <cellStyle name="20% - Accent1 3 2 5 2 6 2 3 2" xfId="22384"/>
    <cellStyle name="20% - Accent1 3 2 5 2 6 2 4" xfId="22385"/>
    <cellStyle name="20% - Accent1 3 2 5 2 6 3" xfId="22386"/>
    <cellStyle name="20% - Accent1 3 2 5 2 6 3 2" xfId="22387"/>
    <cellStyle name="20% - Accent1 3 2 5 2 6 3 2 2" xfId="22388"/>
    <cellStyle name="20% - Accent1 3 2 5 2 6 3 2 2 2" xfId="22389"/>
    <cellStyle name="20% - Accent1 3 2 5 2 6 3 2 3" xfId="22390"/>
    <cellStyle name="20% - Accent1 3 2 5 2 6 3 3" xfId="22391"/>
    <cellStyle name="20% - Accent1 3 2 5 2 6 3 3 2" xfId="22392"/>
    <cellStyle name="20% - Accent1 3 2 5 2 6 3 4" xfId="22393"/>
    <cellStyle name="20% - Accent1 3 2 5 2 6 4" xfId="22394"/>
    <cellStyle name="20% - Accent1 3 2 5 2 6 4 2" xfId="22395"/>
    <cellStyle name="20% - Accent1 3 2 5 2 6 4 2 2" xfId="22396"/>
    <cellStyle name="20% - Accent1 3 2 5 2 6 4 2 2 2" xfId="22397"/>
    <cellStyle name="20% - Accent1 3 2 5 2 6 4 2 3" xfId="22398"/>
    <cellStyle name="20% - Accent1 3 2 5 2 6 4 3" xfId="22399"/>
    <cellStyle name="20% - Accent1 3 2 5 2 6 4 3 2" xfId="22400"/>
    <cellStyle name="20% - Accent1 3 2 5 2 6 4 4" xfId="22401"/>
    <cellStyle name="20% - Accent1 3 2 5 2 6 5" xfId="22402"/>
    <cellStyle name="20% - Accent1 3 2 5 2 6 5 2" xfId="22403"/>
    <cellStyle name="20% - Accent1 3 2 5 2 6 5 2 2" xfId="22404"/>
    <cellStyle name="20% - Accent1 3 2 5 2 6 5 3" xfId="22405"/>
    <cellStyle name="20% - Accent1 3 2 5 2 6 6" xfId="22406"/>
    <cellStyle name="20% - Accent1 3 2 5 2 6 6 2" xfId="22407"/>
    <cellStyle name="20% - Accent1 3 2 5 2 6 6 2 2" xfId="22408"/>
    <cellStyle name="20% - Accent1 3 2 5 2 6 6 3" xfId="22409"/>
    <cellStyle name="20% - Accent1 3 2 5 2 6 7" xfId="22410"/>
    <cellStyle name="20% - Accent1 3 2 5 2 6 7 2" xfId="22411"/>
    <cellStyle name="20% - Accent1 3 2 5 2 6 8" xfId="22412"/>
    <cellStyle name="20% - Accent1 3 2 5 2 6 8 2" xfId="22413"/>
    <cellStyle name="20% - Accent1 3 2 5 2 6 9" xfId="22414"/>
    <cellStyle name="20% - Accent1 3 2 5 2 7" xfId="22415"/>
    <cellStyle name="20% - Accent1 3 2 5 2 7 2" xfId="22416"/>
    <cellStyle name="20% - Accent1 3 2 5 2 7 2 2" xfId="22417"/>
    <cellStyle name="20% - Accent1 3 2 5 2 7 2 2 2" xfId="22418"/>
    <cellStyle name="20% - Accent1 3 2 5 2 7 2 3" xfId="22419"/>
    <cellStyle name="20% - Accent1 3 2 5 2 7 3" xfId="22420"/>
    <cellStyle name="20% - Accent1 3 2 5 2 7 3 2" xfId="22421"/>
    <cellStyle name="20% - Accent1 3 2 5 2 7 4" xfId="22422"/>
    <cellStyle name="20% - Accent1 3 2 5 2 8" xfId="22423"/>
    <cellStyle name="20% - Accent1 3 2 5 2 8 2" xfId="22424"/>
    <cellStyle name="20% - Accent1 3 2 5 2 8 2 2" xfId="22425"/>
    <cellStyle name="20% - Accent1 3 2 5 2 8 2 2 2" xfId="22426"/>
    <cellStyle name="20% - Accent1 3 2 5 2 8 2 3" xfId="22427"/>
    <cellStyle name="20% - Accent1 3 2 5 2 8 3" xfId="22428"/>
    <cellStyle name="20% - Accent1 3 2 5 2 8 3 2" xfId="22429"/>
    <cellStyle name="20% - Accent1 3 2 5 2 8 4" xfId="22430"/>
    <cellStyle name="20% - Accent1 3 2 5 2 9" xfId="22431"/>
    <cellStyle name="20% - Accent1 3 2 5 2 9 2" xfId="22432"/>
    <cellStyle name="20% - Accent1 3 2 5 2 9 2 2" xfId="22433"/>
    <cellStyle name="20% - Accent1 3 2 5 2 9 2 2 2" xfId="22434"/>
    <cellStyle name="20% - Accent1 3 2 5 2 9 2 3" xfId="22435"/>
    <cellStyle name="20% - Accent1 3 2 5 2 9 3" xfId="22436"/>
    <cellStyle name="20% - Accent1 3 2 5 2 9 3 2" xfId="22437"/>
    <cellStyle name="20% - Accent1 3 2 5 2 9 4" xfId="22438"/>
    <cellStyle name="20% - Accent1 3 2 5 3" xfId="22439"/>
    <cellStyle name="20% - Accent1 3 2 5 3 10" xfId="22440"/>
    <cellStyle name="20% - Accent1 3 2 5 3 10 2" xfId="22441"/>
    <cellStyle name="20% - Accent1 3 2 5 3 11" xfId="22442"/>
    <cellStyle name="20% - Accent1 3 2 5 3 2" xfId="22443"/>
    <cellStyle name="20% - Accent1 3 2 5 3 2 2" xfId="22444"/>
    <cellStyle name="20% - Accent1 3 2 5 3 2 2 2" xfId="22445"/>
    <cellStyle name="20% - Accent1 3 2 5 3 2 2 2 2" xfId="22446"/>
    <cellStyle name="20% - Accent1 3 2 5 3 2 2 2 2 2" xfId="22447"/>
    <cellStyle name="20% - Accent1 3 2 5 3 2 2 2 3" xfId="22448"/>
    <cellStyle name="20% - Accent1 3 2 5 3 2 2 3" xfId="22449"/>
    <cellStyle name="20% - Accent1 3 2 5 3 2 2 3 2" xfId="22450"/>
    <cellStyle name="20% - Accent1 3 2 5 3 2 2 4" xfId="22451"/>
    <cellStyle name="20% - Accent1 3 2 5 3 2 3" xfId="22452"/>
    <cellStyle name="20% - Accent1 3 2 5 3 2 3 2" xfId="22453"/>
    <cellStyle name="20% - Accent1 3 2 5 3 2 3 2 2" xfId="22454"/>
    <cellStyle name="20% - Accent1 3 2 5 3 2 3 2 2 2" xfId="22455"/>
    <cellStyle name="20% - Accent1 3 2 5 3 2 3 2 3" xfId="22456"/>
    <cellStyle name="20% - Accent1 3 2 5 3 2 3 3" xfId="22457"/>
    <cellStyle name="20% - Accent1 3 2 5 3 2 3 3 2" xfId="22458"/>
    <cellStyle name="20% - Accent1 3 2 5 3 2 3 4" xfId="22459"/>
    <cellStyle name="20% - Accent1 3 2 5 3 2 4" xfId="22460"/>
    <cellStyle name="20% - Accent1 3 2 5 3 2 4 2" xfId="22461"/>
    <cellStyle name="20% - Accent1 3 2 5 3 2 4 2 2" xfId="22462"/>
    <cellStyle name="20% - Accent1 3 2 5 3 2 4 2 2 2" xfId="22463"/>
    <cellStyle name="20% - Accent1 3 2 5 3 2 4 2 3" xfId="22464"/>
    <cellStyle name="20% - Accent1 3 2 5 3 2 4 3" xfId="22465"/>
    <cellStyle name="20% - Accent1 3 2 5 3 2 4 3 2" xfId="22466"/>
    <cellStyle name="20% - Accent1 3 2 5 3 2 4 4" xfId="22467"/>
    <cellStyle name="20% - Accent1 3 2 5 3 2 5" xfId="22468"/>
    <cellStyle name="20% - Accent1 3 2 5 3 2 5 2" xfId="22469"/>
    <cellStyle name="20% - Accent1 3 2 5 3 2 5 2 2" xfId="22470"/>
    <cellStyle name="20% - Accent1 3 2 5 3 2 5 3" xfId="22471"/>
    <cellStyle name="20% - Accent1 3 2 5 3 2 6" xfId="22472"/>
    <cellStyle name="20% - Accent1 3 2 5 3 2 6 2" xfId="22473"/>
    <cellStyle name="20% - Accent1 3 2 5 3 2 6 2 2" xfId="22474"/>
    <cellStyle name="20% - Accent1 3 2 5 3 2 6 3" xfId="22475"/>
    <cellStyle name="20% - Accent1 3 2 5 3 2 7" xfId="22476"/>
    <cellStyle name="20% - Accent1 3 2 5 3 2 7 2" xfId="22477"/>
    <cellStyle name="20% - Accent1 3 2 5 3 2 8" xfId="22478"/>
    <cellStyle name="20% - Accent1 3 2 5 3 2 8 2" xfId="22479"/>
    <cellStyle name="20% - Accent1 3 2 5 3 2 9" xfId="22480"/>
    <cellStyle name="20% - Accent1 3 2 5 3 3" xfId="22481"/>
    <cellStyle name="20% - Accent1 3 2 5 3 3 2" xfId="22482"/>
    <cellStyle name="20% - Accent1 3 2 5 3 3 2 2" xfId="22483"/>
    <cellStyle name="20% - Accent1 3 2 5 3 3 2 2 2" xfId="22484"/>
    <cellStyle name="20% - Accent1 3 2 5 3 3 2 2 2 2" xfId="22485"/>
    <cellStyle name="20% - Accent1 3 2 5 3 3 2 2 3" xfId="22486"/>
    <cellStyle name="20% - Accent1 3 2 5 3 3 2 3" xfId="22487"/>
    <cellStyle name="20% - Accent1 3 2 5 3 3 2 3 2" xfId="22488"/>
    <cellStyle name="20% - Accent1 3 2 5 3 3 2 4" xfId="22489"/>
    <cellStyle name="20% - Accent1 3 2 5 3 3 3" xfId="22490"/>
    <cellStyle name="20% - Accent1 3 2 5 3 3 3 2" xfId="22491"/>
    <cellStyle name="20% - Accent1 3 2 5 3 3 3 2 2" xfId="22492"/>
    <cellStyle name="20% - Accent1 3 2 5 3 3 3 2 2 2" xfId="22493"/>
    <cellStyle name="20% - Accent1 3 2 5 3 3 3 2 3" xfId="22494"/>
    <cellStyle name="20% - Accent1 3 2 5 3 3 3 3" xfId="22495"/>
    <cellStyle name="20% - Accent1 3 2 5 3 3 3 3 2" xfId="22496"/>
    <cellStyle name="20% - Accent1 3 2 5 3 3 3 4" xfId="22497"/>
    <cellStyle name="20% - Accent1 3 2 5 3 3 4" xfId="22498"/>
    <cellStyle name="20% - Accent1 3 2 5 3 3 4 2" xfId="22499"/>
    <cellStyle name="20% - Accent1 3 2 5 3 3 4 2 2" xfId="22500"/>
    <cellStyle name="20% - Accent1 3 2 5 3 3 4 2 2 2" xfId="22501"/>
    <cellStyle name="20% - Accent1 3 2 5 3 3 4 2 3" xfId="22502"/>
    <cellStyle name="20% - Accent1 3 2 5 3 3 4 3" xfId="22503"/>
    <cellStyle name="20% - Accent1 3 2 5 3 3 4 3 2" xfId="22504"/>
    <cellStyle name="20% - Accent1 3 2 5 3 3 4 4" xfId="22505"/>
    <cellStyle name="20% - Accent1 3 2 5 3 3 5" xfId="22506"/>
    <cellStyle name="20% - Accent1 3 2 5 3 3 5 2" xfId="22507"/>
    <cellStyle name="20% - Accent1 3 2 5 3 3 5 2 2" xfId="22508"/>
    <cellStyle name="20% - Accent1 3 2 5 3 3 5 3" xfId="22509"/>
    <cellStyle name="20% - Accent1 3 2 5 3 3 6" xfId="22510"/>
    <cellStyle name="20% - Accent1 3 2 5 3 3 6 2" xfId="22511"/>
    <cellStyle name="20% - Accent1 3 2 5 3 3 6 2 2" xfId="22512"/>
    <cellStyle name="20% - Accent1 3 2 5 3 3 6 3" xfId="22513"/>
    <cellStyle name="20% - Accent1 3 2 5 3 3 7" xfId="22514"/>
    <cellStyle name="20% - Accent1 3 2 5 3 3 7 2" xfId="22515"/>
    <cellStyle name="20% - Accent1 3 2 5 3 3 8" xfId="22516"/>
    <cellStyle name="20% - Accent1 3 2 5 3 3 8 2" xfId="22517"/>
    <cellStyle name="20% - Accent1 3 2 5 3 3 9" xfId="22518"/>
    <cellStyle name="20% - Accent1 3 2 5 3 4" xfId="22519"/>
    <cellStyle name="20% - Accent1 3 2 5 3 4 2" xfId="22520"/>
    <cellStyle name="20% - Accent1 3 2 5 3 4 2 2" xfId="22521"/>
    <cellStyle name="20% - Accent1 3 2 5 3 4 2 2 2" xfId="22522"/>
    <cellStyle name="20% - Accent1 3 2 5 3 4 2 3" xfId="22523"/>
    <cellStyle name="20% - Accent1 3 2 5 3 4 3" xfId="22524"/>
    <cellStyle name="20% - Accent1 3 2 5 3 4 3 2" xfId="22525"/>
    <cellStyle name="20% - Accent1 3 2 5 3 4 4" xfId="22526"/>
    <cellStyle name="20% - Accent1 3 2 5 3 5" xfId="22527"/>
    <cellStyle name="20% - Accent1 3 2 5 3 5 2" xfId="22528"/>
    <cellStyle name="20% - Accent1 3 2 5 3 5 2 2" xfId="22529"/>
    <cellStyle name="20% - Accent1 3 2 5 3 5 2 2 2" xfId="22530"/>
    <cellStyle name="20% - Accent1 3 2 5 3 5 2 3" xfId="22531"/>
    <cellStyle name="20% - Accent1 3 2 5 3 5 3" xfId="22532"/>
    <cellStyle name="20% - Accent1 3 2 5 3 5 3 2" xfId="22533"/>
    <cellStyle name="20% - Accent1 3 2 5 3 5 4" xfId="22534"/>
    <cellStyle name="20% - Accent1 3 2 5 3 6" xfId="22535"/>
    <cellStyle name="20% - Accent1 3 2 5 3 6 2" xfId="22536"/>
    <cellStyle name="20% - Accent1 3 2 5 3 6 2 2" xfId="22537"/>
    <cellStyle name="20% - Accent1 3 2 5 3 6 2 2 2" xfId="22538"/>
    <cellStyle name="20% - Accent1 3 2 5 3 6 2 3" xfId="22539"/>
    <cellStyle name="20% - Accent1 3 2 5 3 6 3" xfId="22540"/>
    <cellStyle name="20% - Accent1 3 2 5 3 6 3 2" xfId="22541"/>
    <cellStyle name="20% - Accent1 3 2 5 3 6 4" xfId="22542"/>
    <cellStyle name="20% - Accent1 3 2 5 3 7" xfId="22543"/>
    <cellStyle name="20% - Accent1 3 2 5 3 7 2" xfId="22544"/>
    <cellStyle name="20% - Accent1 3 2 5 3 7 2 2" xfId="22545"/>
    <cellStyle name="20% - Accent1 3 2 5 3 7 3" xfId="22546"/>
    <cellStyle name="20% - Accent1 3 2 5 3 8" xfId="22547"/>
    <cellStyle name="20% - Accent1 3 2 5 3 8 2" xfId="22548"/>
    <cellStyle name="20% - Accent1 3 2 5 3 8 2 2" xfId="22549"/>
    <cellStyle name="20% - Accent1 3 2 5 3 8 3" xfId="22550"/>
    <cellStyle name="20% - Accent1 3 2 5 3 9" xfId="22551"/>
    <cellStyle name="20% - Accent1 3 2 5 3 9 2" xfId="22552"/>
    <cellStyle name="20% - Accent1 3 2 5 4" xfId="22553"/>
    <cellStyle name="20% - Accent1 3 2 5 4 10" xfId="22554"/>
    <cellStyle name="20% - Accent1 3 2 5 4 10 2" xfId="22555"/>
    <cellStyle name="20% - Accent1 3 2 5 4 11" xfId="22556"/>
    <cellStyle name="20% - Accent1 3 2 5 4 2" xfId="22557"/>
    <cellStyle name="20% - Accent1 3 2 5 4 2 2" xfId="22558"/>
    <cellStyle name="20% - Accent1 3 2 5 4 2 2 2" xfId="22559"/>
    <cellStyle name="20% - Accent1 3 2 5 4 2 2 2 2" xfId="22560"/>
    <cellStyle name="20% - Accent1 3 2 5 4 2 2 2 2 2" xfId="22561"/>
    <cellStyle name="20% - Accent1 3 2 5 4 2 2 2 3" xfId="22562"/>
    <cellStyle name="20% - Accent1 3 2 5 4 2 2 3" xfId="22563"/>
    <cellStyle name="20% - Accent1 3 2 5 4 2 2 3 2" xfId="22564"/>
    <cellStyle name="20% - Accent1 3 2 5 4 2 2 4" xfId="22565"/>
    <cellStyle name="20% - Accent1 3 2 5 4 2 3" xfId="22566"/>
    <cellStyle name="20% - Accent1 3 2 5 4 2 3 2" xfId="22567"/>
    <cellStyle name="20% - Accent1 3 2 5 4 2 3 2 2" xfId="22568"/>
    <cellStyle name="20% - Accent1 3 2 5 4 2 3 2 2 2" xfId="22569"/>
    <cellStyle name="20% - Accent1 3 2 5 4 2 3 2 3" xfId="22570"/>
    <cellStyle name="20% - Accent1 3 2 5 4 2 3 3" xfId="22571"/>
    <cellStyle name="20% - Accent1 3 2 5 4 2 3 3 2" xfId="22572"/>
    <cellStyle name="20% - Accent1 3 2 5 4 2 3 4" xfId="22573"/>
    <cellStyle name="20% - Accent1 3 2 5 4 2 4" xfId="22574"/>
    <cellStyle name="20% - Accent1 3 2 5 4 2 4 2" xfId="22575"/>
    <cellStyle name="20% - Accent1 3 2 5 4 2 4 2 2" xfId="22576"/>
    <cellStyle name="20% - Accent1 3 2 5 4 2 4 2 2 2" xfId="22577"/>
    <cellStyle name="20% - Accent1 3 2 5 4 2 4 2 3" xfId="22578"/>
    <cellStyle name="20% - Accent1 3 2 5 4 2 4 3" xfId="22579"/>
    <cellStyle name="20% - Accent1 3 2 5 4 2 4 3 2" xfId="22580"/>
    <cellStyle name="20% - Accent1 3 2 5 4 2 4 4" xfId="22581"/>
    <cellStyle name="20% - Accent1 3 2 5 4 2 5" xfId="22582"/>
    <cellStyle name="20% - Accent1 3 2 5 4 2 5 2" xfId="22583"/>
    <cellStyle name="20% - Accent1 3 2 5 4 2 5 2 2" xfId="22584"/>
    <cellStyle name="20% - Accent1 3 2 5 4 2 5 3" xfId="22585"/>
    <cellStyle name="20% - Accent1 3 2 5 4 2 6" xfId="22586"/>
    <cellStyle name="20% - Accent1 3 2 5 4 2 6 2" xfId="22587"/>
    <cellStyle name="20% - Accent1 3 2 5 4 2 6 2 2" xfId="22588"/>
    <cellStyle name="20% - Accent1 3 2 5 4 2 6 3" xfId="22589"/>
    <cellStyle name="20% - Accent1 3 2 5 4 2 7" xfId="22590"/>
    <cellStyle name="20% - Accent1 3 2 5 4 2 7 2" xfId="22591"/>
    <cellStyle name="20% - Accent1 3 2 5 4 2 8" xfId="22592"/>
    <cellStyle name="20% - Accent1 3 2 5 4 2 8 2" xfId="22593"/>
    <cellStyle name="20% - Accent1 3 2 5 4 2 9" xfId="22594"/>
    <cellStyle name="20% - Accent1 3 2 5 4 3" xfId="22595"/>
    <cellStyle name="20% - Accent1 3 2 5 4 3 2" xfId="22596"/>
    <cellStyle name="20% - Accent1 3 2 5 4 3 2 2" xfId="22597"/>
    <cellStyle name="20% - Accent1 3 2 5 4 3 2 2 2" xfId="22598"/>
    <cellStyle name="20% - Accent1 3 2 5 4 3 2 2 2 2" xfId="22599"/>
    <cellStyle name="20% - Accent1 3 2 5 4 3 2 2 3" xfId="22600"/>
    <cellStyle name="20% - Accent1 3 2 5 4 3 2 3" xfId="22601"/>
    <cellStyle name="20% - Accent1 3 2 5 4 3 2 3 2" xfId="22602"/>
    <cellStyle name="20% - Accent1 3 2 5 4 3 2 4" xfId="22603"/>
    <cellStyle name="20% - Accent1 3 2 5 4 3 3" xfId="22604"/>
    <cellStyle name="20% - Accent1 3 2 5 4 3 3 2" xfId="22605"/>
    <cellStyle name="20% - Accent1 3 2 5 4 3 3 2 2" xfId="22606"/>
    <cellStyle name="20% - Accent1 3 2 5 4 3 3 2 2 2" xfId="22607"/>
    <cellStyle name="20% - Accent1 3 2 5 4 3 3 2 3" xfId="22608"/>
    <cellStyle name="20% - Accent1 3 2 5 4 3 3 3" xfId="22609"/>
    <cellStyle name="20% - Accent1 3 2 5 4 3 3 3 2" xfId="22610"/>
    <cellStyle name="20% - Accent1 3 2 5 4 3 3 4" xfId="22611"/>
    <cellStyle name="20% - Accent1 3 2 5 4 3 4" xfId="22612"/>
    <cellStyle name="20% - Accent1 3 2 5 4 3 4 2" xfId="22613"/>
    <cellStyle name="20% - Accent1 3 2 5 4 3 4 2 2" xfId="22614"/>
    <cellStyle name="20% - Accent1 3 2 5 4 3 4 2 2 2" xfId="22615"/>
    <cellStyle name="20% - Accent1 3 2 5 4 3 4 2 3" xfId="22616"/>
    <cellStyle name="20% - Accent1 3 2 5 4 3 4 3" xfId="22617"/>
    <cellStyle name="20% - Accent1 3 2 5 4 3 4 3 2" xfId="22618"/>
    <cellStyle name="20% - Accent1 3 2 5 4 3 4 4" xfId="22619"/>
    <cellStyle name="20% - Accent1 3 2 5 4 3 5" xfId="22620"/>
    <cellStyle name="20% - Accent1 3 2 5 4 3 5 2" xfId="22621"/>
    <cellStyle name="20% - Accent1 3 2 5 4 3 5 2 2" xfId="22622"/>
    <cellStyle name="20% - Accent1 3 2 5 4 3 5 3" xfId="22623"/>
    <cellStyle name="20% - Accent1 3 2 5 4 3 6" xfId="22624"/>
    <cellStyle name="20% - Accent1 3 2 5 4 3 6 2" xfId="22625"/>
    <cellStyle name="20% - Accent1 3 2 5 4 3 6 2 2" xfId="22626"/>
    <cellStyle name="20% - Accent1 3 2 5 4 3 6 3" xfId="22627"/>
    <cellStyle name="20% - Accent1 3 2 5 4 3 7" xfId="22628"/>
    <cellStyle name="20% - Accent1 3 2 5 4 3 7 2" xfId="22629"/>
    <cellStyle name="20% - Accent1 3 2 5 4 3 8" xfId="22630"/>
    <cellStyle name="20% - Accent1 3 2 5 4 3 8 2" xfId="22631"/>
    <cellStyle name="20% - Accent1 3 2 5 4 3 9" xfId="22632"/>
    <cellStyle name="20% - Accent1 3 2 5 4 4" xfId="22633"/>
    <cellStyle name="20% - Accent1 3 2 5 4 4 2" xfId="22634"/>
    <cellStyle name="20% - Accent1 3 2 5 4 4 2 2" xfId="22635"/>
    <cellStyle name="20% - Accent1 3 2 5 4 4 2 2 2" xfId="22636"/>
    <cellStyle name="20% - Accent1 3 2 5 4 4 2 3" xfId="22637"/>
    <cellStyle name="20% - Accent1 3 2 5 4 4 3" xfId="22638"/>
    <cellStyle name="20% - Accent1 3 2 5 4 4 3 2" xfId="22639"/>
    <cellStyle name="20% - Accent1 3 2 5 4 4 4" xfId="22640"/>
    <cellStyle name="20% - Accent1 3 2 5 4 5" xfId="22641"/>
    <cellStyle name="20% - Accent1 3 2 5 4 5 2" xfId="22642"/>
    <cellStyle name="20% - Accent1 3 2 5 4 5 2 2" xfId="22643"/>
    <cellStyle name="20% - Accent1 3 2 5 4 5 2 2 2" xfId="22644"/>
    <cellStyle name="20% - Accent1 3 2 5 4 5 2 3" xfId="22645"/>
    <cellStyle name="20% - Accent1 3 2 5 4 5 3" xfId="22646"/>
    <cellStyle name="20% - Accent1 3 2 5 4 5 3 2" xfId="22647"/>
    <cellStyle name="20% - Accent1 3 2 5 4 5 4" xfId="22648"/>
    <cellStyle name="20% - Accent1 3 2 5 4 6" xfId="22649"/>
    <cellStyle name="20% - Accent1 3 2 5 4 6 2" xfId="22650"/>
    <cellStyle name="20% - Accent1 3 2 5 4 6 2 2" xfId="22651"/>
    <cellStyle name="20% - Accent1 3 2 5 4 6 2 2 2" xfId="22652"/>
    <cellStyle name="20% - Accent1 3 2 5 4 6 2 3" xfId="22653"/>
    <cellStyle name="20% - Accent1 3 2 5 4 6 3" xfId="22654"/>
    <cellStyle name="20% - Accent1 3 2 5 4 6 3 2" xfId="22655"/>
    <cellStyle name="20% - Accent1 3 2 5 4 6 4" xfId="22656"/>
    <cellStyle name="20% - Accent1 3 2 5 4 7" xfId="22657"/>
    <cellStyle name="20% - Accent1 3 2 5 4 7 2" xfId="22658"/>
    <cellStyle name="20% - Accent1 3 2 5 4 7 2 2" xfId="22659"/>
    <cellStyle name="20% - Accent1 3 2 5 4 7 3" xfId="22660"/>
    <cellStyle name="20% - Accent1 3 2 5 4 8" xfId="22661"/>
    <cellStyle name="20% - Accent1 3 2 5 4 8 2" xfId="22662"/>
    <cellStyle name="20% - Accent1 3 2 5 4 8 2 2" xfId="22663"/>
    <cellStyle name="20% - Accent1 3 2 5 4 8 3" xfId="22664"/>
    <cellStyle name="20% - Accent1 3 2 5 4 9" xfId="22665"/>
    <cellStyle name="20% - Accent1 3 2 5 4 9 2" xfId="22666"/>
    <cellStyle name="20% - Accent1 3 2 5 5" xfId="22667"/>
    <cellStyle name="20% - Accent1 3 2 5 5 10" xfId="22668"/>
    <cellStyle name="20% - Accent1 3 2 5 5 10 2" xfId="22669"/>
    <cellStyle name="20% - Accent1 3 2 5 5 11" xfId="22670"/>
    <cellStyle name="20% - Accent1 3 2 5 5 2" xfId="22671"/>
    <cellStyle name="20% - Accent1 3 2 5 5 2 2" xfId="22672"/>
    <cellStyle name="20% - Accent1 3 2 5 5 2 2 2" xfId="22673"/>
    <cellStyle name="20% - Accent1 3 2 5 5 2 2 2 2" xfId="22674"/>
    <cellStyle name="20% - Accent1 3 2 5 5 2 2 2 2 2" xfId="22675"/>
    <cellStyle name="20% - Accent1 3 2 5 5 2 2 2 3" xfId="22676"/>
    <cellStyle name="20% - Accent1 3 2 5 5 2 2 3" xfId="22677"/>
    <cellStyle name="20% - Accent1 3 2 5 5 2 2 3 2" xfId="22678"/>
    <cellStyle name="20% - Accent1 3 2 5 5 2 2 4" xfId="22679"/>
    <cellStyle name="20% - Accent1 3 2 5 5 2 3" xfId="22680"/>
    <cellStyle name="20% - Accent1 3 2 5 5 2 3 2" xfId="22681"/>
    <cellStyle name="20% - Accent1 3 2 5 5 2 3 2 2" xfId="22682"/>
    <cellStyle name="20% - Accent1 3 2 5 5 2 3 2 2 2" xfId="22683"/>
    <cellStyle name="20% - Accent1 3 2 5 5 2 3 2 3" xfId="22684"/>
    <cellStyle name="20% - Accent1 3 2 5 5 2 3 3" xfId="22685"/>
    <cellStyle name="20% - Accent1 3 2 5 5 2 3 3 2" xfId="22686"/>
    <cellStyle name="20% - Accent1 3 2 5 5 2 3 4" xfId="22687"/>
    <cellStyle name="20% - Accent1 3 2 5 5 2 4" xfId="22688"/>
    <cellStyle name="20% - Accent1 3 2 5 5 2 4 2" xfId="22689"/>
    <cellStyle name="20% - Accent1 3 2 5 5 2 4 2 2" xfId="22690"/>
    <cellStyle name="20% - Accent1 3 2 5 5 2 4 2 2 2" xfId="22691"/>
    <cellStyle name="20% - Accent1 3 2 5 5 2 4 2 3" xfId="22692"/>
    <cellStyle name="20% - Accent1 3 2 5 5 2 4 3" xfId="22693"/>
    <cellStyle name="20% - Accent1 3 2 5 5 2 4 3 2" xfId="22694"/>
    <cellStyle name="20% - Accent1 3 2 5 5 2 4 4" xfId="22695"/>
    <cellStyle name="20% - Accent1 3 2 5 5 2 5" xfId="22696"/>
    <cellStyle name="20% - Accent1 3 2 5 5 2 5 2" xfId="22697"/>
    <cellStyle name="20% - Accent1 3 2 5 5 2 5 2 2" xfId="22698"/>
    <cellStyle name="20% - Accent1 3 2 5 5 2 5 3" xfId="22699"/>
    <cellStyle name="20% - Accent1 3 2 5 5 2 6" xfId="22700"/>
    <cellStyle name="20% - Accent1 3 2 5 5 2 6 2" xfId="22701"/>
    <cellStyle name="20% - Accent1 3 2 5 5 2 6 2 2" xfId="22702"/>
    <cellStyle name="20% - Accent1 3 2 5 5 2 6 3" xfId="22703"/>
    <cellStyle name="20% - Accent1 3 2 5 5 2 7" xfId="22704"/>
    <cellStyle name="20% - Accent1 3 2 5 5 2 7 2" xfId="22705"/>
    <cellStyle name="20% - Accent1 3 2 5 5 2 8" xfId="22706"/>
    <cellStyle name="20% - Accent1 3 2 5 5 2 8 2" xfId="22707"/>
    <cellStyle name="20% - Accent1 3 2 5 5 2 9" xfId="22708"/>
    <cellStyle name="20% - Accent1 3 2 5 5 3" xfId="22709"/>
    <cellStyle name="20% - Accent1 3 2 5 5 3 2" xfId="22710"/>
    <cellStyle name="20% - Accent1 3 2 5 5 3 2 2" xfId="22711"/>
    <cellStyle name="20% - Accent1 3 2 5 5 3 2 2 2" xfId="22712"/>
    <cellStyle name="20% - Accent1 3 2 5 5 3 2 2 2 2" xfId="22713"/>
    <cellStyle name="20% - Accent1 3 2 5 5 3 2 2 3" xfId="22714"/>
    <cellStyle name="20% - Accent1 3 2 5 5 3 2 3" xfId="22715"/>
    <cellStyle name="20% - Accent1 3 2 5 5 3 2 3 2" xfId="22716"/>
    <cellStyle name="20% - Accent1 3 2 5 5 3 2 4" xfId="22717"/>
    <cellStyle name="20% - Accent1 3 2 5 5 3 3" xfId="22718"/>
    <cellStyle name="20% - Accent1 3 2 5 5 3 3 2" xfId="22719"/>
    <cellStyle name="20% - Accent1 3 2 5 5 3 3 2 2" xfId="22720"/>
    <cellStyle name="20% - Accent1 3 2 5 5 3 3 2 2 2" xfId="22721"/>
    <cellStyle name="20% - Accent1 3 2 5 5 3 3 2 3" xfId="22722"/>
    <cellStyle name="20% - Accent1 3 2 5 5 3 3 3" xfId="22723"/>
    <cellStyle name="20% - Accent1 3 2 5 5 3 3 3 2" xfId="22724"/>
    <cellStyle name="20% - Accent1 3 2 5 5 3 3 4" xfId="22725"/>
    <cellStyle name="20% - Accent1 3 2 5 5 3 4" xfId="22726"/>
    <cellStyle name="20% - Accent1 3 2 5 5 3 4 2" xfId="22727"/>
    <cellStyle name="20% - Accent1 3 2 5 5 3 4 2 2" xfId="22728"/>
    <cellStyle name="20% - Accent1 3 2 5 5 3 4 2 2 2" xfId="22729"/>
    <cellStyle name="20% - Accent1 3 2 5 5 3 4 2 3" xfId="22730"/>
    <cellStyle name="20% - Accent1 3 2 5 5 3 4 3" xfId="22731"/>
    <cellStyle name="20% - Accent1 3 2 5 5 3 4 3 2" xfId="22732"/>
    <cellStyle name="20% - Accent1 3 2 5 5 3 4 4" xfId="22733"/>
    <cellStyle name="20% - Accent1 3 2 5 5 3 5" xfId="22734"/>
    <cellStyle name="20% - Accent1 3 2 5 5 3 5 2" xfId="22735"/>
    <cellStyle name="20% - Accent1 3 2 5 5 3 5 2 2" xfId="22736"/>
    <cellStyle name="20% - Accent1 3 2 5 5 3 5 3" xfId="22737"/>
    <cellStyle name="20% - Accent1 3 2 5 5 3 6" xfId="22738"/>
    <cellStyle name="20% - Accent1 3 2 5 5 3 6 2" xfId="22739"/>
    <cellStyle name="20% - Accent1 3 2 5 5 3 6 2 2" xfId="22740"/>
    <cellStyle name="20% - Accent1 3 2 5 5 3 6 3" xfId="22741"/>
    <cellStyle name="20% - Accent1 3 2 5 5 3 7" xfId="22742"/>
    <cellStyle name="20% - Accent1 3 2 5 5 3 7 2" xfId="22743"/>
    <cellStyle name="20% - Accent1 3 2 5 5 3 8" xfId="22744"/>
    <cellStyle name="20% - Accent1 3 2 5 5 3 8 2" xfId="22745"/>
    <cellStyle name="20% - Accent1 3 2 5 5 3 9" xfId="22746"/>
    <cellStyle name="20% - Accent1 3 2 5 5 4" xfId="22747"/>
    <cellStyle name="20% - Accent1 3 2 5 5 4 2" xfId="22748"/>
    <cellStyle name="20% - Accent1 3 2 5 5 4 2 2" xfId="22749"/>
    <cellStyle name="20% - Accent1 3 2 5 5 4 2 2 2" xfId="22750"/>
    <cellStyle name="20% - Accent1 3 2 5 5 4 2 3" xfId="22751"/>
    <cellStyle name="20% - Accent1 3 2 5 5 4 3" xfId="22752"/>
    <cellStyle name="20% - Accent1 3 2 5 5 4 3 2" xfId="22753"/>
    <cellStyle name="20% - Accent1 3 2 5 5 4 4" xfId="22754"/>
    <cellStyle name="20% - Accent1 3 2 5 5 5" xfId="22755"/>
    <cellStyle name="20% - Accent1 3 2 5 5 5 2" xfId="22756"/>
    <cellStyle name="20% - Accent1 3 2 5 5 5 2 2" xfId="22757"/>
    <cellStyle name="20% - Accent1 3 2 5 5 5 2 2 2" xfId="22758"/>
    <cellStyle name="20% - Accent1 3 2 5 5 5 2 3" xfId="22759"/>
    <cellStyle name="20% - Accent1 3 2 5 5 5 3" xfId="22760"/>
    <cellStyle name="20% - Accent1 3 2 5 5 5 3 2" xfId="22761"/>
    <cellStyle name="20% - Accent1 3 2 5 5 5 4" xfId="22762"/>
    <cellStyle name="20% - Accent1 3 2 5 5 6" xfId="22763"/>
    <cellStyle name="20% - Accent1 3 2 5 5 6 2" xfId="22764"/>
    <cellStyle name="20% - Accent1 3 2 5 5 6 2 2" xfId="22765"/>
    <cellStyle name="20% - Accent1 3 2 5 5 6 2 2 2" xfId="22766"/>
    <cellStyle name="20% - Accent1 3 2 5 5 6 2 3" xfId="22767"/>
    <cellStyle name="20% - Accent1 3 2 5 5 6 3" xfId="22768"/>
    <cellStyle name="20% - Accent1 3 2 5 5 6 3 2" xfId="22769"/>
    <cellStyle name="20% - Accent1 3 2 5 5 6 4" xfId="22770"/>
    <cellStyle name="20% - Accent1 3 2 5 5 7" xfId="22771"/>
    <cellStyle name="20% - Accent1 3 2 5 5 7 2" xfId="22772"/>
    <cellStyle name="20% - Accent1 3 2 5 5 7 2 2" xfId="22773"/>
    <cellStyle name="20% - Accent1 3 2 5 5 7 3" xfId="22774"/>
    <cellStyle name="20% - Accent1 3 2 5 5 8" xfId="22775"/>
    <cellStyle name="20% - Accent1 3 2 5 5 8 2" xfId="22776"/>
    <cellStyle name="20% - Accent1 3 2 5 5 8 2 2" xfId="22777"/>
    <cellStyle name="20% - Accent1 3 2 5 5 8 3" xfId="22778"/>
    <cellStyle name="20% - Accent1 3 2 5 5 9" xfId="22779"/>
    <cellStyle name="20% - Accent1 3 2 5 5 9 2" xfId="22780"/>
    <cellStyle name="20% - Accent1 3 2 5 6" xfId="22781"/>
    <cellStyle name="20% - Accent1 3 2 5 6 2" xfId="22782"/>
    <cellStyle name="20% - Accent1 3 2 5 6 2 2" xfId="22783"/>
    <cellStyle name="20% - Accent1 3 2 5 6 2 2 2" xfId="22784"/>
    <cellStyle name="20% - Accent1 3 2 5 6 2 2 2 2" xfId="22785"/>
    <cellStyle name="20% - Accent1 3 2 5 6 2 2 3" xfId="22786"/>
    <cellStyle name="20% - Accent1 3 2 5 6 2 3" xfId="22787"/>
    <cellStyle name="20% - Accent1 3 2 5 6 2 3 2" xfId="22788"/>
    <cellStyle name="20% - Accent1 3 2 5 6 2 4" xfId="22789"/>
    <cellStyle name="20% - Accent1 3 2 5 6 3" xfId="22790"/>
    <cellStyle name="20% - Accent1 3 2 5 6 3 2" xfId="22791"/>
    <cellStyle name="20% - Accent1 3 2 5 6 3 2 2" xfId="22792"/>
    <cellStyle name="20% - Accent1 3 2 5 6 3 2 2 2" xfId="22793"/>
    <cellStyle name="20% - Accent1 3 2 5 6 3 2 3" xfId="22794"/>
    <cellStyle name="20% - Accent1 3 2 5 6 3 3" xfId="22795"/>
    <cellStyle name="20% - Accent1 3 2 5 6 3 3 2" xfId="22796"/>
    <cellStyle name="20% - Accent1 3 2 5 6 3 4" xfId="22797"/>
    <cellStyle name="20% - Accent1 3 2 5 6 4" xfId="22798"/>
    <cellStyle name="20% - Accent1 3 2 5 6 4 2" xfId="22799"/>
    <cellStyle name="20% - Accent1 3 2 5 6 4 2 2" xfId="22800"/>
    <cellStyle name="20% - Accent1 3 2 5 6 4 2 2 2" xfId="22801"/>
    <cellStyle name="20% - Accent1 3 2 5 6 4 2 3" xfId="22802"/>
    <cellStyle name="20% - Accent1 3 2 5 6 4 3" xfId="22803"/>
    <cellStyle name="20% - Accent1 3 2 5 6 4 3 2" xfId="22804"/>
    <cellStyle name="20% - Accent1 3 2 5 6 4 4" xfId="22805"/>
    <cellStyle name="20% - Accent1 3 2 5 6 5" xfId="22806"/>
    <cellStyle name="20% - Accent1 3 2 5 6 5 2" xfId="22807"/>
    <cellStyle name="20% - Accent1 3 2 5 6 5 2 2" xfId="22808"/>
    <cellStyle name="20% - Accent1 3 2 5 6 5 3" xfId="22809"/>
    <cellStyle name="20% - Accent1 3 2 5 6 6" xfId="22810"/>
    <cellStyle name="20% - Accent1 3 2 5 6 6 2" xfId="22811"/>
    <cellStyle name="20% - Accent1 3 2 5 6 6 2 2" xfId="22812"/>
    <cellStyle name="20% - Accent1 3 2 5 6 6 3" xfId="22813"/>
    <cellStyle name="20% - Accent1 3 2 5 6 7" xfId="22814"/>
    <cellStyle name="20% - Accent1 3 2 5 6 7 2" xfId="22815"/>
    <cellStyle name="20% - Accent1 3 2 5 6 8" xfId="22816"/>
    <cellStyle name="20% - Accent1 3 2 5 6 8 2" xfId="22817"/>
    <cellStyle name="20% - Accent1 3 2 5 6 9" xfId="22818"/>
    <cellStyle name="20% - Accent1 3 2 5 7" xfId="22819"/>
    <cellStyle name="20% - Accent1 3 2 5 7 2" xfId="22820"/>
    <cellStyle name="20% - Accent1 3 2 5 7 2 2" xfId="22821"/>
    <cellStyle name="20% - Accent1 3 2 5 7 2 2 2" xfId="22822"/>
    <cellStyle name="20% - Accent1 3 2 5 7 2 2 2 2" xfId="22823"/>
    <cellStyle name="20% - Accent1 3 2 5 7 2 2 3" xfId="22824"/>
    <cellStyle name="20% - Accent1 3 2 5 7 2 3" xfId="22825"/>
    <cellStyle name="20% - Accent1 3 2 5 7 2 3 2" xfId="22826"/>
    <cellStyle name="20% - Accent1 3 2 5 7 2 4" xfId="22827"/>
    <cellStyle name="20% - Accent1 3 2 5 7 3" xfId="22828"/>
    <cellStyle name="20% - Accent1 3 2 5 7 3 2" xfId="22829"/>
    <cellStyle name="20% - Accent1 3 2 5 7 3 2 2" xfId="22830"/>
    <cellStyle name="20% - Accent1 3 2 5 7 3 2 2 2" xfId="22831"/>
    <cellStyle name="20% - Accent1 3 2 5 7 3 2 3" xfId="22832"/>
    <cellStyle name="20% - Accent1 3 2 5 7 3 3" xfId="22833"/>
    <cellStyle name="20% - Accent1 3 2 5 7 3 3 2" xfId="22834"/>
    <cellStyle name="20% - Accent1 3 2 5 7 3 4" xfId="22835"/>
    <cellStyle name="20% - Accent1 3 2 5 7 4" xfId="22836"/>
    <cellStyle name="20% - Accent1 3 2 5 7 4 2" xfId="22837"/>
    <cellStyle name="20% - Accent1 3 2 5 7 4 2 2" xfId="22838"/>
    <cellStyle name="20% - Accent1 3 2 5 7 4 2 2 2" xfId="22839"/>
    <cellStyle name="20% - Accent1 3 2 5 7 4 2 3" xfId="22840"/>
    <cellStyle name="20% - Accent1 3 2 5 7 4 3" xfId="22841"/>
    <cellStyle name="20% - Accent1 3 2 5 7 4 3 2" xfId="22842"/>
    <cellStyle name="20% - Accent1 3 2 5 7 4 4" xfId="22843"/>
    <cellStyle name="20% - Accent1 3 2 5 7 5" xfId="22844"/>
    <cellStyle name="20% - Accent1 3 2 5 7 5 2" xfId="22845"/>
    <cellStyle name="20% - Accent1 3 2 5 7 5 2 2" xfId="22846"/>
    <cellStyle name="20% - Accent1 3 2 5 7 5 3" xfId="22847"/>
    <cellStyle name="20% - Accent1 3 2 5 7 6" xfId="22848"/>
    <cellStyle name="20% - Accent1 3 2 5 7 6 2" xfId="22849"/>
    <cellStyle name="20% - Accent1 3 2 5 7 6 2 2" xfId="22850"/>
    <cellStyle name="20% - Accent1 3 2 5 7 6 3" xfId="22851"/>
    <cellStyle name="20% - Accent1 3 2 5 7 7" xfId="22852"/>
    <cellStyle name="20% - Accent1 3 2 5 7 7 2" xfId="22853"/>
    <cellStyle name="20% - Accent1 3 2 5 7 8" xfId="22854"/>
    <cellStyle name="20% - Accent1 3 2 5 7 8 2" xfId="22855"/>
    <cellStyle name="20% - Accent1 3 2 5 7 9" xfId="22856"/>
    <cellStyle name="20% - Accent1 3 2 5 8" xfId="22857"/>
    <cellStyle name="20% - Accent1 3 2 5 8 2" xfId="22858"/>
    <cellStyle name="20% - Accent1 3 2 5 8 2 2" xfId="22859"/>
    <cellStyle name="20% - Accent1 3 2 5 8 2 2 2" xfId="22860"/>
    <cellStyle name="20% - Accent1 3 2 5 8 2 3" xfId="22861"/>
    <cellStyle name="20% - Accent1 3 2 5 8 3" xfId="22862"/>
    <cellStyle name="20% - Accent1 3 2 5 8 3 2" xfId="22863"/>
    <cellStyle name="20% - Accent1 3 2 5 8 4" xfId="22864"/>
    <cellStyle name="20% - Accent1 3 2 5 9" xfId="22865"/>
    <cellStyle name="20% - Accent1 3 2 5 9 2" xfId="22866"/>
    <cellStyle name="20% - Accent1 3 2 5 9 2 2" xfId="22867"/>
    <cellStyle name="20% - Accent1 3 2 5 9 2 2 2" xfId="22868"/>
    <cellStyle name="20% - Accent1 3 2 5 9 2 3" xfId="22869"/>
    <cellStyle name="20% - Accent1 3 2 5 9 3" xfId="22870"/>
    <cellStyle name="20% - Accent1 3 2 5 9 3 2" xfId="22871"/>
    <cellStyle name="20% - Accent1 3 2 5 9 4" xfId="22872"/>
    <cellStyle name="20% - Accent1 3 2 6" xfId="22873"/>
    <cellStyle name="20% - Accent1 3 2 6 10" xfId="22874"/>
    <cellStyle name="20% - Accent1 3 2 6 10 2" xfId="22875"/>
    <cellStyle name="20% - Accent1 3 2 6 10 2 2" xfId="22876"/>
    <cellStyle name="20% - Accent1 3 2 6 10 3" xfId="22877"/>
    <cellStyle name="20% - Accent1 3 2 6 11" xfId="22878"/>
    <cellStyle name="20% - Accent1 3 2 6 11 2" xfId="22879"/>
    <cellStyle name="20% - Accent1 3 2 6 11 2 2" xfId="22880"/>
    <cellStyle name="20% - Accent1 3 2 6 11 3" xfId="22881"/>
    <cellStyle name="20% - Accent1 3 2 6 12" xfId="22882"/>
    <cellStyle name="20% - Accent1 3 2 6 12 2" xfId="22883"/>
    <cellStyle name="20% - Accent1 3 2 6 13" xfId="22884"/>
    <cellStyle name="20% - Accent1 3 2 6 13 2" xfId="22885"/>
    <cellStyle name="20% - Accent1 3 2 6 14" xfId="22886"/>
    <cellStyle name="20% - Accent1 3 2 6 2" xfId="22887"/>
    <cellStyle name="20% - Accent1 3 2 6 2 10" xfId="22888"/>
    <cellStyle name="20% - Accent1 3 2 6 2 10 2" xfId="22889"/>
    <cellStyle name="20% - Accent1 3 2 6 2 11" xfId="22890"/>
    <cellStyle name="20% - Accent1 3 2 6 2 2" xfId="22891"/>
    <cellStyle name="20% - Accent1 3 2 6 2 2 2" xfId="22892"/>
    <cellStyle name="20% - Accent1 3 2 6 2 2 2 2" xfId="22893"/>
    <cellStyle name="20% - Accent1 3 2 6 2 2 2 2 2" xfId="22894"/>
    <cellStyle name="20% - Accent1 3 2 6 2 2 2 2 2 2" xfId="22895"/>
    <cellStyle name="20% - Accent1 3 2 6 2 2 2 2 3" xfId="22896"/>
    <cellStyle name="20% - Accent1 3 2 6 2 2 2 3" xfId="22897"/>
    <cellStyle name="20% - Accent1 3 2 6 2 2 2 3 2" xfId="22898"/>
    <cellStyle name="20% - Accent1 3 2 6 2 2 2 4" xfId="22899"/>
    <cellStyle name="20% - Accent1 3 2 6 2 2 3" xfId="22900"/>
    <cellStyle name="20% - Accent1 3 2 6 2 2 3 2" xfId="22901"/>
    <cellStyle name="20% - Accent1 3 2 6 2 2 3 2 2" xfId="22902"/>
    <cellStyle name="20% - Accent1 3 2 6 2 2 3 2 2 2" xfId="22903"/>
    <cellStyle name="20% - Accent1 3 2 6 2 2 3 2 3" xfId="22904"/>
    <cellStyle name="20% - Accent1 3 2 6 2 2 3 3" xfId="22905"/>
    <cellStyle name="20% - Accent1 3 2 6 2 2 3 3 2" xfId="22906"/>
    <cellStyle name="20% - Accent1 3 2 6 2 2 3 4" xfId="22907"/>
    <cellStyle name="20% - Accent1 3 2 6 2 2 4" xfId="22908"/>
    <cellStyle name="20% - Accent1 3 2 6 2 2 4 2" xfId="22909"/>
    <cellStyle name="20% - Accent1 3 2 6 2 2 4 2 2" xfId="22910"/>
    <cellStyle name="20% - Accent1 3 2 6 2 2 4 2 2 2" xfId="22911"/>
    <cellStyle name="20% - Accent1 3 2 6 2 2 4 2 3" xfId="22912"/>
    <cellStyle name="20% - Accent1 3 2 6 2 2 4 3" xfId="22913"/>
    <cellStyle name="20% - Accent1 3 2 6 2 2 4 3 2" xfId="22914"/>
    <cellStyle name="20% - Accent1 3 2 6 2 2 4 4" xfId="22915"/>
    <cellStyle name="20% - Accent1 3 2 6 2 2 5" xfId="22916"/>
    <cellStyle name="20% - Accent1 3 2 6 2 2 5 2" xfId="22917"/>
    <cellStyle name="20% - Accent1 3 2 6 2 2 5 2 2" xfId="22918"/>
    <cellStyle name="20% - Accent1 3 2 6 2 2 5 3" xfId="22919"/>
    <cellStyle name="20% - Accent1 3 2 6 2 2 6" xfId="22920"/>
    <cellStyle name="20% - Accent1 3 2 6 2 2 6 2" xfId="22921"/>
    <cellStyle name="20% - Accent1 3 2 6 2 2 6 2 2" xfId="22922"/>
    <cellStyle name="20% - Accent1 3 2 6 2 2 6 3" xfId="22923"/>
    <cellStyle name="20% - Accent1 3 2 6 2 2 7" xfId="22924"/>
    <cellStyle name="20% - Accent1 3 2 6 2 2 7 2" xfId="22925"/>
    <cellStyle name="20% - Accent1 3 2 6 2 2 8" xfId="22926"/>
    <cellStyle name="20% - Accent1 3 2 6 2 2 8 2" xfId="22927"/>
    <cellStyle name="20% - Accent1 3 2 6 2 2 9" xfId="22928"/>
    <cellStyle name="20% - Accent1 3 2 6 2 3" xfId="22929"/>
    <cellStyle name="20% - Accent1 3 2 6 2 3 2" xfId="22930"/>
    <cellStyle name="20% - Accent1 3 2 6 2 3 2 2" xfId="22931"/>
    <cellStyle name="20% - Accent1 3 2 6 2 3 2 2 2" xfId="22932"/>
    <cellStyle name="20% - Accent1 3 2 6 2 3 2 2 2 2" xfId="22933"/>
    <cellStyle name="20% - Accent1 3 2 6 2 3 2 2 3" xfId="22934"/>
    <cellStyle name="20% - Accent1 3 2 6 2 3 2 3" xfId="22935"/>
    <cellStyle name="20% - Accent1 3 2 6 2 3 2 3 2" xfId="22936"/>
    <cellStyle name="20% - Accent1 3 2 6 2 3 2 4" xfId="22937"/>
    <cellStyle name="20% - Accent1 3 2 6 2 3 3" xfId="22938"/>
    <cellStyle name="20% - Accent1 3 2 6 2 3 3 2" xfId="22939"/>
    <cellStyle name="20% - Accent1 3 2 6 2 3 3 2 2" xfId="22940"/>
    <cellStyle name="20% - Accent1 3 2 6 2 3 3 2 2 2" xfId="22941"/>
    <cellStyle name="20% - Accent1 3 2 6 2 3 3 2 3" xfId="22942"/>
    <cellStyle name="20% - Accent1 3 2 6 2 3 3 3" xfId="22943"/>
    <cellStyle name="20% - Accent1 3 2 6 2 3 3 3 2" xfId="22944"/>
    <cellStyle name="20% - Accent1 3 2 6 2 3 3 4" xfId="22945"/>
    <cellStyle name="20% - Accent1 3 2 6 2 3 4" xfId="22946"/>
    <cellStyle name="20% - Accent1 3 2 6 2 3 4 2" xfId="22947"/>
    <cellStyle name="20% - Accent1 3 2 6 2 3 4 2 2" xfId="22948"/>
    <cellStyle name="20% - Accent1 3 2 6 2 3 4 2 2 2" xfId="22949"/>
    <cellStyle name="20% - Accent1 3 2 6 2 3 4 2 3" xfId="22950"/>
    <cellStyle name="20% - Accent1 3 2 6 2 3 4 3" xfId="22951"/>
    <cellStyle name="20% - Accent1 3 2 6 2 3 4 3 2" xfId="22952"/>
    <cellStyle name="20% - Accent1 3 2 6 2 3 4 4" xfId="22953"/>
    <cellStyle name="20% - Accent1 3 2 6 2 3 5" xfId="22954"/>
    <cellStyle name="20% - Accent1 3 2 6 2 3 5 2" xfId="22955"/>
    <cellStyle name="20% - Accent1 3 2 6 2 3 5 2 2" xfId="22956"/>
    <cellStyle name="20% - Accent1 3 2 6 2 3 5 3" xfId="22957"/>
    <cellStyle name="20% - Accent1 3 2 6 2 3 6" xfId="22958"/>
    <cellStyle name="20% - Accent1 3 2 6 2 3 6 2" xfId="22959"/>
    <cellStyle name="20% - Accent1 3 2 6 2 3 6 2 2" xfId="22960"/>
    <cellStyle name="20% - Accent1 3 2 6 2 3 6 3" xfId="22961"/>
    <cellStyle name="20% - Accent1 3 2 6 2 3 7" xfId="22962"/>
    <cellStyle name="20% - Accent1 3 2 6 2 3 7 2" xfId="22963"/>
    <cellStyle name="20% - Accent1 3 2 6 2 3 8" xfId="22964"/>
    <cellStyle name="20% - Accent1 3 2 6 2 3 8 2" xfId="22965"/>
    <cellStyle name="20% - Accent1 3 2 6 2 3 9" xfId="22966"/>
    <cellStyle name="20% - Accent1 3 2 6 2 4" xfId="22967"/>
    <cellStyle name="20% - Accent1 3 2 6 2 4 2" xfId="22968"/>
    <cellStyle name="20% - Accent1 3 2 6 2 4 2 2" xfId="22969"/>
    <cellStyle name="20% - Accent1 3 2 6 2 4 2 2 2" xfId="22970"/>
    <cellStyle name="20% - Accent1 3 2 6 2 4 2 3" xfId="22971"/>
    <cellStyle name="20% - Accent1 3 2 6 2 4 3" xfId="22972"/>
    <cellStyle name="20% - Accent1 3 2 6 2 4 3 2" xfId="22973"/>
    <cellStyle name="20% - Accent1 3 2 6 2 4 4" xfId="22974"/>
    <cellStyle name="20% - Accent1 3 2 6 2 5" xfId="22975"/>
    <cellStyle name="20% - Accent1 3 2 6 2 5 2" xfId="22976"/>
    <cellStyle name="20% - Accent1 3 2 6 2 5 2 2" xfId="22977"/>
    <cellStyle name="20% - Accent1 3 2 6 2 5 2 2 2" xfId="22978"/>
    <cellStyle name="20% - Accent1 3 2 6 2 5 2 3" xfId="22979"/>
    <cellStyle name="20% - Accent1 3 2 6 2 5 3" xfId="22980"/>
    <cellStyle name="20% - Accent1 3 2 6 2 5 3 2" xfId="22981"/>
    <cellStyle name="20% - Accent1 3 2 6 2 5 4" xfId="22982"/>
    <cellStyle name="20% - Accent1 3 2 6 2 6" xfId="22983"/>
    <cellStyle name="20% - Accent1 3 2 6 2 6 2" xfId="22984"/>
    <cellStyle name="20% - Accent1 3 2 6 2 6 2 2" xfId="22985"/>
    <cellStyle name="20% - Accent1 3 2 6 2 6 2 2 2" xfId="22986"/>
    <cellStyle name="20% - Accent1 3 2 6 2 6 2 3" xfId="22987"/>
    <cellStyle name="20% - Accent1 3 2 6 2 6 3" xfId="22988"/>
    <cellStyle name="20% - Accent1 3 2 6 2 6 3 2" xfId="22989"/>
    <cellStyle name="20% - Accent1 3 2 6 2 6 4" xfId="22990"/>
    <cellStyle name="20% - Accent1 3 2 6 2 7" xfId="22991"/>
    <cellStyle name="20% - Accent1 3 2 6 2 7 2" xfId="22992"/>
    <cellStyle name="20% - Accent1 3 2 6 2 7 2 2" xfId="22993"/>
    <cellStyle name="20% - Accent1 3 2 6 2 7 3" xfId="22994"/>
    <cellStyle name="20% - Accent1 3 2 6 2 8" xfId="22995"/>
    <cellStyle name="20% - Accent1 3 2 6 2 8 2" xfId="22996"/>
    <cellStyle name="20% - Accent1 3 2 6 2 8 2 2" xfId="22997"/>
    <cellStyle name="20% - Accent1 3 2 6 2 8 3" xfId="22998"/>
    <cellStyle name="20% - Accent1 3 2 6 2 9" xfId="22999"/>
    <cellStyle name="20% - Accent1 3 2 6 2 9 2" xfId="23000"/>
    <cellStyle name="20% - Accent1 3 2 6 3" xfId="23001"/>
    <cellStyle name="20% - Accent1 3 2 6 3 10" xfId="23002"/>
    <cellStyle name="20% - Accent1 3 2 6 3 10 2" xfId="23003"/>
    <cellStyle name="20% - Accent1 3 2 6 3 11" xfId="23004"/>
    <cellStyle name="20% - Accent1 3 2 6 3 2" xfId="23005"/>
    <cellStyle name="20% - Accent1 3 2 6 3 2 2" xfId="23006"/>
    <cellStyle name="20% - Accent1 3 2 6 3 2 2 2" xfId="23007"/>
    <cellStyle name="20% - Accent1 3 2 6 3 2 2 2 2" xfId="23008"/>
    <cellStyle name="20% - Accent1 3 2 6 3 2 2 2 2 2" xfId="23009"/>
    <cellStyle name="20% - Accent1 3 2 6 3 2 2 2 3" xfId="23010"/>
    <cellStyle name="20% - Accent1 3 2 6 3 2 2 3" xfId="23011"/>
    <cellStyle name="20% - Accent1 3 2 6 3 2 2 3 2" xfId="23012"/>
    <cellStyle name="20% - Accent1 3 2 6 3 2 2 4" xfId="23013"/>
    <cellStyle name="20% - Accent1 3 2 6 3 2 3" xfId="23014"/>
    <cellStyle name="20% - Accent1 3 2 6 3 2 3 2" xfId="23015"/>
    <cellStyle name="20% - Accent1 3 2 6 3 2 3 2 2" xfId="23016"/>
    <cellStyle name="20% - Accent1 3 2 6 3 2 3 2 2 2" xfId="23017"/>
    <cellStyle name="20% - Accent1 3 2 6 3 2 3 2 3" xfId="23018"/>
    <cellStyle name="20% - Accent1 3 2 6 3 2 3 3" xfId="23019"/>
    <cellStyle name="20% - Accent1 3 2 6 3 2 3 3 2" xfId="23020"/>
    <cellStyle name="20% - Accent1 3 2 6 3 2 3 4" xfId="23021"/>
    <cellStyle name="20% - Accent1 3 2 6 3 2 4" xfId="23022"/>
    <cellStyle name="20% - Accent1 3 2 6 3 2 4 2" xfId="23023"/>
    <cellStyle name="20% - Accent1 3 2 6 3 2 4 2 2" xfId="23024"/>
    <cellStyle name="20% - Accent1 3 2 6 3 2 4 2 2 2" xfId="23025"/>
    <cellStyle name="20% - Accent1 3 2 6 3 2 4 2 3" xfId="23026"/>
    <cellStyle name="20% - Accent1 3 2 6 3 2 4 3" xfId="23027"/>
    <cellStyle name="20% - Accent1 3 2 6 3 2 4 3 2" xfId="23028"/>
    <cellStyle name="20% - Accent1 3 2 6 3 2 4 4" xfId="23029"/>
    <cellStyle name="20% - Accent1 3 2 6 3 2 5" xfId="23030"/>
    <cellStyle name="20% - Accent1 3 2 6 3 2 5 2" xfId="23031"/>
    <cellStyle name="20% - Accent1 3 2 6 3 2 5 2 2" xfId="23032"/>
    <cellStyle name="20% - Accent1 3 2 6 3 2 5 3" xfId="23033"/>
    <cellStyle name="20% - Accent1 3 2 6 3 2 6" xfId="23034"/>
    <cellStyle name="20% - Accent1 3 2 6 3 2 6 2" xfId="23035"/>
    <cellStyle name="20% - Accent1 3 2 6 3 2 6 2 2" xfId="23036"/>
    <cellStyle name="20% - Accent1 3 2 6 3 2 6 3" xfId="23037"/>
    <cellStyle name="20% - Accent1 3 2 6 3 2 7" xfId="23038"/>
    <cellStyle name="20% - Accent1 3 2 6 3 2 7 2" xfId="23039"/>
    <cellStyle name="20% - Accent1 3 2 6 3 2 8" xfId="23040"/>
    <cellStyle name="20% - Accent1 3 2 6 3 2 8 2" xfId="23041"/>
    <cellStyle name="20% - Accent1 3 2 6 3 2 9" xfId="23042"/>
    <cellStyle name="20% - Accent1 3 2 6 3 3" xfId="23043"/>
    <cellStyle name="20% - Accent1 3 2 6 3 3 2" xfId="23044"/>
    <cellStyle name="20% - Accent1 3 2 6 3 3 2 2" xfId="23045"/>
    <cellStyle name="20% - Accent1 3 2 6 3 3 2 2 2" xfId="23046"/>
    <cellStyle name="20% - Accent1 3 2 6 3 3 2 2 2 2" xfId="23047"/>
    <cellStyle name="20% - Accent1 3 2 6 3 3 2 2 3" xfId="23048"/>
    <cellStyle name="20% - Accent1 3 2 6 3 3 2 3" xfId="23049"/>
    <cellStyle name="20% - Accent1 3 2 6 3 3 2 3 2" xfId="23050"/>
    <cellStyle name="20% - Accent1 3 2 6 3 3 2 4" xfId="23051"/>
    <cellStyle name="20% - Accent1 3 2 6 3 3 3" xfId="23052"/>
    <cellStyle name="20% - Accent1 3 2 6 3 3 3 2" xfId="23053"/>
    <cellStyle name="20% - Accent1 3 2 6 3 3 3 2 2" xfId="23054"/>
    <cellStyle name="20% - Accent1 3 2 6 3 3 3 2 2 2" xfId="23055"/>
    <cellStyle name="20% - Accent1 3 2 6 3 3 3 2 3" xfId="23056"/>
    <cellStyle name="20% - Accent1 3 2 6 3 3 3 3" xfId="23057"/>
    <cellStyle name="20% - Accent1 3 2 6 3 3 3 3 2" xfId="23058"/>
    <cellStyle name="20% - Accent1 3 2 6 3 3 3 4" xfId="23059"/>
    <cellStyle name="20% - Accent1 3 2 6 3 3 4" xfId="23060"/>
    <cellStyle name="20% - Accent1 3 2 6 3 3 4 2" xfId="23061"/>
    <cellStyle name="20% - Accent1 3 2 6 3 3 4 2 2" xfId="23062"/>
    <cellStyle name="20% - Accent1 3 2 6 3 3 4 2 2 2" xfId="23063"/>
    <cellStyle name="20% - Accent1 3 2 6 3 3 4 2 3" xfId="23064"/>
    <cellStyle name="20% - Accent1 3 2 6 3 3 4 3" xfId="23065"/>
    <cellStyle name="20% - Accent1 3 2 6 3 3 4 3 2" xfId="23066"/>
    <cellStyle name="20% - Accent1 3 2 6 3 3 4 4" xfId="23067"/>
    <cellStyle name="20% - Accent1 3 2 6 3 3 5" xfId="23068"/>
    <cellStyle name="20% - Accent1 3 2 6 3 3 5 2" xfId="23069"/>
    <cellStyle name="20% - Accent1 3 2 6 3 3 5 2 2" xfId="23070"/>
    <cellStyle name="20% - Accent1 3 2 6 3 3 5 3" xfId="23071"/>
    <cellStyle name="20% - Accent1 3 2 6 3 3 6" xfId="23072"/>
    <cellStyle name="20% - Accent1 3 2 6 3 3 6 2" xfId="23073"/>
    <cellStyle name="20% - Accent1 3 2 6 3 3 6 2 2" xfId="23074"/>
    <cellStyle name="20% - Accent1 3 2 6 3 3 6 3" xfId="23075"/>
    <cellStyle name="20% - Accent1 3 2 6 3 3 7" xfId="23076"/>
    <cellStyle name="20% - Accent1 3 2 6 3 3 7 2" xfId="23077"/>
    <cellStyle name="20% - Accent1 3 2 6 3 3 8" xfId="23078"/>
    <cellStyle name="20% - Accent1 3 2 6 3 3 8 2" xfId="23079"/>
    <cellStyle name="20% - Accent1 3 2 6 3 3 9" xfId="23080"/>
    <cellStyle name="20% - Accent1 3 2 6 3 4" xfId="23081"/>
    <cellStyle name="20% - Accent1 3 2 6 3 4 2" xfId="23082"/>
    <cellStyle name="20% - Accent1 3 2 6 3 4 2 2" xfId="23083"/>
    <cellStyle name="20% - Accent1 3 2 6 3 4 2 2 2" xfId="23084"/>
    <cellStyle name="20% - Accent1 3 2 6 3 4 2 3" xfId="23085"/>
    <cellStyle name="20% - Accent1 3 2 6 3 4 3" xfId="23086"/>
    <cellStyle name="20% - Accent1 3 2 6 3 4 3 2" xfId="23087"/>
    <cellStyle name="20% - Accent1 3 2 6 3 4 4" xfId="23088"/>
    <cellStyle name="20% - Accent1 3 2 6 3 5" xfId="23089"/>
    <cellStyle name="20% - Accent1 3 2 6 3 5 2" xfId="23090"/>
    <cellStyle name="20% - Accent1 3 2 6 3 5 2 2" xfId="23091"/>
    <cellStyle name="20% - Accent1 3 2 6 3 5 2 2 2" xfId="23092"/>
    <cellStyle name="20% - Accent1 3 2 6 3 5 2 3" xfId="23093"/>
    <cellStyle name="20% - Accent1 3 2 6 3 5 3" xfId="23094"/>
    <cellStyle name="20% - Accent1 3 2 6 3 5 3 2" xfId="23095"/>
    <cellStyle name="20% - Accent1 3 2 6 3 5 4" xfId="23096"/>
    <cellStyle name="20% - Accent1 3 2 6 3 6" xfId="23097"/>
    <cellStyle name="20% - Accent1 3 2 6 3 6 2" xfId="23098"/>
    <cellStyle name="20% - Accent1 3 2 6 3 6 2 2" xfId="23099"/>
    <cellStyle name="20% - Accent1 3 2 6 3 6 2 2 2" xfId="23100"/>
    <cellStyle name="20% - Accent1 3 2 6 3 6 2 3" xfId="23101"/>
    <cellStyle name="20% - Accent1 3 2 6 3 6 3" xfId="23102"/>
    <cellStyle name="20% - Accent1 3 2 6 3 6 3 2" xfId="23103"/>
    <cellStyle name="20% - Accent1 3 2 6 3 6 4" xfId="23104"/>
    <cellStyle name="20% - Accent1 3 2 6 3 7" xfId="23105"/>
    <cellStyle name="20% - Accent1 3 2 6 3 7 2" xfId="23106"/>
    <cellStyle name="20% - Accent1 3 2 6 3 7 2 2" xfId="23107"/>
    <cellStyle name="20% - Accent1 3 2 6 3 7 3" xfId="23108"/>
    <cellStyle name="20% - Accent1 3 2 6 3 8" xfId="23109"/>
    <cellStyle name="20% - Accent1 3 2 6 3 8 2" xfId="23110"/>
    <cellStyle name="20% - Accent1 3 2 6 3 8 2 2" xfId="23111"/>
    <cellStyle name="20% - Accent1 3 2 6 3 8 3" xfId="23112"/>
    <cellStyle name="20% - Accent1 3 2 6 3 9" xfId="23113"/>
    <cellStyle name="20% - Accent1 3 2 6 3 9 2" xfId="23114"/>
    <cellStyle name="20% - Accent1 3 2 6 4" xfId="23115"/>
    <cellStyle name="20% - Accent1 3 2 6 4 10" xfId="23116"/>
    <cellStyle name="20% - Accent1 3 2 6 4 10 2" xfId="23117"/>
    <cellStyle name="20% - Accent1 3 2 6 4 11" xfId="23118"/>
    <cellStyle name="20% - Accent1 3 2 6 4 2" xfId="23119"/>
    <cellStyle name="20% - Accent1 3 2 6 4 2 2" xfId="23120"/>
    <cellStyle name="20% - Accent1 3 2 6 4 2 2 2" xfId="23121"/>
    <cellStyle name="20% - Accent1 3 2 6 4 2 2 2 2" xfId="23122"/>
    <cellStyle name="20% - Accent1 3 2 6 4 2 2 2 2 2" xfId="23123"/>
    <cellStyle name="20% - Accent1 3 2 6 4 2 2 2 3" xfId="23124"/>
    <cellStyle name="20% - Accent1 3 2 6 4 2 2 3" xfId="23125"/>
    <cellStyle name="20% - Accent1 3 2 6 4 2 2 3 2" xfId="23126"/>
    <cellStyle name="20% - Accent1 3 2 6 4 2 2 4" xfId="23127"/>
    <cellStyle name="20% - Accent1 3 2 6 4 2 3" xfId="23128"/>
    <cellStyle name="20% - Accent1 3 2 6 4 2 3 2" xfId="23129"/>
    <cellStyle name="20% - Accent1 3 2 6 4 2 3 2 2" xfId="23130"/>
    <cellStyle name="20% - Accent1 3 2 6 4 2 3 2 2 2" xfId="23131"/>
    <cellStyle name="20% - Accent1 3 2 6 4 2 3 2 3" xfId="23132"/>
    <cellStyle name="20% - Accent1 3 2 6 4 2 3 3" xfId="23133"/>
    <cellStyle name="20% - Accent1 3 2 6 4 2 3 3 2" xfId="23134"/>
    <cellStyle name="20% - Accent1 3 2 6 4 2 3 4" xfId="23135"/>
    <cellStyle name="20% - Accent1 3 2 6 4 2 4" xfId="23136"/>
    <cellStyle name="20% - Accent1 3 2 6 4 2 4 2" xfId="23137"/>
    <cellStyle name="20% - Accent1 3 2 6 4 2 4 2 2" xfId="23138"/>
    <cellStyle name="20% - Accent1 3 2 6 4 2 4 2 2 2" xfId="23139"/>
    <cellStyle name="20% - Accent1 3 2 6 4 2 4 2 3" xfId="23140"/>
    <cellStyle name="20% - Accent1 3 2 6 4 2 4 3" xfId="23141"/>
    <cellStyle name="20% - Accent1 3 2 6 4 2 4 3 2" xfId="23142"/>
    <cellStyle name="20% - Accent1 3 2 6 4 2 4 4" xfId="23143"/>
    <cellStyle name="20% - Accent1 3 2 6 4 2 5" xfId="23144"/>
    <cellStyle name="20% - Accent1 3 2 6 4 2 5 2" xfId="23145"/>
    <cellStyle name="20% - Accent1 3 2 6 4 2 5 2 2" xfId="23146"/>
    <cellStyle name="20% - Accent1 3 2 6 4 2 5 3" xfId="23147"/>
    <cellStyle name="20% - Accent1 3 2 6 4 2 6" xfId="23148"/>
    <cellStyle name="20% - Accent1 3 2 6 4 2 6 2" xfId="23149"/>
    <cellStyle name="20% - Accent1 3 2 6 4 2 6 2 2" xfId="23150"/>
    <cellStyle name="20% - Accent1 3 2 6 4 2 6 3" xfId="23151"/>
    <cellStyle name="20% - Accent1 3 2 6 4 2 7" xfId="23152"/>
    <cellStyle name="20% - Accent1 3 2 6 4 2 7 2" xfId="23153"/>
    <cellStyle name="20% - Accent1 3 2 6 4 2 8" xfId="23154"/>
    <cellStyle name="20% - Accent1 3 2 6 4 2 8 2" xfId="23155"/>
    <cellStyle name="20% - Accent1 3 2 6 4 2 9" xfId="23156"/>
    <cellStyle name="20% - Accent1 3 2 6 4 3" xfId="23157"/>
    <cellStyle name="20% - Accent1 3 2 6 4 3 2" xfId="23158"/>
    <cellStyle name="20% - Accent1 3 2 6 4 3 2 2" xfId="23159"/>
    <cellStyle name="20% - Accent1 3 2 6 4 3 2 2 2" xfId="23160"/>
    <cellStyle name="20% - Accent1 3 2 6 4 3 2 2 2 2" xfId="23161"/>
    <cellStyle name="20% - Accent1 3 2 6 4 3 2 2 3" xfId="23162"/>
    <cellStyle name="20% - Accent1 3 2 6 4 3 2 3" xfId="23163"/>
    <cellStyle name="20% - Accent1 3 2 6 4 3 2 3 2" xfId="23164"/>
    <cellStyle name="20% - Accent1 3 2 6 4 3 2 4" xfId="23165"/>
    <cellStyle name="20% - Accent1 3 2 6 4 3 3" xfId="23166"/>
    <cellStyle name="20% - Accent1 3 2 6 4 3 3 2" xfId="23167"/>
    <cellStyle name="20% - Accent1 3 2 6 4 3 3 2 2" xfId="23168"/>
    <cellStyle name="20% - Accent1 3 2 6 4 3 3 2 2 2" xfId="23169"/>
    <cellStyle name="20% - Accent1 3 2 6 4 3 3 2 3" xfId="23170"/>
    <cellStyle name="20% - Accent1 3 2 6 4 3 3 3" xfId="23171"/>
    <cellStyle name="20% - Accent1 3 2 6 4 3 3 3 2" xfId="23172"/>
    <cellStyle name="20% - Accent1 3 2 6 4 3 3 4" xfId="23173"/>
    <cellStyle name="20% - Accent1 3 2 6 4 3 4" xfId="23174"/>
    <cellStyle name="20% - Accent1 3 2 6 4 3 4 2" xfId="23175"/>
    <cellStyle name="20% - Accent1 3 2 6 4 3 4 2 2" xfId="23176"/>
    <cellStyle name="20% - Accent1 3 2 6 4 3 4 2 2 2" xfId="23177"/>
    <cellStyle name="20% - Accent1 3 2 6 4 3 4 2 3" xfId="23178"/>
    <cellStyle name="20% - Accent1 3 2 6 4 3 4 3" xfId="23179"/>
    <cellStyle name="20% - Accent1 3 2 6 4 3 4 3 2" xfId="23180"/>
    <cellStyle name="20% - Accent1 3 2 6 4 3 4 4" xfId="23181"/>
    <cellStyle name="20% - Accent1 3 2 6 4 3 5" xfId="23182"/>
    <cellStyle name="20% - Accent1 3 2 6 4 3 5 2" xfId="23183"/>
    <cellStyle name="20% - Accent1 3 2 6 4 3 5 2 2" xfId="23184"/>
    <cellStyle name="20% - Accent1 3 2 6 4 3 5 3" xfId="23185"/>
    <cellStyle name="20% - Accent1 3 2 6 4 3 6" xfId="23186"/>
    <cellStyle name="20% - Accent1 3 2 6 4 3 6 2" xfId="23187"/>
    <cellStyle name="20% - Accent1 3 2 6 4 3 6 2 2" xfId="23188"/>
    <cellStyle name="20% - Accent1 3 2 6 4 3 6 3" xfId="23189"/>
    <cellStyle name="20% - Accent1 3 2 6 4 3 7" xfId="23190"/>
    <cellStyle name="20% - Accent1 3 2 6 4 3 7 2" xfId="23191"/>
    <cellStyle name="20% - Accent1 3 2 6 4 3 8" xfId="23192"/>
    <cellStyle name="20% - Accent1 3 2 6 4 3 8 2" xfId="23193"/>
    <cellStyle name="20% - Accent1 3 2 6 4 3 9" xfId="23194"/>
    <cellStyle name="20% - Accent1 3 2 6 4 4" xfId="23195"/>
    <cellStyle name="20% - Accent1 3 2 6 4 4 2" xfId="23196"/>
    <cellStyle name="20% - Accent1 3 2 6 4 4 2 2" xfId="23197"/>
    <cellStyle name="20% - Accent1 3 2 6 4 4 2 2 2" xfId="23198"/>
    <cellStyle name="20% - Accent1 3 2 6 4 4 2 3" xfId="23199"/>
    <cellStyle name="20% - Accent1 3 2 6 4 4 3" xfId="23200"/>
    <cellStyle name="20% - Accent1 3 2 6 4 4 3 2" xfId="23201"/>
    <cellStyle name="20% - Accent1 3 2 6 4 4 4" xfId="23202"/>
    <cellStyle name="20% - Accent1 3 2 6 4 5" xfId="23203"/>
    <cellStyle name="20% - Accent1 3 2 6 4 5 2" xfId="23204"/>
    <cellStyle name="20% - Accent1 3 2 6 4 5 2 2" xfId="23205"/>
    <cellStyle name="20% - Accent1 3 2 6 4 5 2 2 2" xfId="23206"/>
    <cellStyle name="20% - Accent1 3 2 6 4 5 2 3" xfId="23207"/>
    <cellStyle name="20% - Accent1 3 2 6 4 5 3" xfId="23208"/>
    <cellStyle name="20% - Accent1 3 2 6 4 5 3 2" xfId="23209"/>
    <cellStyle name="20% - Accent1 3 2 6 4 5 4" xfId="23210"/>
    <cellStyle name="20% - Accent1 3 2 6 4 6" xfId="23211"/>
    <cellStyle name="20% - Accent1 3 2 6 4 6 2" xfId="23212"/>
    <cellStyle name="20% - Accent1 3 2 6 4 6 2 2" xfId="23213"/>
    <cellStyle name="20% - Accent1 3 2 6 4 6 2 2 2" xfId="23214"/>
    <cellStyle name="20% - Accent1 3 2 6 4 6 2 3" xfId="23215"/>
    <cellStyle name="20% - Accent1 3 2 6 4 6 3" xfId="23216"/>
    <cellStyle name="20% - Accent1 3 2 6 4 6 3 2" xfId="23217"/>
    <cellStyle name="20% - Accent1 3 2 6 4 6 4" xfId="23218"/>
    <cellStyle name="20% - Accent1 3 2 6 4 7" xfId="23219"/>
    <cellStyle name="20% - Accent1 3 2 6 4 7 2" xfId="23220"/>
    <cellStyle name="20% - Accent1 3 2 6 4 7 2 2" xfId="23221"/>
    <cellStyle name="20% - Accent1 3 2 6 4 7 3" xfId="23222"/>
    <cellStyle name="20% - Accent1 3 2 6 4 8" xfId="23223"/>
    <cellStyle name="20% - Accent1 3 2 6 4 8 2" xfId="23224"/>
    <cellStyle name="20% - Accent1 3 2 6 4 8 2 2" xfId="23225"/>
    <cellStyle name="20% - Accent1 3 2 6 4 8 3" xfId="23226"/>
    <cellStyle name="20% - Accent1 3 2 6 4 9" xfId="23227"/>
    <cellStyle name="20% - Accent1 3 2 6 4 9 2" xfId="23228"/>
    <cellStyle name="20% - Accent1 3 2 6 5" xfId="23229"/>
    <cellStyle name="20% - Accent1 3 2 6 5 2" xfId="23230"/>
    <cellStyle name="20% - Accent1 3 2 6 5 2 2" xfId="23231"/>
    <cellStyle name="20% - Accent1 3 2 6 5 2 2 2" xfId="23232"/>
    <cellStyle name="20% - Accent1 3 2 6 5 2 2 2 2" xfId="23233"/>
    <cellStyle name="20% - Accent1 3 2 6 5 2 2 3" xfId="23234"/>
    <cellStyle name="20% - Accent1 3 2 6 5 2 3" xfId="23235"/>
    <cellStyle name="20% - Accent1 3 2 6 5 2 3 2" xfId="23236"/>
    <cellStyle name="20% - Accent1 3 2 6 5 2 4" xfId="23237"/>
    <cellStyle name="20% - Accent1 3 2 6 5 3" xfId="23238"/>
    <cellStyle name="20% - Accent1 3 2 6 5 3 2" xfId="23239"/>
    <cellStyle name="20% - Accent1 3 2 6 5 3 2 2" xfId="23240"/>
    <cellStyle name="20% - Accent1 3 2 6 5 3 2 2 2" xfId="23241"/>
    <cellStyle name="20% - Accent1 3 2 6 5 3 2 3" xfId="23242"/>
    <cellStyle name="20% - Accent1 3 2 6 5 3 3" xfId="23243"/>
    <cellStyle name="20% - Accent1 3 2 6 5 3 3 2" xfId="23244"/>
    <cellStyle name="20% - Accent1 3 2 6 5 3 4" xfId="23245"/>
    <cellStyle name="20% - Accent1 3 2 6 5 4" xfId="23246"/>
    <cellStyle name="20% - Accent1 3 2 6 5 4 2" xfId="23247"/>
    <cellStyle name="20% - Accent1 3 2 6 5 4 2 2" xfId="23248"/>
    <cellStyle name="20% - Accent1 3 2 6 5 4 2 2 2" xfId="23249"/>
    <cellStyle name="20% - Accent1 3 2 6 5 4 2 3" xfId="23250"/>
    <cellStyle name="20% - Accent1 3 2 6 5 4 3" xfId="23251"/>
    <cellStyle name="20% - Accent1 3 2 6 5 4 3 2" xfId="23252"/>
    <cellStyle name="20% - Accent1 3 2 6 5 4 4" xfId="23253"/>
    <cellStyle name="20% - Accent1 3 2 6 5 5" xfId="23254"/>
    <cellStyle name="20% - Accent1 3 2 6 5 5 2" xfId="23255"/>
    <cellStyle name="20% - Accent1 3 2 6 5 5 2 2" xfId="23256"/>
    <cellStyle name="20% - Accent1 3 2 6 5 5 3" xfId="23257"/>
    <cellStyle name="20% - Accent1 3 2 6 5 6" xfId="23258"/>
    <cellStyle name="20% - Accent1 3 2 6 5 6 2" xfId="23259"/>
    <cellStyle name="20% - Accent1 3 2 6 5 6 2 2" xfId="23260"/>
    <cellStyle name="20% - Accent1 3 2 6 5 6 3" xfId="23261"/>
    <cellStyle name="20% - Accent1 3 2 6 5 7" xfId="23262"/>
    <cellStyle name="20% - Accent1 3 2 6 5 7 2" xfId="23263"/>
    <cellStyle name="20% - Accent1 3 2 6 5 8" xfId="23264"/>
    <cellStyle name="20% - Accent1 3 2 6 5 8 2" xfId="23265"/>
    <cellStyle name="20% - Accent1 3 2 6 5 9" xfId="23266"/>
    <cellStyle name="20% - Accent1 3 2 6 6" xfId="23267"/>
    <cellStyle name="20% - Accent1 3 2 6 6 2" xfId="23268"/>
    <cellStyle name="20% - Accent1 3 2 6 6 2 2" xfId="23269"/>
    <cellStyle name="20% - Accent1 3 2 6 6 2 2 2" xfId="23270"/>
    <cellStyle name="20% - Accent1 3 2 6 6 2 2 2 2" xfId="23271"/>
    <cellStyle name="20% - Accent1 3 2 6 6 2 2 3" xfId="23272"/>
    <cellStyle name="20% - Accent1 3 2 6 6 2 3" xfId="23273"/>
    <cellStyle name="20% - Accent1 3 2 6 6 2 3 2" xfId="23274"/>
    <cellStyle name="20% - Accent1 3 2 6 6 2 4" xfId="23275"/>
    <cellStyle name="20% - Accent1 3 2 6 6 3" xfId="23276"/>
    <cellStyle name="20% - Accent1 3 2 6 6 3 2" xfId="23277"/>
    <cellStyle name="20% - Accent1 3 2 6 6 3 2 2" xfId="23278"/>
    <cellStyle name="20% - Accent1 3 2 6 6 3 2 2 2" xfId="23279"/>
    <cellStyle name="20% - Accent1 3 2 6 6 3 2 3" xfId="23280"/>
    <cellStyle name="20% - Accent1 3 2 6 6 3 3" xfId="23281"/>
    <cellStyle name="20% - Accent1 3 2 6 6 3 3 2" xfId="23282"/>
    <cellStyle name="20% - Accent1 3 2 6 6 3 4" xfId="23283"/>
    <cellStyle name="20% - Accent1 3 2 6 6 4" xfId="23284"/>
    <cellStyle name="20% - Accent1 3 2 6 6 4 2" xfId="23285"/>
    <cellStyle name="20% - Accent1 3 2 6 6 4 2 2" xfId="23286"/>
    <cellStyle name="20% - Accent1 3 2 6 6 4 2 2 2" xfId="23287"/>
    <cellStyle name="20% - Accent1 3 2 6 6 4 2 3" xfId="23288"/>
    <cellStyle name="20% - Accent1 3 2 6 6 4 3" xfId="23289"/>
    <cellStyle name="20% - Accent1 3 2 6 6 4 3 2" xfId="23290"/>
    <cellStyle name="20% - Accent1 3 2 6 6 4 4" xfId="23291"/>
    <cellStyle name="20% - Accent1 3 2 6 6 5" xfId="23292"/>
    <cellStyle name="20% - Accent1 3 2 6 6 5 2" xfId="23293"/>
    <cellStyle name="20% - Accent1 3 2 6 6 5 2 2" xfId="23294"/>
    <cellStyle name="20% - Accent1 3 2 6 6 5 3" xfId="23295"/>
    <cellStyle name="20% - Accent1 3 2 6 6 6" xfId="23296"/>
    <cellStyle name="20% - Accent1 3 2 6 6 6 2" xfId="23297"/>
    <cellStyle name="20% - Accent1 3 2 6 6 6 2 2" xfId="23298"/>
    <cellStyle name="20% - Accent1 3 2 6 6 6 3" xfId="23299"/>
    <cellStyle name="20% - Accent1 3 2 6 6 7" xfId="23300"/>
    <cellStyle name="20% - Accent1 3 2 6 6 7 2" xfId="23301"/>
    <cellStyle name="20% - Accent1 3 2 6 6 8" xfId="23302"/>
    <cellStyle name="20% - Accent1 3 2 6 6 8 2" xfId="23303"/>
    <cellStyle name="20% - Accent1 3 2 6 6 9" xfId="23304"/>
    <cellStyle name="20% - Accent1 3 2 6 7" xfId="23305"/>
    <cellStyle name="20% - Accent1 3 2 6 7 2" xfId="23306"/>
    <cellStyle name="20% - Accent1 3 2 6 7 2 2" xfId="23307"/>
    <cellStyle name="20% - Accent1 3 2 6 7 2 2 2" xfId="23308"/>
    <cellStyle name="20% - Accent1 3 2 6 7 2 3" xfId="23309"/>
    <cellStyle name="20% - Accent1 3 2 6 7 3" xfId="23310"/>
    <cellStyle name="20% - Accent1 3 2 6 7 3 2" xfId="23311"/>
    <cellStyle name="20% - Accent1 3 2 6 7 4" xfId="23312"/>
    <cellStyle name="20% - Accent1 3 2 6 8" xfId="23313"/>
    <cellStyle name="20% - Accent1 3 2 6 8 2" xfId="23314"/>
    <cellStyle name="20% - Accent1 3 2 6 8 2 2" xfId="23315"/>
    <cellStyle name="20% - Accent1 3 2 6 8 2 2 2" xfId="23316"/>
    <cellStyle name="20% - Accent1 3 2 6 8 2 3" xfId="23317"/>
    <cellStyle name="20% - Accent1 3 2 6 8 3" xfId="23318"/>
    <cellStyle name="20% - Accent1 3 2 6 8 3 2" xfId="23319"/>
    <cellStyle name="20% - Accent1 3 2 6 8 4" xfId="23320"/>
    <cellStyle name="20% - Accent1 3 2 6 9" xfId="23321"/>
    <cellStyle name="20% - Accent1 3 2 6 9 2" xfId="23322"/>
    <cellStyle name="20% - Accent1 3 2 6 9 2 2" xfId="23323"/>
    <cellStyle name="20% - Accent1 3 2 6 9 2 2 2" xfId="23324"/>
    <cellStyle name="20% - Accent1 3 2 6 9 2 3" xfId="23325"/>
    <cellStyle name="20% - Accent1 3 2 6 9 3" xfId="23326"/>
    <cellStyle name="20% - Accent1 3 2 6 9 3 2" xfId="23327"/>
    <cellStyle name="20% - Accent1 3 2 6 9 4" xfId="23328"/>
    <cellStyle name="20% - Accent1 3 2 7" xfId="23329"/>
    <cellStyle name="20% - Accent1 3 2 7 10" xfId="23330"/>
    <cellStyle name="20% - Accent1 3 2 7 10 2" xfId="23331"/>
    <cellStyle name="20% - Accent1 3 2 7 11" xfId="23332"/>
    <cellStyle name="20% - Accent1 3 2 7 11 2" xfId="23333"/>
    <cellStyle name="20% - Accent1 3 2 7 12" xfId="23334"/>
    <cellStyle name="20% - Accent1 3 2 7 2" xfId="23335"/>
    <cellStyle name="20% - Accent1 3 2 7 2 10" xfId="23336"/>
    <cellStyle name="20% - Accent1 3 2 7 2 10 2" xfId="23337"/>
    <cellStyle name="20% - Accent1 3 2 7 2 11" xfId="23338"/>
    <cellStyle name="20% - Accent1 3 2 7 2 2" xfId="23339"/>
    <cellStyle name="20% - Accent1 3 2 7 2 2 2" xfId="23340"/>
    <cellStyle name="20% - Accent1 3 2 7 2 2 2 2" xfId="23341"/>
    <cellStyle name="20% - Accent1 3 2 7 2 2 2 2 2" xfId="23342"/>
    <cellStyle name="20% - Accent1 3 2 7 2 2 2 2 2 2" xfId="23343"/>
    <cellStyle name="20% - Accent1 3 2 7 2 2 2 2 3" xfId="23344"/>
    <cellStyle name="20% - Accent1 3 2 7 2 2 2 3" xfId="23345"/>
    <cellStyle name="20% - Accent1 3 2 7 2 2 2 3 2" xfId="23346"/>
    <cellStyle name="20% - Accent1 3 2 7 2 2 2 4" xfId="23347"/>
    <cellStyle name="20% - Accent1 3 2 7 2 2 3" xfId="23348"/>
    <cellStyle name="20% - Accent1 3 2 7 2 2 3 2" xfId="23349"/>
    <cellStyle name="20% - Accent1 3 2 7 2 2 3 2 2" xfId="23350"/>
    <cellStyle name="20% - Accent1 3 2 7 2 2 3 2 2 2" xfId="23351"/>
    <cellStyle name="20% - Accent1 3 2 7 2 2 3 2 3" xfId="23352"/>
    <cellStyle name="20% - Accent1 3 2 7 2 2 3 3" xfId="23353"/>
    <cellStyle name="20% - Accent1 3 2 7 2 2 3 3 2" xfId="23354"/>
    <cellStyle name="20% - Accent1 3 2 7 2 2 3 4" xfId="23355"/>
    <cellStyle name="20% - Accent1 3 2 7 2 2 4" xfId="23356"/>
    <cellStyle name="20% - Accent1 3 2 7 2 2 4 2" xfId="23357"/>
    <cellStyle name="20% - Accent1 3 2 7 2 2 4 2 2" xfId="23358"/>
    <cellStyle name="20% - Accent1 3 2 7 2 2 4 2 2 2" xfId="23359"/>
    <cellStyle name="20% - Accent1 3 2 7 2 2 4 2 3" xfId="23360"/>
    <cellStyle name="20% - Accent1 3 2 7 2 2 4 3" xfId="23361"/>
    <cellStyle name="20% - Accent1 3 2 7 2 2 4 3 2" xfId="23362"/>
    <cellStyle name="20% - Accent1 3 2 7 2 2 4 4" xfId="23363"/>
    <cellStyle name="20% - Accent1 3 2 7 2 2 5" xfId="23364"/>
    <cellStyle name="20% - Accent1 3 2 7 2 2 5 2" xfId="23365"/>
    <cellStyle name="20% - Accent1 3 2 7 2 2 5 2 2" xfId="23366"/>
    <cellStyle name="20% - Accent1 3 2 7 2 2 5 3" xfId="23367"/>
    <cellStyle name="20% - Accent1 3 2 7 2 2 6" xfId="23368"/>
    <cellStyle name="20% - Accent1 3 2 7 2 2 6 2" xfId="23369"/>
    <cellStyle name="20% - Accent1 3 2 7 2 2 6 2 2" xfId="23370"/>
    <cellStyle name="20% - Accent1 3 2 7 2 2 6 3" xfId="23371"/>
    <cellStyle name="20% - Accent1 3 2 7 2 2 7" xfId="23372"/>
    <cellStyle name="20% - Accent1 3 2 7 2 2 7 2" xfId="23373"/>
    <cellStyle name="20% - Accent1 3 2 7 2 2 8" xfId="23374"/>
    <cellStyle name="20% - Accent1 3 2 7 2 2 8 2" xfId="23375"/>
    <cellStyle name="20% - Accent1 3 2 7 2 2 9" xfId="23376"/>
    <cellStyle name="20% - Accent1 3 2 7 2 3" xfId="23377"/>
    <cellStyle name="20% - Accent1 3 2 7 2 3 2" xfId="23378"/>
    <cellStyle name="20% - Accent1 3 2 7 2 3 2 2" xfId="23379"/>
    <cellStyle name="20% - Accent1 3 2 7 2 3 2 2 2" xfId="23380"/>
    <cellStyle name="20% - Accent1 3 2 7 2 3 2 2 2 2" xfId="23381"/>
    <cellStyle name="20% - Accent1 3 2 7 2 3 2 2 3" xfId="23382"/>
    <cellStyle name="20% - Accent1 3 2 7 2 3 2 3" xfId="23383"/>
    <cellStyle name="20% - Accent1 3 2 7 2 3 2 3 2" xfId="23384"/>
    <cellStyle name="20% - Accent1 3 2 7 2 3 2 4" xfId="23385"/>
    <cellStyle name="20% - Accent1 3 2 7 2 3 3" xfId="23386"/>
    <cellStyle name="20% - Accent1 3 2 7 2 3 3 2" xfId="23387"/>
    <cellStyle name="20% - Accent1 3 2 7 2 3 3 2 2" xfId="23388"/>
    <cellStyle name="20% - Accent1 3 2 7 2 3 3 2 2 2" xfId="23389"/>
    <cellStyle name="20% - Accent1 3 2 7 2 3 3 2 3" xfId="23390"/>
    <cellStyle name="20% - Accent1 3 2 7 2 3 3 3" xfId="23391"/>
    <cellStyle name="20% - Accent1 3 2 7 2 3 3 3 2" xfId="23392"/>
    <cellStyle name="20% - Accent1 3 2 7 2 3 3 4" xfId="23393"/>
    <cellStyle name="20% - Accent1 3 2 7 2 3 4" xfId="23394"/>
    <cellStyle name="20% - Accent1 3 2 7 2 3 4 2" xfId="23395"/>
    <cellStyle name="20% - Accent1 3 2 7 2 3 4 2 2" xfId="23396"/>
    <cellStyle name="20% - Accent1 3 2 7 2 3 4 2 2 2" xfId="23397"/>
    <cellStyle name="20% - Accent1 3 2 7 2 3 4 2 3" xfId="23398"/>
    <cellStyle name="20% - Accent1 3 2 7 2 3 4 3" xfId="23399"/>
    <cellStyle name="20% - Accent1 3 2 7 2 3 4 3 2" xfId="23400"/>
    <cellStyle name="20% - Accent1 3 2 7 2 3 4 4" xfId="23401"/>
    <cellStyle name="20% - Accent1 3 2 7 2 3 5" xfId="23402"/>
    <cellStyle name="20% - Accent1 3 2 7 2 3 5 2" xfId="23403"/>
    <cellStyle name="20% - Accent1 3 2 7 2 3 5 2 2" xfId="23404"/>
    <cellStyle name="20% - Accent1 3 2 7 2 3 5 3" xfId="23405"/>
    <cellStyle name="20% - Accent1 3 2 7 2 3 6" xfId="23406"/>
    <cellStyle name="20% - Accent1 3 2 7 2 3 6 2" xfId="23407"/>
    <cellStyle name="20% - Accent1 3 2 7 2 3 6 2 2" xfId="23408"/>
    <cellStyle name="20% - Accent1 3 2 7 2 3 6 3" xfId="23409"/>
    <cellStyle name="20% - Accent1 3 2 7 2 3 7" xfId="23410"/>
    <cellStyle name="20% - Accent1 3 2 7 2 3 7 2" xfId="23411"/>
    <cellStyle name="20% - Accent1 3 2 7 2 3 8" xfId="23412"/>
    <cellStyle name="20% - Accent1 3 2 7 2 3 8 2" xfId="23413"/>
    <cellStyle name="20% - Accent1 3 2 7 2 3 9" xfId="23414"/>
    <cellStyle name="20% - Accent1 3 2 7 2 4" xfId="23415"/>
    <cellStyle name="20% - Accent1 3 2 7 2 4 2" xfId="23416"/>
    <cellStyle name="20% - Accent1 3 2 7 2 4 2 2" xfId="23417"/>
    <cellStyle name="20% - Accent1 3 2 7 2 4 2 2 2" xfId="23418"/>
    <cellStyle name="20% - Accent1 3 2 7 2 4 2 3" xfId="23419"/>
    <cellStyle name="20% - Accent1 3 2 7 2 4 3" xfId="23420"/>
    <cellStyle name="20% - Accent1 3 2 7 2 4 3 2" xfId="23421"/>
    <cellStyle name="20% - Accent1 3 2 7 2 4 4" xfId="23422"/>
    <cellStyle name="20% - Accent1 3 2 7 2 5" xfId="23423"/>
    <cellStyle name="20% - Accent1 3 2 7 2 5 2" xfId="23424"/>
    <cellStyle name="20% - Accent1 3 2 7 2 5 2 2" xfId="23425"/>
    <cellStyle name="20% - Accent1 3 2 7 2 5 2 2 2" xfId="23426"/>
    <cellStyle name="20% - Accent1 3 2 7 2 5 2 3" xfId="23427"/>
    <cellStyle name="20% - Accent1 3 2 7 2 5 3" xfId="23428"/>
    <cellStyle name="20% - Accent1 3 2 7 2 5 3 2" xfId="23429"/>
    <cellStyle name="20% - Accent1 3 2 7 2 5 4" xfId="23430"/>
    <cellStyle name="20% - Accent1 3 2 7 2 6" xfId="23431"/>
    <cellStyle name="20% - Accent1 3 2 7 2 6 2" xfId="23432"/>
    <cellStyle name="20% - Accent1 3 2 7 2 6 2 2" xfId="23433"/>
    <cellStyle name="20% - Accent1 3 2 7 2 6 2 2 2" xfId="23434"/>
    <cellStyle name="20% - Accent1 3 2 7 2 6 2 3" xfId="23435"/>
    <cellStyle name="20% - Accent1 3 2 7 2 6 3" xfId="23436"/>
    <cellStyle name="20% - Accent1 3 2 7 2 6 3 2" xfId="23437"/>
    <cellStyle name="20% - Accent1 3 2 7 2 6 4" xfId="23438"/>
    <cellStyle name="20% - Accent1 3 2 7 2 7" xfId="23439"/>
    <cellStyle name="20% - Accent1 3 2 7 2 7 2" xfId="23440"/>
    <cellStyle name="20% - Accent1 3 2 7 2 7 2 2" xfId="23441"/>
    <cellStyle name="20% - Accent1 3 2 7 2 7 3" xfId="23442"/>
    <cellStyle name="20% - Accent1 3 2 7 2 8" xfId="23443"/>
    <cellStyle name="20% - Accent1 3 2 7 2 8 2" xfId="23444"/>
    <cellStyle name="20% - Accent1 3 2 7 2 8 2 2" xfId="23445"/>
    <cellStyle name="20% - Accent1 3 2 7 2 8 3" xfId="23446"/>
    <cellStyle name="20% - Accent1 3 2 7 2 9" xfId="23447"/>
    <cellStyle name="20% - Accent1 3 2 7 2 9 2" xfId="23448"/>
    <cellStyle name="20% - Accent1 3 2 7 3" xfId="23449"/>
    <cellStyle name="20% - Accent1 3 2 7 3 2" xfId="23450"/>
    <cellStyle name="20% - Accent1 3 2 7 3 2 2" xfId="23451"/>
    <cellStyle name="20% - Accent1 3 2 7 3 2 2 2" xfId="23452"/>
    <cellStyle name="20% - Accent1 3 2 7 3 2 2 2 2" xfId="23453"/>
    <cellStyle name="20% - Accent1 3 2 7 3 2 2 3" xfId="23454"/>
    <cellStyle name="20% - Accent1 3 2 7 3 2 3" xfId="23455"/>
    <cellStyle name="20% - Accent1 3 2 7 3 2 3 2" xfId="23456"/>
    <cellStyle name="20% - Accent1 3 2 7 3 2 4" xfId="23457"/>
    <cellStyle name="20% - Accent1 3 2 7 3 3" xfId="23458"/>
    <cellStyle name="20% - Accent1 3 2 7 3 3 2" xfId="23459"/>
    <cellStyle name="20% - Accent1 3 2 7 3 3 2 2" xfId="23460"/>
    <cellStyle name="20% - Accent1 3 2 7 3 3 2 2 2" xfId="23461"/>
    <cellStyle name="20% - Accent1 3 2 7 3 3 2 3" xfId="23462"/>
    <cellStyle name="20% - Accent1 3 2 7 3 3 3" xfId="23463"/>
    <cellStyle name="20% - Accent1 3 2 7 3 3 3 2" xfId="23464"/>
    <cellStyle name="20% - Accent1 3 2 7 3 3 4" xfId="23465"/>
    <cellStyle name="20% - Accent1 3 2 7 3 4" xfId="23466"/>
    <cellStyle name="20% - Accent1 3 2 7 3 4 2" xfId="23467"/>
    <cellStyle name="20% - Accent1 3 2 7 3 4 2 2" xfId="23468"/>
    <cellStyle name="20% - Accent1 3 2 7 3 4 2 2 2" xfId="23469"/>
    <cellStyle name="20% - Accent1 3 2 7 3 4 2 3" xfId="23470"/>
    <cellStyle name="20% - Accent1 3 2 7 3 4 3" xfId="23471"/>
    <cellStyle name="20% - Accent1 3 2 7 3 4 3 2" xfId="23472"/>
    <cellStyle name="20% - Accent1 3 2 7 3 4 4" xfId="23473"/>
    <cellStyle name="20% - Accent1 3 2 7 3 5" xfId="23474"/>
    <cellStyle name="20% - Accent1 3 2 7 3 5 2" xfId="23475"/>
    <cellStyle name="20% - Accent1 3 2 7 3 5 2 2" xfId="23476"/>
    <cellStyle name="20% - Accent1 3 2 7 3 5 3" xfId="23477"/>
    <cellStyle name="20% - Accent1 3 2 7 3 6" xfId="23478"/>
    <cellStyle name="20% - Accent1 3 2 7 3 6 2" xfId="23479"/>
    <cellStyle name="20% - Accent1 3 2 7 3 6 2 2" xfId="23480"/>
    <cellStyle name="20% - Accent1 3 2 7 3 6 3" xfId="23481"/>
    <cellStyle name="20% - Accent1 3 2 7 3 7" xfId="23482"/>
    <cellStyle name="20% - Accent1 3 2 7 3 7 2" xfId="23483"/>
    <cellStyle name="20% - Accent1 3 2 7 3 8" xfId="23484"/>
    <cellStyle name="20% - Accent1 3 2 7 3 8 2" xfId="23485"/>
    <cellStyle name="20% - Accent1 3 2 7 3 9" xfId="23486"/>
    <cellStyle name="20% - Accent1 3 2 7 4" xfId="23487"/>
    <cellStyle name="20% - Accent1 3 2 7 4 2" xfId="23488"/>
    <cellStyle name="20% - Accent1 3 2 7 4 2 2" xfId="23489"/>
    <cellStyle name="20% - Accent1 3 2 7 4 2 2 2" xfId="23490"/>
    <cellStyle name="20% - Accent1 3 2 7 4 2 2 2 2" xfId="23491"/>
    <cellStyle name="20% - Accent1 3 2 7 4 2 2 3" xfId="23492"/>
    <cellStyle name="20% - Accent1 3 2 7 4 2 3" xfId="23493"/>
    <cellStyle name="20% - Accent1 3 2 7 4 2 3 2" xfId="23494"/>
    <cellStyle name="20% - Accent1 3 2 7 4 2 4" xfId="23495"/>
    <cellStyle name="20% - Accent1 3 2 7 4 3" xfId="23496"/>
    <cellStyle name="20% - Accent1 3 2 7 4 3 2" xfId="23497"/>
    <cellStyle name="20% - Accent1 3 2 7 4 3 2 2" xfId="23498"/>
    <cellStyle name="20% - Accent1 3 2 7 4 3 2 2 2" xfId="23499"/>
    <cellStyle name="20% - Accent1 3 2 7 4 3 2 3" xfId="23500"/>
    <cellStyle name="20% - Accent1 3 2 7 4 3 3" xfId="23501"/>
    <cellStyle name="20% - Accent1 3 2 7 4 3 3 2" xfId="23502"/>
    <cellStyle name="20% - Accent1 3 2 7 4 3 4" xfId="23503"/>
    <cellStyle name="20% - Accent1 3 2 7 4 4" xfId="23504"/>
    <cellStyle name="20% - Accent1 3 2 7 4 4 2" xfId="23505"/>
    <cellStyle name="20% - Accent1 3 2 7 4 4 2 2" xfId="23506"/>
    <cellStyle name="20% - Accent1 3 2 7 4 4 2 2 2" xfId="23507"/>
    <cellStyle name="20% - Accent1 3 2 7 4 4 2 3" xfId="23508"/>
    <cellStyle name="20% - Accent1 3 2 7 4 4 3" xfId="23509"/>
    <cellStyle name="20% - Accent1 3 2 7 4 4 3 2" xfId="23510"/>
    <cellStyle name="20% - Accent1 3 2 7 4 4 4" xfId="23511"/>
    <cellStyle name="20% - Accent1 3 2 7 4 5" xfId="23512"/>
    <cellStyle name="20% - Accent1 3 2 7 4 5 2" xfId="23513"/>
    <cellStyle name="20% - Accent1 3 2 7 4 5 2 2" xfId="23514"/>
    <cellStyle name="20% - Accent1 3 2 7 4 5 3" xfId="23515"/>
    <cellStyle name="20% - Accent1 3 2 7 4 6" xfId="23516"/>
    <cellStyle name="20% - Accent1 3 2 7 4 6 2" xfId="23517"/>
    <cellStyle name="20% - Accent1 3 2 7 4 6 2 2" xfId="23518"/>
    <cellStyle name="20% - Accent1 3 2 7 4 6 3" xfId="23519"/>
    <cellStyle name="20% - Accent1 3 2 7 4 7" xfId="23520"/>
    <cellStyle name="20% - Accent1 3 2 7 4 7 2" xfId="23521"/>
    <cellStyle name="20% - Accent1 3 2 7 4 8" xfId="23522"/>
    <cellStyle name="20% - Accent1 3 2 7 4 8 2" xfId="23523"/>
    <cellStyle name="20% - Accent1 3 2 7 4 9" xfId="23524"/>
    <cellStyle name="20% - Accent1 3 2 7 5" xfId="23525"/>
    <cellStyle name="20% - Accent1 3 2 7 5 2" xfId="23526"/>
    <cellStyle name="20% - Accent1 3 2 7 5 2 2" xfId="23527"/>
    <cellStyle name="20% - Accent1 3 2 7 5 2 2 2" xfId="23528"/>
    <cellStyle name="20% - Accent1 3 2 7 5 2 3" xfId="23529"/>
    <cellStyle name="20% - Accent1 3 2 7 5 3" xfId="23530"/>
    <cellStyle name="20% - Accent1 3 2 7 5 3 2" xfId="23531"/>
    <cellStyle name="20% - Accent1 3 2 7 5 4" xfId="23532"/>
    <cellStyle name="20% - Accent1 3 2 7 6" xfId="23533"/>
    <cellStyle name="20% - Accent1 3 2 7 6 2" xfId="23534"/>
    <cellStyle name="20% - Accent1 3 2 7 6 2 2" xfId="23535"/>
    <cellStyle name="20% - Accent1 3 2 7 6 2 2 2" xfId="23536"/>
    <cellStyle name="20% - Accent1 3 2 7 6 2 3" xfId="23537"/>
    <cellStyle name="20% - Accent1 3 2 7 6 3" xfId="23538"/>
    <cellStyle name="20% - Accent1 3 2 7 6 3 2" xfId="23539"/>
    <cellStyle name="20% - Accent1 3 2 7 6 4" xfId="23540"/>
    <cellStyle name="20% - Accent1 3 2 7 7" xfId="23541"/>
    <cellStyle name="20% - Accent1 3 2 7 7 2" xfId="23542"/>
    <cellStyle name="20% - Accent1 3 2 7 7 2 2" xfId="23543"/>
    <cellStyle name="20% - Accent1 3 2 7 7 2 2 2" xfId="23544"/>
    <cellStyle name="20% - Accent1 3 2 7 7 2 3" xfId="23545"/>
    <cellStyle name="20% - Accent1 3 2 7 7 3" xfId="23546"/>
    <cellStyle name="20% - Accent1 3 2 7 7 3 2" xfId="23547"/>
    <cellStyle name="20% - Accent1 3 2 7 7 4" xfId="23548"/>
    <cellStyle name="20% - Accent1 3 2 7 8" xfId="23549"/>
    <cellStyle name="20% - Accent1 3 2 7 8 2" xfId="23550"/>
    <cellStyle name="20% - Accent1 3 2 7 8 2 2" xfId="23551"/>
    <cellStyle name="20% - Accent1 3 2 7 8 3" xfId="23552"/>
    <cellStyle name="20% - Accent1 3 2 7 9" xfId="23553"/>
    <cellStyle name="20% - Accent1 3 2 7 9 2" xfId="23554"/>
    <cellStyle name="20% - Accent1 3 2 7 9 2 2" xfId="23555"/>
    <cellStyle name="20% - Accent1 3 2 7 9 3" xfId="23556"/>
    <cellStyle name="20% - Accent1 3 2 8" xfId="23557"/>
    <cellStyle name="20% - Accent1 3 2 8 10" xfId="23558"/>
    <cellStyle name="20% - Accent1 3 2 8 10 2" xfId="23559"/>
    <cellStyle name="20% - Accent1 3 2 8 11" xfId="23560"/>
    <cellStyle name="20% - Accent1 3 2 8 2" xfId="23561"/>
    <cellStyle name="20% - Accent1 3 2 8 2 2" xfId="23562"/>
    <cellStyle name="20% - Accent1 3 2 8 2 2 2" xfId="23563"/>
    <cellStyle name="20% - Accent1 3 2 8 2 2 2 2" xfId="23564"/>
    <cellStyle name="20% - Accent1 3 2 8 2 2 2 2 2" xfId="23565"/>
    <cellStyle name="20% - Accent1 3 2 8 2 2 2 3" xfId="23566"/>
    <cellStyle name="20% - Accent1 3 2 8 2 2 3" xfId="23567"/>
    <cellStyle name="20% - Accent1 3 2 8 2 2 3 2" xfId="23568"/>
    <cellStyle name="20% - Accent1 3 2 8 2 2 4" xfId="23569"/>
    <cellStyle name="20% - Accent1 3 2 8 2 3" xfId="23570"/>
    <cellStyle name="20% - Accent1 3 2 8 2 3 2" xfId="23571"/>
    <cellStyle name="20% - Accent1 3 2 8 2 3 2 2" xfId="23572"/>
    <cellStyle name="20% - Accent1 3 2 8 2 3 2 2 2" xfId="23573"/>
    <cellStyle name="20% - Accent1 3 2 8 2 3 2 3" xfId="23574"/>
    <cellStyle name="20% - Accent1 3 2 8 2 3 3" xfId="23575"/>
    <cellStyle name="20% - Accent1 3 2 8 2 3 3 2" xfId="23576"/>
    <cellStyle name="20% - Accent1 3 2 8 2 3 4" xfId="23577"/>
    <cellStyle name="20% - Accent1 3 2 8 2 4" xfId="23578"/>
    <cellStyle name="20% - Accent1 3 2 8 2 4 2" xfId="23579"/>
    <cellStyle name="20% - Accent1 3 2 8 2 4 2 2" xfId="23580"/>
    <cellStyle name="20% - Accent1 3 2 8 2 4 2 2 2" xfId="23581"/>
    <cellStyle name="20% - Accent1 3 2 8 2 4 2 3" xfId="23582"/>
    <cellStyle name="20% - Accent1 3 2 8 2 4 3" xfId="23583"/>
    <cellStyle name="20% - Accent1 3 2 8 2 4 3 2" xfId="23584"/>
    <cellStyle name="20% - Accent1 3 2 8 2 4 4" xfId="23585"/>
    <cellStyle name="20% - Accent1 3 2 8 2 5" xfId="23586"/>
    <cellStyle name="20% - Accent1 3 2 8 2 5 2" xfId="23587"/>
    <cellStyle name="20% - Accent1 3 2 8 2 5 2 2" xfId="23588"/>
    <cellStyle name="20% - Accent1 3 2 8 2 5 3" xfId="23589"/>
    <cellStyle name="20% - Accent1 3 2 8 2 6" xfId="23590"/>
    <cellStyle name="20% - Accent1 3 2 8 2 6 2" xfId="23591"/>
    <cellStyle name="20% - Accent1 3 2 8 2 6 2 2" xfId="23592"/>
    <cellStyle name="20% - Accent1 3 2 8 2 6 3" xfId="23593"/>
    <cellStyle name="20% - Accent1 3 2 8 2 7" xfId="23594"/>
    <cellStyle name="20% - Accent1 3 2 8 2 7 2" xfId="23595"/>
    <cellStyle name="20% - Accent1 3 2 8 2 8" xfId="23596"/>
    <cellStyle name="20% - Accent1 3 2 8 2 8 2" xfId="23597"/>
    <cellStyle name="20% - Accent1 3 2 8 2 9" xfId="23598"/>
    <cellStyle name="20% - Accent1 3 2 8 3" xfId="23599"/>
    <cellStyle name="20% - Accent1 3 2 8 3 2" xfId="23600"/>
    <cellStyle name="20% - Accent1 3 2 8 3 2 2" xfId="23601"/>
    <cellStyle name="20% - Accent1 3 2 8 3 2 2 2" xfId="23602"/>
    <cellStyle name="20% - Accent1 3 2 8 3 2 2 2 2" xfId="23603"/>
    <cellStyle name="20% - Accent1 3 2 8 3 2 2 3" xfId="23604"/>
    <cellStyle name="20% - Accent1 3 2 8 3 2 3" xfId="23605"/>
    <cellStyle name="20% - Accent1 3 2 8 3 2 3 2" xfId="23606"/>
    <cellStyle name="20% - Accent1 3 2 8 3 2 4" xfId="23607"/>
    <cellStyle name="20% - Accent1 3 2 8 3 3" xfId="23608"/>
    <cellStyle name="20% - Accent1 3 2 8 3 3 2" xfId="23609"/>
    <cellStyle name="20% - Accent1 3 2 8 3 3 2 2" xfId="23610"/>
    <cellStyle name="20% - Accent1 3 2 8 3 3 2 2 2" xfId="23611"/>
    <cellStyle name="20% - Accent1 3 2 8 3 3 2 3" xfId="23612"/>
    <cellStyle name="20% - Accent1 3 2 8 3 3 3" xfId="23613"/>
    <cellStyle name="20% - Accent1 3 2 8 3 3 3 2" xfId="23614"/>
    <cellStyle name="20% - Accent1 3 2 8 3 3 4" xfId="23615"/>
    <cellStyle name="20% - Accent1 3 2 8 3 4" xfId="23616"/>
    <cellStyle name="20% - Accent1 3 2 8 3 4 2" xfId="23617"/>
    <cellStyle name="20% - Accent1 3 2 8 3 4 2 2" xfId="23618"/>
    <cellStyle name="20% - Accent1 3 2 8 3 4 2 2 2" xfId="23619"/>
    <cellStyle name="20% - Accent1 3 2 8 3 4 2 3" xfId="23620"/>
    <cellStyle name="20% - Accent1 3 2 8 3 4 3" xfId="23621"/>
    <cellStyle name="20% - Accent1 3 2 8 3 4 3 2" xfId="23622"/>
    <cellStyle name="20% - Accent1 3 2 8 3 4 4" xfId="23623"/>
    <cellStyle name="20% - Accent1 3 2 8 3 5" xfId="23624"/>
    <cellStyle name="20% - Accent1 3 2 8 3 5 2" xfId="23625"/>
    <cellStyle name="20% - Accent1 3 2 8 3 5 2 2" xfId="23626"/>
    <cellStyle name="20% - Accent1 3 2 8 3 5 3" xfId="23627"/>
    <cellStyle name="20% - Accent1 3 2 8 3 6" xfId="23628"/>
    <cellStyle name="20% - Accent1 3 2 8 3 6 2" xfId="23629"/>
    <cellStyle name="20% - Accent1 3 2 8 3 6 2 2" xfId="23630"/>
    <cellStyle name="20% - Accent1 3 2 8 3 6 3" xfId="23631"/>
    <cellStyle name="20% - Accent1 3 2 8 3 7" xfId="23632"/>
    <cellStyle name="20% - Accent1 3 2 8 3 7 2" xfId="23633"/>
    <cellStyle name="20% - Accent1 3 2 8 3 8" xfId="23634"/>
    <cellStyle name="20% - Accent1 3 2 8 3 8 2" xfId="23635"/>
    <cellStyle name="20% - Accent1 3 2 8 3 9" xfId="23636"/>
    <cellStyle name="20% - Accent1 3 2 8 4" xfId="23637"/>
    <cellStyle name="20% - Accent1 3 2 8 4 2" xfId="23638"/>
    <cellStyle name="20% - Accent1 3 2 8 4 2 2" xfId="23639"/>
    <cellStyle name="20% - Accent1 3 2 8 4 2 2 2" xfId="23640"/>
    <cellStyle name="20% - Accent1 3 2 8 4 2 3" xfId="23641"/>
    <cellStyle name="20% - Accent1 3 2 8 4 3" xfId="23642"/>
    <cellStyle name="20% - Accent1 3 2 8 4 3 2" xfId="23643"/>
    <cellStyle name="20% - Accent1 3 2 8 4 4" xfId="23644"/>
    <cellStyle name="20% - Accent1 3 2 8 5" xfId="23645"/>
    <cellStyle name="20% - Accent1 3 2 8 5 2" xfId="23646"/>
    <cellStyle name="20% - Accent1 3 2 8 5 2 2" xfId="23647"/>
    <cellStyle name="20% - Accent1 3 2 8 5 2 2 2" xfId="23648"/>
    <cellStyle name="20% - Accent1 3 2 8 5 2 3" xfId="23649"/>
    <cellStyle name="20% - Accent1 3 2 8 5 3" xfId="23650"/>
    <cellStyle name="20% - Accent1 3 2 8 5 3 2" xfId="23651"/>
    <cellStyle name="20% - Accent1 3 2 8 5 4" xfId="23652"/>
    <cellStyle name="20% - Accent1 3 2 8 6" xfId="23653"/>
    <cellStyle name="20% - Accent1 3 2 8 6 2" xfId="23654"/>
    <cellStyle name="20% - Accent1 3 2 8 6 2 2" xfId="23655"/>
    <cellStyle name="20% - Accent1 3 2 8 6 2 2 2" xfId="23656"/>
    <cellStyle name="20% - Accent1 3 2 8 6 2 3" xfId="23657"/>
    <cellStyle name="20% - Accent1 3 2 8 6 3" xfId="23658"/>
    <cellStyle name="20% - Accent1 3 2 8 6 3 2" xfId="23659"/>
    <cellStyle name="20% - Accent1 3 2 8 6 4" xfId="23660"/>
    <cellStyle name="20% - Accent1 3 2 8 7" xfId="23661"/>
    <cellStyle name="20% - Accent1 3 2 8 7 2" xfId="23662"/>
    <cellStyle name="20% - Accent1 3 2 8 7 2 2" xfId="23663"/>
    <cellStyle name="20% - Accent1 3 2 8 7 3" xfId="23664"/>
    <cellStyle name="20% - Accent1 3 2 8 8" xfId="23665"/>
    <cellStyle name="20% - Accent1 3 2 8 8 2" xfId="23666"/>
    <cellStyle name="20% - Accent1 3 2 8 8 2 2" xfId="23667"/>
    <cellStyle name="20% - Accent1 3 2 8 8 3" xfId="23668"/>
    <cellStyle name="20% - Accent1 3 2 8 9" xfId="23669"/>
    <cellStyle name="20% - Accent1 3 2 8 9 2" xfId="23670"/>
    <cellStyle name="20% - Accent1 3 2 9" xfId="23671"/>
    <cellStyle name="20% - Accent1 3 2 9 10" xfId="23672"/>
    <cellStyle name="20% - Accent1 3 2 9 10 2" xfId="23673"/>
    <cellStyle name="20% - Accent1 3 2 9 11" xfId="23674"/>
    <cellStyle name="20% - Accent1 3 2 9 2" xfId="23675"/>
    <cellStyle name="20% - Accent1 3 2 9 2 2" xfId="23676"/>
    <cellStyle name="20% - Accent1 3 2 9 2 2 2" xfId="23677"/>
    <cellStyle name="20% - Accent1 3 2 9 2 2 2 2" xfId="23678"/>
    <cellStyle name="20% - Accent1 3 2 9 2 2 2 2 2" xfId="23679"/>
    <cellStyle name="20% - Accent1 3 2 9 2 2 2 3" xfId="23680"/>
    <cellStyle name="20% - Accent1 3 2 9 2 2 3" xfId="23681"/>
    <cellStyle name="20% - Accent1 3 2 9 2 2 3 2" xfId="23682"/>
    <cellStyle name="20% - Accent1 3 2 9 2 2 4" xfId="23683"/>
    <cellStyle name="20% - Accent1 3 2 9 2 3" xfId="23684"/>
    <cellStyle name="20% - Accent1 3 2 9 2 3 2" xfId="23685"/>
    <cellStyle name="20% - Accent1 3 2 9 2 3 2 2" xfId="23686"/>
    <cellStyle name="20% - Accent1 3 2 9 2 3 2 2 2" xfId="23687"/>
    <cellStyle name="20% - Accent1 3 2 9 2 3 2 3" xfId="23688"/>
    <cellStyle name="20% - Accent1 3 2 9 2 3 3" xfId="23689"/>
    <cellStyle name="20% - Accent1 3 2 9 2 3 3 2" xfId="23690"/>
    <cellStyle name="20% - Accent1 3 2 9 2 3 4" xfId="23691"/>
    <cellStyle name="20% - Accent1 3 2 9 2 4" xfId="23692"/>
    <cellStyle name="20% - Accent1 3 2 9 2 4 2" xfId="23693"/>
    <cellStyle name="20% - Accent1 3 2 9 2 4 2 2" xfId="23694"/>
    <cellStyle name="20% - Accent1 3 2 9 2 4 2 2 2" xfId="23695"/>
    <cellStyle name="20% - Accent1 3 2 9 2 4 2 3" xfId="23696"/>
    <cellStyle name="20% - Accent1 3 2 9 2 4 3" xfId="23697"/>
    <cellStyle name="20% - Accent1 3 2 9 2 4 3 2" xfId="23698"/>
    <cellStyle name="20% - Accent1 3 2 9 2 4 4" xfId="23699"/>
    <cellStyle name="20% - Accent1 3 2 9 2 5" xfId="23700"/>
    <cellStyle name="20% - Accent1 3 2 9 2 5 2" xfId="23701"/>
    <cellStyle name="20% - Accent1 3 2 9 2 5 2 2" xfId="23702"/>
    <cellStyle name="20% - Accent1 3 2 9 2 5 3" xfId="23703"/>
    <cellStyle name="20% - Accent1 3 2 9 2 6" xfId="23704"/>
    <cellStyle name="20% - Accent1 3 2 9 2 6 2" xfId="23705"/>
    <cellStyle name="20% - Accent1 3 2 9 2 6 2 2" xfId="23706"/>
    <cellStyle name="20% - Accent1 3 2 9 2 6 3" xfId="23707"/>
    <cellStyle name="20% - Accent1 3 2 9 2 7" xfId="23708"/>
    <cellStyle name="20% - Accent1 3 2 9 2 7 2" xfId="23709"/>
    <cellStyle name="20% - Accent1 3 2 9 2 8" xfId="23710"/>
    <cellStyle name="20% - Accent1 3 2 9 2 8 2" xfId="23711"/>
    <cellStyle name="20% - Accent1 3 2 9 2 9" xfId="23712"/>
    <cellStyle name="20% - Accent1 3 2 9 3" xfId="23713"/>
    <cellStyle name="20% - Accent1 3 2 9 3 2" xfId="23714"/>
    <cellStyle name="20% - Accent1 3 2 9 3 2 2" xfId="23715"/>
    <cellStyle name="20% - Accent1 3 2 9 3 2 2 2" xfId="23716"/>
    <cellStyle name="20% - Accent1 3 2 9 3 2 2 2 2" xfId="23717"/>
    <cellStyle name="20% - Accent1 3 2 9 3 2 2 3" xfId="23718"/>
    <cellStyle name="20% - Accent1 3 2 9 3 2 3" xfId="23719"/>
    <cellStyle name="20% - Accent1 3 2 9 3 2 3 2" xfId="23720"/>
    <cellStyle name="20% - Accent1 3 2 9 3 2 4" xfId="23721"/>
    <cellStyle name="20% - Accent1 3 2 9 3 3" xfId="23722"/>
    <cellStyle name="20% - Accent1 3 2 9 3 3 2" xfId="23723"/>
    <cellStyle name="20% - Accent1 3 2 9 3 3 2 2" xfId="23724"/>
    <cellStyle name="20% - Accent1 3 2 9 3 3 2 2 2" xfId="23725"/>
    <cellStyle name="20% - Accent1 3 2 9 3 3 2 3" xfId="23726"/>
    <cellStyle name="20% - Accent1 3 2 9 3 3 3" xfId="23727"/>
    <cellStyle name="20% - Accent1 3 2 9 3 3 3 2" xfId="23728"/>
    <cellStyle name="20% - Accent1 3 2 9 3 3 4" xfId="23729"/>
    <cellStyle name="20% - Accent1 3 2 9 3 4" xfId="23730"/>
    <cellStyle name="20% - Accent1 3 2 9 3 4 2" xfId="23731"/>
    <cellStyle name="20% - Accent1 3 2 9 3 4 2 2" xfId="23732"/>
    <cellStyle name="20% - Accent1 3 2 9 3 4 2 2 2" xfId="23733"/>
    <cellStyle name="20% - Accent1 3 2 9 3 4 2 3" xfId="23734"/>
    <cellStyle name="20% - Accent1 3 2 9 3 4 3" xfId="23735"/>
    <cellStyle name="20% - Accent1 3 2 9 3 4 3 2" xfId="23736"/>
    <cellStyle name="20% - Accent1 3 2 9 3 4 4" xfId="23737"/>
    <cellStyle name="20% - Accent1 3 2 9 3 5" xfId="23738"/>
    <cellStyle name="20% - Accent1 3 2 9 3 5 2" xfId="23739"/>
    <cellStyle name="20% - Accent1 3 2 9 3 5 2 2" xfId="23740"/>
    <cellStyle name="20% - Accent1 3 2 9 3 5 3" xfId="23741"/>
    <cellStyle name="20% - Accent1 3 2 9 3 6" xfId="23742"/>
    <cellStyle name="20% - Accent1 3 2 9 3 6 2" xfId="23743"/>
    <cellStyle name="20% - Accent1 3 2 9 3 6 2 2" xfId="23744"/>
    <cellStyle name="20% - Accent1 3 2 9 3 6 3" xfId="23745"/>
    <cellStyle name="20% - Accent1 3 2 9 3 7" xfId="23746"/>
    <cellStyle name="20% - Accent1 3 2 9 3 7 2" xfId="23747"/>
    <cellStyle name="20% - Accent1 3 2 9 3 8" xfId="23748"/>
    <cellStyle name="20% - Accent1 3 2 9 3 8 2" xfId="23749"/>
    <cellStyle name="20% - Accent1 3 2 9 3 9" xfId="23750"/>
    <cellStyle name="20% - Accent1 3 2 9 4" xfId="23751"/>
    <cellStyle name="20% - Accent1 3 2 9 4 2" xfId="23752"/>
    <cellStyle name="20% - Accent1 3 2 9 4 2 2" xfId="23753"/>
    <cellStyle name="20% - Accent1 3 2 9 4 2 2 2" xfId="23754"/>
    <cellStyle name="20% - Accent1 3 2 9 4 2 3" xfId="23755"/>
    <cellStyle name="20% - Accent1 3 2 9 4 3" xfId="23756"/>
    <cellStyle name="20% - Accent1 3 2 9 4 3 2" xfId="23757"/>
    <cellStyle name="20% - Accent1 3 2 9 4 4" xfId="23758"/>
    <cellStyle name="20% - Accent1 3 2 9 5" xfId="23759"/>
    <cellStyle name="20% - Accent1 3 2 9 5 2" xfId="23760"/>
    <cellStyle name="20% - Accent1 3 2 9 5 2 2" xfId="23761"/>
    <cellStyle name="20% - Accent1 3 2 9 5 2 2 2" xfId="23762"/>
    <cellStyle name="20% - Accent1 3 2 9 5 2 3" xfId="23763"/>
    <cellStyle name="20% - Accent1 3 2 9 5 3" xfId="23764"/>
    <cellStyle name="20% - Accent1 3 2 9 5 3 2" xfId="23765"/>
    <cellStyle name="20% - Accent1 3 2 9 5 4" xfId="23766"/>
    <cellStyle name="20% - Accent1 3 2 9 6" xfId="23767"/>
    <cellStyle name="20% - Accent1 3 2 9 6 2" xfId="23768"/>
    <cellStyle name="20% - Accent1 3 2 9 6 2 2" xfId="23769"/>
    <cellStyle name="20% - Accent1 3 2 9 6 2 2 2" xfId="23770"/>
    <cellStyle name="20% - Accent1 3 2 9 6 2 3" xfId="23771"/>
    <cellStyle name="20% - Accent1 3 2 9 6 3" xfId="23772"/>
    <cellStyle name="20% - Accent1 3 2 9 6 3 2" xfId="23773"/>
    <cellStyle name="20% - Accent1 3 2 9 6 4" xfId="23774"/>
    <cellStyle name="20% - Accent1 3 2 9 7" xfId="23775"/>
    <cellStyle name="20% - Accent1 3 2 9 7 2" xfId="23776"/>
    <cellStyle name="20% - Accent1 3 2 9 7 2 2" xfId="23777"/>
    <cellStyle name="20% - Accent1 3 2 9 7 3" xfId="23778"/>
    <cellStyle name="20% - Accent1 3 2 9 8" xfId="23779"/>
    <cellStyle name="20% - Accent1 3 2 9 8 2" xfId="23780"/>
    <cellStyle name="20% - Accent1 3 2 9 8 2 2" xfId="23781"/>
    <cellStyle name="20% - Accent1 3 2 9 8 3" xfId="23782"/>
    <cellStyle name="20% - Accent1 3 2 9 9" xfId="23783"/>
    <cellStyle name="20% - Accent1 3 2 9 9 2" xfId="23784"/>
    <cellStyle name="20% - Accent1 3 20" xfId="23785"/>
    <cellStyle name="20% - Accent1 3 20 2" xfId="23786"/>
    <cellStyle name="20% - Accent1 3 21" xfId="23787"/>
    <cellStyle name="20% - Accent1 3 3" xfId="23788"/>
    <cellStyle name="20% - Accent1 3 3 10" xfId="23789"/>
    <cellStyle name="20% - Accent1 3 3 10 2" xfId="23790"/>
    <cellStyle name="20% - Accent1 3 3 10 2 2" xfId="23791"/>
    <cellStyle name="20% - Accent1 3 3 10 2 2 2" xfId="23792"/>
    <cellStyle name="20% - Accent1 3 3 10 2 3" xfId="23793"/>
    <cellStyle name="20% - Accent1 3 3 10 3" xfId="23794"/>
    <cellStyle name="20% - Accent1 3 3 10 3 2" xfId="23795"/>
    <cellStyle name="20% - Accent1 3 3 10 4" xfId="23796"/>
    <cellStyle name="20% - Accent1 3 3 11" xfId="23797"/>
    <cellStyle name="20% - Accent1 3 3 11 2" xfId="23798"/>
    <cellStyle name="20% - Accent1 3 3 11 2 2" xfId="23799"/>
    <cellStyle name="20% - Accent1 3 3 11 2 2 2" xfId="23800"/>
    <cellStyle name="20% - Accent1 3 3 11 2 3" xfId="23801"/>
    <cellStyle name="20% - Accent1 3 3 11 3" xfId="23802"/>
    <cellStyle name="20% - Accent1 3 3 11 3 2" xfId="23803"/>
    <cellStyle name="20% - Accent1 3 3 11 4" xfId="23804"/>
    <cellStyle name="20% - Accent1 3 3 12" xfId="23805"/>
    <cellStyle name="20% - Accent1 3 3 12 2" xfId="23806"/>
    <cellStyle name="20% - Accent1 3 3 12 2 2" xfId="23807"/>
    <cellStyle name="20% - Accent1 3 3 12 3" xfId="23808"/>
    <cellStyle name="20% - Accent1 3 3 13" xfId="23809"/>
    <cellStyle name="20% - Accent1 3 3 13 2" xfId="23810"/>
    <cellStyle name="20% - Accent1 3 3 13 2 2" xfId="23811"/>
    <cellStyle name="20% - Accent1 3 3 13 3" xfId="23812"/>
    <cellStyle name="20% - Accent1 3 3 14" xfId="23813"/>
    <cellStyle name="20% - Accent1 3 3 14 2" xfId="23814"/>
    <cellStyle name="20% - Accent1 3 3 15" xfId="23815"/>
    <cellStyle name="20% - Accent1 3 3 15 2" xfId="23816"/>
    <cellStyle name="20% - Accent1 3 3 16" xfId="23817"/>
    <cellStyle name="20% - Accent1 3 3 2" xfId="23818"/>
    <cellStyle name="20% - Accent1 3 3 2 10" xfId="23819"/>
    <cellStyle name="20% - Accent1 3 3 2 10 2" xfId="23820"/>
    <cellStyle name="20% - Accent1 3 3 2 10 2 2" xfId="23821"/>
    <cellStyle name="20% - Accent1 3 3 2 10 2 2 2" xfId="23822"/>
    <cellStyle name="20% - Accent1 3 3 2 10 2 3" xfId="23823"/>
    <cellStyle name="20% - Accent1 3 3 2 10 3" xfId="23824"/>
    <cellStyle name="20% - Accent1 3 3 2 10 3 2" xfId="23825"/>
    <cellStyle name="20% - Accent1 3 3 2 10 4" xfId="23826"/>
    <cellStyle name="20% - Accent1 3 3 2 11" xfId="23827"/>
    <cellStyle name="20% - Accent1 3 3 2 11 2" xfId="23828"/>
    <cellStyle name="20% - Accent1 3 3 2 11 2 2" xfId="23829"/>
    <cellStyle name="20% - Accent1 3 3 2 11 3" xfId="23830"/>
    <cellStyle name="20% - Accent1 3 3 2 12" xfId="23831"/>
    <cellStyle name="20% - Accent1 3 3 2 12 2" xfId="23832"/>
    <cellStyle name="20% - Accent1 3 3 2 12 2 2" xfId="23833"/>
    <cellStyle name="20% - Accent1 3 3 2 12 3" xfId="23834"/>
    <cellStyle name="20% - Accent1 3 3 2 13" xfId="23835"/>
    <cellStyle name="20% - Accent1 3 3 2 13 2" xfId="23836"/>
    <cellStyle name="20% - Accent1 3 3 2 14" xfId="23837"/>
    <cellStyle name="20% - Accent1 3 3 2 14 2" xfId="23838"/>
    <cellStyle name="20% - Accent1 3 3 2 15" xfId="23839"/>
    <cellStyle name="20% - Accent1 3 3 2 2" xfId="23840"/>
    <cellStyle name="20% - Accent1 3 3 2 2 10" xfId="23841"/>
    <cellStyle name="20% - Accent1 3 3 2 2 10 2" xfId="23842"/>
    <cellStyle name="20% - Accent1 3 3 2 2 10 2 2" xfId="23843"/>
    <cellStyle name="20% - Accent1 3 3 2 2 10 3" xfId="23844"/>
    <cellStyle name="20% - Accent1 3 3 2 2 11" xfId="23845"/>
    <cellStyle name="20% - Accent1 3 3 2 2 11 2" xfId="23846"/>
    <cellStyle name="20% - Accent1 3 3 2 2 11 2 2" xfId="23847"/>
    <cellStyle name="20% - Accent1 3 3 2 2 11 3" xfId="23848"/>
    <cellStyle name="20% - Accent1 3 3 2 2 12" xfId="23849"/>
    <cellStyle name="20% - Accent1 3 3 2 2 12 2" xfId="23850"/>
    <cellStyle name="20% - Accent1 3 3 2 2 13" xfId="23851"/>
    <cellStyle name="20% - Accent1 3 3 2 2 13 2" xfId="23852"/>
    <cellStyle name="20% - Accent1 3 3 2 2 14" xfId="23853"/>
    <cellStyle name="20% - Accent1 3 3 2 2 2" xfId="23854"/>
    <cellStyle name="20% - Accent1 3 3 2 2 2 10" xfId="23855"/>
    <cellStyle name="20% - Accent1 3 3 2 2 2 10 2" xfId="23856"/>
    <cellStyle name="20% - Accent1 3 3 2 2 2 11" xfId="23857"/>
    <cellStyle name="20% - Accent1 3 3 2 2 2 2" xfId="23858"/>
    <cellStyle name="20% - Accent1 3 3 2 2 2 2 2" xfId="23859"/>
    <cellStyle name="20% - Accent1 3 3 2 2 2 2 2 2" xfId="23860"/>
    <cellStyle name="20% - Accent1 3 3 2 2 2 2 2 2 2" xfId="23861"/>
    <cellStyle name="20% - Accent1 3 3 2 2 2 2 2 2 2 2" xfId="23862"/>
    <cellStyle name="20% - Accent1 3 3 2 2 2 2 2 2 3" xfId="23863"/>
    <cellStyle name="20% - Accent1 3 3 2 2 2 2 2 3" xfId="23864"/>
    <cellStyle name="20% - Accent1 3 3 2 2 2 2 2 3 2" xfId="23865"/>
    <cellStyle name="20% - Accent1 3 3 2 2 2 2 2 4" xfId="23866"/>
    <cellStyle name="20% - Accent1 3 3 2 2 2 2 3" xfId="23867"/>
    <cellStyle name="20% - Accent1 3 3 2 2 2 2 3 2" xfId="23868"/>
    <cellStyle name="20% - Accent1 3 3 2 2 2 2 3 2 2" xfId="23869"/>
    <cellStyle name="20% - Accent1 3 3 2 2 2 2 3 2 2 2" xfId="23870"/>
    <cellStyle name="20% - Accent1 3 3 2 2 2 2 3 2 3" xfId="23871"/>
    <cellStyle name="20% - Accent1 3 3 2 2 2 2 3 3" xfId="23872"/>
    <cellStyle name="20% - Accent1 3 3 2 2 2 2 3 3 2" xfId="23873"/>
    <cellStyle name="20% - Accent1 3 3 2 2 2 2 3 4" xfId="23874"/>
    <cellStyle name="20% - Accent1 3 3 2 2 2 2 4" xfId="23875"/>
    <cellStyle name="20% - Accent1 3 3 2 2 2 2 4 2" xfId="23876"/>
    <cellStyle name="20% - Accent1 3 3 2 2 2 2 4 2 2" xfId="23877"/>
    <cellStyle name="20% - Accent1 3 3 2 2 2 2 4 2 2 2" xfId="23878"/>
    <cellStyle name="20% - Accent1 3 3 2 2 2 2 4 2 3" xfId="23879"/>
    <cellStyle name="20% - Accent1 3 3 2 2 2 2 4 3" xfId="23880"/>
    <cellStyle name="20% - Accent1 3 3 2 2 2 2 4 3 2" xfId="23881"/>
    <cellStyle name="20% - Accent1 3 3 2 2 2 2 4 4" xfId="23882"/>
    <cellStyle name="20% - Accent1 3 3 2 2 2 2 5" xfId="23883"/>
    <cellStyle name="20% - Accent1 3 3 2 2 2 2 5 2" xfId="23884"/>
    <cellStyle name="20% - Accent1 3 3 2 2 2 2 5 2 2" xfId="23885"/>
    <cellStyle name="20% - Accent1 3 3 2 2 2 2 5 3" xfId="23886"/>
    <cellStyle name="20% - Accent1 3 3 2 2 2 2 6" xfId="23887"/>
    <cellStyle name="20% - Accent1 3 3 2 2 2 2 6 2" xfId="23888"/>
    <cellStyle name="20% - Accent1 3 3 2 2 2 2 6 2 2" xfId="23889"/>
    <cellStyle name="20% - Accent1 3 3 2 2 2 2 6 3" xfId="23890"/>
    <cellStyle name="20% - Accent1 3 3 2 2 2 2 7" xfId="23891"/>
    <cellStyle name="20% - Accent1 3 3 2 2 2 2 7 2" xfId="23892"/>
    <cellStyle name="20% - Accent1 3 3 2 2 2 2 8" xfId="23893"/>
    <cellStyle name="20% - Accent1 3 3 2 2 2 2 8 2" xfId="23894"/>
    <cellStyle name="20% - Accent1 3 3 2 2 2 2 9" xfId="23895"/>
    <cellStyle name="20% - Accent1 3 3 2 2 2 3" xfId="23896"/>
    <cellStyle name="20% - Accent1 3 3 2 2 2 3 2" xfId="23897"/>
    <cellStyle name="20% - Accent1 3 3 2 2 2 3 2 2" xfId="23898"/>
    <cellStyle name="20% - Accent1 3 3 2 2 2 3 2 2 2" xfId="23899"/>
    <cellStyle name="20% - Accent1 3 3 2 2 2 3 2 2 2 2" xfId="23900"/>
    <cellStyle name="20% - Accent1 3 3 2 2 2 3 2 2 3" xfId="23901"/>
    <cellStyle name="20% - Accent1 3 3 2 2 2 3 2 3" xfId="23902"/>
    <cellStyle name="20% - Accent1 3 3 2 2 2 3 2 3 2" xfId="23903"/>
    <cellStyle name="20% - Accent1 3 3 2 2 2 3 2 4" xfId="23904"/>
    <cellStyle name="20% - Accent1 3 3 2 2 2 3 3" xfId="23905"/>
    <cellStyle name="20% - Accent1 3 3 2 2 2 3 3 2" xfId="23906"/>
    <cellStyle name="20% - Accent1 3 3 2 2 2 3 3 2 2" xfId="23907"/>
    <cellStyle name="20% - Accent1 3 3 2 2 2 3 3 2 2 2" xfId="23908"/>
    <cellStyle name="20% - Accent1 3 3 2 2 2 3 3 2 3" xfId="23909"/>
    <cellStyle name="20% - Accent1 3 3 2 2 2 3 3 3" xfId="23910"/>
    <cellStyle name="20% - Accent1 3 3 2 2 2 3 3 3 2" xfId="23911"/>
    <cellStyle name="20% - Accent1 3 3 2 2 2 3 3 4" xfId="23912"/>
    <cellStyle name="20% - Accent1 3 3 2 2 2 3 4" xfId="23913"/>
    <cellStyle name="20% - Accent1 3 3 2 2 2 3 4 2" xfId="23914"/>
    <cellStyle name="20% - Accent1 3 3 2 2 2 3 4 2 2" xfId="23915"/>
    <cellStyle name="20% - Accent1 3 3 2 2 2 3 4 2 2 2" xfId="23916"/>
    <cellStyle name="20% - Accent1 3 3 2 2 2 3 4 2 3" xfId="23917"/>
    <cellStyle name="20% - Accent1 3 3 2 2 2 3 4 3" xfId="23918"/>
    <cellStyle name="20% - Accent1 3 3 2 2 2 3 4 3 2" xfId="23919"/>
    <cellStyle name="20% - Accent1 3 3 2 2 2 3 4 4" xfId="23920"/>
    <cellStyle name="20% - Accent1 3 3 2 2 2 3 5" xfId="23921"/>
    <cellStyle name="20% - Accent1 3 3 2 2 2 3 5 2" xfId="23922"/>
    <cellStyle name="20% - Accent1 3 3 2 2 2 3 5 2 2" xfId="23923"/>
    <cellStyle name="20% - Accent1 3 3 2 2 2 3 5 3" xfId="23924"/>
    <cellStyle name="20% - Accent1 3 3 2 2 2 3 6" xfId="23925"/>
    <cellStyle name="20% - Accent1 3 3 2 2 2 3 6 2" xfId="23926"/>
    <cellStyle name="20% - Accent1 3 3 2 2 2 3 6 2 2" xfId="23927"/>
    <cellStyle name="20% - Accent1 3 3 2 2 2 3 6 3" xfId="23928"/>
    <cellStyle name="20% - Accent1 3 3 2 2 2 3 7" xfId="23929"/>
    <cellStyle name="20% - Accent1 3 3 2 2 2 3 7 2" xfId="23930"/>
    <cellStyle name="20% - Accent1 3 3 2 2 2 3 8" xfId="23931"/>
    <cellStyle name="20% - Accent1 3 3 2 2 2 3 8 2" xfId="23932"/>
    <cellStyle name="20% - Accent1 3 3 2 2 2 3 9" xfId="23933"/>
    <cellStyle name="20% - Accent1 3 3 2 2 2 4" xfId="23934"/>
    <cellStyle name="20% - Accent1 3 3 2 2 2 4 2" xfId="23935"/>
    <cellStyle name="20% - Accent1 3 3 2 2 2 4 2 2" xfId="23936"/>
    <cellStyle name="20% - Accent1 3 3 2 2 2 4 2 2 2" xfId="23937"/>
    <cellStyle name="20% - Accent1 3 3 2 2 2 4 2 3" xfId="23938"/>
    <cellStyle name="20% - Accent1 3 3 2 2 2 4 3" xfId="23939"/>
    <cellStyle name="20% - Accent1 3 3 2 2 2 4 3 2" xfId="23940"/>
    <cellStyle name="20% - Accent1 3 3 2 2 2 4 4" xfId="23941"/>
    <cellStyle name="20% - Accent1 3 3 2 2 2 5" xfId="23942"/>
    <cellStyle name="20% - Accent1 3 3 2 2 2 5 2" xfId="23943"/>
    <cellStyle name="20% - Accent1 3 3 2 2 2 5 2 2" xfId="23944"/>
    <cellStyle name="20% - Accent1 3 3 2 2 2 5 2 2 2" xfId="23945"/>
    <cellStyle name="20% - Accent1 3 3 2 2 2 5 2 3" xfId="23946"/>
    <cellStyle name="20% - Accent1 3 3 2 2 2 5 3" xfId="23947"/>
    <cellStyle name="20% - Accent1 3 3 2 2 2 5 3 2" xfId="23948"/>
    <cellStyle name="20% - Accent1 3 3 2 2 2 5 4" xfId="23949"/>
    <cellStyle name="20% - Accent1 3 3 2 2 2 6" xfId="23950"/>
    <cellStyle name="20% - Accent1 3 3 2 2 2 6 2" xfId="23951"/>
    <cellStyle name="20% - Accent1 3 3 2 2 2 6 2 2" xfId="23952"/>
    <cellStyle name="20% - Accent1 3 3 2 2 2 6 2 2 2" xfId="23953"/>
    <cellStyle name="20% - Accent1 3 3 2 2 2 6 2 3" xfId="23954"/>
    <cellStyle name="20% - Accent1 3 3 2 2 2 6 3" xfId="23955"/>
    <cellStyle name="20% - Accent1 3 3 2 2 2 6 3 2" xfId="23956"/>
    <cellStyle name="20% - Accent1 3 3 2 2 2 6 4" xfId="23957"/>
    <cellStyle name="20% - Accent1 3 3 2 2 2 7" xfId="23958"/>
    <cellStyle name="20% - Accent1 3 3 2 2 2 7 2" xfId="23959"/>
    <cellStyle name="20% - Accent1 3 3 2 2 2 7 2 2" xfId="23960"/>
    <cellStyle name="20% - Accent1 3 3 2 2 2 7 3" xfId="23961"/>
    <cellStyle name="20% - Accent1 3 3 2 2 2 8" xfId="23962"/>
    <cellStyle name="20% - Accent1 3 3 2 2 2 8 2" xfId="23963"/>
    <cellStyle name="20% - Accent1 3 3 2 2 2 8 2 2" xfId="23964"/>
    <cellStyle name="20% - Accent1 3 3 2 2 2 8 3" xfId="23965"/>
    <cellStyle name="20% - Accent1 3 3 2 2 2 9" xfId="23966"/>
    <cellStyle name="20% - Accent1 3 3 2 2 2 9 2" xfId="23967"/>
    <cellStyle name="20% - Accent1 3 3 2 2 3" xfId="23968"/>
    <cellStyle name="20% - Accent1 3 3 2 2 3 10" xfId="23969"/>
    <cellStyle name="20% - Accent1 3 3 2 2 3 10 2" xfId="23970"/>
    <cellStyle name="20% - Accent1 3 3 2 2 3 11" xfId="23971"/>
    <cellStyle name="20% - Accent1 3 3 2 2 3 2" xfId="23972"/>
    <cellStyle name="20% - Accent1 3 3 2 2 3 2 2" xfId="23973"/>
    <cellStyle name="20% - Accent1 3 3 2 2 3 2 2 2" xfId="23974"/>
    <cellStyle name="20% - Accent1 3 3 2 2 3 2 2 2 2" xfId="23975"/>
    <cellStyle name="20% - Accent1 3 3 2 2 3 2 2 2 2 2" xfId="23976"/>
    <cellStyle name="20% - Accent1 3 3 2 2 3 2 2 2 3" xfId="23977"/>
    <cellStyle name="20% - Accent1 3 3 2 2 3 2 2 3" xfId="23978"/>
    <cellStyle name="20% - Accent1 3 3 2 2 3 2 2 3 2" xfId="23979"/>
    <cellStyle name="20% - Accent1 3 3 2 2 3 2 2 4" xfId="23980"/>
    <cellStyle name="20% - Accent1 3 3 2 2 3 2 3" xfId="23981"/>
    <cellStyle name="20% - Accent1 3 3 2 2 3 2 3 2" xfId="23982"/>
    <cellStyle name="20% - Accent1 3 3 2 2 3 2 3 2 2" xfId="23983"/>
    <cellStyle name="20% - Accent1 3 3 2 2 3 2 3 2 2 2" xfId="23984"/>
    <cellStyle name="20% - Accent1 3 3 2 2 3 2 3 2 3" xfId="23985"/>
    <cellStyle name="20% - Accent1 3 3 2 2 3 2 3 3" xfId="23986"/>
    <cellStyle name="20% - Accent1 3 3 2 2 3 2 3 3 2" xfId="23987"/>
    <cellStyle name="20% - Accent1 3 3 2 2 3 2 3 4" xfId="23988"/>
    <cellStyle name="20% - Accent1 3 3 2 2 3 2 4" xfId="23989"/>
    <cellStyle name="20% - Accent1 3 3 2 2 3 2 4 2" xfId="23990"/>
    <cellStyle name="20% - Accent1 3 3 2 2 3 2 4 2 2" xfId="23991"/>
    <cellStyle name="20% - Accent1 3 3 2 2 3 2 4 2 2 2" xfId="23992"/>
    <cellStyle name="20% - Accent1 3 3 2 2 3 2 4 2 3" xfId="23993"/>
    <cellStyle name="20% - Accent1 3 3 2 2 3 2 4 3" xfId="23994"/>
    <cellStyle name="20% - Accent1 3 3 2 2 3 2 4 3 2" xfId="23995"/>
    <cellStyle name="20% - Accent1 3 3 2 2 3 2 4 4" xfId="23996"/>
    <cellStyle name="20% - Accent1 3 3 2 2 3 2 5" xfId="23997"/>
    <cellStyle name="20% - Accent1 3 3 2 2 3 2 5 2" xfId="23998"/>
    <cellStyle name="20% - Accent1 3 3 2 2 3 2 5 2 2" xfId="23999"/>
    <cellStyle name="20% - Accent1 3 3 2 2 3 2 5 3" xfId="24000"/>
    <cellStyle name="20% - Accent1 3 3 2 2 3 2 6" xfId="24001"/>
    <cellStyle name="20% - Accent1 3 3 2 2 3 2 6 2" xfId="24002"/>
    <cellStyle name="20% - Accent1 3 3 2 2 3 2 6 2 2" xfId="24003"/>
    <cellStyle name="20% - Accent1 3 3 2 2 3 2 6 3" xfId="24004"/>
    <cellStyle name="20% - Accent1 3 3 2 2 3 2 7" xfId="24005"/>
    <cellStyle name="20% - Accent1 3 3 2 2 3 2 7 2" xfId="24006"/>
    <cellStyle name="20% - Accent1 3 3 2 2 3 2 8" xfId="24007"/>
    <cellStyle name="20% - Accent1 3 3 2 2 3 2 8 2" xfId="24008"/>
    <cellStyle name="20% - Accent1 3 3 2 2 3 2 9" xfId="24009"/>
    <cellStyle name="20% - Accent1 3 3 2 2 3 3" xfId="24010"/>
    <cellStyle name="20% - Accent1 3 3 2 2 3 3 2" xfId="24011"/>
    <cellStyle name="20% - Accent1 3 3 2 2 3 3 2 2" xfId="24012"/>
    <cellStyle name="20% - Accent1 3 3 2 2 3 3 2 2 2" xfId="24013"/>
    <cellStyle name="20% - Accent1 3 3 2 2 3 3 2 2 2 2" xfId="24014"/>
    <cellStyle name="20% - Accent1 3 3 2 2 3 3 2 2 3" xfId="24015"/>
    <cellStyle name="20% - Accent1 3 3 2 2 3 3 2 3" xfId="24016"/>
    <cellStyle name="20% - Accent1 3 3 2 2 3 3 2 3 2" xfId="24017"/>
    <cellStyle name="20% - Accent1 3 3 2 2 3 3 2 4" xfId="24018"/>
    <cellStyle name="20% - Accent1 3 3 2 2 3 3 3" xfId="24019"/>
    <cellStyle name="20% - Accent1 3 3 2 2 3 3 3 2" xfId="24020"/>
    <cellStyle name="20% - Accent1 3 3 2 2 3 3 3 2 2" xfId="24021"/>
    <cellStyle name="20% - Accent1 3 3 2 2 3 3 3 2 2 2" xfId="24022"/>
    <cellStyle name="20% - Accent1 3 3 2 2 3 3 3 2 3" xfId="24023"/>
    <cellStyle name="20% - Accent1 3 3 2 2 3 3 3 3" xfId="24024"/>
    <cellStyle name="20% - Accent1 3 3 2 2 3 3 3 3 2" xfId="24025"/>
    <cellStyle name="20% - Accent1 3 3 2 2 3 3 3 4" xfId="24026"/>
    <cellStyle name="20% - Accent1 3 3 2 2 3 3 4" xfId="24027"/>
    <cellStyle name="20% - Accent1 3 3 2 2 3 3 4 2" xfId="24028"/>
    <cellStyle name="20% - Accent1 3 3 2 2 3 3 4 2 2" xfId="24029"/>
    <cellStyle name="20% - Accent1 3 3 2 2 3 3 4 2 2 2" xfId="24030"/>
    <cellStyle name="20% - Accent1 3 3 2 2 3 3 4 2 3" xfId="24031"/>
    <cellStyle name="20% - Accent1 3 3 2 2 3 3 4 3" xfId="24032"/>
    <cellStyle name="20% - Accent1 3 3 2 2 3 3 4 3 2" xfId="24033"/>
    <cellStyle name="20% - Accent1 3 3 2 2 3 3 4 4" xfId="24034"/>
    <cellStyle name="20% - Accent1 3 3 2 2 3 3 5" xfId="24035"/>
    <cellStyle name="20% - Accent1 3 3 2 2 3 3 5 2" xfId="24036"/>
    <cellStyle name="20% - Accent1 3 3 2 2 3 3 5 2 2" xfId="24037"/>
    <cellStyle name="20% - Accent1 3 3 2 2 3 3 5 3" xfId="24038"/>
    <cellStyle name="20% - Accent1 3 3 2 2 3 3 6" xfId="24039"/>
    <cellStyle name="20% - Accent1 3 3 2 2 3 3 6 2" xfId="24040"/>
    <cellStyle name="20% - Accent1 3 3 2 2 3 3 6 2 2" xfId="24041"/>
    <cellStyle name="20% - Accent1 3 3 2 2 3 3 6 3" xfId="24042"/>
    <cellStyle name="20% - Accent1 3 3 2 2 3 3 7" xfId="24043"/>
    <cellStyle name="20% - Accent1 3 3 2 2 3 3 7 2" xfId="24044"/>
    <cellStyle name="20% - Accent1 3 3 2 2 3 3 8" xfId="24045"/>
    <cellStyle name="20% - Accent1 3 3 2 2 3 3 8 2" xfId="24046"/>
    <cellStyle name="20% - Accent1 3 3 2 2 3 3 9" xfId="24047"/>
    <cellStyle name="20% - Accent1 3 3 2 2 3 4" xfId="24048"/>
    <cellStyle name="20% - Accent1 3 3 2 2 3 4 2" xfId="24049"/>
    <cellStyle name="20% - Accent1 3 3 2 2 3 4 2 2" xfId="24050"/>
    <cellStyle name="20% - Accent1 3 3 2 2 3 4 2 2 2" xfId="24051"/>
    <cellStyle name="20% - Accent1 3 3 2 2 3 4 2 3" xfId="24052"/>
    <cellStyle name="20% - Accent1 3 3 2 2 3 4 3" xfId="24053"/>
    <cellStyle name="20% - Accent1 3 3 2 2 3 4 3 2" xfId="24054"/>
    <cellStyle name="20% - Accent1 3 3 2 2 3 4 4" xfId="24055"/>
    <cellStyle name="20% - Accent1 3 3 2 2 3 5" xfId="24056"/>
    <cellStyle name="20% - Accent1 3 3 2 2 3 5 2" xfId="24057"/>
    <cellStyle name="20% - Accent1 3 3 2 2 3 5 2 2" xfId="24058"/>
    <cellStyle name="20% - Accent1 3 3 2 2 3 5 2 2 2" xfId="24059"/>
    <cellStyle name="20% - Accent1 3 3 2 2 3 5 2 3" xfId="24060"/>
    <cellStyle name="20% - Accent1 3 3 2 2 3 5 3" xfId="24061"/>
    <cellStyle name="20% - Accent1 3 3 2 2 3 5 3 2" xfId="24062"/>
    <cellStyle name="20% - Accent1 3 3 2 2 3 5 4" xfId="24063"/>
    <cellStyle name="20% - Accent1 3 3 2 2 3 6" xfId="24064"/>
    <cellStyle name="20% - Accent1 3 3 2 2 3 6 2" xfId="24065"/>
    <cellStyle name="20% - Accent1 3 3 2 2 3 6 2 2" xfId="24066"/>
    <cellStyle name="20% - Accent1 3 3 2 2 3 6 2 2 2" xfId="24067"/>
    <cellStyle name="20% - Accent1 3 3 2 2 3 6 2 3" xfId="24068"/>
    <cellStyle name="20% - Accent1 3 3 2 2 3 6 3" xfId="24069"/>
    <cellStyle name="20% - Accent1 3 3 2 2 3 6 3 2" xfId="24070"/>
    <cellStyle name="20% - Accent1 3 3 2 2 3 6 4" xfId="24071"/>
    <cellStyle name="20% - Accent1 3 3 2 2 3 7" xfId="24072"/>
    <cellStyle name="20% - Accent1 3 3 2 2 3 7 2" xfId="24073"/>
    <cellStyle name="20% - Accent1 3 3 2 2 3 7 2 2" xfId="24074"/>
    <cellStyle name="20% - Accent1 3 3 2 2 3 7 3" xfId="24075"/>
    <cellStyle name="20% - Accent1 3 3 2 2 3 8" xfId="24076"/>
    <cellStyle name="20% - Accent1 3 3 2 2 3 8 2" xfId="24077"/>
    <cellStyle name="20% - Accent1 3 3 2 2 3 8 2 2" xfId="24078"/>
    <cellStyle name="20% - Accent1 3 3 2 2 3 8 3" xfId="24079"/>
    <cellStyle name="20% - Accent1 3 3 2 2 3 9" xfId="24080"/>
    <cellStyle name="20% - Accent1 3 3 2 2 3 9 2" xfId="24081"/>
    <cellStyle name="20% - Accent1 3 3 2 2 4" xfId="24082"/>
    <cellStyle name="20% - Accent1 3 3 2 2 4 10" xfId="24083"/>
    <cellStyle name="20% - Accent1 3 3 2 2 4 10 2" xfId="24084"/>
    <cellStyle name="20% - Accent1 3 3 2 2 4 11" xfId="24085"/>
    <cellStyle name="20% - Accent1 3 3 2 2 4 2" xfId="24086"/>
    <cellStyle name="20% - Accent1 3 3 2 2 4 2 2" xfId="24087"/>
    <cellStyle name="20% - Accent1 3 3 2 2 4 2 2 2" xfId="24088"/>
    <cellStyle name="20% - Accent1 3 3 2 2 4 2 2 2 2" xfId="24089"/>
    <cellStyle name="20% - Accent1 3 3 2 2 4 2 2 2 2 2" xfId="24090"/>
    <cellStyle name="20% - Accent1 3 3 2 2 4 2 2 2 3" xfId="24091"/>
    <cellStyle name="20% - Accent1 3 3 2 2 4 2 2 3" xfId="24092"/>
    <cellStyle name="20% - Accent1 3 3 2 2 4 2 2 3 2" xfId="24093"/>
    <cellStyle name="20% - Accent1 3 3 2 2 4 2 2 4" xfId="24094"/>
    <cellStyle name="20% - Accent1 3 3 2 2 4 2 3" xfId="24095"/>
    <cellStyle name="20% - Accent1 3 3 2 2 4 2 3 2" xfId="24096"/>
    <cellStyle name="20% - Accent1 3 3 2 2 4 2 3 2 2" xfId="24097"/>
    <cellStyle name="20% - Accent1 3 3 2 2 4 2 3 2 2 2" xfId="24098"/>
    <cellStyle name="20% - Accent1 3 3 2 2 4 2 3 2 3" xfId="24099"/>
    <cellStyle name="20% - Accent1 3 3 2 2 4 2 3 3" xfId="24100"/>
    <cellStyle name="20% - Accent1 3 3 2 2 4 2 3 3 2" xfId="24101"/>
    <cellStyle name="20% - Accent1 3 3 2 2 4 2 3 4" xfId="24102"/>
    <cellStyle name="20% - Accent1 3 3 2 2 4 2 4" xfId="24103"/>
    <cellStyle name="20% - Accent1 3 3 2 2 4 2 4 2" xfId="24104"/>
    <cellStyle name="20% - Accent1 3 3 2 2 4 2 4 2 2" xfId="24105"/>
    <cellStyle name="20% - Accent1 3 3 2 2 4 2 4 2 2 2" xfId="24106"/>
    <cellStyle name="20% - Accent1 3 3 2 2 4 2 4 2 3" xfId="24107"/>
    <cellStyle name="20% - Accent1 3 3 2 2 4 2 4 3" xfId="24108"/>
    <cellStyle name="20% - Accent1 3 3 2 2 4 2 4 3 2" xfId="24109"/>
    <cellStyle name="20% - Accent1 3 3 2 2 4 2 4 4" xfId="24110"/>
    <cellStyle name="20% - Accent1 3 3 2 2 4 2 5" xfId="24111"/>
    <cellStyle name="20% - Accent1 3 3 2 2 4 2 5 2" xfId="24112"/>
    <cellStyle name="20% - Accent1 3 3 2 2 4 2 5 2 2" xfId="24113"/>
    <cellStyle name="20% - Accent1 3 3 2 2 4 2 5 3" xfId="24114"/>
    <cellStyle name="20% - Accent1 3 3 2 2 4 2 6" xfId="24115"/>
    <cellStyle name="20% - Accent1 3 3 2 2 4 2 6 2" xfId="24116"/>
    <cellStyle name="20% - Accent1 3 3 2 2 4 2 6 2 2" xfId="24117"/>
    <cellStyle name="20% - Accent1 3 3 2 2 4 2 6 3" xfId="24118"/>
    <cellStyle name="20% - Accent1 3 3 2 2 4 2 7" xfId="24119"/>
    <cellStyle name="20% - Accent1 3 3 2 2 4 2 7 2" xfId="24120"/>
    <cellStyle name="20% - Accent1 3 3 2 2 4 2 8" xfId="24121"/>
    <cellStyle name="20% - Accent1 3 3 2 2 4 2 8 2" xfId="24122"/>
    <cellStyle name="20% - Accent1 3 3 2 2 4 2 9" xfId="24123"/>
    <cellStyle name="20% - Accent1 3 3 2 2 4 3" xfId="24124"/>
    <cellStyle name="20% - Accent1 3 3 2 2 4 3 2" xfId="24125"/>
    <cellStyle name="20% - Accent1 3 3 2 2 4 3 2 2" xfId="24126"/>
    <cellStyle name="20% - Accent1 3 3 2 2 4 3 2 2 2" xfId="24127"/>
    <cellStyle name="20% - Accent1 3 3 2 2 4 3 2 2 2 2" xfId="24128"/>
    <cellStyle name="20% - Accent1 3 3 2 2 4 3 2 2 3" xfId="24129"/>
    <cellStyle name="20% - Accent1 3 3 2 2 4 3 2 3" xfId="24130"/>
    <cellStyle name="20% - Accent1 3 3 2 2 4 3 2 3 2" xfId="24131"/>
    <cellStyle name="20% - Accent1 3 3 2 2 4 3 2 4" xfId="24132"/>
    <cellStyle name="20% - Accent1 3 3 2 2 4 3 3" xfId="24133"/>
    <cellStyle name="20% - Accent1 3 3 2 2 4 3 3 2" xfId="24134"/>
    <cellStyle name="20% - Accent1 3 3 2 2 4 3 3 2 2" xfId="24135"/>
    <cellStyle name="20% - Accent1 3 3 2 2 4 3 3 2 2 2" xfId="24136"/>
    <cellStyle name="20% - Accent1 3 3 2 2 4 3 3 2 3" xfId="24137"/>
    <cellStyle name="20% - Accent1 3 3 2 2 4 3 3 3" xfId="24138"/>
    <cellStyle name="20% - Accent1 3 3 2 2 4 3 3 3 2" xfId="24139"/>
    <cellStyle name="20% - Accent1 3 3 2 2 4 3 3 4" xfId="24140"/>
    <cellStyle name="20% - Accent1 3 3 2 2 4 3 4" xfId="24141"/>
    <cellStyle name="20% - Accent1 3 3 2 2 4 3 4 2" xfId="24142"/>
    <cellStyle name="20% - Accent1 3 3 2 2 4 3 4 2 2" xfId="24143"/>
    <cellStyle name="20% - Accent1 3 3 2 2 4 3 4 2 2 2" xfId="24144"/>
    <cellStyle name="20% - Accent1 3 3 2 2 4 3 4 2 3" xfId="24145"/>
    <cellStyle name="20% - Accent1 3 3 2 2 4 3 4 3" xfId="24146"/>
    <cellStyle name="20% - Accent1 3 3 2 2 4 3 4 3 2" xfId="24147"/>
    <cellStyle name="20% - Accent1 3 3 2 2 4 3 4 4" xfId="24148"/>
    <cellStyle name="20% - Accent1 3 3 2 2 4 3 5" xfId="24149"/>
    <cellStyle name="20% - Accent1 3 3 2 2 4 3 5 2" xfId="24150"/>
    <cellStyle name="20% - Accent1 3 3 2 2 4 3 5 2 2" xfId="24151"/>
    <cellStyle name="20% - Accent1 3 3 2 2 4 3 5 3" xfId="24152"/>
    <cellStyle name="20% - Accent1 3 3 2 2 4 3 6" xfId="24153"/>
    <cellStyle name="20% - Accent1 3 3 2 2 4 3 6 2" xfId="24154"/>
    <cellStyle name="20% - Accent1 3 3 2 2 4 3 6 2 2" xfId="24155"/>
    <cellStyle name="20% - Accent1 3 3 2 2 4 3 6 3" xfId="24156"/>
    <cellStyle name="20% - Accent1 3 3 2 2 4 3 7" xfId="24157"/>
    <cellStyle name="20% - Accent1 3 3 2 2 4 3 7 2" xfId="24158"/>
    <cellStyle name="20% - Accent1 3 3 2 2 4 3 8" xfId="24159"/>
    <cellStyle name="20% - Accent1 3 3 2 2 4 3 8 2" xfId="24160"/>
    <cellStyle name="20% - Accent1 3 3 2 2 4 3 9" xfId="24161"/>
    <cellStyle name="20% - Accent1 3 3 2 2 4 4" xfId="24162"/>
    <cellStyle name="20% - Accent1 3 3 2 2 4 4 2" xfId="24163"/>
    <cellStyle name="20% - Accent1 3 3 2 2 4 4 2 2" xfId="24164"/>
    <cellStyle name="20% - Accent1 3 3 2 2 4 4 2 2 2" xfId="24165"/>
    <cellStyle name="20% - Accent1 3 3 2 2 4 4 2 3" xfId="24166"/>
    <cellStyle name="20% - Accent1 3 3 2 2 4 4 3" xfId="24167"/>
    <cellStyle name="20% - Accent1 3 3 2 2 4 4 3 2" xfId="24168"/>
    <cellStyle name="20% - Accent1 3 3 2 2 4 4 4" xfId="24169"/>
    <cellStyle name="20% - Accent1 3 3 2 2 4 5" xfId="24170"/>
    <cellStyle name="20% - Accent1 3 3 2 2 4 5 2" xfId="24171"/>
    <cellStyle name="20% - Accent1 3 3 2 2 4 5 2 2" xfId="24172"/>
    <cellStyle name="20% - Accent1 3 3 2 2 4 5 2 2 2" xfId="24173"/>
    <cellStyle name="20% - Accent1 3 3 2 2 4 5 2 3" xfId="24174"/>
    <cellStyle name="20% - Accent1 3 3 2 2 4 5 3" xfId="24175"/>
    <cellStyle name="20% - Accent1 3 3 2 2 4 5 3 2" xfId="24176"/>
    <cellStyle name="20% - Accent1 3 3 2 2 4 5 4" xfId="24177"/>
    <cellStyle name="20% - Accent1 3 3 2 2 4 6" xfId="24178"/>
    <cellStyle name="20% - Accent1 3 3 2 2 4 6 2" xfId="24179"/>
    <cellStyle name="20% - Accent1 3 3 2 2 4 6 2 2" xfId="24180"/>
    <cellStyle name="20% - Accent1 3 3 2 2 4 6 2 2 2" xfId="24181"/>
    <cellStyle name="20% - Accent1 3 3 2 2 4 6 2 3" xfId="24182"/>
    <cellStyle name="20% - Accent1 3 3 2 2 4 6 3" xfId="24183"/>
    <cellStyle name="20% - Accent1 3 3 2 2 4 6 3 2" xfId="24184"/>
    <cellStyle name="20% - Accent1 3 3 2 2 4 6 4" xfId="24185"/>
    <cellStyle name="20% - Accent1 3 3 2 2 4 7" xfId="24186"/>
    <cellStyle name="20% - Accent1 3 3 2 2 4 7 2" xfId="24187"/>
    <cellStyle name="20% - Accent1 3 3 2 2 4 7 2 2" xfId="24188"/>
    <cellStyle name="20% - Accent1 3 3 2 2 4 7 3" xfId="24189"/>
    <cellStyle name="20% - Accent1 3 3 2 2 4 8" xfId="24190"/>
    <cellStyle name="20% - Accent1 3 3 2 2 4 8 2" xfId="24191"/>
    <cellStyle name="20% - Accent1 3 3 2 2 4 8 2 2" xfId="24192"/>
    <cellStyle name="20% - Accent1 3 3 2 2 4 8 3" xfId="24193"/>
    <cellStyle name="20% - Accent1 3 3 2 2 4 9" xfId="24194"/>
    <cellStyle name="20% - Accent1 3 3 2 2 4 9 2" xfId="24195"/>
    <cellStyle name="20% - Accent1 3 3 2 2 5" xfId="24196"/>
    <cellStyle name="20% - Accent1 3 3 2 2 5 2" xfId="24197"/>
    <cellStyle name="20% - Accent1 3 3 2 2 5 2 2" xfId="24198"/>
    <cellStyle name="20% - Accent1 3 3 2 2 5 2 2 2" xfId="24199"/>
    <cellStyle name="20% - Accent1 3 3 2 2 5 2 2 2 2" xfId="24200"/>
    <cellStyle name="20% - Accent1 3 3 2 2 5 2 2 3" xfId="24201"/>
    <cellStyle name="20% - Accent1 3 3 2 2 5 2 3" xfId="24202"/>
    <cellStyle name="20% - Accent1 3 3 2 2 5 2 3 2" xfId="24203"/>
    <cellStyle name="20% - Accent1 3 3 2 2 5 2 4" xfId="24204"/>
    <cellStyle name="20% - Accent1 3 3 2 2 5 3" xfId="24205"/>
    <cellStyle name="20% - Accent1 3 3 2 2 5 3 2" xfId="24206"/>
    <cellStyle name="20% - Accent1 3 3 2 2 5 3 2 2" xfId="24207"/>
    <cellStyle name="20% - Accent1 3 3 2 2 5 3 2 2 2" xfId="24208"/>
    <cellStyle name="20% - Accent1 3 3 2 2 5 3 2 3" xfId="24209"/>
    <cellStyle name="20% - Accent1 3 3 2 2 5 3 3" xfId="24210"/>
    <cellStyle name="20% - Accent1 3 3 2 2 5 3 3 2" xfId="24211"/>
    <cellStyle name="20% - Accent1 3 3 2 2 5 3 4" xfId="24212"/>
    <cellStyle name="20% - Accent1 3 3 2 2 5 4" xfId="24213"/>
    <cellStyle name="20% - Accent1 3 3 2 2 5 4 2" xfId="24214"/>
    <cellStyle name="20% - Accent1 3 3 2 2 5 4 2 2" xfId="24215"/>
    <cellStyle name="20% - Accent1 3 3 2 2 5 4 2 2 2" xfId="24216"/>
    <cellStyle name="20% - Accent1 3 3 2 2 5 4 2 3" xfId="24217"/>
    <cellStyle name="20% - Accent1 3 3 2 2 5 4 3" xfId="24218"/>
    <cellStyle name="20% - Accent1 3 3 2 2 5 4 3 2" xfId="24219"/>
    <cellStyle name="20% - Accent1 3 3 2 2 5 4 4" xfId="24220"/>
    <cellStyle name="20% - Accent1 3 3 2 2 5 5" xfId="24221"/>
    <cellStyle name="20% - Accent1 3 3 2 2 5 5 2" xfId="24222"/>
    <cellStyle name="20% - Accent1 3 3 2 2 5 5 2 2" xfId="24223"/>
    <cellStyle name="20% - Accent1 3 3 2 2 5 5 3" xfId="24224"/>
    <cellStyle name="20% - Accent1 3 3 2 2 5 6" xfId="24225"/>
    <cellStyle name="20% - Accent1 3 3 2 2 5 6 2" xfId="24226"/>
    <cellStyle name="20% - Accent1 3 3 2 2 5 6 2 2" xfId="24227"/>
    <cellStyle name="20% - Accent1 3 3 2 2 5 6 3" xfId="24228"/>
    <cellStyle name="20% - Accent1 3 3 2 2 5 7" xfId="24229"/>
    <cellStyle name="20% - Accent1 3 3 2 2 5 7 2" xfId="24230"/>
    <cellStyle name="20% - Accent1 3 3 2 2 5 8" xfId="24231"/>
    <cellStyle name="20% - Accent1 3 3 2 2 5 8 2" xfId="24232"/>
    <cellStyle name="20% - Accent1 3 3 2 2 5 9" xfId="24233"/>
    <cellStyle name="20% - Accent1 3 3 2 2 6" xfId="24234"/>
    <cellStyle name="20% - Accent1 3 3 2 2 6 2" xfId="24235"/>
    <cellStyle name="20% - Accent1 3 3 2 2 6 2 2" xfId="24236"/>
    <cellStyle name="20% - Accent1 3 3 2 2 6 2 2 2" xfId="24237"/>
    <cellStyle name="20% - Accent1 3 3 2 2 6 2 2 2 2" xfId="24238"/>
    <cellStyle name="20% - Accent1 3 3 2 2 6 2 2 3" xfId="24239"/>
    <cellStyle name="20% - Accent1 3 3 2 2 6 2 3" xfId="24240"/>
    <cellStyle name="20% - Accent1 3 3 2 2 6 2 3 2" xfId="24241"/>
    <cellStyle name="20% - Accent1 3 3 2 2 6 2 4" xfId="24242"/>
    <cellStyle name="20% - Accent1 3 3 2 2 6 3" xfId="24243"/>
    <cellStyle name="20% - Accent1 3 3 2 2 6 3 2" xfId="24244"/>
    <cellStyle name="20% - Accent1 3 3 2 2 6 3 2 2" xfId="24245"/>
    <cellStyle name="20% - Accent1 3 3 2 2 6 3 2 2 2" xfId="24246"/>
    <cellStyle name="20% - Accent1 3 3 2 2 6 3 2 3" xfId="24247"/>
    <cellStyle name="20% - Accent1 3 3 2 2 6 3 3" xfId="24248"/>
    <cellStyle name="20% - Accent1 3 3 2 2 6 3 3 2" xfId="24249"/>
    <cellStyle name="20% - Accent1 3 3 2 2 6 3 4" xfId="24250"/>
    <cellStyle name="20% - Accent1 3 3 2 2 6 4" xfId="24251"/>
    <cellStyle name="20% - Accent1 3 3 2 2 6 4 2" xfId="24252"/>
    <cellStyle name="20% - Accent1 3 3 2 2 6 4 2 2" xfId="24253"/>
    <cellStyle name="20% - Accent1 3 3 2 2 6 4 2 2 2" xfId="24254"/>
    <cellStyle name="20% - Accent1 3 3 2 2 6 4 2 3" xfId="24255"/>
    <cellStyle name="20% - Accent1 3 3 2 2 6 4 3" xfId="24256"/>
    <cellStyle name="20% - Accent1 3 3 2 2 6 4 3 2" xfId="24257"/>
    <cellStyle name="20% - Accent1 3 3 2 2 6 4 4" xfId="24258"/>
    <cellStyle name="20% - Accent1 3 3 2 2 6 5" xfId="24259"/>
    <cellStyle name="20% - Accent1 3 3 2 2 6 5 2" xfId="24260"/>
    <cellStyle name="20% - Accent1 3 3 2 2 6 5 2 2" xfId="24261"/>
    <cellStyle name="20% - Accent1 3 3 2 2 6 5 3" xfId="24262"/>
    <cellStyle name="20% - Accent1 3 3 2 2 6 6" xfId="24263"/>
    <cellStyle name="20% - Accent1 3 3 2 2 6 6 2" xfId="24264"/>
    <cellStyle name="20% - Accent1 3 3 2 2 6 6 2 2" xfId="24265"/>
    <cellStyle name="20% - Accent1 3 3 2 2 6 6 3" xfId="24266"/>
    <cellStyle name="20% - Accent1 3 3 2 2 6 7" xfId="24267"/>
    <cellStyle name="20% - Accent1 3 3 2 2 6 7 2" xfId="24268"/>
    <cellStyle name="20% - Accent1 3 3 2 2 6 8" xfId="24269"/>
    <cellStyle name="20% - Accent1 3 3 2 2 6 8 2" xfId="24270"/>
    <cellStyle name="20% - Accent1 3 3 2 2 6 9" xfId="24271"/>
    <cellStyle name="20% - Accent1 3 3 2 2 7" xfId="24272"/>
    <cellStyle name="20% - Accent1 3 3 2 2 7 2" xfId="24273"/>
    <cellStyle name="20% - Accent1 3 3 2 2 7 2 2" xfId="24274"/>
    <cellStyle name="20% - Accent1 3 3 2 2 7 2 2 2" xfId="24275"/>
    <cellStyle name="20% - Accent1 3 3 2 2 7 2 3" xfId="24276"/>
    <cellStyle name="20% - Accent1 3 3 2 2 7 3" xfId="24277"/>
    <cellStyle name="20% - Accent1 3 3 2 2 7 3 2" xfId="24278"/>
    <cellStyle name="20% - Accent1 3 3 2 2 7 4" xfId="24279"/>
    <cellStyle name="20% - Accent1 3 3 2 2 8" xfId="24280"/>
    <cellStyle name="20% - Accent1 3 3 2 2 8 2" xfId="24281"/>
    <cellStyle name="20% - Accent1 3 3 2 2 8 2 2" xfId="24282"/>
    <cellStyle name="20% - Accent1 3 3 2 2 8 2 2 2" xfId="24283"/>
    <cellStyle name="20% - Accent1 3 3 2 2 8 2 3" xfId="24284"/>
    <cellStyle name="20% - Accent1 3 3 2 2 8 3" xfId="24285"/>
    <cellStyle name="20% - Accent1 3 3 2 2 8 3 2" xfId="24286"/>
    <cellStyle name="20% - Accent1 3 3 2 2 8 4" xfId="24287"/>
    <cellStyle name="20% - Accent1 3 3 2 2 9" xfId="24288"/>
    <cellStyle name="20% - Accent1 3 3 2 2 9 2" xfId="24289"/>
    <cellStyle name="20% - Accent1 3 3 2 2 9 2 2" xfId="24290"/>
    <cellStyle name="20% - Accent1 3 3 2 2 9 2 2 2" xfId="24291"/>
    <cellStyle name="20% - Accent1 3 3 2 2 9 2 3" xfId="24292"/>
    <cellStyle name="20% - Accent1 3 3 2 2 9 3" xfId="24293"/>
    <cellStyle name="20% - Accent1 3 3 2 2 9 3 2" xfId="24294"/>
    <cellStyle name="20% - Accent1 3 3 2 2 9 4" xfId="24295"/>
    <cellStyle name="20% - Accent1 3 3 2 3" xfId="24296"/>
    <cellStyle name="20% - Accent1 3 3 2 3 10" xfId="24297"/>
    <cellStyle name="20% - Accent1 3 3 2 3 10 2" xfId="24298"/>
    <cellStyle name="20% - Accent1 3 3 2 3 11" xfId="24299"/>
    <cellStyle name="20% - Accent1 3 3 2 3 2" xfId="24300"/>
    <cellStyle name="20% - Accent1 3 3 2 3 2 2" xfId="24301"/>
    <cellStyle name="20% - Accent1 3 3 2 3 2 2 2" xfId="24302"/>
    <cellStyle name="20% - Accent1 3 3 2 3 2 2 2 2" xfId="24303"/>
    <cellStyle name="20% - Accent1 3 3 2 3 2 2 2 2 2" xfId="24304"/>
    <cellStyle name="20% - Accent1 3 3 2 3 2 2 2 3" xfId="24305"/>
    <cellStyle name="20% - Accent1 3 3 2 3 2 2 3" xfId="24306"/>
    <cellStyle name="20% - Accent1 3 3 2 3 2 2 3 2" xfId="24307"/>
    <cellStyle name="20% - Accent1 3 3 2 3 2 2 4" xfId="24308"/>
    <cellStyle name="20% - Accent1 3 3 2 3 2 3" xfId="24309"/>
    <cellStyle name="20% - Accent1 3 3 2 3 2 3 2" xfId="24310"/>
    <cellStyle name="20% - Accent1 3 3 2 3 2 3 2 2" xfId="24311"/>
    <cellStyle name="20% - Accent1 3 3 2 3 2 3 2 2 2" xfId="24312"/>
    <cellStyle name="20% - Accent1 3 3 2 3 2 3 2 3" xfId="24313"/>
    <cellStyle name="20% - Accent1 3 3 2 3 2 3 3" xfId="24314"/>
    <cellStyle name="20% - Accent1 3 3 2 3 2 3 3 2" xfId="24315"/>
    <cellStyle name="20% - Accent1 3 3 2 3 2 3 4" xfId="24316"/>
    <cellStyle name="20% - Accent1 3 3 2 3 2 4" xfId="24317"/>
    <cellStyle name="20% - Accent1 3 3 2 3 2 4 2" xfId="24318"/>
    <cellStyle name="20% - Accent1 3 3 2 3 2 4 2 2" xfId="24319"/>
    <cellStyle name="20% - Accent1 3 3 2 3 2 4 2 2 2" xfId="24320"/>
    <cellStyle name="20% - Accent1 3 3 2 3 2 4 2 3" xfId="24321"/>
    <cellStyle name="20% - Accent1 3 3 2 3 2 4 3" xfId="24322"/>
    <cellStyle name="20% - Accent1 3 3 2 3 2 4 3 2" xfId="24323"/>
    <cellStyle name="20% - Accent1 3 3 2 3 2 4 4" xfId="24324"/>
    <cellStyle name="20% - Accent1 3 3 2 3 2 5" xfId="24325"/>
    <cellStyle name="20% - Accent1 3 3 2 3 2 5 2" xfId="24326"/>
    <cellStyle name="20% - Accent1 3 3 2 3 2 5 2 2" xfId="24327"/>
    <cellStyle name="20% - Accent1 3 3 2 3 2 5 3" xfId="24328"/>
    <cellStyle name="20% - Accent1 3 3 2 3 2 6" xfId="24329"/>
    <cellStyle name="20% - Accent1 3 3 2 3 2 6 2" xfId="24330"/>
    <cellStyle name="20% - Accent1 3 3 2 3 2 6 2 2" xfId="24331"/>
    <cellStyle name="20% - Accent1 3 3 2 3 2 6 3" xfId="24332"/>
    <cellStyle name="20% - Accent1 3 3 2 3 2 7" xfId="24333"/>
    <cellStyle name="20% - Accent1 3 3 2 3 2 7 2" xfId="24334"/>
    <cellStyle name="20% - Accent1 3 3 2 3 2 8" xfId="24335"/>
    <cellStyle name="20% - Accent1 3 3 2 3 2 8 2" xfId="24336"/>
    <cellStyle name="20% - Accent1 3 3 2 3 2 9" xfId="24337"/>
    <cellStyle name="20% - Accent1 3 3 2 3 3" xfId="24338"/>
    <cellStyle name="20% - Accent1 3 3 2 3 3 2" xfId="24339"/>
    <cellStyle name="20% - Accent1 3 3 2 3 3 2 2" xfId="24340"/>
    <cellStyle name="20% - Accent1 3 3 2 3 3 2 2 2" xfId="24341"/>
    <cellStyle name="20% - Accent1 3 3 2 3 3 2 2 2 2" xfId="24342"/>
    <cellStyle name="20% - Accent1 3 3 2 3 3 2 2 3" xfId="24343"/>
    <cellStyle name="20% - Accent1 3 3 2 3 3 2 3" xfId="24344"/>
    <cellStyle name="20% - Accent1 3 3 2 3 3 2 3 2" xfId="24345"/>
    <cellStyle name="20% - Accent1 3 3 2 3 3 2 4" xfId="24346"/>
    <cellStyle name="20% - Accent1 3 3 2 3 3 3" xfId="24347"/>
    <cellStyle name="20% - Accent1 3 3 2 3 3 3 2" xfId="24348"/>
    <cellStyle name="20% - Accent1 3 3 2 3 3 3 2 2" xfId="24349"/>
    <cellStyle name="20% - Accent1 3 3 2 3 3 3 2 2 2" xfId="24350"/>
    <cellStyle name="20% - Accent1 3 3 2 3 3 3 2 3" xfId="24351"/>
    <cellStyle name="20% - Accent1 3 3 2 3 3 3 3" xfId="24352"/>
    <cellStyle name="20% - Accent1 3 3 2 3 3 3 3 2" xfId="24353"/>
    <cellStyle name="20% - Accent1 3 3 2 3 3 3 4" xfId="24354"/>
    <cellStyle name="20% - Accent1 3 3 2 3 3 4" xfId="24355"/>
    <cellStyle name="20% - Accent1 3 3 2 3 3 4 2" xfId="24356"/>
    <cellStyle name="20% - Accent1 3 3 2 3 3 4 2 2" xfId="24357"/>
    <cellStyle name="20% - Accent1 3 3 2 3 3 4 2 2 2" xfId="24358"/>
    <cellStyle name="20% - Accent1 3 3 2 3 3 4 2 3" xfId="24359"/>
    <cellStyle name="20% - Accent1 3 3 2 3 3 4 3" xfId="24360"/>
    <cellStyle name="20% - Accent1 3 3 2 3 3 4 3 2" xfId="24361"/>
    <cellStyle name="20% - Accent1 3 3 2 3 3 4 4" xfId="24362"/>
    <cellStyle name="20% - Accent1 3 3 2 3 3 5" xfId="24363"/>
    <cellStyle name="20% - Accent1 3 3 2 3 3 5 2" xfId="24364"/>
    <cellStyle name="20% - Accent1 3 3 2 3 3 5 2 2" xfId="24365"/>
    <cellStyle name="20% - Accent1 3 3 2 3 3 5 3" xfId="24366"/>
    <cellStyle name="20% - Accent1 3 3 2 3 3 6" xfId="24367"/>
    <cellStyle name="20% - Accent1 3 3 2 3 3 6 2" xfId="24368"/>
    <cellStyle name="20% - Accent1 3 3 2 3 3 6 2 2" xfId="24369"/>
    <cellStyle name="20% - Accent1 3 3 2 3 3 6 3" xfId="24370"/>
    <cellStyle name="20% - Accent1 3 3 2 3 3 7" xfId="24371"/>
    <cellStyle name="20% - Accent1 3 3 2 3 3 7 2" xfId="24372"/>
    <cellStyle name="20% - Accent1 3 3 2 3 3 8" xfId="24373"/>
    <cellStyle name="20% - Accent1 3 3 2 3 3 8 2" xfId="24374"/>
    <cellStyle name="20% - Accent1 3 3 2 3 3 9" xfId="24375"/>
    <cellStyle name="20% - Accent1 3 3 2 3 4" xfId="24376"/>
    <cellStyle name="20% - Accent1 3 3 2 3 4 2" xfId="24377"/>
    <cellStyle name="20% - Accent1 3 3 2 3 4 2 2" xfId="24378"/>
    <cellStyle name="20% - Accent1 3 3 2 3 4 2 2 2" xfId="24379"/>
    <cellStyle name="20% - Accent1 3 3 2 3 4 2 3" xfId="24380"/>
    <cellStyle name="20% - Accent1 3 3 2 3 4 3" xfId="24381"/>
    <cellStyle name="20% - Accent1 3 3 2 3 4 3 2" xfId="24382"/>
    <cellStyle name="20% - Accent1 3 3 2 3 4 4" xfId="24383"/>
    <cellStyle name="20% - Accent1 3 3 2 3 5" xfId="24384"/>
    <cellStyle name="20% - Accent1 3 3 2 3 5 2" xfId="24385"/>
    <cellStyle name="20% - Accent1 3 3 2 3 5 2 2" xfId="24386"/>
    <cellStyle name="20% - Accent1 3 3 2 3 5 2 2 2" xfId="24387"/>
    <cellStyle name="20% - Accent1 3 3 2 3 5 2 3" xfId="24388"/>
    <cellStyle name="20% - Accent1 3 3 2 3 5 3" xfId="24389"/>
    <cellStyle name="20% - Accent1 3 3 2 3 5 3 2" xfId="24390"/>
    <cellStyle name="20% - Accent1 3 3 2 3 5 4" xfId="24391"/>
    <cellStyle name="20% - Accent1 3 3 2 3 6" xfId="24392"/>
    <cellStyle name="20% - Accent1 3 3 2 3 6 2" xfId="24393"/>
    <cellStyle name="20% - Accent1 3 3 2 3 6 2 2" xfId="24394"/>
    <cellStyle name="20% - Accent1 3 3 2 3 6 2 2 2" xfId="24395"/>
    <cellStyle name="20% - Accent1 3 3 2 3 6 2 3" xfId="24396"/>
    <cellStyle name="20% - Accent1 3 3 2 3 6 3" xfId="24397"/>
    <cellStyle name="20% - Accent1 3 3 2 3 6 3 2" xfId="24398"/>
    <cellStyle name="20% - Accent1 3 3 2 3 6 4" xfId="24399"/>
    <cellStyle name="20% - Accent1 3 3 2 3 7" xfId="24400"/>
    <cellStyle name="20% - Accent1 3 3 2 3 7 2" xfId="24401"/>
    <cellStyle name="20% - Accent1 3 3 2 3 7 2 2" xfId="24402"/>
    <cellStyle name="20% - Accent1 3 3 2 3 7 3" xfId="24403"/>
    <cellStyle name="20% - Accent1 3 3 2 3 8" xfId="24404"/>
    <cellStyle name="20% - Accent1 3 3 2 3 8 2" xfId="24405"/>
    <cellStyle name="20% - Accent1 3 3 2 3 8 2 2" xfId="24406"/>
    <cellStyle name="20% - Accent1 3 3 2 3 8 3" xfId="24407"/>
    <cellStyle name="20% - Accent1 3 3 2 3 9" xfId="24408"/>
    <cellStyle name="20% - Accent1 3 3 2 3 9 2" xfId="24409"/>
    <cellStyle name="20% - Accent1 3 3 2 4" xfId="24410"/>
    <cellStyle name="20% - Accent1 3 3 2 4 10" xfId="24411"/>
    <cellStyle name="20% - Accent1 3 3 2 4 10 2" xfId="24412"/>
    <cellStyle name="20% - Accent1 3 3 2 4 11" xfId="24413"/>
    <cellStyle name="20% - Accent1 3 3 2 4 2" xfId="24414"/>
    <cellStyle name="20% - Accent1 3 3 2 4 2 2" xfId="24415"/>
    <cellStyle name="20% - Accent1 3 3 2 4 2 2 2" xfId="24416"/>
    <cellStyle name="20% - Accent1 3 3 2 4 2 2 2 2" xfId="24417"/>
    <cellStyle name="20% - Accent1 3 3 2 4 2 2 2 2 2" xfId="24418"/>
    <cellStyle name="20% - Accent1 3 3 2 4 2 2 2 3" xfId="24419"/>
    <cellStyle name="20% - Accent1 3 3 2 4 2 2 3" xfId="24420"/>
    <cellStyle name="20% - Accent1 3 3 2 4 2 2 3 2" xfId="24421"/>
    <cellStyle name="20% - Accent1 3 3 2 4 2 2 4" xfId="24422"/>
    <cellStyle name="20% - Accent1 3 3 2 4 2 3" xfId="24423"/>
    <cellStyle name="20% - Accent1 3 3 2 4 2 3 2" xfId="24424"/>
    <cellStyle name="20% - Accent1 3 3 2 4 2 3 2 2" xfId="24425"/>
    <cellStyle name="20% - Accent1 3 3 2 4 2 3 2 2 2" xfId="24426"/>
    <cellStyle name="20% - Accent1 3 3 2 4 2 3 2 3" xfId="24427"/>
    <cellStyle name="20% - Accent1 3 3 2 4 2 3 3" xfId="24428"/>
    <cellStyle name="20% - Accent1 3 3 2 4 2 3 3 2" xfId="24429"/>
    <cellStyle name="20% - Accent1 3 3 2 4 2 3 4" xfId="24430"/>
    <cellStyle name="20% - Accent1 3 3 2 4 2 4" xfId="24431"/>
    <cellStyle name="20% - Accent1 3 3 2 4 2 4 2" xfId="24432"/>
    <cellStyle name="20% - Accent1 3 3 2 4 2 4 2 2" xfId="24433"/>
    <cellStyle name="20% - Accent1 3 3 2 4 2 4 2 2 2" xfId="24434"/>
    <cellStyle name="20% - Accent1 3 3 2 4 2 4 2 3" xfId="24435"/>
    <cellStyle name="20% - Accent1 3 3 2 4 2 4 3" xfId="24436"/>
    <cellStyle name="20% - Accent1 3 3 2 4 2 4 3 2" xfId="24437"/>
    <cellStyle name="20% - Accent1 3 3 2 4 2 4 4" xfId="24438"/>
    <cellStyle name="20% - Accent1 3 3 2 4 2 5" xfId="24439"/>
    <cellStyle name="20% - Accent1 3 3 2 4 2 5 2" xfId="24440"/>
    <cellStyle name="20% - Accent1 3 3 2 4 2 5 2 2" xfId="24441"/>
    <cellStyle name="20% - Accent1 3 3 2 4 2 5 3" xfId="24442"/>
    <cellStyle name="20% - Accent1 3 3 2 4 2 6" xfId="24443"/>
    <cellStyle name="20% - Accent1 3 3 2 4 2 6 2" xfId="24444"/>
    <cellStyle name="20% - Accent1 3 3 2 4 2 6 2 2" xfId="24445"/>
    <cellStyle name="20% - Accent1 3 3 2 4 2 6 3" xfId="24446"/>
    <cellStyle name="20% - Accent1 3 3 2 4 2 7" xfId="24447"/>
    <cellStyle name="20% - Accent1 3 3 2 4 2 7 2" xfId="24448"/>
    <cellStyle name="20% - Accent1 3 3 2 4 2 8" xfId="24449"/>
    <cellStyle name="20% - Accent1 3 3 2 4 2 8 2" xfId="24450"/>
    <cellStyle name="20% - Accent1 3 3 2 4 2 9" xfId="24451"/>
    <cellStyle name="20% - Accent1 3 3 2 4 3" xfId="24452"/>
    <cellStyle name="20% - Accent1 3 3 2 4 3 2" xfId="24453"/>
    <cellStyle name="20% - Accent1 3 3 2 4 3 2 2" xfId="24454"/>
    <cellStyle name="20% - Accent1 3 3 2 4 3 2 2 2" xfId="24455"/>
    <cellStyle name="20% - Accent1 3 3 2 4 3 2 2 2 2" xfId="24456"/>
    <cellStyle name="20% - Accent1 3 3 2 4 3 2 2 3" xfId="24457"/>
    <cellStyle name="20% - Accent1 3 3 2 4 3 2 3" xfId="24458"/>
    <cellStyle name="20% - Accent1 3 3 2 4 3 2 3 2" xfId="24459"/>
    <cellStyle name="20% - Accent1 3 3 2 4 3 2 4" xfId="24460"/>
    <cellStyle name="20% - Accent1 3 3 2 4 3 3" xfId="24461"/>
    <cellStyle name="20% - Accent1 3 3 2 4 3 3 2" xfId="24462"/>
    <cellStyle name="20% - Accent1 3 3 2 4 3 3 2 2" xfId="24463"/>
    <cellStyle name="20% - Accent1 3 3 2 4 3 3 2 2 2" xfId="24464"/>
    <cellStyle name="20% - Accent1 3 3 2 4 3 3 2 3" xfId="24465"/>
    <cellStyle name="20% - Accent1 3 3 2 4 3 3 3" xfId="24466"/>
    <cellStyle name="20% - Accent1 3 3 2 4 3 3 3 2" xfId="24467"/>
    <cellStyle name="20% - Accent1 3 3 2 4 3 3 4" xfId="24468"/>
    <cellStyle name="20% - Accent1 3 3 2 4 3 4" xfId="24469"/>
    <cellStyle name="20% - Accent1 3 3 2 4 3 4 2" xfId="24470"/>
    <cellStyle name="20% - Accent1 3 3 2 4 3 4 2 2" xfId="24471"/>
    <cellStyle name="20% - Accent1 3 3 2 4 3 4 2 2 2" xfId="24472"/>
    <cellStyle name="20% - Accent1 3 3 2 4 3 4 2 3" xfId="24473"/>
    <cellStyle name="20% - Accent1 3 3 2 4 3 4 3" xfId="24474"/>
    <cellStyle name="20% - Accent1 3 3 2 4 3 4 3 2" xfId="24475"/>
    <cellStyle name="20% - Accent1 3 3 2 4 3 4 4" xfId="24476"/>
    <cellStyle name="20% - Accent1 3 3 2 4 3 5" xfId="24477"/>
    <cellStyle name="20% - Accent1 3 3 2 4 3 5 2" xfId="24478"/>
    <cellStyle name="20% - Accent1 3 3 2 4 3 5 2 2" xfId="24479"/>
    <cellStyle name="20% - Accent1 3 3 2 4 3 5 3" xfId="24480"/>
    <cellStyle name="20% - Accent1 3 3 2 4 3 6" xfId="24481"/>
    <cellStyle name="20% - Accent1 3 3 2 4 3 6 2" xfId="24482"/>
    <cellStyle name="20% - Accent1 3 3 2 4 3 6 2 2" xfId="24483"/>
    <cellStyle name="20% - Accent1 3 3 2 4 3 6 3" xfId="24484"/>
    <cellStyle name="20% - Accent1 3 3 2 4 3 7" xfId="24485"/>
    <cellStyle name="20% - Accent1 3 3 2 4 3 7 2" xfId="24486"/>
    <cellStyle name="20% - Accent1 3 3 2 4 3 8" xfId="24487"/>
    <cellStyle name="20% - Accent1 3 3 2 4 3 8 2" xfId="24488"/>
    <cellStyle name="20% - Accent1 3 3 2 4 3 9" xfId="24489"/>
    <cellStyle name="20% - Accent1 3 3 2 4 4" xfId="24490"/>
    <cellStyle name="20% - Accent1 3 3 2 4 4 2" xfId="24491"/>
    <cellStyle name="20% - Accent1 3 3 2 4 4 2 2" xfId="24492"/>
    <cellStyle name="20% - Accent1 3 3 2 4 4 2 2 2" xfId="24493"/>
    <cellStyle name="20% - Accent1 3 3 2 4 4 2 3" xfId="24494"/>
    <cellStyle name="20% - Accent1 3 3 2 4 4 3" xfId="24495"/>
    <cellStyle name="20% - Accent1 3 3 2 4 4 3 2" xfId="24496"/>
    <cellStyle name="20% - Accent1 3 3 2 4 4 4" xfId="24497"/>
    <cellStyle name="20% - Accent1 3 3 2 4 5" xfId="24498"/>
    <cellStyle name="20% - Accent1 3 3 2 4 5 2" xfId="24499"/>
    <cellStyle name="20% - Accent1 3 3 2 4 5 2 2" xfId="24500"/>
    <cellStyle name="20% - Accent1 3 3 2 4 5 2 2 2" xfId="24501"/>
    <cellStyle name="20% - Accent1 3 3 2 4 5 2 3" xfId="24502"/>
    <cellStyle name="20% - Accent1 3 3 2 4 5 3" xfId="24503"/>
    <cellStyle name="20% - Accent1 3 3 2 4 5 3 2" xfId="24504"/>
    <cellStyle name="20% - Accent1 3 3 2 4 5 4" xfId="24505"/>
    <cellStyle name="20% - Accent1 3 3 2 4 6" xfId="24506"/>
    <cellStyle name="20% - Accent1 3 3 2 4 6 2" xfId="24507"/>
    <cellStyle name="20% - Accent1 3 3 2 4 6 2 2" xfId="24508"/>
    <cellStyle name="20% - Accent1 3 3 2 4 6 2 2 2" xfId="24509"/>
    <cellStyle name="20% - Accent1 3 3 2 4 6 2 3" xfId="24510"/>
    <cellStyle name="20% - Accent1 3 3 2 4 6 3" xfId="24511"/>
    <cellStyle name="20% - Accent1 3 3 2 4 6 3 2" xfId="24512"/>
    <cellStyle name="20% - Accent1 3 3 2 4 6 4" xfId="24513"/>
    <cellStyle name="20% - Accent1 3 3 2 4 7" xfId="24514"/>
    <cellStyle name="20% - Accent1 3 3 2 4 7 2" xfId="24515"/>
    <cellStyle name="20% - Accent1 3 3 2 4 7 2 2" xfId="24516"/>
    <cellStyle name="20% - Accent1 3 3 2 4 7 3" xfId="24517"/>
    <cellStyle name="20% - Accent1 3 3 2 4 8" xfId="24518"/>
    <cellStyle name="20% - Accent1 3 3 2 4 8 2" xfId="24519"/>
    <cellStyle name="20% - Accent1 3 3 2 4 8 2 2" xfId="24520"/>
    <cellStyle name="20% - Accent1 3 3 2 4 8 3" xfId="24521"/>
    <cellStyle name="20% - Accent1 3 3 2 4 9" xfId="24522"/>
    <cellStyle name="20% - Accent1 3 3 2 4 9 2" xfId="24523"/>
    <cellStyle name="20% - Accent1 3 3 2 5" xfId="24524"/>
    <cellStyle name="20% - Accent1 3 3 2 5 10" xfId="24525"/>
    <cellStyle name="20% - Accent1 3 3 2 5 10 2" xfId="24526"/>
    <cellStyle name="20% - Accent1 3 3 2 5 11" xfId="24527"/>
    <cellStyle name="20% - Accent1 3 3 2 5 2" xfId="24528"/>
    <cellStyle name="20% - Accent1 3 3 2 5 2 2" xfId="24529"/>
    <cellStyle name="20% - Accent1 3 3 2 5 2 2 2" xfId="24530"/>
    <cellStyle name="20% - Accent1 3 3 2 5 2 2 2 2" xfId="24531"/>
    <cellStyle name="20% - Accent1 3 3 2 5 2 2 2 2 2" xfId="24532"/>
    <cellStyle name="20% - Accent1 3 3 2 5 2 2 2 3" xfId="24533"/>
    <cellStyle name="20% - Accent1 3 3 2 5 2 2 3" xfId="24534"/>
    <cellStyle name="20% - Accent1 3 3 2 5 2 2 3 2" xfId="24535"/>
    <cellStyle name="20% - Accent1 3 3 2 5 2 2 4" xfId="24536"/>
    <cellStyle name="20% - Accent1 3 3 2 5 2 3" xfId="24537"/>
    <cellStyle name="20% - Accent1 3 3 2 5 2 3 2" xfId="24538"/>
    <cellStyle name="20% - Accent1 3 3 2 5 2 3 2 2" xfId="24539"/>
    <cellStyle name="20% - Accent1 3 3 2 5 2 3 2 2 2" xfId="24540"/>
    <cellStyle name="20% - Accent1 3 3 2 5 2 3 2 3" xfId="24541"/>
    <cellStyle name="20% - Accent1 3 3 2 5 2 3 3" xfId="24542"/>
    <cellStyle name="20% - Accent1 3 3 2 5 2 3 3 2" xfId="24543"/>
    <cellStyle name="20% - Accent1 3 3 2 5 2 3 4" xfId="24544"/>
    <cellStyle name="20% - Accent1 3 3 2 5 2 4" xfId="24545"/>
    <cellStyle name="20% - Accent1 3 3 2 5 2 4 2" xfId="24546"/>
    <cellStyle name="20% - Accent1 3 3 2 5 2 4 2 2" xfId="24547"/>
    <cellStyle name="20% - Accent1 3 3 2 5 2 4 2 2 2" xfId="24548"/>
    <cellStyle name="20% - Accent1 3 3 2 5 2 4 2 3" xfId="24549"/>
    <cellStyle name="20% - Accent1 3 3 2 5 2 4 3" xfId="24550"/>
    <cellStyle name="20% - Accent1 3 3 2 5 2 4 3 2" xfId="24551"/>
    <cellStyle name="20% - Accent1 3 3 2 5 2 4 4" xfId="24552"/>
    <cellStyle name="20% - Accent1 3 3 2 5 2 5" xfId="24553"/>
    <cellStyle name="20% - Accent1 3 3 2 5 2 5 2" xfId="24554"/>
    <cellStyle name="20% - Accent1 3 3 2 5 2 5 2 2" xfId="24555"/>
    <cellStyle name="20% - Accent1 3 3 2 5 2 5 3" xfId="24556"/>
    <cellStyle name="20% - Accent1 3 3 2 5 2 6" xfId="24557"/>
    <cellStyle name="20% - Accent1 3 3 2 5 2 6 2" xfId="24558"/>
    <cellStyle name="20% - Accent1 3 3 2 5 2 6 2 2" xfId="24559"/>
    <cellStyle name="20% - Accent1 3 3 2 5 2 6 3" xfId="24560"/>
    <cellStyle name="20% - Accent1 3 3 2 5 2 7" xfId="24561"/>
    <cellStyle name="20% - Accent1 3 3 2 5 2 7 2" xfId="24562"/>
    <cellStyle name="20% - Accent1 3 3 2 5 2 8" xfId="24563"/>
    <cellStyle name="20% - Accent1 3 3 2 5 2 8 2" xfId="24564"/>
    <cellStyle name="20% - Accent1 3 3 2 5 2 9" xfId="24565"/>
    <cellStyle name="20% - Accent1 3 3 2 5 3" xfId="24566"/>
    <cellStyle name="20% - Accent1 3 3 2 5 3 2" xfId="24567"/>
    <cellStyle name="20% - Accent1 3 3 2 5 3 2 2" xfId="24568"/>
    <cellStyle name="20% - Accent1 3 3 2 5 3 2 2 2" xfId="24569"/>
    <cellStyle name="20% - Accent1 3 3 2 5 3 2 2 2 2" xfId="24570"/>
    <cellStyle name="20% - Accent1 3 3 2 5 3 2 2 3" xfId="24571"/>
    <cellStyle name="20% - Accent1 3 3 2 5 3 2 3" xfId="24572"/>
    <cellStyle name="20% - Accent1 3 3 2 5 3 2 3 2" xfId="24573"/>
    <cellStyle name="20% - Accent1 3 3 2 5 3 2 4" xfId="24574"/>
    <cellStyle name="20% - Accent1 3 3 2 5 3 3" xfId="24575"/>
    <cellStyle name="20% - Accent1 3 3 2 5 3 3 2" xfId="24576"/>
    <cellStyle name="20% - Accent1 3 3 2 5 3 3 2 2" xfId="24577"/>
    <cellStyle name="20% - Accent1 3 3 2 5 3 3 2 2 2" xfId="24578"/>
    <cellStyle name="20% - Accent1 3 3 2 5 3 3 2 3" xfId="24579"/>
    <cellStyle name="20% - Accent1 3 3 2 5 3 3 3" xfId="24580"/>
    <cellStyle name="20% - Accent1 3 3 2 5 3 3 3 2" xfId="24581"/>
    <cellStyle name="20% - Accent1 3 3 2 5 3 3 4" xfId="24582"/>
    <cellStyle name="20% - Accent1 3 3 2 5 3 4" xfId="24583"/>
    <cellStyle name="20% - Accent1 3 3 2 5 3 4 2" xfId="24584"/>
    <cellStyle name="20% - Accent1 3 3 2 5 3 4 2 2" xfId="24585"/>
    <cellStyle name="20% - Accent1 3 3 2 5 3 4 2 2 2" xfId="24586"/>
    <cellStyle name="20% - Accent1 3 3 2 5 3 4 2 3" xfId="24587"/>
    <cellStyle name="20% - Accent1 3 3 2 5 3 4 3" xfId="24588"/>
    <cellStyle name="20% - Accent1 3 3 2 5 3 4 3 2" xfId="24589"/>
    <cellStyle name="20% - Accent1 3 3 2 5 3 4 4" xfId="24590"/>
    <cellStyle name="20% - Accent1 3 3 2 5 3 5" xfId="24591"/>
    <cellStyle name="20% - Accent1 3 3 2 5 3 5 2" xfId="24592"/>
    <cellStyle name="20% - Accent1 3 3 2 5 3 5 2 2" xfId="24593"/>
    <cellStyle name="20% - Accent1 3 3 2 5 3 5 3" xfId="24594"/>
    <cellStyle name="20% - Accent1 3 3 2 5 3 6" xfId="24595"/>
    <cellStyle name="20% - Accent1 3 3 2 5 3 6 2" xfId="24596"/>
    <cellStyle name="20% - Accent1 3 3 2 5 3 6 2 2" xfId="24597"/>
    <cellStyle name="20% - Accent1 3 3 2 5 3 6 3" xfId="24598"/>
    <cellStyle name="20% - Accent1 3 3 2 5 3 7" xfId="24599"/>
    <cellStyle name="20% - Accent1 3 3 2 5 3 7 2" xfId="24600"/>
    <cellStyle name="20% - Accent1 3 3 2 5 3 8" xfId="24601"/>
    <cellStyle name="20% - Accent1 3 3 2 5 3 8 2" xfId="24602"/>
    <cellStyle name="20% - Accent1 3 3 2 5 3 9" xfId="24603"/>
    <cellStyle name="20% - Accent1 3 3 2 5 4" xfId="24604"/>
    <cellStyle name="20% - Accent1 3 3 2 5 4 2" xfId="24605"/>
    <cellStyle name="20% - Accent1 3 3 2 5 4 2 2" xfId="24606"/>
    <cellStyle name="20% - Accent1 3 3 2 5 4 2 2 2" xfId="24607"/>
    <cellStyle name="20% - Accent1 3 3 2 5 4 2 3" xfId="24608"/>
    <cellStyle name="20% - Accent1 3 3 2 5 4 3" xfId="24609"/>
    <cellStyle name="20% - Accent1 3 3 2 5 4 3 2" xfId="24610"/>
    <cellStyle name="20% - Accent1 3 3 2 5 4 4" xfId="24611"/>
    <cellStyle name="20% - Accent1 3 3 2 5 5" xfId="24612"/>
    <cellStyle name="20% - Accent1 3 3 2 5 5 2" xfId="24613"/>
    <cellStyle name="20% - Accent1 3 3 2 5 5 2 2" xfId="24614"/>
    <cellStyle name="20% - Accent1 3 3 2 5 5 2 2 2" xfId="24615"/>
    <cellStyle name="20% - Accent1 3 3 2 5 5 2 3" xfId="24616"/>
    <cellStyle name="20% - Accent1 3 3 2 5 5 3" xfId="24617"/>
    <cellStyle name="20% - Accent1 3 3 2 5 5 3 2" xfId="24618"/>
    <cellStyle name="20% - Accent1 3 3 2 5 5 4" xfId="24619"/>
    <cellStyle name="20% - Accent1 3 3 2 5 6" xfId="24620"/>
    <cellStyle name="20% - Accent1 3 3 2 5 6 2" xfId="24621"/>
    <cellStyle name="20% - Accent1 3 3 2 5 6 2 2" xfId="24622"/>
    <cellStyle name="20% - Accent1 3 3 2 5 6 2 2 2" xfId="24623"/>
    <cellStyle name="20% - Accent1 3 3 2 5 6 2 3" xfId="24624"/>
    <cellStyle name="20% - Accent1 3 3 2 5 6 3" xfId="24625"/>
    <cellStyle name="20% - Accent1 3 3 2 5 6 3 2" xfId="24626"/>
    <cellStyle name="20% - Accent1 3 3 2 5 6 4" xfId="24627"/>
    <cellStyle name="20% - Accent1 3 3 2 5 7" xfId="24628"/>
    <cellStyle name="20% - Accent1 3 3 2 5 7 2" xfId="24629"/>
    <cellStyle name="20% - Accent1 3 3 2 5 7 2 2" xfId="24630"/>
    <cellStyle name="20% - Accent1 3 3 2 5 7 3" xfId="24631"/>
    <cellStyle name="20% - Accent1 3 3 2 5 8" xfId="24632"/>
    <cellStyle name="20% - Accent1 3 3 2 5 8 2" xfId="24633"/>
    <cellStyle name="20% - Accent1 3 3 2 5 8 2 2" xfId="24634"/>
    <cellStyle name="20% - Accent1 3 3 2 5 8 3" xfId="24635"/>
    <cellStyle name="20% - Accent1 3 3 2 5 9" xfId="24636"/>
    <cellStyle name="20% - Accent1 3 3 2 5 9 2" xfId="24637"/>
    <cellStyle name="20% - Accent1 3 3 2 6" xfId="24638"/>
    <cellStyle name="20% - Accent1 3 3 2 6 2" xfId="24639"/>
    <cellStyle name="20% - Accent1 3 3 2 6 2 2" xfId="24640"/>
    <cellStyle name="20% - Accent1 3 3 2 6 2 2 2" xfId="24641"/>
    <cellStyle name="20% - Accent1 3 3 2 6 2 2 2 2" xfId="24642"/>
    <cellStyle name="20% - Accent1 3 3 2 6 2 2 3" xfId="24643"/>
    <cellStyle name="20% - Accent1 3 3 2 6 2 3" xfId="24644"/>
    <cellStyle name="20% - Accent1 3 3 2 6 2 3 2" xfId="24645"/>
    <cellStyle name="20% - Accent1 3 3 2 6 2 4" xfId="24646"/>
    <cellStyle name="20% - Accent1 3 3 2 6 3" xfId="24647"/>
    <cellStyle name="20% - Accent1 3 3 2 6 3 2" xfId="24648"/>
    <cellStyle name="20% - Accent1 3 3 2 6 3 2 2" xfId="24649"/>
    <cellStyle name="20% - Accent1 3 3 2 6 3 2 2 2" xfId="24650"/>
    <cellStyle name="20% - Accent1 3 3 2 6 3 2 3" xfId="24651"/>
    <cellStyle name="20% - Accent1 3 3 2 6 3 3" xfId="24652"/>
    <cellStyle name="20% - Accent1 3 3 2 6 3 3 2" xfId="24653"/>
    <cellStyle name="20% - Accent1 3 3 2 6 3 4" xfId="24654"/>
    <cellStyle name="20% - Accent1 3 3 2 6 4" xfId="24655"/>
    <cellStyle name="20% - Accent1 3 3 2 6 4 2" xfId="24656"/>
    <cellStyle name="20% - Accent1 3 3 2 6 4 2 2" xfId="24657"/>
    <cellStyle name="20% - Accent1 3 3 2 6 4 2 2 2" xfId="24658"/>
    <cellStyle name="20% - Accent1 3 3 2 6 4 2 3" xfId="24659"/>
    <cellStyle name="20% - Accent1 3 3 2 6 4 3" xfId="24660"/>
    <cellStyle name="20% - Accent1 3 3 2 6 4 3 2" xfId="24661"/>
    <cellStyle name="20% - Accent1 3 3 2 6 4 4" xfId="24662"/>
    <cellStyle name="20% - Accent1 3 3 2 6 5" xfId="24663"/>
    <cellStyle name="20% - Accent1 3 3 2 6 5 2" xfId="24664"/>
    <cellStyle name="20% - Accent1 3 3 2 6 5 2 2" xfId="24665"/>
    <cellStyle name="20% - Accent1 3 3 2 6 5 3" xfId="24666"/>
    <cellStyle name="20% - Accent1 3 3 2 6 6" xfId="24667"/>
    <cellStyle name="20% - Accent1 3 3 2 6 6 2" xfId="24668"/>
    <cellStyle name="20% - Accent1 3 3 2 6 6 2 2" xfId="24669"/>
    <cellStyle name="20% - Accent1 3 3 2 6 6 3" xfId="24670"/>
    <cellStyle name="20% - Accent1 3 3 2 6 7" xfId="24671"/>
    <cellStyle name="20% - Accent1 3 3 2 6 7 2" xfId="24672"/>
    <cellStyle name="20% - Accent1 3 3 2 6 8" xfId="24673"/>
    <cellStyle name="20% - Accent1 3 3 2 6 8 2" xfId="24674"/>
    <cellStyle name="20% - Accent1 3 3 2 6 9" xfId="24675"/>
    <cellStyle name="20% - Accent1 3 3 2 7" xfId="24676"/>
    <cellStyle name="20% - Accent1 3 3 2 7 2" xfId="24677"/>
    <cellStyle name="20% - Accent1 3 3 2 7 2 2" xfId="24678"/>
    <cellStyle name="20% - Accent1 3 3 2 7 2 2 2" xfId="24679"/>
    <cellStyle name="20% - Accent1 3 3 2 7 2 2 2 2" xfId="24680"/>
    <cellStyle name="20% - Accent1 3 3 2 7 2 2 3" xfId="24681"/>
    <cellStyle name="20% - Accent1 3 3 2 7 2 3" xfId="24682"/>
    <cellStyle name="20% - Accent1 3 3 2 7 2 3 2" xfId="24683"/>
    <cellStyle name="20% - Accent1 3 3 2 7 2 4" xfId="24684"/>
    <cellStyle name="20% - Accent1 3 3 2 7 3" xfId="24685"/>
    <cellStyle name="20% - Accent1 3 3 2 7 3 2" xfId="24686"/>
    <cellStyle name="20% - Accent1 3 3 2 7 3 2 2" xfId="24687"/>
    <cellStyle name="20% - Accent1 3 3 2 7 3 2 2 2" xfId="24688"/>
    <cellStyle name="20% - Accent1 3 3 2 7 3 2 3" xfId="24689"/>
    <cellStyle name="20% - Accent1 3 3 2 7 3 3" xfId="24690"/>
    <cellStyle name="20% - Accent1 3 3 2 7 3 3 2" xfId="24691"/>
    <cellStyle name="20% - Accent1 3 3 2 7 3 4" xfId="24692"/>
    <cellStyle name="20% - Accent1 3 3 2 7 4" xfId="24693"/>
    <cellStyle name="20% - Accent1 3 3 2 7 4 2" xfId="24694"/>
    <cellStyle name="20% - Accent1 3 3 2 7 4 2 2" xfId="24695"/>
    <cellStyle name="20% - Accent1 3 3 2 7 4 2 2 2" xfId="24696"/>
    <cellStyle name="20% - Accent1 3 3 2 7 4 2 3" xfId="24697"/>
    <cellStyle name="20% - Accent1 3 3 2 7 4 3" xfId="24698"/>
    <cellStyle name="20% - Accent1 3 3 2 7 4 3 2" xfId="24699"/>
    <cellStyle name="20% - Accent1 3 3 2 7 4 4" xfId="24700"/>
    <cellStyle name="20% - Accent1 3 3 2 7 5" xfId="24701"/>
    <cellStyle name="20% - Accent1 3 3 2 7 5 2" xfId="24702"/>
    <cellStyle name="20% - Accent1 3 3 2 7 5 2 2" xfId="24703"/>
    <cellStyle name="20% - Accent1 3 3 2 7 5 3" xfId="24704"/>
    <cellStyle name="20% - Accent1 3 3 2 7 6" xfId="24705"/>
    <cellStyle name="20% - Accent1 3 3 2 7 6 2" xfId="24706"/>
    <cellStyle name="20% - Accent1 3 3 2 7 6 2 2" xfId="24707"/>
    <cellStyle name="20% - Accent1 3 3 2 7 6 3" xfId="24708"/>
    <cellStyle name="20% - Accent1 3 3 2 7 7" xfId="24709"/>
    <cellStyle name="20% - Accent1 3 3 2 7 7 2" xfId="24710"/>
    <cellStyle name="20% - Accent1 3 3 2 7 8" xfId="24711"/>
    <cellStyle name="20% - Accent1 3 3 2 7 8 2" xfId="24712"/>
    <cellStyle name="20% - Accent1 3 3 2 7 9" xfId="24713"/>
    <cellStyle name="20% - Accent1 3 3 2 8" xfId="24714"/>
    <cellStyle name="20% - Accent1 3 3 2 8 2" xfId="24715"/>
    <cellStyle name="20% - Accent1 3 3 2 8 2 2" xfId="24716"/>
    <cellStyle name="20% - Accent1 3 3 2 8 2 2 2" xfId="24717"/>
    <cellStyle name="20% - Accent1 3 3 2 8 2 3" xfId="24718"/>
    <cellStyle name="20% - Accent1 3 3 2 8 3" xfId="24719"/>
    <cellStyle name="20% - Accent1 3 3 2 8 3 2" xfId="24720"/>
    <cellStyle name="20% - Accent1 3 3 2 8 4" xfId="24721"/>
    <cellStyle name="20% - Accent1 3 3 2 9" xfId="24722"/>
    <cellStyle name="20% - Accent1 3 3 2 9 2" xfId="24723"/>
    <cellStyle name="20% - Accent1 3 3 2 9 2 2" xfId="24724"/>
    <cellStyle name="20% - Accent1 3 3 2 9 2 2 2" xfId="24725"/>
    <cellStyle name="20% - Accent1 3 3 2 9 2 3" xfId="24726"/>
    <cellStyle name="20% - Accent1 3 3 2 9 3" xfId="24727"/>
    <cellStyle name="20% - Accent1 3 3 2 9 3 2" xfId="24728"/>
    <cellStyle name="20% - Accent1 3 3 2 9 4" xfId="24729"/>
    <cellStyle name="20% - Accent1 3 3 3" xfId="24730"/>
    <cellStyle name="20% - Accent1 3 3 3 10" xfId="24731"/>
    <cellStyle name="20% - Accent1 3 3 3 10 2" xfId="24732"/>
    <cellStyle name="20% - Accent1 3 3 3 10 2 2" xfId="24733"/>
    <cellStyle name="20% - Accent1 3 3 3 10 3" xfId="24734"/>
    <cellStyle name="20% - Accent1 3 3 3 11" xfId="24735"/>
    <cellStyle name="20% - Accent1 3 3 3 11 2" xfId="24736"/>
    <cellStyle name="20% - Accent1 3 3 3 11 2 2" xfId="24737"/>
    <cellStyle name="20% - Accent1 3 3 3 11 3" xfId="24738"/>
    <cellStyle name="20% - Accent1 3 3 3 12" xfId="24739"/>
    <cellStyle name="20% - Accent1 3 3 3 12 2" xfId="24740"/>
    <cellStyle name="20% - Accent1 3 3 3 13" xfId="24741"/>
    <cellStyle name="20% - Accent1 3 3 3 13 2" xfId="24742"/>
    <cellStyle name="20% - Accent1 3 3 3 14" xfId="24743"/>
    <cellStyle name="20% - Accent1 3 3 3 2" xfId="24744"/>
    <cellStyle name="20% - Accent1 3 3 3 2 10" xfId="24745"/>
    <cellStyle name="20% - Accent1 3 3 3 2 10 2" xfId="24746"/>
    <cellStyle name="20% - Accent1 3 3 3 2 11" xfId="24747"/>
    <cellStyle name="20% - Accent1 3 3 3 2 2" xfId="24748"/>
    <cellStyle name="20% - Accent1 3 3 3 2 2 2" xfId="24749"/>
    <cellStyle name="20% - Accent1 3 3 3 2 2 2 2" xfId="24750"/>
    <cellStyle name="20% - Accent1 3 3 3 2 2 2 2 2" xfId="24751"/>
    <cellStyle name="20% - Accent1 3 3 3 2 2 2 2 2 2" xfId="24752"/>
    <cellStyle name="20% - Accent1 3 3 3 2 2 2 2 3" xfId="24753"/>
    <cellStyle name="20% - Accent1 3 3 3 2 2 2 3" xfId="24754"/>
    <cellStyle name="20% - Accent1 3 3 3 2 2 2 3 2" xfId="24755"/>
    <cellStyle name="20% - Accent1 3 3 3 2 2 2 4" xfId="24756"/>
    <cellStyle name="20% - Accent1 3 3 3 2 2 3" xfId="24757"/>
    <cellStyle name="20% - Accent1 3 3 3 2 2 3 2" xfId="24758"/>
    <cellStyle name="20% - Accent1 3 3 3 2 2 3 2 2" xfId="24759"/>
    <cellStyle name="20% - Accent1 3 3 3 2 2 3 2 2 2" xfId="24760"/>
    <cellStyle name="20% - Accent1 3 3 3 2 2 3 2 3" xfId="24761"/>
    <cellStyle name="20% - Accent1 3 3 3 2 2 3 3" xfId="24762"/>
    <cellStyle name="20% - Accent1 3 3 3 2 2 3 3 2" xfId="24763"/>
    <cellStyle name="20% - Accent1 3 3 3 2 2 3 4" xfId="24764"/>
    <cellStyle name="20% - Accent1 3 3 3 2 2 4" xfId="24765"/>
    <cellStyle name="20% - Accent1 3 3 3 2 2 4 2" xfId="24766"/>
    <cellStyle name="20% - Accent1 3 3 3 2 2 4 2 2" xfId="24767"/>
    <cellStyle name="20% - Accent1 3 3 3 2 2 4 2 2 2" xfId="24768"/>
    <cellStyle name="20% - Accent1 3 3 3 2 2 4 2 3" xfId="24769"/>
    <cellStyle name="20% - Accent1 3 3 3 2 2 4 3" xfId="24770"/>
    <cellStyle name="20% - Accent1 3 3 3 2 2 4 3 2" xfId="24771"/>
    <cellStyle name="20% - Accent1 3 3 3 2 2 4 4" xfId="24772"/>
    <cellStyle name="20% - Accent1 3 3 3 2 2 5" xfId="24773"/>
    <cellStyle name="20% - Accent1 3 3 3 2 2 5 2" xfId="24774"/>
    <cellStyle name="20% - Accent1 3 3 3 2 2 5 2 2" xfId="24775"/>
    <cellStyle name="20% - Accent1 3 3 3 2 2 5 3" xfId="24776"/>
    <cellStyle name="20% - Accent1 3 3 3 2 2 6" xfId="24777"/>
    <cellStyle name="20% - Accent1 3 3 3 2 2 6 2" xfId="24778"/>
    <cellStyle name="20% - Accent1 3 3 3 2 2 6 2 2" xfId="24779"/>
    <cellStyle name="20% - Accent1 3 3 3 2 2 6 3" xfId="24780"/>
    <cellStyle name="20% - Accent1 3 3 3 2 2 7" xfId="24781"/>
    <cellStyle name="20% - Accent1 3 3 3 2 2 7 2" xfId="24782"/>
    <cellStyle name="20% - Accent1 3 3 3 2 2 8" xfId="24783"/>
    <cellStyle name="20% - Accent1 3 3 3 2 2 8 2" xfId="24784"/>
    <cellStyle name="20% - Accent1 3 3 3 2 2 9" xfId="24785"/>
    <cellStyle name="20% - Accent1 3 3 3 2 3" xfId="24786"/>
    <cellStyle name="20% - Accent1 3 3 3 2 3 2" xfId="24787"/>
    <cellStyle name="20% - Accent1 3 3 3 2 3 2 2" xfId="24788"/>
    <cellStyle name="20% - Accent1 3 3 3 2 3 2 2 2" xfId="24789"/>
    <cellStyle name="20% - Accent1 3 3 3 2 3 2 2 2 2" xfId="24790"/>
    <cellStyle name="20% - Accent1 3 3 3 2 3 2 2 3" xfId="24791"/>
    <cellStyle name="20% - Accent1 3 3 3 2 3 2 3" xfId="24792"/>
    <cellStyle name="20% - Accent1 3 3 3 2 3 2 3 2" xfId="24793"/>
    <cellStyle name="20% - Accent1 3 3 3 2 3 2 4" xfId="24794"/>
    <cellStyle name="20% - Accent1 3 3 3 2 3 3" xfId="24795"/>
    <cellStyle name="20% - Accent1 3 3 3 2 3 3 2" xfId="24796"/>
    <cellStyle name="20% - Accent1 3 3 3 2 3 3 2 2" xfId="24797"/>
    <cellStyle name="20% - Accent1 3 3 3 2 3 3 2 2 2" xfId="24798"/>
    <cellStyle name="20% - Accent1 3 3 3 2 3 3 2 3" xfId="24799"/>
    <cellStyle name="20% - Accent1 3 3 3 2 3 3 3" xfId="24800"/>
    <cellStyle name="20% - Accent1 3 3 3 2 3 3 3 2" xfId="24801"/>
    <cellStyle name="20% - Accent1 3 3 3 2 3 3 4" xfId="24802"/>
    <cellStyle name="20% - Accent1 3 3 3 2 3 4" xfId="24803"/>
    <cellStyle name="20% - Accent1 3 3 3 2 3 4 2" xfId="24804"/>
    <cellStyle name="20% - Accent1 3 3 3 2 3 4 2 2" xfId="24805"/>
    <cellStyle name="20% - Accent1 3 3 3 2 3 4 2 2 2" xfId="24806"/>
    <cellStyle name="20% - Accent1 3 3 3 2 3 4 2 3" xfId="24807"/>
    <cellStyle name="20% - Accent1 3 3 3 2 3 4 3" xfId="24808"/>
    <cellStyle name="20% - Accent1 3 3 3 2 3 4 3 2" xfId="24809"/>
    <cellStyle name="20% - Accent1 3 3 3 2 3 4 4" xfId="24810"/>
    <cellStyle name="20% - Accent1 3 3 3 2 3 5" xfId="24811"/>
    <cellStyle name="20% - Accent1 3 3 3 2 3 5 2" xfId="24812"/>
    <cellStyle name="20% - Accent1 3 3 3 2 3 5 2 2" xfId="24813"/>
    <cellStyle name="20% - Accent1 3 3 3 2 3 5 3" xfId="24814"/>
    <cellStyle name="20% - Accent1 3 3 3 2 3 6" xfId="24815"/>
    <cellStyle name="20% - Accent1 3 3 3 2 3 6 2" xfId="24816"/>
    <cellStyle name="20% - Accent1 3 3 3 2 3 6 2 2" xfId="24817"/>
    <cellStyle name="20% - Accent1 3 3 3 2 3 6 3" xfId="24818"/>
    <cellStyle name="20% - Accent1 3 3 3 2 3 7" xfId="24819"/>
    <cellStyle name="20% - Accent1 3 3 3 2 3 7 2" xfId="24820"/>
    <cellStyle name="20% - Accent1 3 3 3 2 3 8" xfId="24821"/>
    <cellStyle name="20% - Accent1 3 3 3 2 3 8 2" xfId="24822"/>
    <cellStyle name="20% - Accent1 3 3 3 2 3 9" xfId="24823"/>
    <cellStyle name="20% - Accent1 3 3 3 2 4" xfId="24824"/>
    <cellStyle name="20% - Accent1 3 3 3 2 4 2" xfId="24825"/>
    <cellStyle name="20% - Accent1 3 3 3 2 4 2 2" xfId="24826"/>
    <cellStyle name="20% - Accent1 3 3 3 2 4 2 2 2" xfId="24827"/>
    <cellStyle name="20% - Accent1 3 3 3 2 4 2 3" xfId="24828"/>
    <cellStyle name="20% - Accent1 3 3 3 2 4 3" xfId="24829"/>
    <cellStyle name="20% - Accent1 3 3 3 2 4 3 2" xfId="24830"/>
    <cellStyle name="20% - Accent1 3 3 3 2 4 4" xfId="24831"/>
    <cellStyle name="20% - Accent1 3 3 3 2 5" xfId="24832"/>
    <cellStyle name="20% - Accent1 3 3 3 2 5 2" xfId="24833"/>
    <cellStyle name="20% - Accent1 3 3 3 2 5 2 2" xfId="24834"/>
    <cellStyle name="20% - Accent1 3 3 3 2 5 2 2 2" xfId="24835"/>
    <cellStyle name="20% - Accent1 3 3 3 2 5 2 3" xfId="24836"/>
    <cellStyle name="20% - Accent1 3 3 3 2 5 3" xfId="24837"/>
    <cellStyle name="20% - Accent1 3 3 3 2 5 3 2" xfId="24838"/>
    <cellStyle name="20% - Accent1 3 3 3 2 5 4" xfId="24839"/>
    <cellStyle name="20% - Accent1 3 3 3 2 6" xfId="24840"/>
    <cellStyle name="20% - Accent1 3 3 3 2 6 2" xfId="24841"/>
    <cellStyle name="20% - Accent1 3 3 3 2 6 2 2" xfId="24842"/>
    <cellStyle name="20% - Accent1 3 3 3 2 6 2 2 2" xfId="24843"/>
    <cellStyle name="20% - Accent1 3 3 3 2 6 2 3" xfId="24844"/>
    <cellStyle name="20% - Accent1 3 3 3 2 6 3" xfId="24845"/>
    <cellStyle name="20% - Accent1 3 3 3 2 6 3 2" xfId="24846"/>
    <cellStyle name="20% - Accent1 3 3 3 2 6 4" xfId="24847"/>
    <cellStyle name="20% - Accent1 3 3 3 2 7" xfId="24848"/>
    <cellStyle name="20% - Accent1 3 3 3 2 7 2" xfId="24849"/>
    <cellStyle name="20% - Accent1 3 3 3 2 7 2 2" xfId="24850"/>
    <cellStyle name="20% - Accent1 3 3 3 2 7 3" xfId="24851"/>
    <cellStyle name="20% - Accent1 3 3 3 2 8" xfId="24852"/>
    <cellStyle name="20% - Accent1 3 3 3 2 8 2" xfId="24853"/>
    <cellStyle name="20% - Accent1 3 3 3 2 8 2 2" xfId="24854"/>
    <cellStyle name="20% - Accent1 3 3 3 2 8 3" xfId="24855"/>
    <cellStyle name="20% - Accent1 3 3 3 2 9" xfId="24856"/>
    <cellStyle name="20% - Accent1 3 3 3 2 9 2" xfId="24857"/>
    <cellStyle name="20% - Accent1 3 3 3 3" xfId="24858"/>
    <cellStyle name="20% - Accent1 3 3 3 3 10" xfId="24859"/>
    <cellStyle name="20% - Accent1 3 3 3 3 10 2" xfId="24860"/>
    <cellStyle name="20% - Accent1 3 3 3 3 11" xfId="24861"/>
    <cellStyle name="20% - Accent1 3 3 3 3 2" xfId="24862"/>
    <cellStyle name="20% - Accent1 3 3 3 3 2 2" xfId="24863"/>
    <cellStyle name="20% - Accent1 3 3 3 3 2 2 2" xfId="24864"/>
    <cellStyle name="20% - Accent1 3 3 3 3 2 2 2 2" xfId="24865"/>
    <cellStyle name="20% - Accent1 3 3 3 3 2 2 2 2 2" xfId="24866"/>
    <cellStyle name="20% - Accent1 3 3 3 3 2 2 2 3" xfId="24867"/>
    <cellStyle name="20% - Accent1 3 3 3 3 2 2 3" xfId="24868"/>
    <cellStyle name="20% - Accent1 3 3 3 3 2 2 3 2" xfId="24869"/>
    <cellStyle name="20% - Accent1 3 3 3 3 2 2 4" xfId="24870"/>
    <cellStyle name="20% - Accent1 3 3 3 3 2 3" xfId="24871"/>
    <cellStyle name="20% - Accent1 3 3 3 3 2 3 2" xfId="24872"/>
    <cellStyle name="20% - Accent1 3 3 3 3 2 3 2 2" xfId="24873"/>
    <cellStyle name="20% - Accent1 3 3 3 3 2 3 2 2 2" xfId="24874"/>
    <cellStyle name="20% - Accent1 3 3 3 3 2 3 2 3" xfId="24875"/>
    <cellStyle name="20% - Accent1 3 3 3 3 2 3 3" xfId="24876"/>
    <cellStyle name="20% - Accent1 3 3 3 3 2 3 3 2" xfId="24877"/>
    <cellStyle name="20% - Accent1 3 3 3 3 2 3 4" xfId="24878"/>
    <cellStyle name="20% - Accent1 3 3 3 3 2 4" xfId="24879"/>
    <cellStyle name="20% - Accent1 3 3 3 3 2 4 2" xfId="24880"/>
    <cellStyle name="20% - Accent1 3 3 3 3 2 4 2 2" xfId="24881"/>
    <cellStyle name="20% - Accent1 3 3 3 3 2 4 2 2 2" xfId="24882"/>
    <cellStyle name="20% - Accent1 3 3 3 3 2 4 2 3" xfId="24883"/>
    <cellStyle name="20% - Accent1 3 3 3 3 2 4 3" xfId="24884"/>
    <cellStyle name="20% - Accent1 3 3 3 3 2 4 3 2" xfId="24885"/>
    <cellStyle name="20% - Accent1 3 3 3 3 2 4 4" xfId="24886"/>
    <cellStyle name="20% - Accent1 3 3 3 3 2 5" xfId="24887"/>
    <cellStyle name="20% - Accent1 3 3 3 3 2 5 2" xfId="24888"/>
    <cellStyle name="20% - Accent1 3 3 3 3 2 5 2 2" xfId="24889"/>
    <cellStyle name="20% - Accent1 3 3 3 3 2 5 3" xfId="24890"/>
    <cellStyle name="20% - Accent1 3 3 3 3 2 6" xfId="24891"/>
    <cellStyle name="20% - Accent1 3 3 3 3 2 6 2" xfId="24892"/>
    <cellStyle name="20% - Accent1 3 3 3 3 2 6 2 2" xfId="24893"/>
    <cellStyle name="20% - Accent1 3 3 3 3 2 6 3" xfId="24894"/>
    <cellStyle name="20% - Accent1 3 3 3 3 2 7" xfId="24895"/>
    <cellStyle name="20% - Accent1 3 3 3 3 2 7 2" xfId="24896"/>
    <cellStyle name="20% - Accent1 3 3 3 3 2 8" xfId="24897"/>
    <cellStyle name="20% - Accent1 3 3 3 3 2 8 2" xfId="24898"/>
    <cellStyle name="20% - Accent1 3 3 3 3 2 9" xfId="24899"/>
    <cellStyle name="20% - Accent1 3 3 3 3 3" xfId="24900"/>
    <cellStyle name="20% - Accent1 3 3 3 3 3 2" xfId="24901"/>
    <cellStyle name="20% - Accent1 3 3 3 3 3 2 2" xfId="24902"/>
    <cellStyle name="20% - Accent1 3 3 3 3 3 2 2 2" xfId="24903"/>
    <cellStyle name="20% - Accent1 3 3 3 3 3 2 2 2 2" xfId="24904"/>
    <cellStyle name="20% - Accent1 3 3 3 3 3 2 2 3" xfId="24905"/>
    <cellStyle name="20% - Accent1 3 3 3 3 3 2 3" xfId="24906"/>
    <cellStyle name="20% - Accent1 3 3 3 3 3 2 3 2" xfId="24907"/>
    <cellStyle name="20% - Accent1 3 3 3 3 3 2 4" xfId="24908"/>
    <cellStyle name="20% - Accent1 3 3 3 3 3 3" xfId="24909"/>
    <cellStyle name="20% - Accent1 3 3 3 3 3 3 2" xfId="24910"/>
    <cellStyle name="20% - Accent1 3 3 3 3 3 3 2 2" xfId="24911"/>
    <cellStyle name="20% - Accent1 3 3 3 3 3 3 2 2 2" xfId="24912"/>
    <cellStyle name="20% - Accent1 3 3 3 3 3 3 2 3" xfId="24913"/>
    <cellStyle name="20% - Accent1 3 3 3 3 3 3 3" xfId="24914"/>
    <cellStyle name="20% - Accent1 3 3 3 3 3 3 3 2" xfId="24915"/>
    <cellStyle name="20% - Accent1 3 3 3 3 3 3 4" xfId="24916"/>
    <cellStyle name="20% - Accent1 3 3 3 3 3 4" xfId="24917"/>
    <cellStyle name="20% - Accent1 3 3 3 3 3 4 2" xfId="24918"/>
    <cellStyle name="20% - Accent1 3 3 3 3 3 4 2 2" xfId="24919"/>
    <cellStyle name="20% - Accent1 3 3 3 3 3 4 2 2 2" xfId="24920"/>
    <cellStyle name="20% - Accent1 3 3 3 3 3 4 2 3" xfId="24921"/>
    <cellStyle name="20% - Accent1 3 3 3 3 3 4 3" xfId="24922"/>
    <cellStyle name="20% - Accent1 3 3 3 3 3 4 3 2" xfId="24923"/>
    <cellStyle name="20% - Accent1 3 3 3 3 3 4 4" xfId="24924"/>
    <cellStyle name="20% - Accent1 3 3 3 3 3 5" xfId="24925"/>
    <cellStyle name="20% - Accent1 3 3 3 3 3 5 2" xfId="24926"/>
    <cellStyle name="20% - Accent1 3 3 3 3 3 5 2 2" xfId="24927"/>
    <cellStyle name="20% - Accent1 3 3 3 3 3 5 3" xfId="24928"/>
    <cellStyle name="20% - Accent1 3 3 3 3 3 6" xfId="24929"/>
    <cellStyle name="20% - Accent1 3 3 3 3 3 6 2" xfId="24930"/>
    <cellStyle name="20% - Accent1 3 3 3 3 3 6 2 2" xfId="24931"/>
    <cellStyle name="20% - Accent1 3 3 3 3 3 6 3" xfId="24932"/>
    <cellStyle name="20% - Accent1 3 3 3 3 3 7" xfId="24933"/>
    <cellStyle name="20% - Accent1 3 3 3 3 3 7 2" xfId="24934"/>
    <cellStyle name="20% - Accent1 3 3 3 3 3 8" xfId="24935"/>
    <cellStyle name="20% - Accent1 3 3 3 3 3 8 2" xfId="24936"/>
    <cellStyle name="20% - Accent1 3 3 3 3 3 9" xfId="24937"/>
    <cellStyle name="20% - Accent1 3 3 3 3 4" xfId="24938"/>
    <cellStyle name="20% - Accent1 3 3 3 3 4 2" xfId="24939"/>
    <cellStyle name="20% - Accent1 3 3 3 3 4 2 2" xfId="24940"/>
    <cellStyle name="20% - Accent1 3 3 3 3 4 2 2 2" xfId="24941"/>
    <cellStyle name="20% - Accent1 3 3 3 3 4 2 3" xfId="24942"/>
    <cellStyle name="20% - Accent1 3 3 3 3 4 3" xfId="24943"/>
    <cellStyle name="20% - Accent1 3 3 3 3 4 3 2" xfId="24944"/>
    <cellStyle name="20% - Accent1 3 3 3 3 4 4" xfId="24945"/>
    <cellStyle name="20% - Accent1 3 3 3 3 5" xfId="24946"/>
    <cellStyle name="20% - Accent1 3 3 3 3 5 2" xfId="24947"/>
    <cellStyle name="20% - Accent1 3 3 3 3 5 2 2" xfId="24948"/>
    <cellStyle name="20% - Accent1 3 3 3 3 5 2 2 2" xfId="24949"/>
    <cellStyle name="20% - Accent1 3 3 3 3 5 2 3" xfId="24950"/>
    <cellStyle name="20% - Accent1 3 3 3 3 5 3" xfId="24951"/>
    <cellStyle name="20% - Accent1 3 3 3 3 5 3 2" xfId="24952"/>
    <cellStyle name="20% - Accent1 3 3 3 3 5 4" xfId="24953"/>
    <cellStyle name="20% - Accent1 3 3 3 3 6" xfId="24954"/>
    <cellStyle name="20% - Accent1 3 3 3 3 6 2" xfId="24955"/>
    <cellStyle name="20% - Accent1 3 3 3 3 6 2 2" xfId="24956"/>
    <cellStyle name="20% - Accent1 3 3 3 3 6 2 2 2" xfId="24957"/>
    <cellStyle name="20% - Accent1 3 3 3 3 6 2 3" xfId="24958"/>
    <cellStyle name="20% - Accent1 3 3 3 3 6 3" xfId="24959"/>
    <cellStyle name="20% - Accent1 3 3 3 3 6 3 2" xfId="24960"/>
    <cellStyle name="20% - Accent1 3 3 3 3 6 4" xfId="24961"/>
    <cellStyle name="20% - Accent1 3 3 3 3 7" xfId="24962"/>
    <cellStyle name="20% - Accent1 3 3 3 3 7 2" xfId="24963"/>
    <cellStyle name="20% - Accent1 3 3 3 3 7 2 2" xfId="24964"/>
    <cellStyle name="20% - Accent1 3 3 3 3 7 3" xfId="24965"/>
    <cellStyle name="20% - Accent1 3 3 3 3 8" xfId="24966"/>
    <cellStyle name="20% - Accent1 3 3 3 3 8 2" xfId="24967"/>
    <cellStyle name="20% - Accent1 3 3 3 3 8 2 2" xfId="24968"/>
    <cellStyle name="20% - Accent1 3 3 3 3 8 3" xfId="24969"/>
    <cellStyle name="20% - Accent1 3 3 3 3 9" xfId="24970"/>
    <cellStyle name="20% - Accent1 3 3 3 3 9 2" xfId="24971"/>
    <cellStyle name="20% - Accent1 3 3 3 4" xfId="24972"/>
    <cellStyle name="20% - Accent1 3 3 3 4 10" xfId="24973"/>
    <cellStyle name="20% - Accent1 3 3 3 4 10 2" xfId="24974"/>
    <cellStyle name="20% - Accent1 3 3 3 4 11" xfId="24975"/>
    <cellStyle name="20% - Accent1 3 3 3 4 2" xfId="24976"/>
    <cellStyle name="20% - Accent1 3 3 3 4 2 2" xfId="24977"/>
    <cellStyle name="20% - Accent1 3 3 3 4 2 2 2" xfId="24978"/>
    <cellStyle name="20% - Accent1 3 3 3 4 2 2 2 2" xfId="24979"/>
    <cellStyle name="20% - Accent1 3 3 3 4 2 2 2 2 2" xfId="24980"/>
    <cellStyle name="20% - Accent1 3 3 3 4 2 2 2 3" xfId="24981"/>
    <cellStyle name="20% - Accent1 3 3 3 4 2 2 3" xfId="24982"/>
    <cellStyle name="20% - Accent1 3 3 3 4 2 2 3 2" xfId="24983"/>
    <cellStyle name="20% - Accent1 3 3 3 4 2 2 4" xfId="24984"/>
    <cellStyle name="20% - Accent1 3 3 3 4 2 3" xfId="24985"/>
    <cellStyle name="20% - Accent1 3 3 3 4 2 3 2" xfId="24986"/>
    <cellStyle name="20% - Accent1 3 3 3 4 2 3 2 2" xfId="24987"/>
    <cellStyle name="20% - Accent1 3 3 3 4 2 3 2 2 2" xfId="24988"/>
    <cellStyle name="20% - Accent1 3 3 3 4 2 3 2 3" xfId="24989"/>
    <cellStyle name="20% - Accent1 3 3 3 4 2 3 3" xfId="24990"/>
    <cellStyle name="20% - Accent1 3 3 3 4 2 3 3 2" xfId="24991"/>
    <cellStyle name="20% - Accent1 3 3 3 4 2 3 4" xfId="24992"/>
    <cellStyle name="20% - Accent1 3 3 3 4 2 4" xfId="24993"/>
    <cellStyle name="20% - Accent1 3 3 3 4 2 4 2" xfId="24994"/>
    <cellStyle name="20% - Accent1 3 3 3 4 2 4 2 2" xfId="24995"/>
    <cellStyle name="20% - Accent1 3 3 3 4 2 4 2 2 2" xfId="24996"/>
    <cellStyle name="20% - Accent1 3 3 3 4 2 4 2 3" xfId="24997"/>
    <cellStyle name="20% - Accent1 3 3 3 4 2 4 3" xfId="24998"/>
    <cellStyle name="20% - Accent1 3 3 3 4 2 4 3 2" xfId="24999"/>
    <cellStyle name="20% - Accent1 3 3 3 4 2 4 4" xfId="25000"/>
    <cellStyle name="20% - Accent1 3 3 3 4 2 5" xfId="25001"/>
    <cellStyle name="20% - Accent1 3 3 3 4 2 5 2" xfId="25002"/>
    <cellStyle name="20% - Accent1 3 3 3 4 2 5 2 2" xfId="25003"/>
    <cellStyle name="20% - Accent1 3 3 3 4 2 5 3" xfId="25004"/>
    <cellStyle name="20% - Accent1 3 3 3 4 2 6" xfId="25005"/>
    <cellStyle name="20% - Accent1 3 3 3 4 2 6 2" xfId="25006"/>
    <cellStyle name="20% - Accent1 3 3 3 4 2 6 2 2" xfId="25007"/>
    <cellStyle name="20% - Accent1 3 3 3 4 2 6 3" xfId="25008"/>
    <cellStyle name="20% - Accent1 3 3 3 4 2 7" xfId="25009"/>
    <cellStyle name="20% - Accent1 3 3 3 4 2 7 2" xfId="25010"/>
    <cellStyle name="20% - Accent1 3 3 3 4 2 8" xfId="25011"/>
    <cellStyle name="20% - Accent1 3 3 3 4 2 8 2" xfId="25012"/>
    <cellStyle name="20% - Accent1 3 3 3 4 2 9" xfId="25013"/>
    <cellStyle name="20% - Accent1 3 3 3 4 3" xfId="25014"/>
    <cellStyle name="20% - Accent1 3 3 3 4 3 2" xfId="25015"/>
    <cellStyle name="20% - Accent1 3 3 3 4 3 2 2" xfId="25016"/>
    <cellStyle name="20% - Accent1 3 3 3 4 3 2 2 2" xfId="25017"/>
    <cellStyle name="20% - Accent1 3 3 3 4 3 2 2 2 2" xfId="25018"/>
    <cellStyle name="20% - Accent1 3 3 3 4 3 2 2 3" xfId="25019"/>
    <cellStyle name="20% - Accent1 3 3 3 4 3 2 3" xfId="25020"/>
    <cellStyle name="20% - Accent1 3 3 3 4 3 2 3 2" xfId="25021"/>
    <cellStyle name="20% - Accent1 3 3 3 4 3 2 4" xfId="25022"/>
    <cellStyle name="20% - Accent1 3 3 3 4 3 3" xfId="25023"/>
    <cellStyle name="20% - Accent1 3 3 3 4 3 3 2" xfId="25024"/>
    <cellStyle name="20% - Accent1 3 3 3 4 3 3 2 2" xfId="25025"/>
    <cellStyle name="20% - Accent1 3 3 3 4 3 3 2 2 2" xfId="25026"/>
    <cellStyle name="20% - Accent1 3 3 3 4 3 3 2 3" xfId="25027"/>
    <cellStyle name="20% - Accent1 3 3 3 4 3 3 3" xfId="25028"/>
    <cellStyle name="20% - Accent1 3 3 3 4 3 3 3 2" xfId="25029"/>
    <cellStyle name="20% - Accent1 3 3 3 4 3 3 4" xfId="25030"/>
    <cellStyle name="20% - Accent1 3 3 3 4 3 4" xfId="25031"/>
    <cellStyle name="20% - Accent1 3 3 3 4 3 4 2" xfId="25032"/>
    <cellStyle name="20% - Accent1 3 3 3 4 3 4 2 2" xfId="25033"/>
    <cellStyle name="20% - Accent1 3 3 3 4 3 4 2 2 2" xfId="25034"/>
    <cellStyle name="20% - Accent1 3 3 3 4 3 4 2 3" xfId="25035"/>
    <cellStyle name="20% - Accent1 3 3 3 4 3 4 3" xfId="25036"/>
    <cellStyle name="20% - Accent1 3 3 3 4 3 4 3 2" xfId="25037"/>
    <cellStyle name="20% - Accent1 3 3 3 4 3 4 4" xfId="25038"/>
    <cellStyle name="20% - Accent1 3 3 3 4 3 5" xfId="25039"/>
    <cellStyle name="20% - Accent1 3 3 3 4 3 5 2" xfId="25040"/>
    <cellStyle name="20% - Accent1 3 3 3 4 3 5 2 2" xfId="25041"/>
    <cellStyle name="20% - Accent1 3 3 3 4 3 5 3" xfId="25042"/>
    <cellStyle name="20% - Accent1 3 3 3 4 3 6" xfId="25043"/>
    <cellStyle name="20% - Accent1 3 3 3 4 3 6 2" xfId="25044"/>
    <cellStyle name="20% - Accent1 3 3 3 4 3 6 2 2" xfId="25045"/>
    <cellStyle name="20% - Accent1 3 3 3 4 3 6 3" xfId="25046"/>
    <cellStyle name="20% - Accent1 3 3 3 4 3 7" xfId="25047"/>
    <cellStyle name="20% - Accent1 3 3 3 4 3 7 2" xfId="25048"/>
    <cellStyle name="20% - Accent1 3 3 3 4 3 8" xfId="25049"/>
    <cellStyle name="20% - Accent1 3 3 3 4 3 8 2" xfId="25050"/>
    <cellStyle name="20% - Accent1 3 3 3 4 3 9" xfId="25051"/>
    <cellStyle name="20% - Accent1 3 3 3 4 4" xfId="25052"/>
    <cellStyle name="20% - Accent1 3 3 3 4 4 2" xfId="25053"/>
    <cellStyle name="20% - Accent1 3 3 3 4 4 2 2" xfId="25054"/>
    <cellStyle name="20% - Accent1 3 3 3 4 4 2 2 2" xfId="25055"/>
    <cellStyle name="20% - Accent1 3 3 3 4 4 2 3" xfId="25056"/>
    <cellStyle name="20% - Accent1 3 3 3 4 4 3" xfId="25057"/>
    <cellStyle name="20% - Accent1 3 3 3 4 4 3 2" xfId="25058"/>
    <cellStyle name="20% - Accent1 3 3 3 4 4 4" xfId="25059"/>
    <cellStyle name="20% - Accent1 3 3 3 4 5" xfId="25060"/>
    <cellStyle name="20% - Accent1 3 3 3 4 5 2" xfId="25061"/>
    <cellStyle name="20% - Accent1 3 3 3 4 5 2 2" xfId="25062"/>
    <cellStyle name="20% - Accent1 3 3 3 4 5 2 2 2" xfId="25063"/>
    <cellStyle name="20% - Accent1 3 3 3 4 5 2 3" xfId="25064"/>
    <cellStyle name="20% - Accent1 3 3 3 4 5 3" xfId="25065"/>
    <cellStyle name="20% - Accent1 3 3 3 4 5 3 2" xfId="25066"/>
    <cellStyle name="20% - Accent1 3 3 3 4 5 4" xfId="25067"/>
    <cellStyle name="20% - Accent1 3 3 3 4 6" xfId="25068"/>
    <cellStyle name="20% - Accent1 3 3 3 4 6 2" xfId="25069"/>
    <cellStyle name="20% - Accent1 3 3 3 4 6 2 2" xfId="25070"/>
    <cellStyle name="20% - Accent1 3 3 3 4 6 2 2 2" xfId="25071"/>
    <cellStyle name="20% - Accent1 3 3 3 4 6 2 3" xfId="25072"/>
    <cellStyle name="20% - Accent1 3 3 3 4 6 3" xfId="25073"/>
    <cellStyle name="20% - Accent1 3 3 3 4 6 3 2" xfId="25074"/>
    <cellStyle name="20% - Accent1 3 3 3 4 6 4" xfId="25075"/>
    <cellStyle name="20% - Accent1 3 3 3 4 7" xfId="25076"/>
    <cellStyle name="20% - Accent1 3 3 3 4 7 2" xfId="25077"/>
    <cellStyle name="20% - Accent1 3 3 3 4 7 2 2" xfId="25078"/>
    <cellStyle name="20% - Accent1 3 3 3 4 7 3" xfId="25079"/>
    <cellStyle name="20% - Accent1 3 3 3 4 8" xfId="25080"/>
    <cellStyle name="20% - Accent1 3 3 3 4 8 2" xfId="25081"/>
    <cellStyle name="20% - Accent1 3 3 3 4 8 2 2" xfId="25082"/>
    <cellStyle name="20% - Accent1 3 3 3 4 8 3" xfId="25083"/>
    <cellStyle name="20% - Accent1 3 3 3 4 9" xfId="25084"/>
    <cellStyle name="20% - Accent1 3 3 3 4 9 2" xfId="25085"/>
    <cellStyle name="20% - Accent1 3 3 3 5" xfId="25086"/>
    <cellStyle name="20% - Accent1 3 3 3 5 2" xfId="25087"/>
    <cellStyle name="20% - Accent1 3 3 3 5 2 2" xfId="25088"/>
    <cellStyle name="20% - Accent1 3 3 3 5 2 2 2" xfId="25089"/>
    <cellStyle name="20% - Accent1 3 3 3 5 2 2 2 2" xfId="25090"/>
    <cellStyle name="20% - Accent1 3 3 3 5 2 2 3" xfId="25091"/>
    <cellStyle name="20% - Accent1 3 3 3 5 2 3" xfId="25092"/>
    <cellStyle name="20% - Accent1 3 3 3 5 2 3 2" xfId="25093"/>
    <cellStyle name="20% - Accent1 3 3 3 5 2 4" xfId="25094"/>
    <cellStyle name="20% - Accent1 3 3 3 5 3" xfId="25095"/>
    <cellStyle name="20% - Accent1 3 3 3 5 3 2" xfId="25096"/>
    <cellStyle name="20% - Accent1 3 3 3 5 3 2 2" xfId="25097"/>
    <cellStyle name="20% - Accent1 3 3 3 5 3 2 2 2" xfId="25098"/>
    <cellStyle name="20% - Accent1 3 3 3 5 3 2 3" xfId="25099"/>
    <cellStyle name="20% - Accent1 3 3 3 5 3 3" xfId="25100"/>
    <cellStyle name="20% - Accent1 3 3 3 5 3 3 2" xfId="25101"/>
    <cellStyle name="20% - Accent1 3 3 3 5 3 4" xfId="25102"/>
    <cellStyle name="20% - Accent1 3 3 3 5 4" xfId="25103"/>
    <cellStyle name="20% - Accent1 3 3 3 5 4 2" xfId="25104"/>
    <cellStyle name="20% - Accent1 3 3 3 5 4 2 2" xfId="25105"/>
    <cellStyle name="20% - Accent1 3 3 3 5 4 2 2 2" xfId="25106"/>
    <cellStyle name="20% - Accent1 3 3 3 5 4 2 3" xfId="25107"/>
    <cellStyle name="20% - Accent1 3 3 3 5 4 3" xfId="25108"/>
    <cellStyle name="20% - Accent1 3 3 3 5 4 3 2" xfId="25109"/>
    <cellStyle name="20% - Accent1 3 3 3 5 4 4" xfId="25110"/>
    <cellStyle name="20% - Accent1 3 3 3 5 5" xfId="25111"/>
    <cellStyle name="20% - Accent1 3 3 3 5 5 2" xfId="25112"/>
    <cellStyle name="20% - Accent1 3 3 3 5 5 2 2" xfId="25113"/>
    <cellStyle name="20% - Accent1 3 3 3 5 5 3" xfId="25114"/>
    <cellStyle name="20% - Accent1 3 3 3 5 6" xfId="25115"/>
    <cellStyle name="20% - Accent1 3 3 3 5 6 2" xfId="25116"/>
    <cellStyle name="20% - Accent1 3 3 3 5 6 2 2" xfId="25117"/>
    <cellStyle name="20% - Accent1 3 3 3 5 6 3" xfId="25118"/>
    <cellStyle name="20% - Accent1 3 3 3 5 7" xfId="25119"/>
    <cellStyle name="20% - Accent1 3 3 3 5 7 2" xfId="25120"/>
    <cellStyle name="20% - Accent1 3 3 3 5 8" xfId="25121"/>
    <cellStyle name="20% - Accent1 3 3 3 5 8 2" xfId="25122"/>
    <cellStyle name="20% - Accent1 3 3 3 5 9" xfId="25123"/>
    <cellStyle name="20% - Accent1 3 3 3 6" xfId="25124"/>
    <cellStyle name="20% - Accent1 3 3 3 6 2" xfId="25125"/>
    <cellStyle name="20% - Accent1 3 3 3 6 2 2" xfId="25126"/>
    <cellStyle name="20% - Accent1 3 3 3 6 2 2 2" xfId="25127"/>
    <cellStyle name="20% - Accent1 3 3 3 6 2 2 2 2" xfId="25128"/>
    <cellStyle name="20% - Accent1 3 3 3 6 2 2 3" xfId="25129"/>
    <cellStyle name="20% - Accent1 3 3 3 6 2 3" xfId="25130"/>
    <cellStyle name="20% - Accent1 3 3 3 6 2 3 2" xfId="25131"/>
    <cellStyle name="20% - Accent1 3 3 3 6 2 4" xfId="25132"/>
    <cellStyle name="20% - Accent1 3 3 3 6 3" xfId="25133"/>
    <cellStyle name="20% - Accent1 3 3 3 6 3 2" xfId="25134"/>
    <cellStyle name="20% - Accent1 3 3 3 6 3 2 2" xfId="25135"/>
    <cellStyle name="20% - Accent1 3 3 3 6 3 2 2 2" xfId="25136"/>
    <cellStyle name="20% - Accent1 3 3 3 6 3 2 3" xfId="25137"/>
    <cellStyle name="20% - Accent1 3 3 3 6 3 3" xfId="25138"/>
    <cellStyle name="20% - Accent1 3 3 3 6 3 3 2" xfId="25139"/>
    <cellStyle name="20% - Accent1 3 3 3 6 3 4" xfId="25140"/>
    <cellStyle name="20% - Accent1 3 3 3 6 4" xfId="25141"/>
    <cellStyle name="20% - Accent1 3 3 3 6 4 2" xfId="25142"/>
    <cellStyle name="20% - Accent1 3 3 3 6 4 2 2" xfId="25143"/>
    <cellStyle name="20% - Accent1 3 3 3 6 4 2 2 2" xfId="25144"/>
    <cellStyle name="20% - Accent1 3 3 3 6 4 2 3" xfId="25145"/>
    <cellStyle name="20% - Accent1 3 3 3 6 4 3" xfId="25146"/>
    <cellStyle name="20% - Accent1 3 3 3 6 4 3 2" xfId="25147"/>
    <cellStyle name="20% - Accent1 3 3 3 6 4 4" xfId="25148"/>
    <cellStyle name="20% - Accent1 3 3 3 6 5" xfId="25149"/>
    <cellStyle name="20% - Accent1 3 3 3 6 5 2" xfId="25150"/>
    <cellStyle name="20% - Accent1 3 3 3 6 5 2 2" xfId="25151"/>
    <cellStyle name="20% - Accent1 3 3 3 6 5 3" xfId="25152"/>
    <cellStyle name="20% - Accent1 3 3 3 6 6" xfId="25153"/>
    <cellStyle name="20% - Accent1 3 3 3 6 6 2" xfId="25154"/>
    <cellStyle name="20% - Accent1 3 3 3 6 6 2 2" xfId="25155"/>
    <cellStyle name="20% - Accent1 3 3 3 6 6 3" xfId="25156"/>
    <cellStyle name="20% - Accent1 3 3 3 6 7" xfId="25157"/>
    <cellStyle name="20% - Accent1 3 3 3 6 7 2" xfId="25158"/>
    <cellStyle name="20% - Accent1 3 3 3 6 8" xfId="25159"/>
    <cellStyle name="20% - Accent1 3 3 3 6 8 2" xfId="25160"/>
    <cellStyle name="20% - Accent1 3 3 3 6 9" xfId="25161"/>
    <cellStyle name="20% - Accent1 3 3 3 7" xfId="25162"/>
    <cellStyle name="20% - Accent1 3 3 3 7 2" xfId="25163"/>
    <cellStyle name="20% - Accent1 3 3 3 7 2 2" xfId="25164"/>
    <cellStyle name="20% - Accent1 3 3 3 7 2 2 2" xfId="25165"/>
    <cellStyle name="20% - Accent1 3 3 3 7 2 3" xfId="25166"/>
    <cellStyle name="20% - Accent1 3 3 3 7 3" xfId="25167"/>
    <cellStyle name="20% - Accent1 3 3 3 7 3 2" xfId="25168"/>
    <cellStyle name="20% - Accent1 3 3 3 7 4" xfId="25169"/>
    <cellStyle name="20% - Accent1 3 3 3 8" xfId="25170"/>
    <cellStyle name="20% - Accent1 3 3 3 8 2" xfId="25171"/>
    <cellStyle name="20% - Accent1 3 3 3 8 2 2" xfId="25172"/>
    <cellStyle name="20% - Accent1 3 3 3 8 2 2 2" xfId="25173"/>
    <cellStyle name="20% - Accent1 3 3 3 8 2 3" xfId="25174"/>
    <cellStyle name="20% - Accent1 3 3 3 8 3" xfId="25175"/>
    <cellStyle name="20% - Accent1 3 3 3 8 3 2" xfId="25176"/>
    <cellStyle name="20% - Accent1 3 3 3 8 4" xfId="25177"/>
    <cellStyle name="20% - Accent1 3 3 3 9" xfId="25178"/>
    <cellStyle name="20% - Accent1 3 3 3 9 2" xfId="25179"/>
    <cellStyle name="20% - Accent1 3 3 3 9 2 2" xfId="25180"/>
    <cellStyle name="20% - Accent1 3 3 3 9 2 2 2" xfId="25181"/>
    <cellStyle name="20% - Accent1 3 3 3 9 2 3" xfId="25182"/>
    <cellStyle name="20% - Accent1 3 3 3 9 3" xfId="25183"/>
    <cellStyle name="20% - Accent1 3 3 3 9 3 2" xfId="25184"/>
    <cellStyle name="20% - Accent1 3 3 3 9 4" xfId="25185"/>
    <cellStyle name="20% - Accent1 3 3 4" xfId="25186"/>
    <cellStyle name="20% - Accent1 3 3 4 10" xfId="25187"/>
    <cellStyle name="20% - Accent1 3 3 4 10 2" xfId="25188"/>
    <cellStyle name="20% - Accent1 3 3 4 11" xfId="25189"/>
    <cellStyle name="20% - Accent1 3 3 4 2" xfId="25190"/>
    <cellStyle name="20% - Accent1 3 3 4 2 2" xfId="25191"/>
    <cellStyle name="20% - Accent1 3 3 4 2 2 2" xfId="25192"/>
    <cellStyle name="20% - Accent1 3 3 4 2 2 2 2" xfId="25193"/>
    <cellStyle name="20% - Accent1 3 3 4 2 2 2 2 2" xfId="25194"/>
    <cellStyle name="20% - Accent1 3 3 4 2 2 2 3" xfId="25195"/>
    <cellStyle name="20% - Accent1 3 3 4 2 2 3" xfId="25196"/>
    <cellStyle name="20% - Accent1 3 3 4 2 2 3 2" xfId="25197"/>
    <cellStyle name="20% - Accent1 3 3 4 2 2 4" xfId="25198"/>
    <cellStyle name="20% - Accent1 3 3 4 2 3" xfId="25199"/>
    <cellStyle name="20% - Accent1 3 3 4 2 3 2" xfId="25200"/>
    <cellStyle name="20% - Accent1 3 3 4 2 3 2 2" xfId="25201"/>
    <cellStyle name="20% - Accent1 3 3 4 2 3 2 2 2" xfId="25202"/>
    <cellStyle name="20% - Accent1 3 3 4 2 3 2 3" xfId="25203"/>
    <cellStyle name="20% - Accent1 3 3 4 2 3 3" xfId="25204"/>
    <cellStyle name="20% - Accent1 3 3 4 2 3 3 2" xfId="25205"/>
    <cellStyle name="20% - Accent1 3 3 4 2 3 4" xfId="25206"/>
    <cellStyle name="20% - Accent1 3 3 4 2 4" xfId="25207"/>
    <cellStyle name="20% - Accent1 3 3 4 2 4 2" xfId="25208"/>
    <cellStyle name="20% - Accent1 3 3 4 2 4 2 2" xfId="25209"/>
    <cellStyle name="20% - Accent1 3 3 4 2 4 2 2 2" xfId="25210"/>
    <cellStyle name="20% - Accent1 3 3 4 2 4 2 3" xfId="25211"/>
    <cellStyle name="20% - Accent1 3 3 4 2 4 3" xfId="25212"/>
    <cellStyle name="20% - Accent1 3 3 4 2 4 3 2" xfId="25213"/>
    <cellStyle name="20% - Accent1 3 3 4 2 4 4" xfId="25214"/>
    <cellStyle name="20% - Accent1 3 3 4 2 5" xfId="25215"/>
    <cellStyle name="20% - Accent1 3 3 4 2 5 2" xfId="25216"/>
    <cellStyle name="20% - Accent1 3 3 4 2 5 2 2" xfId="25217"/>
    <cellStyle name="20% - Accent1 3 3 4 2 5 3" xfId="25218"/>
    <cellStyle name="20% - Accent1 3 3 4 2 6" xfId="25219"/>
    <cellStyle name="20% - Accent1 3 3 4 2 6 2" xfId="25220"/>
    <cellStyle name="20% - Accent1 3 3 4 2 6 2 2" xfId="25221"/>
    <cellStyle name="20% - Accent1 3 3 4 2 6 3" xfId="25222"/>
    <cellStyle name="20% - Accent1 3 3 4 2 7" xfId="25223"/>
    <cellStyle name="20% - Accent1 3 3 4 2 7 2" xfId="25224"/>
    <cellStyle name="20% - Accent1 3 3 4 2 8" xfId="25225"/>
    <cellStyle name="20% - Accent1 3 3 4 2 8 2" xfId="25226"/>
    <cellStyle name="20% - Accent1 3 3 4 2 9" xfId="25227"/>
    <cellStyle name="20% - Accent1 3 3 4 3" xfId="25228"/>
    <cellStyle name="20% - Accent1 3 3 4 3 2" xfId="25229"/>
    <cellStyle name="20% - Accent1 3 3 4 3 2 2" xfId="25230"/>
    <cellStyle name="20% - Accent1 3 3 4 3 2 2 2" xfId="25231"/>
    <cellStyle name="20% - Accent1 3 3 4 3 2 2 2 2" xfId="25232"/>
    <cellStyle name="20% - Accent1 3 3 4 3 2 2 3" xfId="25233"/>
    <cellStyle name="20% - Accent1 3 3 4 3 2 3" xfId="25234"/>
    <cellStyle name="20% - Accent1 3 3 4 3 2 3 2" xfId="25235"/>
    <cellStyle name="20% - Accent1 3 3 4 3 2 4" xfId="25236"/>
    <cellStyle name="20% - Accent1 3 3 4 3 3" xfId="25237"/>
    <cellStyle name="20% - Accent1 3 3 4 3 3 2" xfId="25238"/>
    <cellStyle name="20% - Accent1 3 3 4 3 3 2 2" xfId="25239"/>
    <cellStyle name="20% - Accent1 3 3 4 3 3 2 2 2" xfId="25240"/>
    <cellStyle name="20% - Accent1 3 3 4 3 3 2 3" xfId="25241"/>
    <cellStyle name="20% - Accent1 3 3 4 3 3 3" xfId="25242"/>
    <cellStyle name="20% - Accent1 3 3 4 3 3 3 2" xfId="25243"/>
    <cellStyle name="20% - Accent1 3 3 4 3 3 4" xfId="25244"/>
    <cellStyle name="20% - Accent1 3 3 4 3 4" xfId="25245"/>
    <cellStyle name="20% - Accent1 3 3 4 3 4 2" xfId="25246"/>
    <cellStyle name="20% - Accent1 3 3 4 3 4 2 2" xfId="25247"/>
    <cellStyle name="20% - Accent1 3 3 4 3 4 2 2 2" xfId="25248"/>
    <cellStyle name="20% - Accent1 3 3 4 3 4 2 3" xfId="25249"/>
    <cellStyle name="20% - Accent1 3 3 4 3 4 3" xfId="25250"/>
    <cellStyle name="20% - Accent1 3 3 4 3 4 3 2" xfId="25251"/>
    <cellStyle name="20% - Accent1 3 3 4 3 4 4" xfId="25252"/>
    <cellStyle name="20% - Accent1 3 3 4 3 5" xfId="25253"/>
    <cellStyle name="20% - Accent1 3 3 4 3 5 2" xfId="25254"/>
    <cellStyle name="20% - Accent1 3 3 4 3 5 2 2" xfId="25255"/>
    <cellStyle name="20% - Accent1 3 3 4 3 5 3" xfId="25256"/>
    <cellStyle name="20% - Accent1 3 3 4 3 6" xfId="25257"/>
    <cellStyle name="20% - Accent1 3 3 4 3 6 2" xfId="25258"/>
    <cellStyle name="20% - Accent1 3 3 4 3 6 2 2" xfId="25259"/>
    <cellStyle name="20% - Accent1 3 3 4 3 6 3" xfId="25260"/>
    <cellStyle name="20% - Accent1 3 3 4 3 7" xfId="25261"/>
    <cellStyle name="20% - Accent1 3 3 4 3 7 2" xfId="25262"/>
    <cellStyle name="20% - Accent1 3 3 4 3 8" xfId="25263"/>
    <cellStyle name="20% - Accent1 3 3 4 3 8 2" xfId="25264"/>
    <cellStyle name="20% - Accent1 3 3 4 3 9" xfId="25265"/>
    <cellStyle name="20% - Accent1 3 3 4 4" xfId="25266"/>
    <cellStyle name="20% - Accent1 3 3 4 4 2" xfId="25267"/>
    <cellStyle name="20% - Accent1 3 3 4 4 2 2" xfId="25268"/>
    <cellStyle name="20% - Accent1 3 3 4 4 2 2 2" xfId="25269"/>
    <cellStyle name="20% - Accent1 3 3 4 4 2 3" xfId="25270"/>
    <cellStyle name="20% - Accent1 3 3 4 4 3" xfId="25271"/>
    <cellStyle name="20% - Accent1 3 3 4 4 3 2" xfId="25272"/>
    <cellStyle name="20% - Accent1 3 3 4 4 4" xfId="25273"/>
    <cellStyle name="20% - Accent1 3 3 4 5" xfId="25274"/>
    <cellStyle name="20% - Accent1 3 3 4 5 2" xfId="25275"/>
    <cellStyle name="20% - Accent1 3 3 4 5 2 2" xfId="25276"/>
    <cellStyle name="20% - Accent1 3 3 4 5 2 2 2" xfId="25277"/>
    <cellStyle name="20% - Accent1 3 3 4 5 2 3" xfId="25278"/>
    <cellStyle name="20% - Accent1 3 3 4 5 3" xfId="25279"/>
    <cellStyle name="20% - Accent1 3 3 4 5 3 2" xfId="25280"/>
    <cellStyle name="20% - Accent1 3 3 4 5 4" xfId="25281"/>
    <cellStyle name="20% - Accent1 3 3 4 6" xfId="25282"/>
    <cellStyle name="20% - Accent1 3 3 4 6 2" xfId="25283"/>
    <cellStyle name="20% - Accent1 3 3 4 6 2 2" xfId="25284"/>
    <cellStyle name="20% - Accent1 3 3 4 6 2 2 2" xfId="25285"/>
    <cellStyle name="20% - Accent1 3 3 4 6 2 3" xfId="25286"/>
    <cellStyle name="20% - Accent1 3 3 4 6 3" xfId="25287"/>
    <cellStyle name="20% - Accent1 3 3 4 6 3 2" xfId="25288"/>
    <cellStyle name="20% - Accent1 3 3 4 6 4" xfId="25289"/>
    <cellStyle name="20% - Accent1 3 3 4 7" xfId="25290"/>
    <cellStyle name="20% - Accent1 3 3 4 7 2" xfId="25291"/>
    <cellStyle name="20% - Accent1 3 3 4 7 2 2" xfId="25292"/>
    <cellStyle name="20% - Accent1 3 3 4 7 3" xfId="25293"/>
    <cellStyle name="20% - Accent1 3 3 4 8" xfId="25294"/>
    <cellStyle name="20% - Accent1 3 3 4 8 2" xfId="25295"/>
    <cellStyle name="20% - Accent1 3 3 4 8 2 2" xfId="25296"/>
    <cellStyle name="20% - Accent1 3 3 4 8 3" xfId="25297"/>
    <cellStyle name="20% - Accent1 3 3 4 9" xfId="25298"/>
    <cellStyle name="20% - Accent1 3 3 4 9 2" xfId="25299"/>
    <cellStyle name="20% - Accent1 3 3 5" xfId="25300"/>
    <cellStyle name="20% - Accent1 3 3 5 10" xfId="25301"/>
    <cellStyle name="20% - Accent1 3 3 5 10 2" xfId="25302"/>
    <cellStyle name="20% - Accent1 3 3 5 11" xfId="25303"/>
    <cellStyle name="20% - Accent1 3 3 5 2" xfId="25304"/>
    <cellStyle name="20% - Accent1 3 3 5 2 2" xfId="25305"/>
    <cellStyle name="20% - Accent1 3 3 5 2 2 2" xfId="25306"/>
    <cellStyle name="20% - Accent1 3 3 5 2 2 2 2" xfId="25307"/>
    <cellStyle name="20% - Accent1 3 3 5 2 2 2 2 2" xfId="25308"/>
    <cellStyle name="20% - Accent1 3 3 5 2 2 2 3" xfId="25309"/>
    <cellStyle name="20% - Accent1 3 3 5 2 2 3" xfId="25310"/>
    <cellStyle name="20% - Accent1 3 3 5 2 2 3 2" xfId="25311"/>
    <cellStyle name="20% - Accent1 3 3 5 2 2 4" xfId="25312"/>
    <cellStyle name="20% - Accent1 3 3 5 2 3" xfId="25313"/>
    <cellStyle name="20% - Accent1 3 3 5 2 3 2" xfId="25314"/>
    <cellStyle name="20% - Accent1 3 3 5 2 3 2 2" xfId="25315"/>
    <cellStyle name="20% - Accent1 3 3 5 2 3 2 2 2" xfId="25316"/>
    <cellStyle name="20% - Accent1 3 3 5 2 3 2 3" xfId="25317"/>
    <cellStyle name="20% - Accent1 3 3 5 2 3 3" xfId="25318"/>
    <cellStyle name="20% - Accent1 3 3 5 2 3 3 2" xfId="25319"/>
    <cellStyle name="20% - Accent1 3 3 5 2 3 4" xfId="25320"/>
    <cellStyle name="20% - Accent1 3 3 5 2 4" xfId="25321"/>
    <cellStyle name="20% - Accent1 3 3 5 2 4 2" xfId="25322"/>
    <cellStyle name="20% - Accent1 3 3 5 2 4 2 2" xfId="25323"/>
    <cellStyle name="20% - Accent1 3 3 5 2 4 2 2 2" xfId="25324"/>
    <cellStyle name="20% - Accent1 3 3 5 2 4 2 3" xfId="25325"/>
    <cellStyle name="20% - Accent1 3 3 5 2 4 3" xfId="25326"/>
    <cellStyle name="20% - Accent1 3 3 5 2 4 3 2" xfId="25327"/>
    <cellStyle name="20% - Accent1 3 3 5 2 4 4" xfId="25328"/>
    <cellStyle name="20% - Accent1 3 3 5 2 5" xfId="25329"/>
    <cellStyle name="20% - Accent1 3 3 5 2 5 2" xfId="25330"/>
    <cellStyle name="20% - Accent1 3 3 5 2 5 2 2" xfId="25331"/>
    <cellStyle name="20% - Accent1 3 3 5 2 5 3" xfId="25332"/>
    <cellStyle name="20% - Accent1 3 3 5 2 6" xfId="25333"/>
    <cellStyle name="20% - Accent1 3 3 5 2 6 2" xfId="25334"/>
    <cellStyle name="20% - Accent1 3 3 5 2 6 2 2" xfId="25335"/>
    <cellStyle name="20% - Accent1 3 3 5 2 6 3" xfId="25336"/>
    <cellStyle name="20% - Accent1 3 3 5 2 7" xfId="25337"/>
    <cellStyle name="20% - Accent1 3 3 5 2 7 2" xfId="25338"/>
    <cellStyle name="20% - Accent1 3 3 5 2 8" xfId="25339"/>
    <cellStyle name="20% - Accent1 3 3 5 2 8 2" xfId="25340"/>
    <cellStyle name="20% - Accent1 3 3 5 2 9" xfId="25341"/>
    <cellStyle name="20% - Accent1 3 3 5 3" xfId="25342"/>
    <cellStyle name="20% - Accent1 3 3 5 3 2" xfId="25343"/>
    <cellStyle name="20% - Accent1 3 3 5 3 2 2" xfId="25344"/>
    <cellStyle name="20% - Accent1 3 3 5 3 2 2 2" xfId="25345"/>
    <cellStyle name="20% - Accent1 3 3 5 3 2 2 2 2" xfId="25346"/>
    <cellStyle name="20% - Accent1 3 3 5 3 2 2 3" xfId="25347"/>
    <cellStyle name="20% - Accent1 3 3 5 3 2 3" xfId="25348"/>
    <cellStyle name="20% - Accent1 3 3 5 3 2 3 2" xfId="25349"/>
    <cellStyle name="20% - Accent1 3 3 5 3 2 4" xfId="25350"/>
    <cellStyle name="20% - Accent1 3 3 5 3 3" xfId="25351"/>
    <cellStyle name="20% - Accent1 3 3 5 3 3 2" xfId="25352"/>
    <cellStyle name="20% - Accent1 3 3 5 3 3 2 2" xfId="25353"/>
    <cellStyle name="20% - Accent1 3 3 5 3 3 2 2 2" xfId="25354"/>
    <cellStyle name="20% - Accent1 3 3 5 3 3 2 3" xfId="25355"/>
    <cellStyle name="20% - Accent1 3 3 5 3 3 3" xfId="25356"/>
    <cellStyle name="20% - Accent1 3 3 5 3 3 3 2" xfId="25357"/>
    <cellStyle name="20% - Accent1 3 3 5 3 3 4" xfId="25358"/>
    <cellStyle name="20% - Accent1 3 3 5 3 4" xfId="25359"/>
    <cellStyle name="20% - Accent1 3 3 5 3 4 2" xfId="25360"/>
    <cellStyle name="20% - Accent1 3 3 5 3 4 2 2" xfId="25361"/>
    <cellStyle name="20% - Accent1 3 3 5 3 4 2 2 2" xfId="25362"/>
    <cellStyle name="20% - Accent1 3 3 5 3 4 2 3" xfId="25363"/>
    <cellStyle name="20% - Accent1 3 3 5 3 4 3" xfId="25364"/>
    <cellStyle name="20% - Accent1 3 3 5 3 4 3 2" xfId="25365"/>
    <cellStyle name="20% - Accent1 3 3 5 3 4 4" xfId="25366"/>
    <cellStyle name="20% - Accent1 3 3 5 3 5" xfId="25367"/>
    <cellStyle name="20% - Accent1 3 3 5 3 5 2" xfId="25368"/>
    <cellStyle name="20% - Accent1 3 3 5 3 5 2 2" xfId="25369"/>
    <cellStyle name="20% - Accent1 3 3 5 3 5 3" xfId="25370"/>
    <cellStyle name="20% - Accent1 3 3 5 3 6" xfId="25371"/>
    <cellStyle name="20% - Accent1 3 3 5 3 6 2" xfId="25372"/>
    <cellStyle name="20% - Accent1 3 3 5 3 6 2 2" xfId="25373"/>
    <cellStyle name="20% - Accent1 3 3 5 3 6 3" xfId="25374"/>
    <cellStyle name="20% - Accent1 3 3 5 3 7" xfId="25375"/>
    <cellStyle name="20% - Accent1 3 3 5 3 7 2" xfId="25376"/>
    <cellStyle name="20% - Accent1 3 3 5 3 8" xfId="25377"/>
    <cellStyle name="20% - Accent1 3 3 5 3 8 2" xfId="25378"/>
    <cellStyle name="20% - Accent1 3 3 5 3 9" xfId="25379"/>
    <cellStyle name="20% - Accent1 3 3 5 4" xfId="25380"/>
    <cellStyle name="20% - Accent1 3 3 5 4 2" xfId="25381"/>
    <cellStyle name="20% - Accent1 3 3 5 4 2 2" xfId="25382"/>
    <cellStyle name="20% - Accent1 3 3 5 4 2 2 2" xfId="25383"/>
    <cellStyle name="20% - Accent1 3 3 5 4 2 3" xfId="25384"/>
    <cellStyle name="20% - Accent1 3 3 5 4 3" xfId="25385"/>
    <cellStyle name="20% - Accent1 3 3 5 4 3 2" xfId="25386"/>
    <cellStyle name="20% - Accent1 3 3 5 4 4" xfId="25387"/>
    <cellStyle name="20% - Accent1 3 3 5 5" xfId="25388"/>
    <cellStyle name="20% - Accent1 3 3 5 5 2" xfId="25389"/>
    <cellStyle name="20% - Accent1 3 3 5 5 2 2" xfId="25390"/>
    <cellStyle name="20% - Accent1 3 3 5 5 2 2 2" xfId="25391"/>
    <cellStyle name="20% - Accent1 3 3 5 5 2 3" xfId="25392"/>
    <cellStyle name="20% - Accent1 3 3 5 5 3" xfId="25393"/>
    <cellStyle name="20% - Accent1 3 3 5 5 3 2" xfId="25394"/>
    <cellStyle name="20% - Accent1 3 3 5 5 4" xfId="25395"/>
    <cellStyle name="20% - Accent1 3 3 5 6" xfId="25396"/>
    <cellStyle name="20% - Accent1 3 3 5 6 2" xfId="25397"/>
    <cellStyle name="20% - Accent1 3 3 5 6 2 2" xfId="25398"/>
    <cellStyle name="20% - Accent1 3 3 5 6 2 2 2" xfId="25399"/>
    <cellStyle name="20% - Accent1 3 3 5 6 2 3" xfId="25400"/>
    <cellStyle name="20% - Accent1 3 3 5 6 3" xfId="25401"/>
    <cellStyle name="20% - Accent1 3 3 5 6 3 2" xfId="25402"/>
    <cellStyle name="20% - Accent1 3 3 5 6 4" xfId="25403"/>
    <cellStyle name="20% - Accent1 3 3 5 7" xfId="25404"/>
    <cellStyle name="20% - Accent1 3 3 5 7 2" xfId="25405"/>
    <cellStyle name="20% - Accent1 3 3 5 7 2 2" xfId="25406"/>
    <cellStyle name="20% - Accent1 3 3 5 7 3" xfId="25407"/>
    <cellStyle name="20% - Accent1 3 3 5 8" xfId="25408"/>
    <cellStyle name="20% - Accent1 3 3 5 8 2" xfId="25409"/>
    <cellStyle name="20% - Accent1 3 3 5 8 2 2" xfId="25410"/>
    <cellStyle name="20% - Accent1 3 3 5 8 3" xfId="25411"/>
    <cellStyle name="20% - Accent1 3 3 5 9" xfId="25412"/>
    <cellStyle name="20% - Accent1 3 3 5 9 2" xfId="25413"/>
    <cellStyle name="20% - Accent1 3 3 6" xfId="25414"/>
    <cellStyle name="20% - Accent1 3 3 6 10" xfId="25415"/>
    <cellStyle name="20% - Accent1 3 3 6 10 2" xfId="25416"/>
    <cellStyle name="20% - Accent1 3 3 6 11" xfId="25417"/>
    <cellStyle name="20% - Accent1 3 3 6 2" xfId="25418"/>
    <cellStyle name="20% - Accent1 3 3 6 2 2" xfId="25419"/>
    <cellStyle name="20% - Accent1 3 3 6 2 2 2" xfId="25420"/>
    <cellStyle name="20% - Accent1 3 3 6 2 2 2 2" xfId="25421"/>
    <cellStyle name="20% - Accent1 3 3 6 2 2 2 2 2" xfId="25422"/>
    <cellStyle name="20% - Accent1 3 3 6 2 2 2 3" xfId="25423"/>
    <cellStyle name="20% - Accent1 3 3 6 2 2 3" xfId="25424"/>
    <cellStyle name="20% - Accent1 3 3 6 2 2 3 2" xfId="25425"/>
    <cellStyle name="20% - Accent1 3 3 6 2 2 4" xfId="25426"/>
    <cellStyle name="20% - Accent1 3 3 6 2 3" xfId="25427"/>
    <cellStyle name="20% - Accent1 3 3 6 2 3 2" xfId="25428"/>
    <cellStyle name="20% - Accent1 3 3 6 2 3 2 2" xfId="25429"/>
    <cellStyle name="20% - Accent1 3 3 6 2 3 2 2 2" xfId="25430"/>
    <cellStyle name="20% - Accent1 3 3 6 2 3 2 3" xfId="25431"/>
    <cellStyle name="20% - Accent1 3 3 6 2 3 3" xfId="25432"/>
    <cellStyle name="20% - Accent1 3 3 6 2 3 3 2" xfId="25433"/>
    <cellStyle name="20% - Accent1 3 3 6 2 3 4" xfId="25434"/>
    <cellStyle name="20% - Accent1 3 3 6 2 4" xfId="25435"/>
    <cellStyle name="20% - Accent1 3 3 6 2 4 2" xfId="25436"/>
    <cellStyle name="20% - Accent1 3 3 6 2 4 2 2" xfId="25437"/>
    <cellStyle name="20% - Accent1 3 3 6 2 4 2 2 2" xfId="25438"/>
    <cellStyle name="20% - Accent1 3 3 6 2 4 2 3" xfId="25439"/>
    <cellStyle name="20% - Accent1 3 3 6 2 4 3" xfId="25440"/>
    <cellStyle name="20% - Accent1 3 3 6 2 4 3 2" xfId="25441"/>
    <cellStyle name="20% - Accent1 3 3 6 2 4 4" xfId="25442"/>
    <cellStyle name="20% - Accent1 3 3 6 2 5" xfId="25443"/>
    <cellStyle name="20% - Accent1 3 3 6 2 5 2" xfId="25444"/>
    <cellStyle name="20% - Accent1 3 3 6 2 5 2 2" xfId="25445"/>
    <cellStyle name="20% - Accent1 3 3 6 2 5 3" xfId="25446"/>
    <cellStyle name="20% - Accent1 3 3 6 2 6" xfId="25447"/>
    <cellStyle name="20% - Accent1 3 3 6 2 6 2" xfId="25448"/>
    <cellStyle name="20% - Accent1 3 3 6 2 6 2 2" xfId="25449"/>
    <cellStyle name="20% - Accent1 3 3 6 2 6 3" xfId="25450"/>
    <cellStyle name="20% - Accent1 3 3 6 2 7" xfId="25451"/>
    <cellStyle name="20% - Accent1 3 3 6 2 7 2" xfId="25452"/>
    <cellStyle name="20% - Accent1 3 3 6 2 8" xfId="25453"/>
    <cellStyle name="20% - Accent1 3 3 6 2 8 2" xfId="25454"/>
    <cellStyle name="20% - Accent1 3 3 6 2 9" xfId="25455"/>
    <cellStyle name="20% - Accent1 3 3 6 3" xfId="25456"/>
    <cellStyle name="20% - Accent1 3 3 6 3 2" xfId="25457"/>
    <cellStyle name="20% - Accent1 3 3 6 3 2 2" xfId="25458"/>
    <cellStyle name="20% - Accent1 3 3 6 3 2 2 2" xfId="25459"/>
    <cellStyle name="20% - Accent1 3 3 6 3 2 2 2 2" xfId="25460"/>
    <cellStyle name="20% - Accent1 3 3 6 3 2 2 3" xfId="25461"/>
    <cellStyle name="20% - Accent1 3 3 6 3 2 3" xfId="25462"/>
    <cellStyle name="20% - Accent1 3 3 6 3 2 3 2" xfId="25463"/>
    <cellStyle name="20% - Accent1 3 3 6 3 2 4" xfId="25464"/>
    <cellStyle name="20% - Accent1 3 3 6 3 3" xfId="25465"/>
    <cellStyle name="20% - Accent1 3 3 6 3 3 2" xfId="25466"/>
    <cellStyle name="20% - Accent1 3 3 6 3 3 2 2" xfId="25467"/>
    <cellStyle name="20% - Accent1 3 3 6 3 3 2 2 2" xfId="25468"/>
    <cellStyle name="20% - Accent1 3 3 6 3 3 2 3" xfId="25469"/>
    <cellStyle name="20% - Accent1 3 3 6 3 3 3" xfId="25470"/>
    <cellStyle name="20% - Accent1 3 3 6 3 3 3 2" xfId="25471"/>
    <cellStyle name="20% - Accent1 3 3 6 3 3 4" xfId="25472"/>
    <cellStyle name="20% - Accent1 3 3 6 3 4" xfId="25473"/>
    <cellStyle name="20% - Accent1 3 3 6 3 4 2" xfId="25474"/>
    <cellStyle name="20% - Accent1 3 3 6 3 4 2 2" xfId="25475"/>
    <cellStyle name="20% - Accent1 3 3 6 3 4 2 2 2" xfId="25476"/>
    <cellStyle name="20% - Accent1 3 3 6 3 4 2 3" xfId="25477"/>
    <cellStyle name="20% - Accent1 3 3 6 3 4 3" xfId="25478"/>
    <cellStyle name="20% - Accent1 3 3 6 3 4 3 2" xfId="25479"/>
    <cellStyle name="20% - Accent1 3 3 6 3 4 4" xfId="25480"/>
    <cellStyle name="20% - Accent1 3 3 6 3 5" xfId="25481"/>
    <cellStyle name="20% - Accent1 3 3 6 3 5 2" xfId="25482"/>
    <cellStyle name="20% - Accent1 3 3 6 3 5 2 2" xfId="25483"/>
    <cellStyle name="20% - Accent1 3 3 6 3 5 3" xfId="25484"/>
    <cellStyle name="20% - Accent1 3 3 6 3 6" xfId="25485"/>
    <cellStyle name="20% - Accent1 3 3 6 3 6 2" xfId="25486"/>
    <cellStyle name="20% - Accent1 3 3 6 3 6 2 2" xfId="25487"/>
    <cellStyle name="20% - Accent1 3 3 6 3 6 3" xfId="25488"/>
    <cellStyle name="20% - Accent1 3 3 6 3 7" xfId="25489"/>
    <cellStyle name="20% - Accent1 3 3 6 3 7 2" xfId="25490"/>
    <cellStyle name="20% - Accent1 3 3 6 3 8" xfId="25491"/>
    <cellStyle name="20% - Accent1 3 3 6 3 8 2" xfId="25492"/>
    <cellStyle name="20% - Accent1 3 3 6 3 9" xfId="25493"/>
    <cellStyle name="20% - Accent1 3 3 6 4" xfId="25494"/>
    <cellStyle name="20% - Accent1 3 3 6 4 2" xfId="25495"/>
    <cellStyle name="20% - Accent1 3 3 6 4 2 2" xfId="25496"/>
    <cellStyle name="20% - Accent1 3 3 6 4 2 2 2" xfId="25497"/>
    <cellStyle name="20% - Accent1 3 3 6 4 2 3" xfId="25498"/>
    <cellStyle name="20% - Accent1 3 3 6 4 3" xfId="25499"/>
    <cellStyle name="20% - Accent1 3 3 6 4 3 2" xfId="25500"/>
    <cellStyle name="20% - Accent1 3 3 6 4 4" xfId="25501"/>
    <cellStyle name="20% - Accent1 3 3 6 5" xfId="25502"/>
    <cellStyle name="20% - Accent1 3 3 6 5 2" xfId="25503"/>
    <cellStyle name="20% - Accent1 3 3 6 5 2 2" xfId="25504"/>
    <cellStyle name="20% - Accent1 3 3 6 5 2 2 2" xfId="25505"/>
    <cellStyle name="20% - Accent1 3 3 6 5 2 3" xfId="25506"/>
    <cellStyle name="20% - Accent1 3 3 6 5 3" xfId="25507"/>
    <cellStyle name="20% - Accent1 3 3 6 5 3 2" xfId="25508"/>
    <cellStyle name="20% - Accent1 3 3 6 5 4" xfId="25509"/>
    <cellStyle name="20% - Accent1 3 3 6 6" xfId="25510"/>
    <cellStyle name="20% - Accent1 3 3 6 6 2" xfId="25511"/>
    <cellStyle name="20% - Accent1 3 3 6 6 2 2" xfId="25512"/>
    <cellStyle name="20% - Accent1 3 3 6 6 2 2 2" xfId="25513"/>
    <cellStyle name="20% - Accent1 3 3 6 6 2 3" xfId="25514"/>
    <cellStyle name="20% - Accent1 3 3 6 6 3" xfId="25515"/>
    <cellStyle name="20% - Accent1 3 3 6 6 3 2" xfId="25516"/>
    <cellStyle name="20% - Accent1 3 3 6 6 4" xfId="25517"/>
    <cellStyle name="20% - Accent1 3 3 6 7" xfId="25518"/>
    <cellStyle name="20% - Accent1 3 3 6 7 2" xfId="25519"/>
    <cellStyle name="20% - Accent1 3 3 6 7 2 2" xfId="25520"/>
    <cellStyle name="20% - Accent1 3 3 6 7 3" xfId="25521"/>
    <cellStyle name="20% - Accent1 3 3 6 8" xfId="25522"/>
    <cellStyle name="20% - Accent1 3 3 6 8 2" xfId="25523"/>
    <cellStyle name="20% - Accent1 3 3 6 8 2 2" xfId="25524"/>
    <cellStyle name="20% - Accent1 3 3 6 8 3" xfId="25525"/>
    <cellStyle name="20% - Accent1 3 3 6 9" xfId="25526"/>
    <cellStyle name="20% - Accent1 3 3 6 9 2" xfId="25527"/>
    <cellStyle name="20% - Accent1 3 3 7" xfId="25528"/>
    <cellStyle name="20% - Accent1 3 3 7 2" xfId="25529"/>
    <cellStyle name="20% - Accent1 3 3 7 2 2" xfId="25530"/>
    <cellStyle name="20% - Accent1 3 3 7 2 2 2" xfId="25531"/>
    <cellStyle name="20% - Accent1 3 3 7 2 2 2 2" xfId="25532"/>
    <cellStyle name="20% - Accent1 3 3 7 2 2 3" xfId="25533"/>
    <cellStyle name="20% - Accent1 3 3 7 2 3" xfId="25534"/>
    <cellStyle name="20% - Accent1 3 3 7 2 3 2" xfId="25535"/>
    <cellStyle name="20% - Accent1 3 3 7 2 4" xfId="25536"/>
    <cellStyle name="20% - Accent1 3 3 7 3" xfId="25537"/>
    <cellStyle name="20% - Accent1 3 3 7 3 2" xfId="25538"/>
    <cellStyle name="20% - Accent1 3 3 7 3 2 2" xfId="25539"/>
    <cellStyle name="20% - Accent1 3 3 7 3 2 2 2" xfId="25540"/>
    <cellStyle name="20% - Accent1 3 3 7 3 2 3" xfId="25541"/>
    <cellStyle name="20% - Accent1 3 3 7 3 3" xfId="25542"/>
    <cellStyle name="20% - Accent1 3 3 7 3 3 2" xfId="25543"/>
    <cellStyle name="20% - Accent1 3 3 7 3 4" xfId="25544"/>
    <cellStyle name="20% - Accent1 3 3 7 4" xfId="25545"/>
    <cellStyle name="20% - Accent1 3 3 7 4 2" xfId="25546"/>
    <cellStyle name="20% - Accent1 3 3 7 4 2 2" xfId="25547"/>
    <cellStyle name="20% - Accent1 3 3 7 4 2 2 2" xfId="25548"/>
    <cellStyle name="20% - Accent1 3 3 7 4 2 3" xfId="25549"/>
    <cellStyle name="20% - Accent1 3 3 7 4 3" xfId="25550"/>
    <cellStyle name="20% - Accent1 3 3 7 4 3 2" xfId="25551"/>
    <cellStyle name="20% - Accent1 3 3 7 4 4" xfId="25552"/>
    <cellStyle name="20% - Accent1 3 3 7 5" xfId="25553"/>
    <cellStyle name="20% - Accent1 3 3 7 5 2" xfId="25554"/>
    <cellStyle name="20% - Accent1 3 3 7 5 2 2" xfId="25555"/>
    <cellStyle name="20% - Accent1 3 3 7 5 3" xfId="25556"/>
    <cellStyle name="20% - Accent1 3 3 7 6" xfId="25557"/>
    <cellStyle name="20% - Accent1 3 3 7 6 2" xfId="25558"/>
    <cellStyle name="20% - Accent1 3 3 7 6 2 2" xfId="25559"/>
    <cellStyle name="20% - Accent1 3 3 7 6 3" xfId="25560"/>
    <cellStyle name="20% - Accent1 3 3 7 7" xfId="25561"/>
    <cellStyle name="20% - Accent1 3 3 7 7 2" xfId="25562"/>
    <cellStyle name="20% - Accent1 3 3 7 8" xfId="25563"/>
    <cellStyle name="20% - Accent1 3 3 7 8 2" xfId="25564"/>
    <cellStyle name="20% - Accent1 3 3 7 9" xfId="25565"/>
    <cellStyle name="20% - Accent1 3 3 8" xfId="25566"/>
    <cellStyle name="20% - Accent1 3 3 8 2" xfId="25567"/>
    <cellStyle name="20% - Accent1 3 3 8 2 2" xfId="25568"/>
    <cellStyle name="20% - Accent1 3 3 8 2 2 2" xfId="25569"/>
    <cellStyle name="20% - Accent1 3 3 8 2 2 2 2" xfId="25570"/>
    <cellStyle name="20% - Accent1 3 3 8 2 2 3" xfId="25571"/>
    <cellStyle name="20% - Accent1 3 3 8 2 3" xfId="25572"/>
    <cellStyle name="20% - Accent1 3 3 8 2 3 2" xfId="25573"/>
    <cellStyle name="20% - Accent1 3 3 8 2 4" xfId="25574"/>
    <cellStyle name="20% - Accent1 3 3 8 3" xfId="25575"/>
    <cellStyle name="20% - Accent1 3 3 8 3 2" xfId="25576"/>
    <cellStyle name="20% - Accent1 3 3 8 3 2 2" xfId="25577"/>
    <cellStyle name="20% - Accent1 3 3 8 3 2 2 2" xfId="25578"/>
    <cellStyle name="20% - Accent1 3 3 8 3 2 3" xfId="25579"/>
    <cellStyle name="20% - Accent1 3 3 8 3 3" xfId="25580"/>
    <cellStyle name="20% - Accent1 3 3 8 3 3 2" xfId="25581"/>
    <cellStyle name="20% - Accent1 3 3 8 3 4" xfId="25582"/>
    <cellStyle name="20% - Accent1 3 3 8 4" xfId="25583"/>
    <cellStyle name="20% - Accent1 3 3 8 4 2" xfId="25584"/>
    <cellStyle name="20% - Accent1 3 3 8 4 2 2" xfId="25585"/>
    <cellStyle name="20% - Accent1 3 3 8 4 2 2 2" xfId="25586"/>
    <cellStyle name="20% - Accent1 3 3 8 4 2 3" xfId="25587"/>
    <cellStyle name="20% - Accent1 3 3 8 4 3" xfId="25588"/>
    <cellStyle name="20% - Accent1 3 3 8 4 3 2" xfId="25589"/>
    <cellStyle name="20% - Accent1 3 3 8 4 4" xfId="25590"/>
    <cellStyle name="20% - Accent1 3 3 8 5" xfId="25591"/>
    <cellStyle name="20% - Accent1 3 3 8 5 2" xfId="25592"/>
    <cellStyle name="20% - Accent1 3 3 8 5 2 2" xfId="25593"/>
    <cellStyle name="20% - Accent1 3 3 8 5 3" xfId="25594"/>
    <cellStyle name="20% - Accent1 3 3 8 6" xfId="25595"/>
    <cellStyle name="20% - Accent1 3 3 8 6 2" xfId="25596"/>
    <cellStyle name="20% - Accent1 3 3 8 6 2 2" xfId="25597"/>
    <cellStyle name="20% - Accent1 3 3 8 6 3" xfId="25598"/>
    <cellStyle name="20% - Accent1 3 3 8 7" xfId="25599"/>
    <cellStyle name="20% - Accent1 3 3 8 7 2" xfId="25600"/>
    <cellStyle name="20% - Accent1 3 3 8 8" xfId="25601"/>
    <cellStyle name="20% - Accent1 3 3 8 8 2" xfId="25602"/>
    <cellStyle name="20% - Accent1 3 3 8 9" xfId="25603"/>
    <cellStyle name="20% - Accent1 3 3 9" xfId="25604"/>
    <cellStyle name="20% - Accent1 3 3 9 2" xfId="25605"/>
    <cellStyle name="20% - Accent1 3 3 9 2 2" xfId="25606"/>
    <cellStyle name="20% - Accent1 3 3 9 2 2 2" xfId="25607"/>
    <cellStyle name="20% - Accent1 3 3 9 2 3" xfId="25608"/>
    <cellStyle name="20% - Accent1 3 3 9 3" xfId="25609"/>
    <cellStyle name="20% - Accent1 3 3 9 3 2" xfId="25610"/>
    <cellStyle name="20% - Accent1 3 3 9 4" xfId="25611"/>
    <cellStyle name="20% - Accent1 3 4" xfId="25612"/>
    <cellStyle name="20% - Accent1 3 4 10" xfId="25613"/>
    <cellStyle name="20% - Accent1 3 4 10 2" xfId="25614"/>
    <cellStyle name="20% - Accent1 3 4 10 2 2" xfId="25615"/>
    <cellStyle name="20% - Accent1 3 4 10 2 2 2" xfId="25616"/>
    <cellStyle name="20% - Accent1 3 4 10 2 3" xfId="25617"/>
    <cellStyle name="20% - Accent1 3 4 10 3" xfId="25618"/>
    <cellStyle name="20% - Accent1 3 4 10 3 2" xfId="25619"/>
    <cellStyle name="20% - Accent1 3 4 10 4" xfId="25620"/>
    <cellStyle name="20% - Accent1 3 4 11" xfId="25621"/>
    <cellStyle name="20% - Accent1 3 4 11 2" xfId="25622"/>
    <cellStyle name="20% - Accent1 3 4 11 2 2" xfId="25623"/>
    <cellStyle name="20% - Accent1 3 4 11 2 2 2" xfId="25624"/>
    <cellStyle name="20% - Accent1 3 4 11 2 3" xfId="25625"/>
    <cellStyle name="20% - Accent1 3 4 11 3" xfId="25626"/>
    <cellStyle name="20% - Accent1 3 4 11 3 2" xfId="25627"/>
    <cellStyle name="20% - Accent1 3 4 11 4" xfId="25628"/>
    <cellStyle name="20% - Accent1 3 4 12" xfId="25629"/>
    <cellStyle name="20% - Accent1 3 4 12 2" xfId="25630"/>
    <cellStyle name="20% - Accent1 3 4 12 2 2" xfId="25631"/>
    <cellStyle name="20% - Accent1 3 4 12 3" xfId="25632"/>
    <cellStyle name="20% - Accent1 3 4 13" xfId="25633"/>
    <cellStyle name="20% - Accent1 3 4 13 2" xfId="25634"/>
    <cellStyle name="20% - Accent1 3 4 13 2 2" xfId="25635"/>
    <cellStyle name="20% - Accent1 3 4 13 3" xfId="25636"/>
    <cellStyle name="20% - Accent1 3 4 14" xfId="25637"/>
    <cellStyle name="20% - Accent1 3 4 14 2" xfId="25638"/>
    <cellStyle name="20% - Accent1 3 4 15" xfId="25639"/>
    <cellStyle name="20% - Accent1 3 4 15 2" xfId="25640"/>
    <cellStyle name="20% - Accent1 3 4 16" xfId="25641"/>
    <cellStyle name="20% - Accent1 3 4 2" xfId="25642"/>
    <cellStyle name="20% - Accent1 3 4 2 10" xfId="25643"/>
    <cellStyle name="20% - Accent1 3 4 2 10 2" xfId="25644"/>
    <cellStyle name="20% - Accent1 3 4 2 10 2 2" xfId="25645"/>
    <cellStyle name="20% - Accent1 3 4 2 10 2 2 2" xfId="25646"/>
    <cellStyle name="20% - Accent1 3 4 2 10 2 3" xfId="25647"/>
    <cellStyle name="20% - Accent1 3 4 2 10 3" xfId="25648"/>
    <cellStyle name="20% - Accent1 3 4 2 10 3 2" xfId="25649"/>
    <cellStyle name="20% - Accent1 3 4 2 10 4" xfId="25650"/>
    <cellStyle name="20% - Accent1 3 4 2 11" xfId="25651"/>
    <cellStyle name="20% - Accent1 3 4 2 11 2" xfId="25652"/>
    <cellStyle name="20% - Accent1 3 4 2 11 2 2" xfId="25653"/>
    <cellStyle name="20% - Accent1 3 4 2 11 3" xfId="25654"/>
    <cellStyle name="20% - Accent1 3 4 2 12" xfId="25655"/>
    <cellStyle name="20% - Accent1 3 4 2 12 2" xfId="25656"/>
    <cellStyle name="20% - Accent1 3 4 2 12 2 2" xfId="25657"/>
    <cellStyle name="20% - Accent1 3 4 2 12 3" xfId="25658"/>
    <cellStyle name="20% - Accent1 3 4 2 13" xfId="25659"/>
    <cellStyle name="20% - Accent1 3 4 2 13 2" xfId="25660"/>
    <cellStyle name="20% - Accent1 3 4 2 14" xfId="25661"/>
    <cellStyle name="20% - Accent1 3 4 2 14 2" xfId="25662"/>
    <cellStyle name="20% - Accent1 3 4 2 15" xfId="25663"/>
    <cellStyle name="20% - Accent1 3 4 2 2" xfId="25664"/>
    <cellStyle name="20% - Accent1 3 4 2 2 10" xfId="25665"/>
    <cellStyle name="20% - Accent1 3 4 2 2 10 2" xfId="25666"/>
    <cellStyle name="20% - Accent1 3 4 2 2 10 2 2" xfId="25667"/>
    <cellStyle name="20% - Accent1 3 4 2 2 10 3" xfId="25668"/>
    <cellStyle name="20% - Accent1 3 4 2 2 11" xfId="25669"/>
    <cellStyle name="20% - Accent1 3 4 2 2 11 2" xfId="25670"/>
    <cellStyle name="20% - Accent1 3 4 2 2 11 2 2" xfId="25671"/>
    <cellStyle name="20% - Accent1 3 4 2 2 11 3" xfId="25672"/>
    <cellStyle name="20% - Accent1 3 4 2 2 12" xfId="25673"/>
    <cellStyle name="20% - Accent1 3 4 2 2 12 2" xfId="25674"/>
    <cellStyle name="20% - Accent1 3 4 2 2 13" xfId="25675"/>
    <cellStyle name="20% - Accent1 3 4 2 2 13 2" xfId="25676"/>
    <cellStyle name="20% - Accent1 3 4 2 2 14" xfId="25677"/>
    <cellStyle name="20% - Accent1 3 4 2 2 2" xfId="25678"/>
    <cellStyle name="20% - Accent1 3 4 2 2 2 10" xfId="25679"/>
    <cellStyle name="20% - Accent1 3 4 2 2 2 10 2" xfId="25680"/>
    <cellStyle name="20% - Accent1 3 4 2 2 2 11" xfId="25681"/>
    <cellStyle name="20% - Accent1 3 4 2 2 2 2" xfId="25682"/>
    <cellStyle name="20% - Accent1 3 4 2 2 2 2 2" xfId="25683"/>
    <cellStyle name="20% - Accent1 3 4 2 2 2 2 2 2" xfId="25684"/>
    <cellStyle name="20% - Accent1 3 4 2 2 2 2 2 2 2" xfId="25685"/>
    <cellStyle name="20% - Accent1 3 4 2 2 2 2 2 2 2 2" xfId="25686"/>
    <cellStyle name="20% - Accent1 3 4 2 2 2 2 2 2 3" xfId="25687"/>
    <cellStyle name="20% - Accent1 3 4 2 2 2 2 2 3" xfId="25688"/>
    <cellStyle name="20% - Accent1 3 4 2 2 2 2 2 3 2" xfId="25689"/>
    <cellStyle name="20% - Accent1 3 4 2 2 2 2 2 4" xfId="25690"/>
    <cellStyle name="20% - Accent1 3 4 2 2 2 2 3" xfId="25691"/>
    <cellStyle name="20% - Accent1 3 4 2 2 2 2 3 2" xfId="25692"/>
    <cellStyle name="20% - Accent1 3 4 2 2 2 2 3 2 2" xfId="25693"/>
    <cellStyle name="20% - Accent1 3 4 2 2 2 2 3 2 2 2" xfId="25694"/>
    <cellStyle name="20% - Accent1 3 4 2 2 2 2 3 2 3" xfId="25695"/>
    <cellStyle name="20% - Accent1 3 4 2 2 2 2 3 3" xfId="25696"/>
    <cellStyle name="20% - Accent1 3 4 2 2 2 2 3 3 2" xfId="25697"/>
    <cellStyle name="20% - Accent1 3 4 2 2 2 2 3 4" xfId="25698"/>
    <cellStyle name="20% - Accent1 3 4 2 2 2 2 4" xfId="25699"/>
    <cellStyle name="20% - Accent1 3 4 2 2 2 2 4 2" xfId="25700"/>
    <cellStyle name="20% - Accent1 3 4 2 2 2 2 4 2 2" xfId="25701"/>
    <cellStyle name="20% - Accent1 3 4 2 2 2 2 4 2 2 2" xfId="25702"/>
    <cellStyle name="20% - Accent1 3 4 2 2 2 2 4 2 3" xfId="25703"/>
    <cellStyle name="20% - Accent1 3 4 2 2 2 2 4 3" xfId="25704"/>
    <cellStyle name="20% - Accent1 3 4 2 2 2 2 4 3 2" xfId="25705"/>
    <cellStyle name="20% - Accent1 3 4 2 2 2 2 4 4" xfId="25706"/>
    <cellStyle name="20% - Accent1 3 4 2 2 2 2 5" xfId="25707"/>
    <cellStyle name="20% - Accent1 3 4 2 2 2 2 5 2" xfId="25708"/>
    <cellStyle name="20% - Accent1 3 4 2 2 2 2 5 2 2" xfId="25709"/>
    <cellStyle name="20% - Accent1 3 4 2 2 2 2 5 3" xfId="25710"/>
    <cellStyle name="20% - Accent1 3 4 2 2 2 2 6" xfId="25711"/>
    <cellStyle name="20% - Accent1 3 4 2 2 2 2 6 2" xfId="25712"/>
    <cellStyle name="20% - Accent1 3 4 2 2 2 2 6 2 2" xfId="25713"/>
    <cellStyle name="20% - Accent1 3 4 2 2 2 2 6 3" xfId="25714"/>
    <cellStyle name="20% - Accent1 3 4 2 2 2 2 7" xfId="25715"/>
    <cellStyle name="20% - Accent1 3 4 2 2 2 2 7 2" xfId="25716"/>
    <cellStyle name="20% - Accent1 3 4 2 2 2 2 8" xfId="25717"/>
    <cellStyle name="20% - Accent1 3 4 2 2 2 2 8 2" xfId="25718"/>
    <cellStyle name="20% - Accent1 3 4 2 2 2 2 9" xfId="25719"/>
    <cellStyle name="20% - Accent1 3 4 2 2 2 3" xfId="25720"/>
    <cellStyle name="20% - Accent1 3 4 2 2 2 3 2" xfId="25721"/>
    <cellStyle name="20% - Accent1 3 4 2 2 2 3 2 2" xfId="25722"/>
    <cellStyle name="20% - Accent1 3 4 2 2 2 3 2 2 2" xfId="25723"/>
    <cellStyle name="20% - Accent1 3 4 2 2 2 3 2 2 2 2" xfId="25724"/>
    <cellStyle name="20% - Accent1 3 4 2 2 2 3 2 2 3" xfId="25725"/>
    <cellStyle name="20% - Accent1 3 4 2 2 2 3 2 3" xfId="25726"/>
    <cellStyle name="20% - Accent1 3 4 2 2 2 3 2 3 2" xfId="25727"/>
    <cellStyle name="20% - Accent1 3 4 2 2 2 3 2 4" xfId="25728"/>
    <cellStyle name="20% - Accent1 3 4 2 2 2 3 3" xfId="25729"/>
    <cellStyle name="20% - Accent1 3 4 2 2 2 3 3 2" xfId="25730"/>
    <cellStyle name="20% - Accent1 3 4 2 2 2 3 3 2 2" xfId="25731"/>
    <cellStyle name="20% - Accent1 3 4 2 2 2 3 3 2 2 2" xfId="25732"/>
    <cellStyle name="20% - Accent1 3 4 2 2 2 3 3 2 3" xfId="25733"/>
    <cellStyle name="20% - Accent1 3 4 2 2 2 3 3 3" xfId="25734"/>
    <cellStyle name="20% - Accent1 3 4 2 2 2 3 3 3 2" xfId="25735"/>
    <cellStyle name="20% - Accent1 3 4 2 2 2 3 3 4" xfId="25736"/>
    <cellStyle name="20% - Accent1 3 4 2 2 2 3 4" xfId="25737"/>
    <cellStyle name="20% - Accent1 3 4 2 2 2 3 4 2" xfId="25738"/>
    <cellStyle name="20% - Accent1 3 4 2 2 2 3 4 2 2" xfId="25739"/>
    <cellStyle name="20% - Accent1 3 4 2 2 2 3 4 2 2 2" xfId="25740"/>
    <cellStyle name="20% - Accent1 3 4 2 2 2 3 4 2 3" xfId="25741"/>
    <cellStyle name="20% - Accent1 3 4 2 2 2 3 4 3" xfId="25742"/>
    <cellStyle name="20% - Accent1 3 4 2 2 2 3 4 3 2" xfId="25743"/>
    <cellStyle name="20% - Accent1 3 4 2 2 2 3 4 4" xfId="25744"/>
    <cellStyle name="20% - Accent1 3 4 2 2 2 3 5" xfId="25745"/>
    <cellStyle name="20% - Accent1 3 4 2 2 2 3 5 2" xfId="25746"/>
    <cellStyle name="20% - Accent1 3 4 2 2 2 3 5 2 2" xfId="25747"/>
    <cellStyle name="20% - Accent1 3 4 2 2 2 3 5 3" xfId="25748"/>
    <cellStyle name="20% - Accent1 3 4 2 2 2 3 6" xfId="25749"/>
    <cellStyle name="20% - Accent1 3 4 2 2 2 3 6 2" xfId="25750"/>
    <cellStyle name="20% - Accent1 3 4 2 2 2 3 6 2 2" xfId="25751"/>
    <cellStyle name="20% - Accent1 3 4 2 2 2 3 6 3" xfId="25752"/>
    <cellStyle name="20% - Accent1 3 4 2 2 2 3 7" xfId="25753"/>
    <cellStyle name="20% - Accent1 3 4 2 2 2 3 7 2" xfId="25754"/>
    <cellStyle name="20% - Accent1 3 4 2 2 2 3 8" xfId="25755"/>
    <cellStyle name="20% - Accent1 3 4 2 2 2 3 8 2" xfId="25756"/>
    <cellStyle name="20% - Accent1 3 4 2 2 2 3 9" xfId="25757"/>
    <cellStyle name="20% - Accent1 3 4 2 2 2 4" xfId="25758"/>
    <cellStyle name="20% - Accent1 3 4 2 2 2 4 2" xfId="25759"/>
    <cellStyle name="20% - Accent1 3 4 2 2 2 4 2 2" xfId="25760"/>
    <cellStyle name="20% - Accent1 3 4 2 2 2 4 2 2 2" xfId="25761"/>
    <cellStyle name="20% - Accent1 3 4 2 2 2 4 2 3" xfId="25762"/>
    <cellStyle name="20% - Accent1 3 4 2 2 2 4 3" xfId="25763"/>
    <cellStyle name="20% - Accent1 3 4 2 2 2 4 3 2" xfId="25764"/>
    <cellStyle name="20% - Accent1 3 4 2 2 2 4 4" xfId="25765"/>
    <cellStyle name="20% - Accent1 3 4 2 2 2 5" xfId="25766"/>
    <cellStyle name="20% - Accent1 3 4 2 2 2 5 2" xfId="25767"/>
    <cellStyle name="20% - Accent1 3 4 2 2 2 5 2 2" xfId="25768"/>
    <cellStyle name="20% - Accent1 3 4 2 2 2 5 2 2 2" xfId="25769"/>
    <cellStyle name="20% - Accent1 3 4 2 2 2 5 2 3" xfId="25770"/>
    <cellStyle name="20% - Accent1 3 4 2 2 2 5 3" xfId="25771"/>
    <cellStyle name="20% - Accent1 3 4 2 2 2 5 3 2" xfId="25772"/>
    <cellStyle name="20% - Accent1 3 4 2 2 2 5 4" xfId="25773"/>
    <cellStyle name="20% - Accent1 3 4 2 2 2 6" xfId="25774"/>
    <cellStyle name="20% - Accent1 3 4 2 2 2 6 2" xfId="25775"/>
    <cellStyle name="20% - Accent1 3 4 2 2 2 6 2 2" xfId="25776"/>
    <cellStyle name="20% - Accent1 3 4 2 2 2 6 2 2 2" xfId="25777"/>
    <cellStyle name="20% - Accent1 3 4 2 2 2 6 2 3" xfId="25778"/>
    <cellStyle name="20% - Accent1 3 4 2 2 2 6 3" xfId="25779"/>
    <cellStyle name="20% - Accent1 3 4 2 2 2 6 3 2" xfId="25780"/>
    <cellStyle name="20% - Accent1 3 4 2 2 2 6 4" xfId="25781"/>
    <cellStyle name="20% - Accent1 3 4 2 2 2 7" xfId="25782"/>
    <cellStyle name="20% - Accent1 3 4 2 2 2 7 2" xfId="25783"/>
    <cellStyle name="20% - Accent1 3 4 2 2 2 7 2 2" xfId="25784"/>
    <cellStyle name="20% - Accent1 3 4 2 2 2 7 3" xfId="25785"/>
    <cellStyle name="20% - Accent1 3 4 2 2 2 8" xfId="25786"/>
    <cellStyle name="20% - Accent1 3 4 2 2 2 8 2" xfId="25787"/>
    <cellStyle name="20% - Accent1 3 4 2 2 2 8 2 2" xfId="25788"/>
    <cellStyle name="20% - Accent1 3 4 2 2 2 8 3" xfId="25789"/>
    <cellStyle name="20% - Accent1 3 4 2 2 2 9" xfId="25790"/>
    <cellStyle name="20% - Accent1 3 4 2 2 2 9 2" xfId="25791"/>
    <cellStyle name="20% - Accent1 3 4 2 2 3" xfId="25792"/>
    <cellStyle name="20% - Accent1 3 4 2 2 3 10" xfId="25793"/>
    <cellStyle name="20% - Accent1 3 4 2 2 3 10 2" xfId="25794"/>
    <cellStyle name="20% - Accent1 3 4 2 2 3 11" xfId="25795"/>
    <cellStyle name="20% - Accent1 3 4 2 2 3 2" xfId="25796"/>
    <cellStyle name="20% - Accent1 3 4 2 2 3 2 2" xfId="25797"/>
    <cellStyle name="20% - Accent1 3 4 2 2 3 2 2 2" xfId="25798"/>
    <cellStyle name="20% - Accent1 3 4 2 2 3 2 2 2 2" xfId="25799"/>
    <cellStyle name="20% - Accent1 3 4 2 2 3 2 2 2 2 2" xfId="25800"/>
    <cellStyle name="20% - Accent1 3 4 2 2 3 2 2 2 3" xfId="25801"/>
    <cellStyle name="20% - Accent1 3 4 2 2 3 2 2 3" xfId="25802"/>
    <cellStyle name="20% - Accent1 3 4 2 2 3 2 2 3 2" xfId="25803"/>
    <cellStyle name="20% - Accent1 3 4 2 2 3 2 2 4" xfId="25804"/>
    <cellStyle name="20% - Accent1 3 4 2 2 3 2 3" xfId="25805"/>
    <cellStyle name="20% - Accent1 3 4 2 2 3 2 3 2" xfId="25806"/>
    <cellStyle name="20% - Accent1 3 4 2 2 3 2 3 2 2" xfId="25807"/>
    <cellStyle name="20% - Accent1 3 4 2 2 3 2 3 2 2 2" xfId="25808"/>
    <cellStyle name="20% - Accent1 3 4 2 2 3 2 3 2 3" xfId="25809"/>
    <cellStyle name="20% - Accent1 3 4 2 2 3 2 3 3" xfId="25810"/>
    <cellStyle name="20% - Accent1 3 4 2 2 3 2 3 3 2" xfId="25811"/>
    <cellStyle name="20% - Accent1 3 4 2 2 3 2 3 4" xfId="25812"/>
    <cellStyle name="20% - Accent1 3 4 2 2 3 2 4" xfId="25813"/>
    <cellStyle name="20% - Accent1 3 4 2 2 3 2 4 2" xfId="25814"/>
    <cellStyle name="20% - Accent1 3 4 2 2 3 2 4 2 2" xfId="25815"/>
    <cellStyle name="20% - Accent1 3 4 2 2 3 2 4 2 2 2" xfId="25816"/>
    <cellStyle name="20% - Accent1 3 4 2 2 3 2 4 2 3" xfId="25817"/>
    <cellStyle name="20% - Accent1 3 4 2 2 3 2 4 3" xfId="25818"/>
    <cellStyle name="20% - Accent1 3 4 2 2 3 2 4 3 2" xfId="25819"/>
    <cellStyle name="20% - Accent1 3 4 2 2 3 2 4 4" xfId="25820"/>
    <cellStyle name="20% - Accent1 3 4 2 2 3 2 5" xfId="25821"/>
    <cellStyle name="20% - Accent1 3 4 2 2 3 2 5 2" xfId="25822"/>
    <cellStyle name="20% - Accent1 3 4 2 2 3 2 5 2 2" xfId="25823"/>
    <cellStyle name="20% - Accent1 3 4 2 2 3 2 5 3" xfId="25824"/>
    <cellStyle name="20% - Accent1 3 4 2 2 3 2 6" xfId="25825"/>
    <cellStyle name="20% - Accent1 3 4 2 2 3 2 6 2" xfId="25826"/>
    <cellStyle name="20% - Accent1 3 4 2 2 3 2 6 2 2" xfId="25827"/>
    <cellStyle name="20% - Accent1 3 4 2 2 3 2 6 3" xfId="25828"/>
    <cellStyle name="20% - Accent1 3 4 2 2 3 2 7" xfId="25829"/>
    <cellStyle name="20% - Accent1 3 4 2 2 3 2 7 2" xfId="25830"/>
    <cellStyle name="20% - Accent1 3 4 2 2 3 2 8" xfId="25831"/>
    <cellStyle name="20% - Accent1 3 4 2 2 3 2 8 2" xfId="25832"/>
    <cellStyle name="20% - Accent1 3 4 2 2 3 2 9" xfId="25833"/>
    <cellStyle name="20% - Accent1 3 4 2 2 3 3" xfId="25834"/>
    <cellStyle name="20% - Accent1 3 4 2 2 3 3 2" xfId="25835"/>
    <cellStyle name="20% - Accent1 3 4 2 2 3 3 2 2" xfId="25836"/>
    <cellStyle name="20% - Accent1 3 4 2 2 3 3 2 2 2" xfId="25837"/>
    <cellStyle name="20% - Accent1 3 4 2 2 3 3 2 2 2 2" xfId="25838"/>
    <cellStyle name="20% - Accent1 3 4 2 2 3 3 2 2 3" xfId="25839"/>
    <cellStyle name="20% - Accent1 3 4 2 2 3 3 2 3" xfId="25840"/>
    <cellStyle name="20% - Accent1 3 4 2 2 3 3 2 3 2" xfId="25841"/>
    <cellStyle name="20% - Accent1 3 4 2 2 3 3 2 4" xfId="25842"/>
    <cellStyle name="20% - Accent1 3 4 2 2 3 3 3" xfId="25843"/>
    <cellStyle name="20% - Accent1 3 4 2 2 3 3 3 2" xfId="25844"/>
    <cellStyle name="20% - Accent1 3 4 2 2 3 3 3 2 2" xfId="25845"/>
    <cellStyle name="20% - Accent1 3 4 2 2 3 3 3 2 2 2" xfId="25846"/>
    <cellStyle name="20% - Accent1 3 4 2 2 3 3 3 2 3" xfId="25847"/>
    <cellStyle name="20% - Accent1 3 4 2 2 3 3 3 3" xfId="25848"/>
    <cellStyle name="20% - Accent1 3 4 2 2 3 3 3 3 2" xfId="25849"/>
    <cellStyle name="20% - Accent1 3 4 2 2 3 3 3 4" xfId="25850"/>
    <cellStyle name="20% - Accent1 3 4 2 2 3 3 4" xfId="25851"/>
    <cellStyle name="20% - Accent1 3 4 2 2 3 3 4 2" xfId="25852"/>
    <cellStyle name="20% - Accent1 3 4 2 2 3 3 4 2 2" xfId="25853"/>
    <cellStyle name="20% - Accent1 3 4 2 2 3 3 4 2 2 2" xfId="25854"/>
    <cellStyle name="20% - Accent1 3 4 2 2 3 3 4 2 3" xfId="25855"/>
    <cellStyle name="20% - Accent1 3 4 2 2 3 3 4 3" xfId="25856"/>
    <cellStyle name="20% - Accent1 3 4 2 2 3 3 4 3 2" xfId="25857"/>
    <cellStyle name="20% - Accent1 3 4 2 2 3 3 4 4" xfId="25858"/>
    <cellStyle name="20% - Accent1 3 4 2 2 3 3 5" xfId="25859"/>
    <cellStyle name="20% - Accent1 3 4 2 2 3 3 5 2" xfId="25860"/>
    <cellStyle name="20% - Accent1 3 4 2 2 3 3 5 2 2" xfId="25861"/>
    <cellStyle name="20% - Accent1 3 4 2 2 3 3 5 3" xfId="25862"/>
    <cellStyle name="20% - Accent1 3 4 2 2 3 3 6" xfId="25863"/>
    <cellStyle name="20% - Accent1 3 4 2 2 3 3 6 2" xfId="25864"/>
    <cellStyle name="20% - Accent1 3 4 2 2 3 3 6 2 2" xfId="25865"/>
    <cellStyle name="20% - Accent1 3 4 2 2 3 3 6 3" xfId="25866"/>
    <cellStyle name="20% - Accent1 3 4 2 2 3 3 7" xfId="25867"/>
    <cellStyle name="20% - Accent1 3 4 2 2 3 3 7 2" xfId="25868"/>
    <cellStyle name="20% - Accent1 3 4 2 2 3 3 8" xfId="25869"/>
    <cellStyle name="20% - Accent1 3 4 2 2 3 3 8 2" xfId="25870"/>
    <cellStyle name="20% - Accent1 3 4 2 2 3 3 9" xfId="25871"/>
    <cellStyle name="20% - Accent1 3 4 2 2 3 4" xfId="25872"/>
    <cellStyle name="20% - Accent1 3 4 2 2 3 4 2" xfId="25873"/>
    <cellStyle name="20% - Accent1 3 4 2 2 3 4 2 2" xfId="25874"/>
    <cellStyle name="20% - Accent1 3 4 2 2 3 4 2 2 2" xfId="25875"/>
    <cellStyle name="20% - Accent1 3 4 2 2 3 4 2 3" xfId="25876"/>
    <cellStyle name="20% - Accent1 3 4 2 2 3 4 3" xfId="25877"/>
    <cellStyle name="20% - Accent1 3 4 2 2 3 4 3 2" xfId="25878"/>
    <cellStyle name="20% - Accent1 3 4 2 2 3 4 4" xfId="25879"/>
    <cellStyle name="20% - Accent1 3 4 2 2 3 5" xfId="25880"/>
    <cellStyle name="20% - Accent1 3 4 2 2 3 5 2" xfId="25881"/>
    <cellStyle name="20% - Accent1 3 4 2 2 3 5 2 2" xfId="25882"/>
    <cellStyle name="20% - Accent1 3 4 2 2 3 5 2 2 2" xfId="25883"/>
    <cellStyle name="20% - Accent1 3 4 2 2 3 5 2 3" xfId="25884"/>
    <cellStyle name="20% - Accent1 3 4 2 2 3 5 3" xfId="25885"/>
    <cellStyle name="20% - Accent1 3 4 2 2 3 5 3 2" xfId="25886"/>
    <cellStyle name="20% - Accent1 3 4 2 2 3 5 4" xfId="25887"/>
    <cellStyle name="20% - Accent1 3 4 2 2 3 6" xfId="25888"/>
    <cellStyle name="20% - Accent1 3 4 2 2 3 6 2" xfId="25889"/>
    <cellStyle name="20% - Accent1 3 4 2 2 3 6 2 2" xfId="25890"/>
    <cellStyle name="20% - Accent1 3 4 2 2 3 6 2 2 2" xfId="25891"/>
    <cellStyle name="20% - Accent1 3 4 2 2 3 6 2 3" xfId="25892"/>
    <cellStyle name="20% - Accent1 3 4 2 2 3 6 3" xfId="25893"/>
    <cellStyle name="20% - Accent1 3 4 2 2 3 6 3 2" xfId="25894"/>
    <cellStyle name="20% - Accent1 3 4 2 2 3 6 4" xfId="25895"/>
    <cellStyle name="20% - Accent1 3 4 2 2 3 7" xfId="25896"/>
    <cellStyle name="20% - Accent1 3 4 2 2 3 7 2" xfId="25897"/>
    <cellStyle name="20% - Accent1 3 4 2 2 3 7 2 2" xfId="25898"/>
    <cellStyle name="20% - Accent1 3 4 2 2 3 7 3" xfId="25899"/>
    <cellStyle name="20% - Accent1 3 4 2 2 3 8" xfId="25900"/>
    <cellStyle name="20% - Accent1 3 4 2 2 3 8 2" xfId="25901"/>
    <cellStyle name="20% - Accent1 3 4 2 2 3 8 2 2" xfId="25902"/>
    <cellStyle name="20% - Accent1 3 4 2 2 3 8 3" xfId="25903"/>
    <cellStyle name="20% - Accent1 3 4 2 2 3 9" xfId="25904"/>
    <cellStyle name="20% - Accent1 3 4 2 2 3 9 2" xfId="25905"/>
    <cellStyle name="20% - Accent1 3 4 2 2 4" xfId="25906"/>
    <cellStyle name="20% - Accent1 3 4 2 2 4 10" xfId="25907"/>
    <cellStyle name="20% - Accent1 3 4 2 2 4 10 2" xfId="25908"/>
    <cellStyle name="20% - Accent1 3 4 2 2 4 11" xfId="25909"/>
    <cellStyle name="20% - Accent1 3 4 2 2 4 2" xfId="25910"/>
    <cellStyle name="20% - Accent1 3 4 2 2 4 2 2" xfId="25911"/>
    <cellStyle name="20% - Accent1 3 4 2 2 4 2 2 2" xfId="25912"/>
    <cellStyle name="20% - Accent1 3 4 2 2 4 2 2 2 2" xfId="25913"/>
    <cellStyle name="20% - Accent1 3 4 2 2 4 2 2 2 2 2" xfId="25914"/>
    <cellStyle name="20% - Accent1 3 4 2 2 4 2 2 2 3" xfId="25915"/>
    <cellStyle name="20% - Accent1 3 4 2 2 4 2 2 3" xfId="25916"/>
    <cellStyle name="20% - Accent1 3 4 2 2 4 2 2 3 2" xfId="25917"/>
    <cellStyle name="20% - Accent1 3 4 2 2 4 2 2 4" xfId="25918"/>
    <cellStyle name="20% - Accent1 3 4 2 2 4 2 3" xfId="25919"/>
    <cellStyle name="20% - Accent1 3 4 2 2 4 2 3 2" xfId="25920"/>
    <cellStyle name="20% - Accent1 3 4 2 2 4 2 3 2 2" xfId="25921"/>
    <cellStyle name="20% - Accent1 3 4 2 2 4 2 3 2 2 2" xfId="25922"/>
    <cellStyle name="20% - Accent1 3 4 2 2 4 2 3 2 3" xfId="25923"/>
    <cellStyle name="20% - Accent1 3 4 2 2 4 2 3 3" xfId="25924"/>
    <cellStyle name="20% - Accent1 3 4 2 2 4 2 3 3 2" xfId="25925"/>
    <cellStyle name="20% - Accent1 3 4 2 2 4 2 3 4" xfId="25926"/>
    <cellStyle name="20% - Accent1 3 4 2 2 4 2 4" xfId="25927"/>
    <cellStyle name="20% - Accent1 3 4 2 2 4 2 4 2" xfId="25928"/>
    <cellStyle name="20% - Accent1 3 4 2 2 4 2 4 2 2" xfId="25929"/>
    <cellStyle name="20% - Accent1 3 4 2 2 4 2 4 2 2 2" xfId="25930"/>
    <cellStyle name="20% - Accent1 3 4 2 2 4 2 4 2 3" xfId="25931"/>
    <cellStyle name="20% - Accent1 3 4 2 2 4 2 4 3" xfId="25932"/>
    <cellStyle name="20% - Accent1 3 4 2 2 4 2 4 3 2" xfId="25933"/>
    <cellStyle name="20% - Accent1 3 4 2 2 4 2 4 4" xfId="25934"/>
    <cellStyle name="20% - Accent1 3 4 2 2 4 2 5" xfId="25935"/>
    <cellStyle name="20% - Accent1 3 4 2 2 4 2 5 2" xfId="25936"/>
    <cellStyle name="20% - Accent1 3 4 2 2 4 2 5 2 2" xfId="25937"/>
    <cellStyle name="20% - Accent1 3 4 2 2 4 2 5 3" xfId="25938"/>
    <cellStyle name="20% - Accent1 3 4 2 2 4 2 6" xfId="25939"/>
    <cellStyle name="20% - Accent1 3 4 2 2 4 2 6 2" xfId="25940"/>
    <cellStyle name="20% - Accent1 3 4 2 2 4 2 6 2 2" xfId="25941"/>
    <cellStyle name="20% - Accent1 3 4 2 2 4 2 6 3" xfId="25942"/>
    <cellStyle name="20% - Accent1 3 4 2 2 4 2 7" xfId="25943"/>
    <cellStyle name="20% - Accent1 3 4 2 2 4 2 7 2" xfId="25944"/>
    <cellStyle name="20% - Accent1 3 4 2 2 4 2 8" xfId="25945"/>
    <cellStyle name="20% - Accent1 3 4 2 2 4 2 8 2" xfId="25946"/>
    <cellStyle name="20% - Accent1 3 4 2 2 4 2 9" xfId="25947"/>
    <cellStyle name="20% - Accent1 3 4 2 2 4 3" xfId="25948"/>
    <cellStyle name="20% - Accent1 3 4 2 2 4 3 2" xfId="25949"/>
    <cellStyle name="20% - Accent1 3 4 2 2 4 3 2 2" xfId="25950"/>
    <cellStyle name="20% - Accent1 3 4 2 2 4 3 2 2 2" xfId="25951"/>
    <cellStyle name="20% - Accent1 3 4 2 2 4 3 2 2 2 2" xfId="25952"/>
    <cellStyle name="20% - Accent1 3 4 2 2 4 3 2 2 3" xfId="25953"/>
    <cellStyle name="20% - Accent1 3 4 2 2 4 3 2 3" xfId="25954"/>
    <cellStyle name="20% - Accent1 3 4 2 2 4 3 2 3 2" xfId="25955"/>
    <cellStyle name="20% - Accent1 3 4 2 2 4 3 2 4" xfId="25956"/>
    <cellStyle name="20% - Accent1 3 4 2 2 4 3 3" xfId="25957"/>
    <cellStyle name="20% - Accent1 3 4 2 2 4 3 3 2" xfId="25958"/>
    <cellStyle name="20% - Accent1 3 4 2 2 4 3 3 2 2" xfId="25959"/>
    <cellStyle name="20% - Accent1 3 4 2 2 4 3 3 2 2 2" xfId="25960"/>
    <cellStyle name="20% - Accent1 3 4 2 2 4 3 3 2 3" xfId="25961"/>
    <cellStyle name="20% - Accent1 3 4 2 2 4 3 3 3" xfId="25962"/>
    <cellStyle name="20% - Accent1 3 4 2 2 4 3 3 3 2" xfId="25963"/>
    <cellStyle name="20% - Accent1 3 4 2 2 4 3 3 4" xfId="25964"/>
    <cellStyle name="20% - Accent1 3 4 2 2 4 3 4" xfId="25965"/>
    <cellStyle name="20% - Accent1 3 4 2 2 4 3 4 2" xfId="25966"/>
    <cellStyle name="20% - Accent1 3 4 2 2 4 3 4 2 2" xfId="25967"/>
    <cellStyle name="20% - Accent1 3 4 2 2 4 3 4 2 2 2" xfId="25968"/>
    <cellStyle name="20% - Accent1 3 4 2 2 4 3 4 2 3" xfId="25969"/>
    <cellStyle name="20% - Accent1 3 4 2 2 4 3 4 3" xfId="25970"/>
    <cellStyle name="20% - Accent1 3 4 2 2 4 3 4 3 2" xfId="25971"/>
    <cellStyle name="20% - Accent1 3 4 2 2 4 3 4 4" xfId="25972"/>
    <cellStyle name="20% - Accent1 3 4 2 2 4 3 5" xfId="25973"/>
    <cellStyle name="20% - Accent1 3 4 2 2 4 3 5 2" xfId="25974"/>
    <cellStyle name="20% - Accent1 3 4 2 2 4 3 5 2 2" xfId="25975"/>
    <cellStyle name="20% - Accent1 3 4 2 2 4 3 5 3" xfId="25976"/>
    <cellStyle name="20% - Accent1 3 4 2 2 4 3 6" xfId="25977"/>
    <cellStyle name="20% - Accent1 3 4 2 2 4 3 6 2" xfId="25978"/>
    <cellStyle name="20% - Accent1 3 4 2 2 4 3 6 2 2" xfId="25979"/>
    <cellStyle name="20% - Accent1 3 4 2 2 4 3 6 3" xfId="25980"/>
    <cellStyle name="20% - Accent1 3 4 2 2 4 3 7" xfId="25981"/>
    <cellStyle name="20% - Accent1 3 4 2 2 4 3 7 2" xfId="25982"/>
    <cellStyle name="20% - Accent1 3 4 2 2 4 3 8" xfId="25983"/>
    <cellStyle name="20% - Accent1 3 4 2 2 4 3 8 2" xfId="25984"/>
    <cellStyle name="20% - Accent1 3 4 2 2 4 3 9" xfId="25985"/>
    <cellStyle name="20% - Accent1 3 4 2 2 4 4" xfId="25986"/>
    <cellStyle name="20% - Accent1 3 4 2 2 4 4 2" xfId="25987"/>
    <cellStyle name="20% - Accent1 3 4 2 2 4 4 2 2" xfId="25988"/>
    <cellStyle name="20% - Accent1 3 4 2 2 4 4 2 2 2" xfId="25989"/>
    <cellStyle name="20% - Accent1 3 4 2 2 4 4 2 3" xfId="25990"/>
    <cellStyle name="20% - Accent1 3 4 2 2 4 4 3" xfId="25991"/>
    <cellStyle name="20% - Accent1 3 4 2 2 4 4 3 2" xfId="25992"/>
    <cellStyle name="20% - Accent1 3 4 2 2 4 4 4" xfId="25993"/>
    <cellStyle name="20% - Accent1 3 4 2 2 4 5" xfId="25994"/>
    <cellStyle name="20% - Accent1 3 4 2 2 4 5 2" xfId="25995"/>
    <cellStyle name="20% - Accent1 3 4 2 2 4 5 2 2" xfId="25996"/>
    <cellStyle name="20% - Accent1 3 4 2 2 4 5 2 2 2" xfId="25997"/>
    <cellStyle name="20% - Accent1 3 4 2 2 4 5 2 3" xfId="25998"/>
    <cellStyle name="20% - Accent1 3 4 2 2 4 5 3" xfId="25999"/>
    <cellStyle name="20% - Accent1 3 4 2 2 4 5 3 2" xfId="26000"/>
    <cellStyle name="20% - Accent1 3 4 2 2 4 5 4" xfId="26001"/>
    <cellStyle name="20% - Accent1 3 4 2 2 4 6" xfId="26002"/>
    <cellStyle name="20% - Accent1 3 4 2 2 4 6 2" xfId="26003"/>
    <cellStyle name="20% - Accent1 3 4 2 2 4 6 2 2" xfId="26004"/>
    <cellStyle name="20% - Accent1 3 4 2 2 4 6 2 2 2" xfId="26005"/>
    <cellStyle name="20% - Accent1 3 4 2 2 4 6 2 3" xfId="26006"/>
    <cellStyle name="20% - Accent1 3 4 2 2 4 6 3" xfId="26007"/>
    <cellStyle name="20% - Accent1 3 4 2 2 4 6 3 2" xfId="26008"/>
    <cellStyle name="20% - Accent1 3 4 2 2 4 6 4" xfId="26009"/>
    <cellStyle name="20% - Accent1 3 4 2 2 4 7" xfId="26010"/>
    <cellStyle name="20% - Accent1 3 4 2 2 4 7 2" xfId="26011"/>
    <cellStyle name="20% - Accent1 3 4 2 2 4 7 2 2" xfId="26012"/>
    <cellStyle name="20% - Accent1 3 4 2 2 4 7 3" xfId="26013"/>
    <cellStyle name="20% - Accent1 3 4 2 2 4 8" xfId="26014"/>
    <cellStyle name="20% - Accent1 3 4 2 2 4 8 2" xfId="26015"/>
    <cellStyle name="20% - Accent1 3 4 2 2 4 8 2 2" xfId="26016"/>
    <cellStyle name="20% - Accent1 3 4 2 2 4 8 3" xfId="26017"/>
    <cellStyle name="20% - Accent1 3 4 2 2 4 9" xfId="26018"/>
    <cellStyle name="20% - Accent1 3 4 2 2 4 9 2" xfId="26019"/>
    <cellStyle name="20% - Accent1 3 4 2 2 5" xfId="26020"/>
    <cellStyle name="20% - Accent1 3 4 2 2 5 2" xfId="26021"/>
    <cellStyle name="20% - Accent1 3 4 2 2 5 2 2" xfId="26022"/>
    <cellStyle name="20% - Accent1 3 4 2 2 5 2 2 2" xfId="26023"/>
    <cellStyle name="20% - Accent1 3 4 2 2 5 2 2 2 2" xfId="26024"/>
    <cellStyle name="20% - Accent1 3 4 2 2 5 2 2 3" xfId="26025"/>
    <cellStyle name="20% - Accent1 3 4 2 2 5 2 3" xfId="26026"/>
    <cellStyle name="20% - Accent1 3 4 2 2 5 2 3 2" xfId="26027"/>
    <cellStyle name="20% - Accent1 3 4 2 2 5 2 4" xfId="26028"/>
    <cellStyle name="20% - Accent1 3 4 2 2 5 3" xfId="26029"/>
    <cellStyle name="20% - Accent1 3 4 2 2 5 3 2" xfId="26030"/>
    <cellStyle name="20% - Accent1 3 4 2 2 5 3 2 2" xfId="26031"/>
    <cellStyle name="20% - Accent1 3 4 2 2 5 3 2 2 2" xfId="26032"/>
    <cellStyle name="20% - Accent1 3 4 2 2 5 3 2 3" xfId="26033"/>
    <cellStyle name="20% - Accent1 3 4 2 2 5 3 3" xfId="26034"/>
    <cellStyle name="20% - Accent1 3 4 2 2 5 3 3 2" xfId="26035"/>
    <cellStyle name="20% - Accent1 3 4 2 2 5 3 4" xfId="26036"/>
    <cellStyle name="20% - Accent1 3 4 2 2 5 4" xfId="26037"/>
    <cellStyle name="20% - Accent1 3 4 2 2 5 4 2" xfId="26038"/>
    <cellStyle name="20% - Accent1 3 4 2 2 5 4 2 2" xfId="26039"/>
    <cellStyle name="20% - Accent1 3 4 2 2 5 4 2 2 2" xfId="26040"/>
    <cellStyle name="20% - Accent1 3 4 2 2 5 4 2 3" xfId="26041"/>
    <cellStyle name="20% - Accent1 3 4 2 2 5 4 3" xfId="26042"/>
    <cellStyle name="20% - Accent1 3 4 2 2 5 4 3 2" xfId="26043"/>
    <cellStyle name="20% - Accent1 3 4 2 2 5 4 4" xfId="26044"/>
    <cellStyle name="20% - Accent1 3 4 2 2 5 5" xfId="26045"/>
    <cellStyle name="20% - Accent1 3 4 2 2 5 5 2" xfId="26046"/>
    <cellStyle name="20% - Accent1 3 4 2 2 5 5 2 2" xfId="26047"/>
    <cellStyle name="20% - Accent1 3 4 2 2 5 5 3" xfId="26048"/>
    <cellStyle name="20% - Accent1 3 4 2 2 5 6" xfId="26049"/>
    <cellStyle name="20% - Accent1 3 4 2 2 5 6 2" xfId="26050"/>
    <cellStyle name="20% - Accent1 3 4 2 2 5 6 2 2" xfId="26051"/>
    <cellStyle name="20% - Accent1 3 4 2 2 5 6 3" xfId="26052"/>
    <cellStyle name="20% - Accent1 3 4 2 2 5 7" xfId="26053"/>
    <cellStyle name="20% - Accent1 3 4 2 2 5 7 2" xfId="26054"/>
    <cellStyle name="20% - Accent1 3 4 2 2 5 8" xfId="26055"/>
    <cellStyle name="20% - Accent1 3 4 2 2 5 8 2" xfId="26056"/>
    <cellStyle name="20% - Accent1 3 4 2 2 5 9" xfId="26057"/>
    <cellStyle name="20% - Accent1 3 4 2 2 6" xfId="26058"/>
    <cellStyle name="20% - Accent1 3 4 2 2 6 2" xfId="26059"/>
    <cellStyle name="20% - Accent1 3 4 2 2 6 2 2" xfId="26060"/>
    <cellStyle name="20% - Accent1 3 4 2 2 6 2 2 2" xfId="26061"/>
    <cellStyle name="20% - Accent1 3 4 2 2 6 2 2 2 2" xfId="26062"/>
    <cellStyle name="20% - Accent1 3 4 2 2 6 2 2 3" xfId="26063"/>
    <cellStyle name="20% - Accent1 3 4 2 2 6 2 3" xfId="26064"/>
    <cellStyle name="20% - Accent1 3 4 2 2 6 2 3 2" xfId="26065"/>
    <cellStyle name="20% - Accent1 3 4 2 2 6 2 4" xfId="26066"/>
    <cellStyle name="20% - Accent1 3 4 2 2 6 3" xfId="26067"/>
    <cellStyle name="20% - Accent1 3 4 2 2 6 3 2" xfId="26068"/>
    <cellStyle name="20% - Accent1 3 4 2 2 6 3 2 2" xfId="26069"/>
    <cellStyle name="20% - Accent1 3 4 2 2 6 3 2 2 2" xfId="26070"/>
    <cellStyle name="20% - Accent1 3 4 2 2 6 3 2 3" xfId="26071"/>
    <cellStyle name="20% - Accent1 3 4 2 2 6 3 3" xfId="26072"/>
    <cellStyle name="20% - Accent1 3 4 2 2 6 3 3 2" xfId="26073"/>
    <cellStyle name="20% - Accent1 3 4 2 2 6 3 4" xfId="26074"/>
    <cellStyle name="20% - Accent1 3 4 2 2 6 4" xfId="26075"/>
    <cellStyle name="20% - Accent1 3 4 2 2 6 4 2" xfId="26076"/>
    <cellStyle name="20% - Accent1 3 4 2 2 6 4 2 2" xfId="26077"/>
    <cellStyle name="20% - Accent1 3 4 2 2 6 4 2 2 2" xfId="26078"/>
    <cellStyle name="20% - Accent1 3 4 2 2 6 4 2 3" xfId="26079"/>
    <cellStyle name="20% - Accent1 3 4 2 2 6 4 3" xfId="26080"/>
    <cellStyle name="20% - Accent1 3 4 2 2 6 4 3 2" xfId="26081"/>
    <cellStyle name="20% - Accent1 3 4 2 2 6 4 4" xfId="26082"/>
    <cellStyle name="20% - Accent1 3 4 2 2 6 5" xfId="26083"/>
    <cellStyle name="20% - Accent1 3 4 2 2 6 5 2" xfId="26084"/>
    <cellStyle name="20% - Accent1 3 4 2 2 6 5 2 2" xfId="26085"/>
    <cellStyle name="20% - Accent1 3 4 2 2 6 5 3" xfId="26086"/>
    <cellStyle name="20% - Accent1 3 4 2 2 6 6" xfId="26087"/>
    <cellStyle name="20% - Accent1 3 4 2 2 6 6 2" xfId="26088"/>
    <cellStyle name="20% - Accent1 3 4 2 2 6 6 2 2" xfId="26089"/>
    <cellStyle name="20% - Accent1 3 4 2 2 6 6 3" xfId="26090"/>
    <cellStyle name="20% - Accent1 3 4 2 2 6 7" xfId="26091"/>
    <cellStyle name="20% - Accent1 3 4 2 2 6 7 2" xfId="26092"/>
    <cellStyle name="20% - Accent1 3 4 2 2 6 8" xfId="26093"/>
    <cellStyle name="20% - Accent1 3 4 2 2 6 8 2" xfId="26094"/>
    <cellStyle name="20% - Accent1 3 4 2 2 6 9" xfId="26095"/>
    <cellStyle name="20% - Accent1 3 4 2 2 7" xfId="26096"/>
    <cellStyle name="20% - Accent1 3 4 2 2 7 2" xfId="26097"/>
    <cellStyle name="20% - Accent1 3 4 2 2 7 2 2" xfId="26098"/>
    <cellStyle name="20% - Accent1 3 4 2 2 7 2 2 2" xfId="26099"/>
    <cellStyle name="20% - Accent1 3 4 2 2 7 2 3" xfId="26100"/>
    <cellStyle name="20% - Accent1 3 4 2 2 7 3" xfId="26101"/>
    <cellStyle name="20% - Accent1 3 4 2 2 7 3 2" xfId="26102"/>
    <cellStyle name="20% - Accent1 3 4 2 2 7 4" xfId="26103"/>
    <cellStyle name="20% - Accent1 3 4 2 2 8" xfId="26104"/>
    <cellStyle name="20% - Accent1 3 4 2 2 8 2" xfId="26105"/>
    <cellStyle name="20% - Accent1 3 4 2 2 8 2 2" xfId="26106"/>
    <cellStyle name="20% - Accent1 3 4 2 2 8 2 2 2" xfId="26107"/>
    <cellStyle name="20% - Accent1 3 4 2 2 8 2 3" xfId="26108"/>
    <cellStyle name="20% - Accent1 3 4 2 2 8 3" xfId="26109"/>
    <cellStyle name="20% - Accent1 3 4 2 2 8 3 2" xfId="26110"/>
    <cellStyle name="20% - Accent1 3 4 2 2 8 4" xfId="26111"/>
    <cellStyle name="20% - Accent1 3 4 2 2 9" xfId="26112"/>
    <cellStyle name="20% - Accent1 3 4 2 2 9 2" xfId="26113"/>
    <cellStyle name="20% - Accent1 3 4 2 2 9 2 2" xfId="26114"/>
    <cellStyle name="20% - Accent1 3 4 2 2 9 2 2 2" xfId="26115"/>
    <cellStyle name="20% - Accent1 3 4 2 2 9 2 3" xfId="26116"/>
    <cellStyle name="20% - Accent1 3 4 2 2 9 3" xfId="26117"/>
    <cellStyle name="20% - Accent1 3 4 2 2 9 3 2" xfId="26118"/>
    <cellStyle name="20% - Accent1 3 4 2 2 9 4" xfId="26119"/>
    <cellStyle name="20% - Accent1 3 4 2 3" xfId="26120"/>
    <cellStyle name="20% - Accent1 3 4 2 3 10" xfId="26121"/>
    <cellStyle name="20% - Accent1 3 4 2 3 10 2" xfId="26122"/>
    <cellStyle name="20% - Accent1 3 4 2 3 11" xfId="26123"/>
    <cellStyle name="20% - Accent1 3 4 2 3 2" xfId="26124"/>
    <cellStyle name="20% - Accent1 3 4 2 3 2 2" xfId="26125"/>
    <cellStyle name="20% - Accent1 3 4 2 3 2 2 2" xfId="26126"/>
    <cellStyle name="20% - Accent1 3 4 2 3 2 2 2 2" xfId="26127"/>
    <cellStyle name="20% - Accent1 3 4 2 3 2 2 2 2 2" xfId="26128"/>
    <cellStyle name="20% - Accent1 3 4 2 3 2 2 2 3" xfId="26129"/>
    <cellStyle name="20% - Accent1 3 4 2 3 2 2 3" xfId="26130"/>
    <cellStyle name="20% - Accent1 3 4 2 3 2 2 3 2" xfId="26131"/>
    <cellStyle name="20% - Accent1 3 4 2 3 2 2 4" xfId="26132"/>
    <cellStyle name="20% - Accent1 3 4 2 3 2 3" xfId="26133"/>
    <cellStyle name="20% - Accent1 3 4 2 3 2 3 2" xfId="26134"/>
    <cellStyle name="20% - Accent1 3 4 2 3 2 3 2 2" xfId="26135"/>
    <cellStyle name="20% - Accent1 3 4 2 3 2 3 2 2 2" xfId="26136"/>
    <cellStyle name="20% - Accent1 3 4 2 3 2 3 2 3" xfId="26137"/>
    <cellStyle name="20% - Accent1 3 4 2 3 2 3 3" xfId="26138"/>
    <cellStyle name="20% - Accent1 3 4 2 3 2 3 3 2" xfId="26139"/>
    <cellStyle name="20% - Accent1 3 4 2 3 2 3 4" xfId="26140"/>
    <cellStyle name="20% - Accent1 3 4 2 3 2 4" xfId="26141"/>
    <cellStyle name="20% - Accent1 3 4 2 3 2 4 2" xfId="26142"/>
    <cellStyle name="20% - Accent1 3 4 2 3 2 4 2 2" xfId="26143"/>
    <cellStyle name="20% - Accent1 3 4 2 3 2 4 2 2 2" xfId="26144"/>
    <cellStyle name="20% - Accent1 3 4 2 3 2 4 2 3" xfId="26145"/>
    <cellStyle name="20% - Accent1 3 4 2 3 2 4 3" xfId="26146"/>
    <cellStyle name="20% - Accent1 3 4 2 3 2 4 3 2" xfId="26147"/>
    <cellStyle name="20% - Accent1 3 4 2 3 2 4 4" xfId="26148"/>
    <cellStyle name="20% - Accent1 3 4 2 3 2 5" xfId="26149"/>
    <cellStyle name="20% - Accent1 3 4 2 3 2 5 2" xfId="26150"/>
    <cellStyle name="20% - Accent1 3 4 2 3 2 5 2 2" xfId="26151"/>
    <cellStyle name="20% - Accent1 3 4 2 3 2 5 3" xfId="26152"/>
    <cellStyle name="20% - Accent1 3 4 2 3 2 6" xfId="26153"/>
    <cellStyle name="20% - Accent1 3 4 2 3 2 6 2" xfId="26154"/>
    <cellStyle name="20% - Accent1 3 4 2 3 2 6 2 2" xfId="26155"/>
    <cellStyle name="20% - Accent1 3 4 2 3 2 6 3" xfId="26156"/>
    <cellStyle name="20% - Accent1 3 4 2 3 2 7" xfId="26157"/>
    <cellStyle name="20% - Accent1 3 4 2 3 2 7 2" xfId="26158"/>
    <cellStyle name="20% - Accent1 3 4 2 3 2 8" xfId="26159"/>
    <cellStyle name="20% - Accent1 3 4 2 3 2 8 2" xfId="26160"/>
    <cellStyle name="20% - Accent1 3 4 2 3 2 9" xfId="26161"/>
    <cellStyle name="20% - Accent1 3 4 2 3 3" xfId="26162"/>
    <cellStyle name="20% - Accent1 3 4 2 3 3 2" xfId="26163"/>
    <cellStyle name="20% - Accent1 3 4 2 3 3 2 2" xfId="26164"/>
    <cellStyle name="20% - Accent1 3 4 2 3 3 2 2 2" xfId="26165"/>
    <cellStyle name="20% - Accent1 3 4 2 3 3 2 2 2 2" xfId="26166"/>
    <cellStyle name="20% - Accent1 3 4 2 3 3 2 2 3" xfId="26167"/>
    <cellStyle name="20% - Accent1 3 4 2 3 3 2 3" xfId="26168"/>
    <cellStyle name="20% - Accent1 3 4 2 3 3 2 3 2" xfId="26169"/>
    <cellStyle name="20% - Accent1 3 4 2 3 3 2 4" xfId="26170"/>
    <cellStyle name="20% - Accent1 3 4 2 3 3 3" xfId="26171"/>
    <cellStyle name="20% - Accent1 3 4 2 3 3 3 2" xfId="26172"/>
    <cellStyle name="20% - Accent1 3 4 2 3 3 3 2 2" xfId="26173"/>
    <cellStyle name="20% - Accent1 3 4 2 3 3 3 2 2 2" xfId="26174"/>
    <cellStyle name="20% - Accent1 3 4 2 3 3 3 2 3" xfId="26175"/>
    <cellStyle name="20% - Accent1 3 4 2 3 3 3 3" xfId="26176"/>
    <cellStyle name="20% - Accent1 3 4 2 3 3 3 3 2" xfId="26177"/>
    <cellStyle name="20% - Accent1 3 4 2 3 3 3 4" xfId="26178"/>
    <cellStyle name="20% - Accent1 3 4 2 3 3 4" xfId="26179"/>
    <cellStyle name="20% - Accent1 3 4 2 3 3 4 2" xfId="26180"/>
    <cellStyle name="20% - Accent1 3 4 2 3 3 4 2 2" xfId="26181"/>
    <cellStyle name="20% - Accent1 3 4 2 3 3 4 2 2 2" xfId="26182"/>
    <cellStyle name="20% - Accent1 3 4 2 3 3 4 2 3" xfId="26183"/>
    <cellStyle name="20% - Accent1 3 4 2 3 3 4 3" xfId="26184"/>
    <cellStyle name="20% - Accent1 3 4 2 3 3 4 3 2" xfId="26185"/>
    <cellStyle name="20% - Accent1 3 4 2 3 3 4 4" xfId="26186"/>
    <cellStyle name="20% - Accent1 3 4 2 3 3 5" xfId="26187"/>
    <cellStyle name="20% - Accent1 3 4 2 3 3 5 2" xfId="26188"/>
    <cellStyle name="20% - Accent1 3 4 2 3 3 5 2 2" xfId="26189"/>
    <cellStyle name="20% - Accent1 3 4 2 3 3 5 3" xfId="26190"/>
    <cellStyle name="20% - Accent1 3 4 2 3 3 6" xfId="26191"/>
    <cellStyle name="20% - Accent1 3 4 2 3 3 6 2" xfId="26192"/>
    <cellStyle name="20% - Accent1 3 4 2 3 3 6 2 2" xfId="26193"/>
    <cellStyle name="20% - Accent1 3 4 2 3 3 6 3" xfId="26194"/>
    <cellStyle name="20% - Accent1 3 4 2 3 3 7" xfId="26195"/>
    <cellStyle name="20% - Accent1 3 4 2 3 3 7 2" xfId="26196"/>
    <cellStyle name="20% - Accent1 3 4 2 3 3 8" xfId="26197"/>
    <cellStyle name="20% - Accent1 3 4 2 3 3 8 2" xfId="26198"/>
    <cellStyle name="20% - Accent1 3 4 2 3 3 9" xfId="26199"/>
    <cellStyle name="20% - Accent1 3 4 2 3 4" xfId="26200"/>
    <cellStyle name="20% - Accent1 3 4 2 3 4 2" xfId="26201"/>
    <cellStyle name="20% - Accent1 3 4 2 3 4 2 2" xfId="26202"/>
    <cellStyle name="20% - Accent1 3 4 2 3 4 2 2 2" xfId="26203"/>
    <cellStyle name="20% - Accent1 3 4 2 3 4 2 3" xfId="26204"/>
    <cellStyle name="20% - Accent1 3 4 2 3 4 3" xfId="26205"/>
    <cellStyle name="20% - Accent1 3 4 2 3 4 3 2" xfId="26206"/>
    <cellStyle name="20% - Accent1 3 4 2 3 4 4" xfId="26207"/>
    <cellStyle name="20% - Accent1 3 4 2 3 5" xfId="26208"/>
    <cellStyle name="20% - Accent1 3 4 2 3 5 2" xfId="26209"/>
    <cellStyle name="20% - Accent1 3 4 2 3 5 2 2" xfId="26210"/>
    <cellStyle name="20% - Accent1 3 4 2 3 5 2 2 2" xfId="26211"/>
    <cellStyle name="20% - Accent1 3 4 2 3 5 2 3" xfId="26212"/>
    <cellStyle name="20% - Accent1 3 4 2 3 5 3" xfId="26213"/>
    <cellStyle name="20% - Accent1 3 4 2 3 5 3 2" xfId="26214"/>
    <cellStyle name="20% - Accent1 3 4 2 3 5 4" xfId="26215"/>
    <cellStyle name="20% - Accent1 3 4 2 3 6" xfId="26216"/>
    <cellStyle name="20% - Accent1 3 4 2 3 6 2" xfId="26217"/>
    <cellStyle name="20% - Accent1 3 4 2 3 6 2 2" xfId="26218"/>
    <cellStyle name="20% - Accent1 3 4 2 3 6 2 2 2" xfId="26219"/>
    <cellStyle name="20% - Accent1 3 4 2 3 6 2 3" xfId="26220"/>
    <cellStyle name="20% - Accent1 3 4 2 3 6 3" xfId="26221"/>
    <cellStyle name="20% - Accent1 3 4 2 3 6 3 2" xfId="26222"/>
    <cellStyle name="20% - Accent1 3 4 2 3 6 4" xfId="26223"/>
    <cellStyle name="20% - Accent1 3 4 2 3 7" xfId="26224"/>
    <cellStyle name="20% - Accent1 3 4 2 3 7 2" xfId="26225"/>
    <cellStyle name="20% - Accent1 3 4 2 3 7 2 2" xfId="26226"/>
    <cellStyle name="20% - Accent1 3 4 2 3 7 3" xfId="26227"/>
    <cellStyle name="20% - Accent1 3 4 2 3 8" xfId="26228"/>
    <cellStyle name="20% - Accent1 3 4 2 3 8 2" xfId="26229"/>
    <cellStyle name="20% - Accent1 3 4 2 3 8 2 2" xfId="26230"/>
    <cellStyle name="20% - Accent1 3 4 2 3 8 3" xfId="26231"/>
    <cellStyle name="20% - Accent1 3 4 2 3 9" xfId="26232"/>
    <cellStyle name="20% - Accent1 3 4 2 3 9 2" xfId="26233"/>
    <cellStyle name="20% - Accent1 3 4 2 4" xfId="26234"/>
    <cellStyle name="20% - Accent1 3 4 2 4 10" xfId="26235"/>
    <cellStyle name="20% - Accent1 3 4 2 4 10 2" xfId="26236"/>
    <cellStyle name="20% - Accent1 3 4 2 4 11" xfId="26237"/>
    <cellStyle name="20% - Accent1 3 4 2 4 2" xfId="26238"/>
    <cellStyle name="20% - Accent1 3 4 2 4 2 2" xfId="26239"/>
    <cellStyle name="20% - Accent1 3 4 2 4 2 2 2" xfId="26240"/>
    <cellStyle name="20% - Accent1 3 4 2 4 2 2 2 2" xfId="26241"/>
    <cellStyle name="20% - Accent1 3 4 2 4 2 2 2 2 2" xfId="26242"/>
    <cellStyle name="20% - Accent1 3 4 2 4 2 2 2 3" xfId="26243"/>
    <cellStyle name="20% - Accent1 3 4 2 4 2 2 3" xfId="26244"/>
    <cellStyle name="20% - Accent1 3 4 2 4 2 2 3 2" xfId="26245"/>
    <cellStyle name="20% - Accent1 3 4 2 4 2 2 4" xfId="26246"/>
    <cellStyle name="20% - Accent1 3 4 2 4 2 3" xfId="26247"/>
    <cellStyle name="20% - Accent1 3 4 2 4 2 3 2" xfId="26248"/>
    <cellStyle name="20% - Accent1 3 4 2 4 2 3 2 2" xfId="26249"/>
    <cellStyle name="20% - Accent1 3 4 2 4 2 3 2 2 2" xfId="26250"/>
    <cellStyle name="20% - Accent1 3 4 2 4 2 3 2 3" xfId="26251"/>
    <cellStyle name="20% - Accent1 3 4 2 4 2 3 3" xfId="26252"/>
    <cellStyle name="20% - Accent1 3 4 2 4 2 3 3 2" xfId="26253"/>
    <cellStyle name="20% - Accent1 3 4 2 4 2 3 4" xfId="26254"/>
    <cellStyle name="20% - Accent1 3 4 2 4 2 4" xfId="26255"/>
    <cellStyle name="20% - Accent1 3 4 2 4 2 4 2" xfId="26256"/>
    <cellStyle name="20% - Accent1 3 4 2 4 2 4 2 2" xfId="26257"/>
    <cellStyle name="20% - Accent1 3 4 2 4 2 4 2 2 2" xfId="26258"/>
    <cellStyle name="20% - Accent1 3 4 2 4 2 4 2 3" xfId="26259"/>
    <cellStyle name="20% - Accent1 3 4 2 4 2 4 3" xfId="26260"/>
    <cellStyle name="20% - Accent1 3 4 2 4 2 4 3 2" xfId="26261"/>
    <cellStyle name="20% - Accent1 3 4 2 4 2 4 4" xfId="26262"/>
    <cellStyle name="20% - Accent1 3 4 2 4 2 5" xfId="26263"/>
    <cellStyle name="20% - Accent1 3 4 2 4 2 5 2" xfId="26264"/>
    <cellStyle name="20% - Accent1 3 4 2 4 2 5 2 2" xfId="26265"/>
    <cellStyle name="20% - Accent1 3 4 2 4 2 5 3" xfId="26266"/>
    <cellStyle name="20% - Accent1 3 4 2 4 2 6" xfId="26267"/>
    <cellStyle name="20% - Accent1 3 4 2 4 2 6 2" xfId="26268"/>
    <cellStyle name="20% - Accent1 3 4 2 4 2 6 2 2" xfId="26269"/>
    <cellStyle name="20% - Accent1 3 4 2 4 2 6 3" xfId="26270"/>
    <cellStyle name="20% - Accent1 3 4 2 4 2 7" xfId="26271"/>
    <cellStyle name="20% - Accent1 3 4 2 4 2 7 2" xfId="26272"/>
    <cellStyle name="20% - Accent1 3 4 2 4 2 8" xfId="26273"/>
    <cellStyle name="20% - Accent1 3 4 2 4 2 8 2" xfId="26274"/>
    <cellStyle name="20% - Accent1 3 4 2 4 2 9" xfId="26275"/>
    <cellStyle name="20% - Accent1 3 4 2 4 3" xfId="26276"/>
    <cellStyle name="20% - Accent1 3 4 2 4 3 2" xfId="26277"/>
    <cellStyle name="20% - Accent1 3 4 2 4 3 2 2" xfId="26278"/>
    <cellStyle name="20% - Accent1 3 4 2 4 3 2 2 2" xfId="26279"/>
    <cellStyle name="20% - Accent1 3 4 2 4 3 2 2 2 2" xfId="26280"/>
    <cellStyle name="20% - Accent1 3 4 2 4 3 2 2 3" xfId="26281"/>
    <cellStyle name="20% - Accent1 3 4 2 4 3 2 3" xfId="26282"/>
    <cellStyle name="20% - Accent1 3 4 2 4 3 2 3 2" xfId="26283"/>
    <cellStyle name="20% - Accent1 3 4 2 4 3 2 4" xfId="26284"/>
    <cellStyle name="20% - Accent1 3 4 2 4 3 3" xfId="26285"/>
    <cellStyle name="20% - Accent1 3 4 2 4 3 3 2" xfId="26286"/>
    <cellStyle name="20% - Accent1 3 4 2 4 3 3 2 2" xfId="26287"/>
    <cellStyle name="20% - Accent1 3 4 2 4 3 3 2 2 2" xfId="26288"/>
    <cellStyle name="20% - Accent1 3 4 2 4 3 3 2 3" xfId="26289"/>
    <cellStyle name="20% - Accent1 3 4 2 4 3 3 3" xfId="26290"/>
    <cellStyle name="20% - Accent1 3 4 2 4 3 3 3 2" xfId="26291"/>
    <cellStyle name="20% - Accent1 3 4 2 4 3 3 4" xfId="26292"/>
    <cellStyle name="20% - Accent1 3 4 2 4 3 4" xfId="26293"/>
    <cellStyle name="20% - Accent1 3 4 2 4 3 4 2" xfId="26294"/>
    <cellStyle name="20% - Accent1 3 4 2 4 3 4 2 2" xfId="26295"/>
    <cellStyle name="20% - Accent1 3 4 2 4 3 4 2 2 2" xfId="26296"/>
    <cellStyle name="20% - Accent1 3 4 2 4 3 4 2 3" xfId="26297"/>
    <cellStyle name="20% - Accent1 3 4 2 4 3 4 3" xfId="26298"/>
    <cellStyle name="20% - Accent1 3 4 2 4 3 4 3 2" xfId="26299"/>
    <cellStyle name="20% - Accent1 3 4 2 4 3 4 4" xfId="26300"/>
    <cellStyle name="20% - Accent1 3 4 2 4 3 5" xfId="26301"/>
    <cellStyle name="20% - Accent1 3 4 2 4 3 5 2" xfId="26302"/>
    <cellStyle name="20% - Accent1 3 4 2 4 3 5 2 2" xfId="26303"/>
    <cellStyle name="20% - Accent1 3 4 2 4 3 5 3" xfId="26304"/>
    <cellStyle name="20% - Accent1 3 4 2 4 3 6" xfId="26305"/>
    <cellStyle name="20% - Accent1 3 4 2 4 3 6 2" xfId="26306"/>
    <cellStyle name="20% - Accent1 3 4 2 4 3 6 2 2" xfId="26307"/>
    <cellStyle name="20% - Accent1 3 4 2 4 3 6 3" xfId="26308"/>
    <cellStyle name="20% - Accent1 3 4 2 4 3 7" xfId="26309"/>
    <cellStyle name="20% - Accent1 3 4 2 4 3 7 2" xfId="26310"/>
    <cellStyle name="20% - Accent1 3 4 2 4 3 8" xfId="26311"/>
    <cellStyle name="20% - Accent1 3 4 2 4 3 8 2" xfId="26312"/>
    <cellStyle name="20% - Accent1 3 4 2 4 3 9" xfId="26313"/>
    <cellStyle name="20% - Accent1 3 4 2 4 4" xfId="26314"/>
    <cellStyle name="20% - Accent1 3 4 2 4 4 2" xfId="26315"/>
    <cellStyle name="20% - Accent1 3 4 2 4 4 2 2" xfId="26316"/>
    <cellStyle name="20% - Accent1 3 4 2 4 4 2 2 2" xfId="26317"/>
    <cellStyle name="20% - Accent1 3 4 2 4 4 2 3" xfId="26318"/>
    <cellStyle name="20% - Accent1 3 4 2 4 4 3" xfId="26319"/>
    <cellStyle name="20% - Accent1 3 4 2 4 4 3 2" xfId="26320"/>
    <cellStyle name="20% - Accent1 3 4 2 4 4 4" xfId="26321"/>
    <cellStyle name="20% - Accent1 3 4 2 4 5" xfId="26322"/>
    <cellStyle name="20% - Accent1 3 4 2 4 5 2" xfId="26323"/>
    <cellStyle name="20% - Accent1 3 4 2 4 5 2 2" xfId="26324"/>
    <cellStyle name="20% - Accent1 3 4 2 4 5 2 2 2" xfId="26325"/>
    <cellStyle name="20% - Accent1 3 4 2 4 5 2 3" xfId="26326"/>
    <cellStyle name="20% - Accent1 3 4 2 4 5 3" xfId="26327"/>
    <cellStyle name="20% - Accent1 3 4 2 4 5 3 2" xfId="26328"/>
    <cellStyle name="20% - Accent1 3 4 2 4 5 4" xfId="26329"/>
    <cellStyle name="20% - Accent1 3 4 2 4 6" xfId="26330"/>
    <cellStyle name="20% - Accent1 3 4 2 4 6 2" xfId="26331"/>
    <cellStyle name="20% - Accent1 3 4 2 4 6 2 2" xfId="26332"/>
    <cellStyle name="20% - Accent1 3 4 2 4 6 2 2 2" xfId="26333"/>
    <cellStyle name="20% - Accent1 3 4 2 4 6 2 3" xfId="26334"/>
    <cellStyle name="20% - Accent1 3 4 2 4 6 3" xfId="26335"/>
    <cellStyle name="20% - Accent1 3 4 2 4 6 3 2" xfId="26336"/>
    <cellStyle name="20% - Accent1 3 4 2 4 6 4" xfId="26337"/>
    <cellStyle name="20% - Accent1 3 4 2 4 7" xfId="26338"/>
    <cellStyle name="20% - Accent1 3 4 2 4 7 2" xfId="26339"/>
    <cellStyle name="20% - Accent1 3 4 2 4 7 2 2" xfId="26340"/>
    <cellStyle name="20% - Accent1 3 4 2 4 7 3" xfId="26341"/>
    <cellStyle name="20% - Accent1 3 4 2 4 8" xfId="26342"/>
    <cellStyle name="20% - Accent1 3 4 2 4 8 2" xfId="26343"/>
    <cellStyle name="20% - Accent1 3 4 2 4 8 2 2" xfId="26344"/>
    <cellStyle name="20% - Accent1 3 4 2 4 8 3" xfId="26345"/>
    <cellStyle name="20% - Accent1 3 4 2 4 9" xfId="26346"/>
    <cellStyle name="20% - Accent1 3 4 2 4 9 2" xfId="26347"/>
    <cellStyle name="20% - Accent1 3 4 2 5" xfId="26348"/>
    <cellStyle name="20% - Accent1 3 4 2 5 10" xfId="26349"/>
    <cellStyle name="20% - Accent1 3 4 2 5 10 2" xfId="26350"/>
    <cellStyle name="20% - Accent1 3 4 2 5 11" xfId="26351"/>
    <cellStyle name="20% - Accent1 3 4 2 5 2" xfId="26352"/>
    <cellStyle name="20% - Accent1 3 4 2 5 2 2" xfId="26353"/>
    <cellStyle name="20% - Accent1 3 4 2 5 2 2 2" xfId="26354"/>
    <cellStyle name="20% - Accent1 3 4 2 5 2 2 2 2" xfId="26355"/>
    <cellStyle name="20% - Accent1 3 4 2 5 2 2 2 2 2" xfId="26356"/>
    <cellStyle name="20% - Accent1 3 4 2 5 2 2 2 3" xfId="26357"/>
    <cellStyle name="20% - Accent1 3 4 2 5 2 2 3" xfId="26358"/>
    <cellStyle name="20% - Accent1 3 4 2 5 2 2 3 2" xfId="26359"/>
    <cellStyle name="20% - Accent1 3 4 2 5 2 2 4" xfId="26360"/>
    <cellStyle name="20% - Accent1 3 4 2 5 2 3" xfId="26361"/>
    <cellStyle name="20% - Accent1 3 4 2 5 2 3 2" xfId="26362"/>
    <cellStyle name="20% - Accent1 3 4 2 5 2 3 2 2" xfId="26363"/>
    <cellStyle name="20% - Accent1 3 4 2 5 2 3 2 2 2" xfId="26364"/>
    <cellStyle name="20% - Accent1 3 4 2 5 2 3 2 3" xfId="26365"/>
    <cellStyle name="20% - Accent1 3 4 2 5 2 3 3" xfId="26366"/>
    <cellStyle name="20% - Accent1 3 4 2 5 2 3 3 2" xfId="26367"/>
    <cellStyle name="20% - Accent1 3 4 2 5 2 3 4" xfId="26368"/>
    <cellStyle name="20% - Accent1 3 4 2 5 2 4" xfId="26369"/>
    <cellStyle name="20% - Accent1 3 4 2 5 2 4 2" xfId="26370"/>
    <cellStyle name="20% - Accent1 3 4 2 5 2 4 2 2" xfId="26371"/>
    <cellStyle name="20% - Accent1 3 4 2 5 2 4 2 2 2" xfId="26372"/>
    <cellStyle name="20% - Accent1 3 4 2 5 2 4 2 3" xfId="26373"/>
    <cellStyle name="20% - Accent1 3 4 2 5 2 4 3" xfId="26374"/>
    <cellStyle name="20% - Accent1 3 4 2 5 2 4 3 2" xfId="26375"/>
    <cellStyle name="20% - Accent1 3 4 2 5 2 4 4" xfId="26376"/>
    <cellStyle name="20% - Accent1 3 4 2 5 2 5" xfId="26377"/>
    <cellStyle name="20% - Accent1 3 4 2 5 2 5 2" xfId="26378"/>
    <cellStyle name="20% - Accent1 3 4 2 5 2 5 2 2" xfId="26379"/>
    <cellStyle name="20% - Accent1 3 4 2 5 2 5 3" xfId="26380"/>
    <cellStyle name="20% - Accent1 3 4 2 5 2 6" xfId="26381"/>
    <cellStyle name="20% - Accent1 3 4 2 5 2 6 2" xfId="26382"/>
    <cellStyle name="20% - Accent1 3 4 2 5 2 6 2 2" xfId="26383"/>
    <cellStyle name="20% - Accent1 3 4 2 5 2 6 3" xfId="26384"/>
    <cellStyle name="20% - Accent1 3 4 2 5 2 7" xfId="26385"/>
    <cellStyle name="20% - Accent1 3 4 2 5 2 7 2" xfId="26386"/>
    <cellStyle name="20% - Accent1 3 4 2 5 2 8" xfId="26387"/>
    <cellStyle name="20% - Accent1 3 4 2 5 2 8 2" xfId="26388"/>
    <cellStyle name="20% - Accent1 3 4 2 5 2 9" xfId="26389"/>
    <cellStyle name="20% - Accent1 3 4 2 5 3" xfId="26390"/>
    <cellStyle name="20% - Accent1 3 4 2 5 3 2" xfId="26391"/>
    <cellStyle name="20% - Accent1 3 4 2 5 3 2 2" xfId="26392"/>
    <cellStyle name="20% - Accent1 3 4 2 5 3 2 2 2" xfId="26393"/>
    <cellStyle name="20% - Accent1 3 4 2 5 3 2 2 2 2" xfId="26394"/>
    <cellStyle name="20% - Accent1 3 4 2 5 3 2 2 3" xfId="26395"/>
    <cellStyle name="20% - Accent1 3 4 2 5 3 2 3" xfId="26396"/>
    <cellStyle name="20% - Accent1 3 4 2 5 3 2 3 2" xfId="26397"/>
    <cellStyle name="20% - Accent1 3 4 2 5 3 2 4" xfId="26398"/>
    <cellStyle name="20% - Accent1 3 4 2 5 3 3" xfId="26399"/>
    <cellStyle name="20% - Accent1 3 4 2 5 3 3 2" xfId="26400"/>
    <cellStyle name="20% - Accent1 3 4 2 5 3 3 2 2" xfId="26401"/>
    <cellStyle name="20% - Accent1 3 4 2 5 3 3 2 2 2" xfId="26402"/>
    <cellStyle name="20% - Accent1 3 4 2 5 3 3 2 3" xfId="26403"/>
    <cellStyle name="20% - Accent1 3 4 2 5 3 3 3" xfId="26404"/>
    <cellStyle name="20% - Accent1 3 4 2 5 3 3 3 2" xfId="26405"/>
    <cellStyle name="20% - Accent1 3 4 2 5 3 3 4" xfId="26406"/>
    <cellStyle name="20% - Accent1 3 4 2 5 3 4" xfId="26407"/>
    <cellStyle name="20% - Accent1 3 4 2 5 3 4 2" xfId="26408"/>
    <cellStyle name="20% - Accent1 3 4 2 5 3 4 2 2" xfId="26409"/>
    <cellStyle name="20% - Accent1 3 4 2 5 3 4 2 2 2" xfId="26410"/>
    <cellStyle name="20% - Accent1 3 4 2 5 3 4 2 3" xfId="26411"/>
    <cellStyle name="20% - Accent1 3 4 2 5 3 4 3" xfId="26412"/>
    <cellStyle name="20% - Accent1 3 4 2 5 3 4 3 2" xfId="26413"/>
    <cellStyle name="20% - Accent1 3 4 2 5 3 4 4" xfId="26414"/>
    <cellStyle name="20% - Accent1 3 4 2 5 3 5" xfId="26415"/>
    <cellStyle name="20% - Accent1 3 4 2 5 3 5 2" xfId="26416"/>
    <cellStyle name="20% - Accent1 3 4 2 5 3 5 2 2" xfId="26417"/>
    <cellStyle name="20% - Accent1 3 4 2 5 3 5 3" xfId="26418"/>
    <cellStyle name="20% - Accent1 3 4 2 5 3 6" xfId="26419"/>
    <cellStyle name="20% - Accent1 3 4 2 5 3 6 2" xfId="26420"/>
    <cellStyle name="20% - Accent1 3 4 2 5 3 6 2 2" xfId="26421"/>
    <cellStyle name="20% - Accent1 3 4 2 5 3 6 3" xfId="26422"/>
    <cellStyle name="20% - Accent1 3 4 2 5 3 7" xfId="26423"/>
    <cellStyle name="20% - Accent1 3 4 2 5 3 7 2" xfId="26424"/>
    <cellStyle name="20% - Accent1 3 4 2 5 3 8" xfId="26425"/>
    <cellStyle name="20% - Accent1 3 4 2 5 3 8 2" xfId="26426"/>
    <cellStyle name="20% - Accent1 3 4 2 5 3 9" xfId="26427"/>
    <cellStyle name="20% - Accent1 3 4 2 5 4" xfId="26428"/>
    <cellStyle name="20% - Accent1 3 4 2 5 4 2" xfId="26429"/>
    <cellStyle name="20% - Accent1 3 4 2 5 4 2 2" xfId="26430"/>
    <cellStyle name="20% - Accent1 3 4 2 5 4 2 2 2" xfId="26431"/>
    <cellStyle name="20% - Accent1 3 4 2 5 4 2 3" xfId="26432"/>
    <cellStyle name="20% - Accent1 3 4 2 5 4 3" xfId="26433"/>
    <cellStyle name="20% - Accent1 3 4 2 5 4 3 2" xfId="26434"/>
    <cellStyle name="20% - Accent1 3 4 2 5 4 4" xfId="26435"/>
    <cellStyle name="20% - Accent1 3 4 2 5 5" xfId="26436"/>
    <cellStyle name="20% - Accent1 3 4 2 5 5 2" xfId="26437"/>
    <cellStyle name="20% - Accent1 3 4 2 5 5 2 2" xfId="26438"/>
    <cellStyle name="20% - Accent1 3 4 2 5 5 2 2 2" xfId="26439"/>
    <cellStyle name="20% - Accent1 3 4 2 5 5 2 3" xfId="26440"/>
    <cellStyle name="20% - Accent1 3 4 2 5 5 3" xfId="26441"/>
    <cellStyle name="20% - Accent1 3 4 2 5 5 3 2" xfId="26442"/>
    <cellStyle name="20% - Accent1 3 4 2 5 5 4" xfId="26443"/>
    <cellStyle name="20% - Accent1 3 4 2 5 6" xfId="26444"/>
    <cellStyle name="20% - Accent1 3 4 2 5 6 2" xfId="26445"/>
    <cellStyle name="20% - Accent1 3 4 2 5 6 2 2" xfId="26446"/>
    <cellStyle name="20% - Accent1 3 4 2 5 6 2 2 2" xfId="26447"/>
    <cellStyle name="20% - Accent1 3 4 2 5 6 2 3" xfId="26448"/>
    <cellStyle name="20% - Accent1 3 4 2 5 6 3" xfId="26449"/>
    <cellStyle name="20% - Accent1 3 4 2 5 6 3 2" xfId="26450"/>
    <cellStyle name="20% - Accent1 3 4 2 5 6 4" xfId="26451"/>
    <cellStyle name="20% - Accent1 3 4 2 5 7" xfId="26452"/>
    <cellStyle name="20% - Accent1 3 4 2 5 7 2" xfId="26453"/>
    <cellStyle name="20% - Accent1 3 4 2 5 7 2 2" xfId="26454"/>
    <cellStyle name="20% - Accent1 3 4 2 5 7 3" xfId="26455"/>
    <cellStyle name="20% - Accent1 3 4 2 5 8" xfId="26456"/>
    <cellStyle name="20% - Accent1 3 4 2 5 8 2" xfId="26457"/>
    <cellStyle name="20% - Accent1 3 4 2 5 8 2 2" xfId="26458"/>
    <cellStyle name="20% - Accent1 3 4 2 5 8 3" xfId="26459"/>
    <cellStyle name="20% - Accent1 3 4 2 5 9" xfId="26460"/>
    <cellStyle name="20% - Accent1 3 4 2 5 9 2" xfId="26461"/>
    <cellStyle name="20% - Accent1 3 4 2 6" xfId="26462"/>
    <cellStyle name="20% - Accent1 3 4 2 6 2" xfId="26463"/>
    <cellStyle name="20% - Accent1 3 4 2 6 2 2" xfId="26464"/>
    <cellStyle name="20% - Accent1 3 4 2 6 2 2 2" xfId="26465"/>
    <cellStyle name="20% - Accent1 3 4 2 6 2 2 2 2" xfId="26466"/>
    <cellStyle name="20% - Accent1 3 4 2 6 2 2 3" xfId="26467"/>
    <cellStyle name="20% - Accent1 3 4 2 6 2 3" xfId="26468"/>
    <cellStyle name="20% - Accent1 3 4 2 6 2 3 2" xfId="26469"/>
    <cellStyle name="20% - Accent1 3 4 2 6 2 4" xfId="26470"/>
    <cellStyle name="20% - Accent1 3 4 2 6 3" xfId="26471"/>
    <cellStyle name="20% - Accent1 3 4 2 6 3 2" xfId="26472"/>
    <cellStyle name="20% - Accent1 3 4 2 6 3 2 2" xfId="26473"/>
    <cellStyle name="20% - Accent1 3 4 2 6 3 2 2 2" xfId="26474"/>
    <cellStyle name="20% - Accent1 3 4 2 6 3 2 3" xfId="26475"/>
    <cellStyle name="20% - Accent1 3 4 2 6 3 3" xfId="26476"/>
    <cellStyle name="20% - Accent1 3 4 2 6 3 3 2" xfId="26477"/>
    <cellStyle name="20% - Accent1 3 4 2 6 3 4" xfId="26478"/>
    <cellStyle name="20% - Accent1 3 4 2 6 4" xfId="26479"/>
    <cellStyle name="20% - Accent1 3 4 2 6 4 2" xfId="26480"/>
    <cellStyle name="20% - Accent1 3 4 2 6 4 2 2" xfId="26481"/>
    <cellStyle name="20% - Accent1 3 4 2 6 4 2 2 2" xfId="26482"/>
    <cellStyle name="20% - Accent1 3 4 2 6 4 2 3" xfId="26483"/>
    <cellStyle name="20% - Accent1 3 4 2 6 4 3" xfId="26484"/>
    <cellStyle name="20% - Accent1 3 4 2 6 4 3 2" xfId="26485"/>
    <cellStyle name="20% - Accent1 3 4 2 6 4 4" xfId="26486"/>
    <cellStyle name="20% - Accent1 3 4 2 6 5" xfId="26487"/>
    <cellStyle name="20% - Accent1 3 4 2 6 5 2" xfId="26488"/>
    <cellStyle name="20% - Accent1 3 4 2 6 5 2 2" xfId="26489"/>
    <cellStyle name="20% - Accent1 3 4 2 6 5 3" xfId="26490"/>
    <cellStyle name="20% - Accent1 3 4 2 6 6" xfId="26491"/>
    <cellStyle name="20% - Accent1 3 4 2 6 6 2" xfId="26492"/>
    <cellStyle name="20% - Accent1 3 4 2 6 6 2 2" xfId="26493"/>
    <cellStyle name="20% - Accent1 3 4 2 6 6 3" xfId="26494"/>
    <cellStyle name="20% - Accent1 3 4 2 6 7" xfId="26495"/>
    <cellStyle name="20% - Accent1 3 4 2 6 7 2" xfId="26496"/>
    <cellStyle name="20% - Accent1 3 4 2 6 8" xfId="26497"/>
    <cellStyle name="20% - Accent1 3 4 2 6 8 2" xfId="26498"/>
    <cellStyle name="20% - Accent1 3 4 2 6 9" xfId="26499"/>
    <cellStyle name="20% - Accent1 3 4 2 7" xfId="26500"/>
    <cellStyle name="20% - Accent1 3 4 2 7 2" xfId="26501"/>
    <cellStyle name="20% - Accent1 3 4 2 7 2 2" xfId="26502"/>
    <cellStyle name="20% - Accent1 3 4 2 7 2 2 2" xfId="26503"/>
    <cellStyle name="20% - Accent1 3 4 2 7 2 2 2 2" xfId="26504"/>
    <cellStyle name="20% - Accent1 3 4 2 7 2 2 3" xfId="26505"/>
    <cellStyle name="20% - Accent1 3 4 2 7 2 3" xfId="26506"/>
    <cellStyle name="20% - Accent1 3 4 2 7 2 3 2" xfId="26507"/>
    <cellStyle name="20% - Accent1 3 4 2 7 2 4" xfId="26508"/>
    <cellStyle name="20% - Accent1 3 4 2 7 3" xfId="26509"/>
    <cellStyle name="20% - Accent1 3 4 2 7 3 2" xfId="26510"/>
    <cellStyle name="20% - Accent1 3 4 2 7 3 2 2" xfId="26511"/>
    <cellStyle name="20% - Accent1 3 4 2 7 3 2 2 2" xfId="26512"/>
    <cellStyle name="20% - Accent1 3 4 2 7 3 2 3" xfId="26513"/>
    <cellStyle name="20% - Accent1 3 4 2 7 3 3" xfId="26514"/>
    <cellStyle name="20% - Accent1 3 4 2 7 3 3 2" xfId="26515"/>
    <cellStyle name="20% - Accent1 3 4 2 7 3 4" xfId="26516"/>
    <cellStyle name="20% - Accent1 3 4 2 7 4" xfId="26517"/>
    <cellStyle name="20% - Accent1 3 4 2 7 4 2" xfId="26518"/>
    <cellStyle name="20% - Accent1 3 4 2 7 4 2 2" xfId="26519"/>
    <cellStyle name="20% - Accent1 3 4 2 7 4 2 2 2" xfId="26520"/>
    <cellStyle name="20% - Accent1 3 4 2 7 4 2 3" xfId="26521"/>
    <cellStyle name="20% - Accent1 3 4 2 7 4 3" xfId="26522"/>
    <cellStyle name="20% - Accent1 3 4 2 7 4 3 2" xfId="26523"/>
    <cellStyle name="20% - Accent1 3 4 2 7 4 4" xfId="26524"/>
    <cellStyle name="20% - Accent1 3 4 2 7 5" xfId="26525"/>
    <cellStyle name="20% - Accent1 3 4 2 7 5 2" xfId="26526"/>
    <cellStyle name="20% - Accent1 3 4 2 7 5 2 2" xfId="26527"/>
    <cellStyle name="20% - Accent1 3 4 2 7 5 3" xfId="26528"/>
    <cellStyle name="20% - Accent1 3 4 2 7 6" xfId="26529"/>
    <cellStyle name="20% - Accent1 3 4 2 7 6 2" xfId="26530"/>
    <cellStyle name="20% - Accent1 3 4 2 7 6 2 2" xfId="26531"/>
    <cellStyle name="20% - Accent1 3 4 2 7 6 3" xfId="26532"/>
    <cellStyle name="20% - Accent1 3 4 2 7 7" xfId="26533"/>
    <cellStyle name="20% - Accent1 3 4 2 7 7 2" xfId="26534"/>
    <cellStyle name="20% - Accent1 3 4 2 7 8" xfId="26535"/>
    <cellStyle name="20% - Accent1 3 4 2 7 8 2" xfId="26536"/>
    <cellStyle name="20% - Accent1 3 4 2 7 9" xfId="26537"/>
    <cellStyle name="20% - Accent1 3 4 2 8" xfId="26538"/>
    <cellStyle name="20% - Accent1 3 4 2 8 2" xfId="26539"/>
    <cellStyle name="20% - Accent1 3 4 2 8 2 2" xfId="26540"/>
    <cellStyle name="20% - Accent1 3 4 2 8 2 2 2" xfId="26541"/>
    <cellStyle name="20% - Accent1 3 4 2 8 2 3" xfId="26542"/>
    <cellStyle name="20% - Accent1 3 4 2 8 3" xfId="26543"/>
    <cellStyle name="20% - Accent1 3 4 2 8 3 2" xfId="26544"/>
    <cellStyle name="20% - Accent1 3 4 2 8 4" xfId="26545"/>
    <cellStyle name="20% - Accent1 3 4 2 9" xfId="26546"/>
    <cellStyle name="20% - Accent1 3 4 2 9 2" xfId="26547"/>
    <cellStyle name="20% - Accent1 3 4 2 9 2 2" xfId="26548"/>
    <cellStyle name="20% - Accent1 3 4 2 9 2 2 2" xfId="26549"/>
    <cellStyle name="20% - Accent1 3 4 2 9 2 3" xfId="26550"/>
    <cellStyle name="20% - Accent1 3 4 2 9 3" xfId="26551"/>
    <cellStyle name="20% - Accent1 3 4 2 9 3 2" xfId="26552"/>
    <cellStyle name="20% - Accent1 3 4 2 9 4" xfId="26553"/>
    <cellStyle name="20% - Accent1 3 4 3" xfId="26554"/>
    <cellStyle name="20% - Accent1 3 4 3 10" xfId="26555"/>
    <cellStyle name="20% - Accent1 3 4 3 10 2" xfId="26556"/>
    <cellStyle name="20% - Accent1 3 4 3 10 2 2" xfId="26557"/>
    <cellStyle name="20% - Accent1 3 4 3 10 3" xfId="26558"/>
    <cellStyle name="20% - Accent1 3 4 3 11" xfId="26559"/>
    <cellStyle name="20% - Accent1 3 4 3 11 2" xfId="26560"/>
    <cellStyle name="20% - Accent1 3 4 3 11 2 2" xfId="26561"/>
    <cellStyle name="20% - Accent1 3 4 3 11 3" xfId="26562"/>
    <cellStyle name="20% - Accent1 3 4 3 12" xfId="26563"/>
    <cellStyle name="20% - Accent1 3 4 3 12 2" xfId="26564"/>
    <cellStyle name="20% - Accent1 3 4 3 13" xfId="26565"/>
    <cellStyle name="20% - Accent1 3 4 3 13 2" xfId="26566"/>
    <cellStyle name="20% - Accent1 3 4 3 14" xfId="26567"/>
    <cellStyle name="20% - Accent1 3 4 3 2" xfId="26568"/>
    <cellStyle name="20% - Accent1 3 4 3 2 10" xfId="26569"/>
    <cellStyle name="20% - Accent1 3 4 3 2 10 2" xfId="26570"/>
    <cellStyle name="20% - Accent1 3 4 3 2 11" xfId="26571"/>
    <cellStyle name="20% - Accent1 3 4 3 2 2" xfId="26572"/>
    <cellStyle name="20% - Accent1 3 4 3 2 2 2" xfId="26573"/>
    <cellStyle name="20% - Accent1 3 4 3 2 2 2 2" xfId="26574"/>
    <cellStyle name="20% - Accent1 3 4 3 2 2 2 2 2" xfId="26575"/>
    <cellStyle name="20% - Accent1 3 4 3 2 2 2 2 2 2" xfId="26576"/>
    <cellStyle name="20% - Accent1 3 4 3 2 2 2 2 3" xfId="26577"/>
    <cellStyle name="20% - Accent1 3 4 3 2 2 2 3" xfId="26578"/>
    <cellStyle name="20% - Accent1 3 4 3 2 2 2 3 2" xfId="26579"/>
    <cellStyle name="20% - Accent1 3 4 3 2 2 2 4" xfId="26580"/>
    <cellStyle name="20% - Accent1 3 4 3 2 2 3" xfId="26581"/>
    <cellStyle name="20% - Accent1 3 4 3 2 2 3 2" xfId="26582"/>
    <cellStyle name="20% - Accent1 3 4 3 2 2 3 2 2" xfId="26583"/>
    <cellStyle name="20% - Accent1 3 4 3 2 2 3 2 2 2" xfId="26584"/>
    <cellStyle name="20% - Accent1 3 4 3 2 2 3 2 3" xfId="26585"/>
    <cellStyle name="20% - Accent1 3 4 3 2 2 3 3" xfId="26586"/>
    <cellStyle name="20% - Accent1 3 4 3 2 2 3 3 2" xfId="26587"/>
    <cellStyle name="20% - Accent1 3 4 3 2 2 3 4" xfId="26588"/>
    <cellStyle name="20% - Accent1 3 4 3 2 2 4" xfId="26589"/>
    <cellStyle name="20% - Accent1 3 4 3 2 2 4 2" xfId="26590"/>
    <cellStyle name="20% - Accent1 3 4 3 2 2 4 2 2" xfId="26591"/>
    <cellStyle name="20% - Accent1 3 4 3 2 2 4 2 2 2" xfId="26592"/>
    <cellStyle name="20% - Accent1 3 4 3 2 2 4 2 3" xfId="26593"/>
    <cellStyle name="20% - Accent1 3 4 3 2 2 4 3" xfId="26594"/>
    <cellStyle name="20% - Accent1 3 4 3 2 2 4 3 2" xfId="26595"/>
    <cellStyle name="20% - Accent1 3 4 3 2 2 4 4" xfId="26596"/>
    <cellStyle name="20% - Accent1 3 4 3 2 2 5" xfId="26597"/>
    <cellStyle name="20% - Accent1 3 4 3 2 2 5 2" xfId="26598"/>
    <cellStyle name="20% - Accent1 3 4 3 2 2 5 2 2" xfId="26599"/>
    <cellStyle name="20% - Accent1 3 4 3 2 2 5 3" xfId="26600"/>
    <cellStyle name="20% - Accent1 3 4 3 2 2 6" xfId="26601"/>
    <cellStyle name="20% - Accent1 3 4 3 2 2 6 2" xfId="26602"/>
    <cellStyle name="20% - Accent1 3 4 3 2 2 6 2 2" xfId="26603"/>
    <cellStyle name="20% - Accent1 3 4 3 2 2 6 3" xfId="26604"/>
    <cellStyle name="20% - Accent1 3 4 3 2 2 7" xfId="26605"/>
    <cellStyle name="20% - Accent1 3 4 3 2 2 7 2" xfId="26606"/>
    <cellStyle name="20% - Accent1 3 4 3 2 2 8" xfId="26607"/>
    <cellStyle name="20% - Accent1 3 4 3 2 2 8 2" xfId="26608"/>
    <cellStyle name="20% - Accent1 3 4 3 2 2 9" xfId="26609"/>
    <cellStyle name="20% - Accent1 3 4 3 2 3" xfId="26610"/>
    <cellStyle name="20% - Accent1 3 4 3 2 3 2" xfId="26611"/>
    <cellStyle name="20% - Accent1 3 4 3 2 3 2 2" xfId="26612"/>
    <cellStyle name="20% - Accent1 3 4 3 2 3 2 2 2" xfId="26613"/>
    <cellStyle name="20% - Accent1 3 4 3 2 3 2 2 2 2" xfId="26614"/>
    <cellStyle name="20% - Accent1 3 4 3 2 3 2 2 3" xfId="26615"/>
    <cellStyle name="20% - Accent1 3 4 3 2 3 2 3" xfId="26616"/>
    <cellStyle name="20% - Accent1 3 4 3 2 3 2 3 2" xfId="26617"/>
    <cellStyle name="20% - Accent1 3 4 3 2 3 2 4" xfId="26618"/>
    <cellStyle name="20% - Accent1 3 4 3 2 3 3" xfId="26619"/>
    <cellStyle name="20% - Accent1 3 4 3 2 3 3 2" xfId="26620"/>
    <cellStyle name="20% - Accent1 3 4 3 2 3 3 2 2" xfId="26621"/>
    <cellStyle name="20% - Accent1 3 4 3 2 3 3 2 2 2" xfId="26622"/>
    <cellStyle name="20% - Accent1 3 4 3 2 3 3 2 3" xfId="26623"/>
    <cellStyle name="20% - Accent1 3 4 3 2 3 3 3" xfId="26624"/>
    <cellStyle name="20% - Accent1 3 4 3 2 3 3 3 2" xfId="26625"/>
    <cellStyle name="20% - Accent1 3 4 3 2 3 3 4" xfId="26626"/>
    <cellStyle name="20% - Accent1 3 4 3 2 3 4" xfId="26627"/>
    <cellStyle name="20% - Accent1 3 4 3 2 3 4 2" xfId="26628"/>
    <cellStyle name="20% - Accent1 3 4 3 2 3 4 2 2" xfId="26629"/>
    <cellStyle name="20% - Accent1 3 4 3 2 3 4 2 2 2" xfId="26630"/>
    <cellStyle name="20% - Accent1 3 4 3 2 3 4 2 3" xfId="26631"/>
    <cellStyle name="20% - Accent1 3 4 3 2 3 4 3" xfId="26632"/>
    <cellStyle name="20% - Accent1 3 4 3 2 3 4 3 2" xfId="26633"/>
    <cellStyle name="20% - Accent1 3 4 3 2 3 4 4" xfId="26634"/>
    <cellStyle name="20% - Accent1 3 4 3 2 3 5" xfId="26635"/>
    <cellStyle name="20% - Accent1 3 4 3 2 3 5 2" xfId="26636"/>
    <cellStyle name="20% - Accent1 3 4 3 2 3 5 2 2" xfId="26637"/>
    <cellStyle name="20% - Accent1 3 4 3 2 3 5 3" xfId="26638"/>
    <cellStyle name="20% - Accent1 3 4 3 2 3 6" xfId="26639"/>
    <cellStyle name="20% - Accent1 3 4 3 2 3 6 2" xfId="26640"/>
    <cellStyle name="20% - Accent1 3 4 3 2 3 6 2 2" xfId="26641"/>
    <cellStyle name="20% - Accent1 3 4 3 2 3 6 3" xfId="26642"/>
    <cellStyle name="20% - Accent1 3 4 3 2 3 7" xfId="26643"/>
    <cellStyle name="20% - Accent1 3 4 3 2 3 7 2" xfId="26644"/>
    <cellStyle name="20% - Accent1 3 4 3 2 3 8" xfId="26645"/>
    <cellStyle name="20% - Accent1 3 4 3 2 3 8 2" xfId="26646"/>
    <cellStyle name="20% - Accent1 3 4 3 2 3 9" xfId="26647"/>
    <cellStyle name="20% - Accent1 3 4 3 2 4" xfId="26648"/>
    <cellStyle name="20% - Accent1 3 4 3 2 4 2" xfId="26649"/>
    <cellStyle name="20% - Accent1 3 4 3 2 4 2 2" xfId="26650"/>
    <cellStyle name="20% - Accent1 3 4 3 2 4 2 2 2" xfId="26651"/>
    <cellStyle name="20% - Accent1 3 4 3 2 4 2 3" xfId="26652"/>
    <cellStyle name="20% - Accent1 3 4 3 2 4 3" xfId="26653"/>
    <cellStyle name="20% - Accent1 3 4 3 2 4 3 2" xfId="26654"/>
    <cellStyle name="20% - Accent1 3 4 3 2 4 4" xfId="26655"/>
    <cellStyle name="20% - Accent1 3 4 3 2 5" xfId="26656"/>
    <cellStyle name="20% - Accent1 3 4 3 2 5 2" xfId="26657"/>
    <cellStyle name="20% - Accent1 3 4 3 2 5 2 2" xfId="26658"/>
    <cellStyle name="20% - Accent1 3 4 3 2 5 2 2 2" xfId="26659"/>
    <cellStyle name="20% - Accent1 3 4 3 2 5 2 3" xfId="26660"/>
    <cellStyle name="20% - Accent1 3 4 3 2 5 3" xfId="26661"/>
    <cellStyle name="20% - Accent1 3 4 3 2 5 3 2" xfId="26662"/>
    <cellStyle name="20% - Accent1 3 4 3 2 5 4" xfId="26663"/>
    <cellStyle name="20% - Accent1 3 4 3 2 6" xfId="26664"/>
    <cellStyle name="20% - Accent1 3 4 3 2 6 2" xfId="26665"/>
    <cellStyle name="20% - Accent1 3 4 3 2 6 2 2" xfId="26666"/>
    <cellStyle name="20% - Accent1 3 4 3 2 6 2 2 2" xfId="26667"/>
    <cellStyle name="20% - Accent1 3 4 3 2 6 2 3" xfId="26668"/>
    <cellStyle name="20% - Accent1 3 4 3 2 6 3" xfId="26669"/>
    <cellStyle name="20% - Accent1 3 4 3 2 6 3 2" xfId="26670"/>
    <cellStyle name="20% - Accent1 3 4 3 2 6 4" xfId="26671"/>
    <cellStyle name="20% - Accent1 3 4 3 2 7" xfId="26672"/>
    <cellStyle name="20% - Accent1 3 4 3 2 7 2" xfId="26673"/>
    <cellStyle name="20% - Accent1 3 4 3 2 7 2 2" xfId="26674"/>
    <cellStyle name="20% - Accent1 3 4 3 2 7 3" xfId="26675"/>
    <cellStyle name="20% - Accent1 3 4 3 2 8" xfId="26676"/>
    <cellStyle name="20% - Accent1 3 4 3 2 8 2" xfId="26677"/>
    <cellStyle name="20% - Accent1 3 4 3 2 8 2 2" xfId="26678"/>
    <cellStyle name="20% - Accent1 3 4 3 2 8 3" xfId="26679"/>
    <cellStyle name="20% - Accent1 3 4 3 2 9" xfId="26680"/>
    <cellStyle name="20% - Accent1 3 4 3 2 9 2" xfId="26681"/>
    <cellStyle name="20% - Accent1 3 4 3 3" xfId="26682"/>
    <cellStyle name="20% - Accent1 3 4 3 3 10" xfId="26683"/>
    <cellStyle name="20% - Accent1 3 4 3 3 10 2" xfId="26684"/>
    <cellStyle name="20% - Accent1 3 4 3 3 11" xfId="26685"/>
    <cellStyle name="20% - Accent1 3 4 3 3 2" xfId="26686"/>
    <cellStyle name="20% - Accent1 3 4 3 3 2 2" xfId="26687"/>
    <cellStyle name="20% - Accent1 3 4 3 3 2 2 2" xfId="26688"/>
    <cellStyle name="20% - Accent1 3 4 3 3 2 2 2 2" xfId="26689"/>
    <cellStyle name="20% - Accent1 3 4 3 3 2 2 2 2 2" xfId="26690"/>
    <cellStyle name="20% - Accent1 3 4 3 3 2 2 2 3" xfId="26691"/>
    <cellStyle name="20% - Accent1 3 4 3 3 2 2 3" xfId="26692"/>
    <cellStyle name="20% - Accent1 3 4 3 3 2 2 3 2" xfId="26693"/>
    <cellStyle name="20% - Accent1 3 4 3 3 2 2 4" xfId="26694"/>
    <cellStyle name="20% - Accent1 3 4 3 3 2 3" xfId="26695"/>
    <cellStyle name="20% - Accent1 3 4 3 3 2 3 2" xfId="26696"/>
    <cellStyle name="20% - Accent1 3 4 3 3 2 3 2 2" xfId="26697"/>
    <cellStyle name="20% - Accent1 3 4 3 3 2 3 2 2 2" xfId="26698"/>
    <cellStyle name="20% - Accent1 3 4 3 3 2 3 2 3" xfId="26699"/>
    <cellStyle name="20% - Accent1 3 4 3 3 2 3 3" xfId="26700"/>
    <cellStyle name="20% - Accent1 3 4 3 3 2 3 3 2" xfId="26701"/>
    <cellStyle name="20% - Accent1 3 4 3 3 2 3 4" xfId="26702"/>
    <cellStyle name="20% - Accent1 3 4 3 3 2 4" xfId="26703"/>
    <cellStyle name="20% - Accent1 3 4 3 3 2 4 2" xfId="26704"/>
    <cellStyle name="20% - Accent1 3 4 3 3 2 4 2 2" xfId="26705"/>
    <cellStyle name="20% - Accent1 3 4 3 3 2 4 2 2 2" xfId="26706"/>
    <cellStyle name="20% - Accent1 3 4 3 3 2 4 2 3" xfId="26707"/>
    <cellStyle name="20% - Accent1 3 4 3 3 2 4 3" xfId="26708"/>
    <cellStyle name="20% - Accent1 3 4 3 3 2 4 3 2" xfId="26709"/>
    <cellStyle name="20% - Accent1 3 4 3 3 2 4 4" xfId="26710"/>
    <cellStyle name="20% - Accent1 3 4 3 3 2 5" xfId="26711"/>
    <cellStyle name="20% - Accent1 3 4 3 3 2 5 2" xfId="26712"/>
    <cellStyle name="20% - Accent1 3 4 3 3 2 5 2 2" xfId="26713"/>
    <cellStyle name="20% - Accent1 3 4 3 3 2 5 3" xfId="26714"/>
    <cellStyle name="20% - Accent1 3 4 3 3 2 6" xfId="26715"/>
    <cellStyle name="20% - Accent1 3 4 3 3 2 6 2" xfId="26716"/>
    <cellStyle name="20% - Accent1 3 4 3 3 2 6 2 2" xfId="26717"/>
    <cellStyle name="20% - Accent1 3 4 3 3 2 6 3" xfId="26718"/>
    <cellStyle name="20% - Accent1 3 4 3 3 2 7" xfId="26719"/>
    <cellStyle name="20% - Accent1 3 4 3 3 2 7 2" xfId="26720"/>
    <cellStyle name="20% - Accent1 3 4 3 3 2 8" xfId="26721"/>
    <cellStyle name="20% - Accent1 3 4 3 3 2 8 2" xfId="26722"/>
    <cellStyle name="20% - Accent1 3 4 3 3 2 9" xfId="26723"/>
    <cellStyle name="20% - Accent1 3 4 3 3 3" xfId="26724"/>
    <cellStyle name="20% - Accent1 3 4 3 3 3 2" xfId="26725"/>
    <cellStyle name="20% - Accent1 3 4 3 3 3 2 2" xfId="26726"/>
    <cellStyle name="20% - Accent1 3 4 3 3 3 2 2 2" xfId="26727"/>
    <cellStyle name="20% - Accent1 3 4 3 3 3 2 2 2 2" xfId="26728"/>
    <cellStyle name="20% - Accent1 3 4 3 3 3 2 2 3" xfId="26729"/>
    <cellStyle name="20% - Accent1 3 4 3 3 3 2 3" xfId="26730"/>
    <cellStyle name="20% - Accent1 3 4 3 3 3 2 3 2" xfId="26731"/>
    <cellStyle name="20% - Accent1 3 4 3 3 3 2 4" xfId="26732"/>
    <cellStyle name="20% - Accent1 3 4 3 3 3 3" xfId="26733"/>
    <cellStyle name="20% - Accent1 3 4 3 3 3 3 2" xfId="26734"/>
    <cellStyle name="20% - Accent1 3 4 3 3 3 3 2 2" xfId="26735"/>
    <cellStyle name="20% - Accent1 3 4 3 3 3 3 2 2 2" xfId="26736"/>
    <cellStyle name="20% - Accent1 3 4 3 3 3 3 2 3" xfId="26737"/>
    <cellStyle name="20% - Accent1 3 4 3 3 3 3 3" xfId="26738"/>
    <cellStyle name="20% - Accent1 3 4 3 3 3 3 3 2" xfId="26739"/>
    <cellStyle name="20% - Accent1 3 4 3 3 3 3 4" xfId="26740"/>
    <cellStyle name="20% - Accent1 3 4 3 3 3 4" xfId="26741"/>
    <cellStyle name="20% - Accent1 3 4 3 3 3 4 2" xfId="26742"/>
    <cellStyle name="20% - Accent1 3 4 3 3 3 4 2 2" xfId="26743"/>
    <cellStyle name="20% - Accent1 3 4 3 3 3 4 2 2 2" xfId="26744"/>
    <cellStyle name="20% - Accent1 3 4 3 3 3 4 2 3" xfId="26745"/>
    <cellStyle name="20% - Accent1 3 4 3 3 3 4 3" xfId="26746"/>
    <cellStyle name="20% - Accent1 3 4 3 3 3 4 3 2" xfId="26747"/>
    <cellStyle name="20% - Accent1 3 4 3 3 3 4 4" xfId="26748"/>
    <cellStyle name="20% - Accent1 3 4 3 3 3 5" xfId="26749"/>
    <cellStyle name="20% - Accent1 3 4 3 3 3 5 2" xfId="26750"/>
    <cellStyle name="20% - Accent1 3 4 3 3 3 5 2 2" xfId="26751"/>
    <cellStyle name="20% - Accent1 3 4 3 3 3 5 3" xfId="26752"/>
    <cellStyle name="20% - Accent1 3 4 3 3 3 6" xfId="26753"/>
    <cellStyle name="20% - Accent1 3 4 3 3 3 6 2" xfId="26754"/>
    <cellStyle name="20% - Accent1 3 4 3 3 3 6 2 2" xfId="26755"/>
    <cellStyle name="20% - Accent1 3 4 3 3 3 6 3" xfId="26756"/>
    <cellStyle name="20% - Accent1 3 4 3 3 3 7" xfId="26757"/>
    <cellStyle name="20% - Accent1 3 4 3 3 3 7 2" xfId="26758"/>
    <cellStyle name="20% - Accent1 3 4 3 3 3 8" xfId="26759"/>
    <cellStyle name="20% - Accent1 3 4 3 3 3 8 2" xfId="26760"/>
    <cellStyle name="20% - Accent1 3 4 3 3 3 9" xfId="26761"/>
    <cellStyle name="20% - Accent1 3 4 3 3 4" xfId="26762"/>
    <cellStyle name="20% - Accent1 3 4 3 3 4 2" xfId="26763"/>
    <cellStyle name="20% - Accent1 3 4 3 3 4 2 2" xfId="26764"/>
    <cellStyle name="20% - Accent1 3 4 3 3 4 2 2 2" xfId="26765"/>
    <cellStyle name="20% - Accent1 3 4 3 3 4 2 3" xfId="26766"/>
    <cellStyle name="20% - Accent1 3 4 3 3 4 3" xfId="26767"/>
    <cellStyle name="20% - Accent1 3 4 3 3 4 3 2" xfId="26768"/>
    <cellStyle name="20% - Accent1 3 4 3 3 4 4" xfId="26769"/>
    <cellStyle name="20% - Accent1 3 4 3 3 5" xfId="26770"/>
    <cellStyle name="20% - Accent1 3 4 3 3 5 2" xfId="26771"/>
    <cellStyle name="20% - Accent1 3 4 3 3 5 2 2" xfId="26772"/>
    <cellStyle name="20% - Accent1 3 4 3 3 5 2 2 2" xfId="26773"/>
    <cellStyle name="20% - Accent1 3 4 3 3 5 2 3" xfId="26774"/>
    <cellStyle name="20% - Accent1 3 4 3 3 5 3" xfId="26775"/>
    <cellStyle name="20% - Accent1 3 4 3 3 5 3 2" xfId="26776"/>
    <cellStyle name="20% - Accent1 3 4 3 3 5 4" xfId="26777"/>
    <cellStyle name="20% - Accent1 3 4 3 3 6" xfId="26778"/>
    <cellStyle name="20% - Accent1 3 4 3 3 6 2" xfId="26779"/>
    <cellStyle name="20% - Accent1 3 4 3 3 6 2 2" xfId="26780"/>
    <cellStyle name="20% - Accent1 3 4 3 3 6 2 2 2" xfId="26781"/>
    <cellStyle name="20% - Accent1 3 4 3 3 6 2 3" xfId="26782"/>
    <cellStyle name="20% - Accent1 3 4 3 3 6 3" xfId="26783"/>
    <cellStyle name="20% - Accent1 3 4 3 3 6 3 2" xfId="26784"/>
    <cellStyle name="20% - Accent1 3 4 3 3 6 4" xfId="26785"/>
    <cellStyle name="20% - Accent1 3 4 3 3 7" xfId="26786"/>
    <cellStyle name="20% - Accent1 3 4 3 3 7 2" xfId="26787"/>
    <cellStyle name="20% - Accent1 3 4 3 3 7 2 2" xfId="26788"/>
    <cellStyle name="20% - Accent1 3 4 3 3 7 3" xfId="26789"/>
    <cellStyle name="20% - Accent1 3 4 3 3 8" xfId="26790"/>
    <cellStyle name="20% - Accent1 3 4 3 3 8 2" xfId="26791"/>
    <cellStyle name="20% - Accent1 3 4 3 3 8 2 2" xfId="26792"/>
    <cellStyle name="20% - Accent1 3 4 3 3 8 3" xfId="26793"/>
    <cellStyle name="20% - Accent1 3 4 3 3 9" xfId="26794"/>
    <cellStyle name="20% - Accent1 3 4 3 3 9 2" xfId="26795"/>
    <cellStyle name="20% - Accent1 3 4 3 4" xfId="26796"/>
    <cellStyle name="20% - Accent1 3 4 3 4 10" xfId="26797"/>
    <cellStyle name="20% - Accent1 3 4 3 4 10 2" xfId="26798"/>
    <cellStyle name="20% - Accent1 3 4 3 4 11" xfId="26799"/>
    <cellStyle name="20% - Accent1 3 4 3 4 2" xfId="26800"/>
    <cellStyle name="20% - Accent1 3 4 3 4 2 2" xfId="26801"/>
    <cellStyle name="20% - Accent1 3 4 3 4 2 2 2" xfId="26802"/>
    <cellStyle name="20% - Accent1 3 4 3 4 2 2 2 2" xfId="26803"/>
    <cellStyle name="20% - Accent1 3 4 3 4 2 2 2 2 2" xfId="26804"/>
    <cellStyle name="20% - Accent1 3 4 3 4 2 2 2 3" xfId="26805"/>
    <cellStyle name="20% - Accent1 3 4 3 4 2 2 3" xfId="26806"/>
    <cellStyle name="20% - Accent1 3 4 3 4 2 2 3 2" xfId="26807"/>
    <cellStyle name="20% - Accent1 3 4 3 4 2 2 4" xfId="26808"/>
    <cellStyle name="20% - Accent1 3 4 3 4 2 3" xfId="26809"/>
    <cellStyle name="20% - Accent1 3 4 3 4 2 3 2" xfId="26810"/>
    <cellStyle name="20% - Accent1 3 4 3 4 2 3 2 2" xfId="26811"/>
    <cellStyle name="20% - Accent1 3 4 3 4 2 3 2 2 2" xfId="26812"/>
    <cellStyle name="20% - Accent1 3 4 3 4 2 3 2 3" xfId="26813"/>
    <cellStyle name="20% - Accent1 3 4 3 4 2 3 3" xfId="26814"/>
    <cellStyle name="20% - Accent1 3 4 3 4 2 3 3 2" xfId="26815"/>
    <cellStyle name="20% - Accent1 3 4 3 4 2 3 4" xfId="26816"/>
    <cellStyle name="20% - Accent1 3 4 3 4 2 4" xfId="26817"/>
    <cellStyle name="20% - Accent1 3 4 3 4 2 4 2" xfId="26818"/>
    <cellStyle name="20% - Accent1 3 4 3 4 2 4 2 2" xfId="26819"/>
    <cellStyle name="20% - Accent1 3 4 3 4 2 4 2 2 2" xfId="26820"/>
    <cellStyle name="20% - Accent1 3 4 3 4 2 4 2 3" xfId="26821"/>
    <cellStyle name="20% - Accent1 3 4 3 4 2 4 3" xfId="26822"/>
    <cellStyle name="20% - Accent1 3 4 3 4 2 4 3 2" xfId="26823"/>
    <cellStyle name="20% - Accent1 3 4 3 4 2 4 4" xfId="26824"/>
    <cellStyle name="20% - Accent1 3 4 3 4 2 5" xfId="26825"/>
    <cellStyle name="20% - Accent1 3 4 3 4 2 5 2" xfId="26826"/>
    <cellStyle name="20% - Accent1 3 4 3 4 2 5 2 2" xfId="26827"/>
    <cellStyle name="20% - Accent1 3 4 3 4 2 5 3" xfId="26828"/>
    <cellStyle name="20% - Accent1 3 4 3 4 2 6" xfId="26829"/>
    <cellStyle name="20% - Accent1 3 4 3 4 2 6 2" xfId="26830"/>
    <cellStyle name="20% - Accent1 3 4 3 4 2 6 2 2" xfId="26831"/>
    <cellStyle name="20% - Accent1 3 4 3 4 2 6 3" xfId="26832"/>
    <cellStyle name="20% - Accent1 3 4 3 4 2 7" xfId="26833"/>
    <cellStyle name="20% - Accent1 3 4 3 4 2 7 2" xfId="26834"/>
    <cellStyle name="20% - Accent1 3 4 3 4 2 8" xfId="26835"/>
    <cellStyle name="20% - Accent1 3 4 3 4 2 8 2" xfId="26836"/>
    <cellStyle name="20% - Accent1 3 4 3 4 2 9" xfId="26837"/>
    <cellStyle name="20% - Accent1 3 4 3 4 3" xfId="26838"/>
    <cellStyle name="20% - Accent1 3 4 3 4 3 2" xfId="26839"/>
    <cellStyle name="20% - Accent1 3 4 3 4 3 2 2" xfId="26840"/>
    <cellStyle name="20% - Accent1 3 4 3 4 3 2 2 2" xfId="26841"/>
    <cellStyle name="20% - Accent1 3 4 3 4 3 2 2 2 2" xfId="26842"/>
    <cellStyle name="20% - Accent1 3 4 3 4 3 2 2 3" xfId="26843"/>
    <cellStyle name="20% - Accent1 3 4 3 4 3 2 3" xfId="26844"/>
    <cellStyle name="20% - Accent1 3 4 3 4 3 2 3 2" xfId="26845"/>
    <cellStyle name="20% - Accent1 3 4 3 4 3 2 4" xfId="26846"/>
    <cellStyle name="20% - Accent1 3 4 3 4 3 3" xfId="26847"/>
    <cellStyle name="20% - Accent1 3 4 3 4 3 3 2" xfId="26848"/>
    <cellStyle name="20% - Accent1 3 4 3 4 3 3 2 2" xfId="26849"/>
    <cellStyle name="20% - Accent1 3 4 3 4 3 3 2 2 2" xfId="26850"/>
    <cellStyle name="20% - Accent1 3 4 3 4 3 3 2 3" xfId="26851"/>
    <cellStyle name="20% - Accent1 3 4 3 4 3 3 3" xfId="26852"/>
    <cellStyle name="20% - Accent1 3 4 3 4 3 3 3 2" xfId="26853"/>
    <cellStyle name="20% - Accent1 3 4 3 4 3 3 4" xfId="26854"/>
    <cellStyle name="20% - Accent1 3 4 3 4 3 4" xfId="26855"/>
    <cellStyle name="20% - Accent1 3 4 3 4 3 4 2" xfId="26856"/>
    <cellStyle name="20% - Accent1 3 4 3 4 3 4 2 2" xfId="26857"/>
    <cellStyle name="20% - Accent1 3 4 3 4 3 4 2 2 2" xfId="26858"/>
    <cellStyle name="20% - Accent1 3 4 3 4 3 4 2 3" xfId="26859"/>
    <cellStyle name="20% - Accent1 3 4 3 4 3 4 3" xfId="26860"/>
    <cellStyle name="20% - Accent1 3 4 3 4 3 4 3 2" xfId="26861"/>
    <cellStyle name="20% - Accent1 3 4 3 4 3 4 4" xfId="26862"/>
    <cellStyle name="20% - Accent1 3 4 3 4 3 5" xfId="26863"/>
    <cellStyle name="20% - Accent1 3 4 3 4 3 5 2" xfId="26864"/>
    <cellStyle name="20% - Accent1 3 4 3 4 3 5 2 2" xfId="26865"/>
    <cellStyle name="20% - Accent1 3 4 3 4 3 5 3" xfId="26866"/>
    <cellStyle name="20% - Accent1 3 4 3 4 3 6" xfId="26867"/>
    <cellStyle name="20% - Accent1 3 4 3 4 3 6 2" xfId="26868"/>
    <cellStyle name="20% - Accent1 3 4 3 4 3 6 2 2" xfId="26869"/>
    <cellStyle name="20% - Accent1 3 4 3 4 3 6 3" xfId="26870"/>
    <cellStyle name="20% - Accent1 3 4 3 4 3 7" xfId="26871"/>
    <cellStyle name="20% - Accent1 3 4 3 4 3 7 2" xfId="26872"/>
    <cellStyle name="20% - Accent1 3 4 3 4 3 8" xfId="26873"/>
    <cellStyle name="20% - Accent1 3 4 3 4 3 8 2" xfId="26874"/>
    <cellStyle name="20% - Accent1 3 4 3 4 3 9" xfId="26875"/>
    <cellStyle name="20% - Accent1 3 4 3 4 4" xfId="26876"/>
    <cellStyle name="20% - Accent1 3 4 3 4 4 2" xfId="26877"/>
    <cellStyle name="20% - Accent1 3 4 3 4 4 2 2" xfId="26878"/>
    <cellStyle name="20% - Accent1 3 4 3 4 4 2 2 2" xfId="26879"/>
    <cellStyle name="20% - Accent1 3 4 3 4 4 2 3" xfId="26880"/>
    <cellStyle name="20% - Accent1 3 4 3 4 4 3" xfId="26881"/>
    <cellStyle name="20% - Accent1 3 4 3 4 4 3 2" xfId="26882"/>
    <cellStyle name="20% - Accent1 3 4 3 4 4 4" xfId="26883"/>
    <cellStyle name="20% - Accent1 3 4 3 4 5" xfId="26884"/>
    <cellStyle name="20% - Accent1 3 4 3 4 5 2" xfId="26885"/>
    <cellStyle name="20% - Accent1 3 4 3 4 5 2 2" xfId="26886"/>
    <cellStyle name="20% - Accent1 3 4 3 4 5 2 2 2" xfId="26887"/>
    <cellStyle name="20% - Accent1 3 4 3 4 5 2 3" xfId="26888"/>
    <cellStyle name="20% - Accent1 3 4 3 4 5 3" xfId="26889"/>
    <cellStyle name="20% - Accent1 3 4 3 4 5 3 2" xfId="26890"/>
    <cellStyle name="20% - Accent1 3 4 3 4 5 4" xfId="26891"/>
    <cellStyle name="20% - Accent1 3 4 3 4 6" xfId="26892"/>
    <cellStyle name="20% - Accent1 3 4 3 4 6 2" xfId="26893"/>
    <cellStyle name="20% - Accent1 3 4 3 4 6 2 2" xfId="26894"/>
    <cellStyle name="20% - Accent1 3 4 3 4 6 2 2 2" xfId="26895"/>
    <cellStyle name="20% - Accent1 3 4 3 4 6 2 3" xfId="26896"/>
    <cellStyle name="20% - Accent1 3 4 3 4 6 3" xfId="26897"/>
    <cellStyle name="20% - Accent1 3 4 3 4 6 3 2" xfId="26898"/>
    <cellStyle name="20% - Accent1 3 4 3 4 6 4" xfId="26899"/>
    <cellStyle name="20% - Accent1 3 4 3 4 7" xfId="26900"/>
    <cellStyle name="20% - Accent1 3 4 3 4 7 2" xfId="26901"/>
    <cellStyle name="20% - Accent1 3 4 3 4 7 2 2" xfId="26902"/>
    <cellStyle name="20% - Accent1 3 4 3 4 7 3" xfId="26903"/>
    <cellStyle name="20% - Accent1 3 4 3 4 8" xfId="26904"/>
    <cellStyle name="20% - Accent1 3 4 3 4 8 2" xfId="26905"/>
    <cellStyle name="20% - Accent1 3 4 3 4 8 2 2" xfId="26906"/>
    <cellStyle name="20% - Accent1 3 4 3 4 8 3" xfId="26907"/>
    <cellStyle name="20% - Accent1 3 4 3 4 9" xfId="26908"/>
    <cellStyle name="20% - Accent1 3 4 3 4 9 2" xfId="26909"/>
    <cellStyle name="20% - Accent1 3 4 3 5" xfId="26910"/>
    <cellStyle name="20% - Accent1 3 4 3 5 2" xfId="26911"/>
    <cellStyle name="20% - Accent1 3 4 3 5 2 2" xfId="26912"/>
    <cellStyle name="20% - Accent1 3 4 3 5 2 2 2" xfId="26913"/>
    <cellStyle name="20% - Accent1 3 4 3 5 2 2 2 2" xfId="26914"/>
    <cellStyle name="20% - Accent1 3 4 3 5 2 2 3" xfId="26915"/>
    <cellStyle name="20% - Accent1 3 4 3 5 2 3" xfId="26916"/>
    <cellStyle name="20% - Accent1 3 4 3 5 2 3 2" xfId="26917"/>
    <cellStyle name="20% - Accent1 3 4 3 5 2 4" xfId="26918"/>
    <cellStyle name="20% - Accent1 3 4 3 5 3" xfId="26919"/>
    <cellStyle name="20% - Accent1 3 4 3 5 3 2" xfId="26920"/>
    <cellStyle name="20% - Accent1 3 4 3 5 3 2 2" xfId="26921"/>
    <cellStyle name="20% - Accent1 3 4 3 5 3 2 2 2" xfId="26922"/>
    <cellStyle name="20% - Accent1 3 4 3 5 3 2 3" xfId="26923"/>
    <cellStyle name="20% - Accent1 3 4 3 5 3 3" xfId="26924"/>
    <cellStyle name="20% - Accent1 3 4 3 5 3 3 2" xfId="26925"/>
    <cellStyle name="20% - Accent1 3 4 3 5 3 4" xfId="26926"/>
    <cellStyle name="20% - Accent1 3 4 3 5 4" xfId="26927"/>
    <cellStyle name="20% - Accent1 3 4 3 5 4 2" xfId="26928"/>
    <cellStyle name="20% - Accent1 3 4 3 5 4 2 2" xfId="26929"/>
    <cellStyle name="20% - Accent1 3 4 3 5 4 2 2 2" xfId="26930"/>
    <cellStyle name="20% - Accent1 3 4 3 5 4 2 3" xfId="26931"/>
    <cellStyle name="20% - Accent1 3 4 3 5 4 3" xfId="26932"/>
    <cellStyle name="20% - Accent1 3 4 3 5 4 3 2" xfId="26933"/>
    <cellStyle name="20% - Accent1 3 4 3 5 4 4" xfId="26934"/>
    <cellStyle name="20% - Accent1 3 4 3 5 5" xfId="26935"/>
    <cellStyle name="20% - Accent1 3 4 3 5 5 2" xfId="26936"/>
    <cellStyle name="20% - Accent1 3 4 3 5 5 2 2" xfId="26937"/>
    <cellStyle name="20% - Accent1 3 4 3 5 5 3" xfId="26938"/>
    <cellStyle name="20% - Accent1 3 4 3 5 6" xfId="26939"/>
    <cellStyle name="20% - Accent1 3 4 3 5 6 2" xfId="26940"/>
    <cellStyle name="20% - Accent1 3 4 3 5 6 2 2" xfId="26941"/>
    <cellStyle name="20% - Accent1 3 4 3 5 6 3" xfId="26942"/>
    <cellStyle name="20% - Accent1 3 4 3 5 7" xfId="26943"/>
    <cellStyle name="20% - Accent1 3 4 3 5 7 2" xfId="26944"/>
    <cellStyle name="20% - Accent1 3 4 3 5 8" xfId="26945"/>
    <cellStyle name="20% - Accent1 3 4 3 5 8 2" xfId="26946"/>
    <cellStyle name="20% - Accent1 3 4 3 5 9" xfId="26947"/>
    <cellStyle name="20% - Accent1 3 4 3 6" xfId="26948"/>
    <cellStyle name="20% - Accent1 3 4 3 6 2" xfId="26949"/>
    <cellStyle name="20% - Accent1 3 4 3 6 2 2" xfId="26950"/>
    <cellStyle name="20% - Accent1 3 4 3 6 2 2 2" xfId="26951"/>
    <cellStyle name="20% - Accent1 3 4 3 6 2 2 2 2" xfId="26952"/>
    <cellStyle name="20% - Accent1 3 4 3 6 2 2 3" xfId="26953"/>
    <cellStyle name="20% - Accent1 3 4 3 6 2 3" xfId="26954"/>
    <cellStyle name="20% - Accent1 3 4 3 6 2 3 2" xfId="26955"/>
    <cellStyle name="20% - Accent1 3 4 3 6 2 4" xfId="26956"/>
    <cellStyle name="20% - Accent1 3 4 3 6 3" xfId="26957"/>
    <cellStyle name="20% - Accent1 3 4 3 6 3 2" xfId="26958"/>
    <cellStyle name="20% - Accent1 3 4 3 6 3 2 2" xfId="26959"/>
    <cellStyle name="20% - Accent1 3 4 3 6 3 2 2 2" xfId="26960"/>
    <cellStyle name="20% - Accent1 3 4 3 6 3 2 3" xfId="26961"/>
    <cellStyle name="20% - Accent1 3 4 3 6 3 3" xfId="26962"/>
    <cellStyle name="20% - Accent1 3 4 3 6 3 3 2" xfId="26963"/>
    <cellStyle name="20% - Accent1 3 4 3 6 3 4" xfId="26964"/>
    <cellStyle name="20% - Accent1 3 4 3 6 4" xfId="26965"/>
    <cellStyle name="20% - Accent1 3 4 3 6 4 2" xfId="26966"/>
    <cellStyle name="20% - Accent1 3 4 3 6 4 2 2" xfId="26967"/>
    <cellStyle name="20% - Accent1 3 4 3 6 4 2 2 2" xfId="26968"/>
    <cellStyle name="20% - Accent1 3 4 3 6 4 2 3" xfId="26969"/>
    <cellStyle name="20% - Accent1 3 4 3 6 4 3" xfId="26970"/>
    <cellStyle name="20% - Accent1 3 4 3 6 4 3 2" xfId="26971"/>
    <cellStyle name="20% - Accent1 3 4 3 6 4 4" xfId="26972"/>
    <cellStyle name="20% - Accent1 3 4 3 6 5" xfId="26973"/>
    <cellStyle name="20% - Accent1 3 4 3 6 5 2" xfId="26974"/>
    <cellStyle name="20% - Accent1 3 4 3 6 5 2 2" xfId="26975"/>
    <cellStyle name="20% - Accent1 3 4 3 6 5 3" xfId="26976"/>
    <cellStyle name="20% - Accent1 3 4 3 6 6" xfId="26977"/>
    <cellStyle name="20% - Accent1 3 4 3 6 6 2" xfId="26978"/>
    <cellStyle name="20% - Accent1 3 4 3 6 6 2 2" xfId="26979"/>
    <cellStyle name="20% - Accent1 3 4 3 6 6 3" xfId="26980"/>
    <cellStyle name="20% - Accent1 3 4 3 6 7" xfId="26981"/>
    <cellStyle name="20% - Accent1 3 4 3 6 7 2" xfId="26982"/>
    <cellStyle name="20% - Accent1 3 4 3 6 8" xfId="26983"/>
    <cellStyle name="20% - Accent1 3 4 3 6 8 2" xfId="26984"/>
    <cellStyle name="20% - Accent1 3 4 3 6 9" xfId="26985"/>
    <cellStyle name="20% - Accent1 3 4 3 7" xfId="26986"/>
    <cellStyle name="20% - Accent1 3 4 3 7 2" xfId="26987"/>
    <cellStyle name="20% - Accent1 3 4 3 7 2 2" xfId="26988"/>
    <cellStyle name="20% - Accent1 3 4 3 7 2 2 2" xfId="26989"/>
    <cellStyle name="20% - Accent1 3 4 3 7 2 3" xfId="26990"/>
    <cellStyle name="20% - Accent1 3 4 3 7 3" xfId="26991"/>
    <cellStyle name="20% - Accent1 3 4 3 7 3 2" xfId="26992"/>
    <cellStyle name="20% - Accent1 3 4 3 7 4" xfId="26993"/>
    <cellStyle name="20% - Accent1 3 4 3 8" xfId="26994"/>
    <cellStyle name="20% - Accent1 3 4 3 8 2" xfId="26995"/>
    <cellStyle name="20% - Accent1 3 4 3 8 2 2" xfId="26996"/>
    <cellStyle name="20% - Accent1 3 4 3 8 2 2 2" xfId="26997"/>
    <cellStyle name="20% - Accent1 3 4 3 8 2 3" xfId="26998"/>
    <cellStyle name="20% - Accent1 3 4 3 8 3" xfId="26999"/>
    <cellStyle name="20% - Accent1 3 4 3 8 3 2" xfId="27000"/>
    <cellStyle name="20% - Accent1 3 4 3 8 4" xfId="27001"/>
    <cellStyle name="20% - Accent1 3 4 3 9" xfId="27002"/>
    <cellStyle name="20% - Accent1 3 4 3 9 2" xfId="27003"/>
    <cellStyle name="20% - Accent1 3 4 3 9 2 2" xfId="27004"/>
    <cellStyle name="20% - Accent1 3 4 3 9 2 2 2" xfId="27005"/>
    <cellStyle name="20% - Accent1 3 4 3 9 2 3" xfId="27006"/>
    <cellStyle name="20% - Accent1 3 4 3 9 3" xfId="27007"/>
    <cellStyle name="20% - Accent1 3 4 3 9 3 2" xfId="27008"/>
    <cellStyle name="20% - Accent1 3 4 3 9 4" xfId="27009"/>
    <cellStyle name="20% - Accent1 3 4 4" xfId="27010"/>
    <cellStyle name="20% - Accent1 3 4 4 10" xfId="27011"/>
    <cellStyle name="20% - Accent1 3 4 4 10 2" xfId="27012"/>
    <cellStyle name="20% - Accent1 3 4 4 11" xfId="27013"/>
    <cellStyle name="20% - Accent1 3 4 4 2" xfId="27014"/>
    <cellStyle name="20% - Accent1 3 4 4 2 2" xfId="27015"/>
    <cellStyle name="20% - Accent1 3 4 4 2 2 2" xfId="27016"/>
    <cellStyle name="20% - Accent1 3 4 4 2 2 2 2" xfId="27017"/>
    <cellStyle name="20% - Accent1 3 4 4 2 2 2 2 2" xfId="27018"/>
    <cellStyle name="20% - Accent1 3 4 4 2 2 2 3" xfId="27019"/>
    <cellStyle name="20% - Accent1 3 4 4 2 2 3" xfId="27020"/>
    <cellStyle name="20% - Accent1 3 4 4 2 2 3 2" xfId="27021"/>
    <cellStyle name="20% - Accent1 3 4 4 2 2 4" xfId="27022"/>
    <cellStyle name="20% - Accent1 3 4 4 2 3" xfId="27023"/>
    <cellStyle name="20% - Accent1 3 4 4 2 3 2" xfId="27024"/>
    <cellStyle name="20% - Accent1 3 4 4 2 3 2 2" xfId="27025"/>
    <cellStyle name="20% - Accent1 3 4 4 2 3 2 2 2" xfId="27026"/>
    <cellStyle name="20% - Accent1 3 4 4 2 3 2 3" xfId="27027"/>
    <cellStyle name="20% - Accent1 3 4 4 2 3 3" xfId="27028"/>
    <cellStyle name="20% - Accent1 3 4 4 2 3 3 2" xfId="27029"/>
    <cellStyle name="20% - Accent1 3 4 4 2 3 4" xfId="27030"/>
    <cellStyle name="20% - Accent1 3 4 4 2 4" xfId="27031"/>
    <cellStyle name="20% - Accent1 3 4 4 2 4 2" xfId="27032"/>
    <cellStyle name="20% - Accent1 3 4 4 2 4 2 2" xfId="27033"/>
    <cellStyle name="20% - Accent1 3 4 4 2 4 2 2 2" xfId="27034"/>
    <cellStyle name="20% - Accent1 3 4 4 2 4 2 3" xfId="27035"/>
    <cellStyle name="20% - Accent1 3 4 4 2 4 3" xfId="27036"/>
    <cellStyle name="20% - Accent1 3 4 4 2 4 3 2" xfId="27037"/>
    <cellStyle name="20% - Accent1 3 4 4 2 4 4" xfId="27038"/>
    <cellStyle name="20% - Accent1 3 4 4 2 5" xfId="27039"/>
    <cellStyle name="20% - Accent1 3 4 4 2 5 2" xfId="27040"/>
    <cellStyle name="20% - Accent1 3 4 4 2 5 2 2" xfId="27041"/>
    <cellStyle name="20% - Accent1 3 4 4 2 5 3" xfId="27042"/>
    <cellStyle name="20% - Accent1 3 4 4 2 6" xfId="27043"/>
    <cellStyle name="20% - Accent1 3 4 4 2 6 2" xfId="27044"/>
    <cellStyle name="20% - Accent1 3 4 4 2 6 2 2" xfId="27045"/>
    <cellStyle name="20% - Accent1 3 4 4 2 6 3" xfId="27046"/>
    <cellStyle name="20% - Accent1 3 4 4 2 7" xfId="27047"/>
    <cellStyle name="20% - Accent1 3 4 4 2 7 2" xfId="27048"/>
    <cellStyle name="20% - Accent1 3 4 4 2 8" xfId="27049"/>
    <cellStyle name="20% - Accent1 3 4 4 2 8 2" xfId="27050"/>
    <cellStyle name="20% - Accent1 3 4 4 2 9" xfId="27051"/>
    <cellStyle name="20% - Accent1 3 4 4 3" xfId="27052"/>
    <cellStyle name="20% - Accent1 3 4 4 3 2" xfId="27053"/>
    <cellStyle name="20% - Accent1 3 4 4 3 2 2" xfId="27054"/>
    <cellStyle name="20% - Accent1 3 4 4 3 2 2 2" xfId="27055"/>
    <cellStyle name="20% - Accent1 3 4 4 3 2 2 2 2" xfId="27056"/>
    <cellStyle name="20% - Accent1 3 4 4 3 2 2 3" xfId="27057"/>
    <cellStyle name="20% - Accent1 3 4 4 3 2 3" xfId="27058"/>
    <cellStyle name="20% - Accent1 3 4 4 3 2 3 2" xfId="27059"/>
    <cellStyle name="20% - Accent1 3 4 4 3 2 4" xfId="27060"/>
    <cellStyle name="20% - Accent1 3 4 4 3 3" xfId="27061"/>
    <cellStyle name="20% - Accent1 3 4 4 3 3 2" xfId="27062"/>
    <cellStyle name="20% - Accent1 3 4 4 3 3 2 2" xfId="27063"/>
    <cellStyle name="20% - Accent1 3 4 4 3 3 2 2 2" xfId="27064"/>
    <cellStyle name="20% - Accent1 3 4 4 3 3 2 3" xfId="27065"/>
    <cellStyle name="20% - Accent1 3 4 4 3 3 3" xfId="27066"/>
    <cellStyle name="20% - Accent1 3 4 4 3 3 3 2" xfId="27067"/>
    <cellStyle name="20% - Accent1 3 4 4 3 3 4" xfId="27068"/>
    <cellStyle name="20% - Accent1 3 4 4 3 4" xfId="27069"/>
    <cellStyle name="20% - Accent1 3 4 4 3 4 2" xfId="27070"/>
    <cellStyle name="20% - Accent1 3 4 4 3 4 2 2" xfId="27071"/>
    <cellStyle name="20% - Accent1 3 4 4 3 4 2 2 2" xfId="27072"/>
    <cellStyle name="20% - Accent1 3 4 4 3 4 2 3" xfId="27073"/>
    <cellStyle name="20% - Accent1 3 4 4 3 4 3" xfId="27074"/>
    <cellStyle name="20% - Accent1 3 4 4 3 4 3 2" xfId="27075"/>
    <cellStyle name="20% - Accent1 3 4 4 3 4 4" xfId="27076"/>
    <cellStyle name="20% - Accent1 3 4 4 3 5" xfId="27077"/>
    <cellStyle name="20% - Accent1 3 4 4 3 5 2" xfId="27078"/>
    <cellStyle name="20% - Accent1 3 4 4 3 5 2 2" xfId="27079"/>
    <cellStyle name="20% - Accent1 3 4 4 3 5 3" xfId="27080"/>
    <cellStyle name="20% - Accent1 3 4 4 3 6" xfId="27081"/>
    <cellStyle name="20% - Accent1 3 4 4 3 6 2" xfId="27082"/>
    <cellStyle name="20% - Accent1 3 4 4 3 6 2 2" xfId="27083"/>
    <cellStyle name="20% - Accent1 3 4 4 3 6 3" xfId="27084"/>
    <cellStyle name="20% - Accent1 3 4 4 3 7" xfId="27085"/>
    <cellStyle name="20% - Accent1 3 4 4 3 7 2" xfId="27086"/>
    <cellStyle name="20% - Accent1 3 4 4 3 8" xfId="27087"/>
    <cellStyle name="20% - Accent1 3 4 4 3 8 2" xfId="27088"/>
    <cellStyle name="20% - Accent1 3 4 4 3 9" xfId="27089"/>
    <cellStyle name="20% - Accent1 3 4 4 4" xfId="27090"/>
    <cellStyle name="20% - Accent1 3 4 4 4 2" xfId="27091"/>
    <cellStyle name="20% - Accent1 3 4 4 4 2 2" xfId="27092"/>
    <cellStyle name="20% - Accent1 3 4 4 4 2 2 2" xfId="27093"/>
    <cellStyle name="20% - Accent1 3 4 4 4 2 3" xfId="27094"/>
    <cellStyle name="20% - Accent1 3 4 4 4 3" xfId="27095"/>
    <cellStyle name="20% - Accent1 3 4 4 4 3 2" xfId="27096"/>
    <cellStyle name="20% - Accent1 3 4 4 4 4" xfId="27097"/>
    <cellStyle name="20% - Accent1 3 4 4 5" xfId="27098"/>
    <cellStyle name="20% - Accent1 3 4 4 5 2" xfId="27099"/>
    <cellStyle name="20% - Accent1 3 4 4 5 2 2" xfId="27100"/>
    <cellStyle name="20% - Accent1 3 4 4 5 2 2 2" xfId="27101"/>
    <cellStyle name="20% - Accent1 3 4 4 5 2 3" xfId="27102"/>
    <cellStyle name="20% - Accent1 3 4 4 5 3" xfId="27103"/>
    <cellStyle name="20% - Accent1 3 4 4 5 3 2" xfId="27104"/>
    <cellStyle name="20% - Accent1 3 4 4 5 4" xfId="27105"/>
    <cellStyle name="20% - Accent1 3 4 4 6" xfId="27106"/>
    <cellStyle name="20% - Accent1 3 4 4 6 2" xfId="27107"/>
    <cellStyle name="20% - Accent1 3 4 4 6 2 2" xfId="27108"/>
    <cellStyle name="20% - Accent1 3 4 4 6 2 2 2" xfId="27109"/>
    <cellStyle name="20% - Accent1 3 4 4 6 2 3" xfId="27110"/>
    <cellStyle name="20% - Accent1 3 4 4 6 3" xfId="27111"/>
    <cellStyle name="20% - Accent1 3 4 4 6 3 2" xfId="27112"/>
    <cellStyle name="20% - Accent1 3 4 4 6 4" xfId="27113"/>
    <cellStyle name="20% - Accent1 3 4 4 7" xfId="27114"/>
    <cellStyle name="20% - Accent1 3 4 4 7 2" xfId="27115"/>
    <cellStyle name="20% - Accent1 3 4 4 7 2 2" xfId="27116"/>
    <cellStyle name="20% - Accent1 3 4 4 7 3" xfId="27117"/>
    <cellStyle name="20% - Accent1 3 4 4 8" xfId="27118"/>
    <cellStyle name="20% - Accent1 3 4 4 8 2" xfId="27119"/>
    <cellStyle name="20% - Accent1 3 4 4 8 2 2" xfId="27120"/>
    <cellStyle name="20% - Accent1 3 4 4 8 3" xfId="27121"/>
    <cellStyle name="20% - Accent1 3 4 4 9" xfId="27122"/>
    <cellStyle name="20% - Accent1 3 4 4 9 2" xfId="27123"/>
    <cellStyle name="20% - Accent1 3 4 5" xfId="27124"/>
    <cellStyle name="20% - Accent1 3 4 5 10" xfId="27125"/>
    <cellStyle name="20% - Accent1 3 4 5 10 2" xfId="27126"/>
    <cellStyle name="20% - Accent1 3 4 5 11" xfId="27127"/>
    <cellStyle name="20% - Accent1 3 4 5 2" xfId="27128"/>
    <cellStyle name="20% - Accent1 3 4 5 2 2" xfId="27129"/>
    <cellStyle name="20% - Accent1 3 4 5 2 2 2" xfId="27130"/>
    <cellStyle name="20% - Accent1 3 4 5 2 2 2 2" xfId="27131"/>
    <cellStyle name="20% - Accent1 3 4 5 2 2 2 2 2" xfId="27132"/>
    <cellStyle name="20% - Accent1 3 4 5 2 2 2 3" xfId="27133"/>
    <cellStyle name="20% - Accent1 3 4 5 2 2 3" xfId="27134"/>
    <cellStyle name="20% - Accent1 3 4 5 2 2 3 2" xfId="27135"/>
    <cellStyle name="20% - Accent1 3 4 5 2 2 4" xfId="27136"/>
    <cellStyle name="20% - Accent1 3 4 5 2 3" xfId="27137"/>
    <cellStyle name="20% - Accent1 3 4 5 2 3 2" xfId="27138"/>
    <cellStyle name="20% - Accent1 3 4 5 2 3 2 2" xfId="27139"/>
    <cellStyle name="20% - Accent1 3 4 5 2 3 2 2 2" xfId="27140"/>
    <cellStyle name="20% - Accent1 3 4 5 2 3 2 3" xfId="27141"/>
    <cellStyle name="20% - Accent1 3 4 5 2 3 3" xfId="27142"/>
    <cellStyle name="20% - Accent1 3 4 5 2 3 3 2" xfId="27143"/>
    <cellStyle name="20% - Accent1 3 4 5 2 3 4" xfId="27144"/>
    <cellStyle name="20% - Accent1 3 4 5 2 4" xfId="27145"/>
    <cellStyle name="20% - Accent1 3 4 5 2 4 2" xfId="27146"/>
    <cellStyle name="20% - Accent1 3 4 5 2 4 2 2" xfId="27147"/>
    <cellStyle name="20% - Accent1 3 4 5 2 4 2 2 2" xfId="27148"/>
    <cellStyle name="20% - Accent1 3 4 5 2 4 2 3" xfId="27149"/>
    <cellStyle name="20% - Accent1 3 4 5 2 4 3" xfId="27150"/>
    <cellStyle name="20% - Accent1 3 4 5 2 4 3 2" xfId="27151"/>
    <cellStyle name="20% - Accent1 3 4 5 2 4 4" xfId="27152"/>
    <cellStyle name="20% - Accent1 3 4 5 2 5" xfId="27153"/>
    <cellStyle name="20% - Accent1 3 4 5 2 5 2" xfId="27154"/>
    <cellStyle name="20% - Accent1 3 4 5 2 5 2 2" xfId="27155"/>
    <cellStyle name="20% - Accent1 3 4 5 2 5 3" xfId="27156"/>
    <cellStyle name="20% - Accent1 3 4 5 2 6" xfId="27157"/>
    <cellStyle name="20% - Accent1 3 4 5 2 6 2" xfId="27158"/>
    <cellStyle name="20% - Accent1 3 4 5 2 6 2 2" xfId="27159"/>
    <cellStyle name="20% - Accent1 3 4 5 2 6 3" xfId="27160"/>
    <cellStyle name="20% - Accent1 3 4 5 2 7" xfId="27161"/>
    <cellStyle name="20% - Accent1 3 4 5 2 7 2" xfId="27162"/>
    <cellStyle name="20% - Accent1 3 4 5 2 8" xfId="27163"/>
    <cellStyle name="20% - Accent1 3 4 5 2 8 2" xfId="27164"/>
    <cellStyle name="20% - Accent1 3 4 5 2 9" xfId="27165"/>
    <cellStyle name="20% - Accent1 3 4 5 3" xfId="27166"/>
    <cellStyle name="20% - Accent1 3 4 5 3 2" xfId="27167"/>
    <cellStyle name="20% - Accent1 3 4 5 3 2 2" xfId="27168"/>
    <cellStyle name="20% - Accent1 3 4 5 3 2 2 2" xfId="27169"/>
    <cellStyle name="20% - Accent1 3 4 5 3 2 2 2 2" xfId="27170"/>
    <cellStyle name="20% - Accent1 3 4 5 3 2 2 3" xfId="27171"/>
    <cellStyle name="20% - Accent1 3 4 5 3 2 3" xfId="27172"/>
    <cellStyle name="20% - Accent1 3 4 5 3 2 3 2" xfId="27173"/>
    <cellStyle name="20% - Accent1 3 4 5 3 2 4" xfId="27174"/>
    <cellStyle name="20% - Accent1 3 4 5 3 3" xfId="27175"/>
    <cellStyle name="20% - Accent1 3 4 5 3 3 2" xfId="27176"/>
    <cellStyle name="20% - Accent1 3 4 5 3 3 2 2" xfId="27177"/>
    <cellStyle name="20% - Accent1 3 4 5 3 3 2 2 2" xfId="27178"/>
    <cellStyle name="20% - Accent1 3 4 5 3 3 2 3" xfId="27179"/>
    <cellStyle name="20% - Accent1 3 4 5 3 3 3" xfId="27180"/>
    <cellStyle name="20% - Accent1 3 4 5 3 3 3 2" xfId="27181"/>
    <cellStyle name="20% - Accent1 3 4 5 3 3 4" xfId="27182"/>
    <cellStyle name="20% - Accent1 3 4 5 3 4" xfId="27183"/>
    <cellStyle name="20% - Accent1 3 4 5 3 4 2" xfId="27184"/>
    <cellStyle name="20% - Accent1 3 4 5 3 4 2 2" xfId="27185"/>
    <cellStyle name="20% - Accent1 3 4 5 3 4 2 2 2" xfId="27186"/>
    <cellStyle name="20% - Accent1 3 4 5 3 4 2 3" xfId="27187"/>
    <cellStyle name="20% - Accent1 3 4 5 3 4 3" xfId="27188"/>
    <cellStyle name="20% - Accent1 3 4 5 3 4 3 2" xfId="27189"/>
    <cellStyle name="20% - Accent1 3 4 5 3 4 4" xfId="27190"/>
    <cellStyle name="20% - Accent1 3 4 5 3 5" xfId="27191"/>
    <cellStyle name="20% - Accent1 3 4 5 3 5 2" xfId="27192"/>
    <cellStyle name="20% - Accent1 3 4 5 3 5 2 2" xfId="27193"/>
    <cellStyle name="20% - Accent1 3 4 5 3 5 3" xfId="27194"/>
    <cellStyle name="20% - Accent1 3 4 5 3 6" xfId="27195"/>
    <cellStyle name="20% - Accent1 3 4 5 3 6 2" xfId="27196"/>
    <cellStyle name="20% - Accent1 3 4 5 3 6 2 2" xfId="27197"/>
    <cellStyle name="20% - Accent1 3 4 5 3 6 3" xfId="27198"/>
    <cellStyle name="20% - Accent1 3 4 5 3 7" xfId="27199"/>
    <cellStyle name="20% - Accent1 3 4 5 3 7 2" xfId="27200"/>
    <cellStyle name="20% - Accent1 3 4 5 3 8" xfId="27201"/>
    <cellStyle name="20% - Accent1 3 4 5 3 8 2" xfId="27202"/>
    <cellStyle name="20% - Accent1 3 4 5 3 9" xfId="27203"/>
    <cellStyle name="20% - Accent1 3 4 5 4" xfId="27204"/>
    <cellStyle name="20% - Accent1 3 4 5 4 2" xfId="27205"/>
    <cellStyle name="20% - Accent1 3 4 5 4 2 2" xfId="27206"/>
    <cellStyle name="20% - Accent1 3 4 5 4 2 2 2" xfId="27207"/>
    <cellStyle name="20% - Accent1 3 4 5 4 2 3" xfId="27208"/>
    <cellStyle name="20% - Accent1 3 4 5 4 3" xfId="27209"/>
    <cellStyle name="20% - Accent1 3 4 5 4 3 2" xfId="27210"/>
    <cellStyle name="20% - Accent1 3 4 5 4 4" xfId="27211"/>
    <cellStyle name="20% - Accent1 3 4 5 5" xfId="27212"/>
    <cellStyle name="20% - Accent1 3 4 5 5 2" xfId="27213"/>
    <cellStyle name="20% - Accent1 3 4 5 5 2 2" xfId="27214"/>
    <cellStyle name="20% - Accent1 3 4 5 5 2 2 2" xfId="27215"/>
    <cellStyle name="20% - Accent1 3 4 5 5 2 3" xfId="27216"/>
    <cellStyle name="20% - Accent1 3 4 5 5 3" xfId="27217"/>
    <cellStyle name="20% - Accent1 3 4 5 5 3 2" xfId="27218"/>
    <cellStyle name="20% - Accent1 3 4 5 5 4" xfId="27219"/>
    <cellStyle name="20% - Accent1 3 4 5 6" xfId="27220"/>
    <cellStyle name="20% - Accent1 3 4 5 6 2" xfId="27221"/>
    <cellStyle name="20% - Accent1 3 4 5 6 2 2" xfId="27222"/>
    <cellStyle name="20% - Accent1 3 4 5 6 2 2 2" xfId="27223"/>
    <cellStyle name="20% - Accent1 3 4 5 6 2 3" xfId="27224"/>
    <cellStyle name="20% - Accent1 3 4 5 6 3" xfId="27225"/>
    <cellStyle name="20% - Accent1 3 4 5 6 3 2" xfId="27226"/>
    <cellStyle name="20% - Accent1 3 4 5 6 4" xfId="27227"/>
    <cellStyle name="20% - Accent1 3 4 5 7" xfId="27228"/>
    <cellStyle name="20% - Accent1 3 4 5 7 2" xfId="27229"/>
    <cellStyle name="20% - Accent1 3 4 5 7 2 2" xfId="27230"/>
    <cellStyle name="20% - Accent1 3 4 5 7 3" xfId="27231"/>
    <cellStyle name="20% - Accent1 3 4 5 8" xfId="27232"/>
    <cellStyle name="20% - Accent1 3 4 5 8 2" xfId="27233"/>
    <cellStyle name="20% - Accent1 3 4 5 8 2 2" xfId="27234"/>
    <cellStyle name="20% - Accent1 3 4 5 8 3" xfId="27235"/>
    <cellStyle name="20% - Accent1 3 4 5 9" xfId="27236"/>
    <cellStyle name="20% - Accent1 3 4 5 9 2" xfId="27237"/>
    <cellStyle name="20% - Accent1 3 4 6" xfId="27238"/>
    <cellStyle name="20% - Accent1 3 4 6 10" xfId="27239"/>
    <cellStyle name="20% - Accent1 3 4 6 10 2" xfId="27240"/>
    <cellStyle name="20% - Accent1 3 4 6 11" xfId="27241"/>
    <cellStyle name="20% - Accent1 3 4 6 2" xfId="27242"/>
    <cellStyle name="20% - Accent1 3 4 6 2 2" xfId="27243"/>
    <cellStyle name="20% - Accent1 3 4 6 2 2 2" xfId="27244"/>
    <cellStyle name="20% - Accent1 3 4 6 2 2 2 2" xfId="27245"/>
    <cellStyle name="20% - Accent1 3 4 6 2 2 2 2 2" xfId="27246"/>
    <cellStyle name="20% - Accent1 3 4 6 2 2 2 3" xfId="27247"/>
    <cellStyle name="20% - Accent1 3 4 6 2 2 3" xfId="27248"/>
    <cellStyle name="20% - Accent1 3 4 6 2 2 3 2" xfId="27249"/>
    <cellStyle name="20% - Accent1 3 4 6 2 2 4" xfId="27250"/>
    <cellStyle name="20% - Accent1 3 4 6 2 3" xfId="27251"/>
    <cellStyle name="20% - Accent1 3 4 6 2 3 2" xfId="27252"/>
    <cellStyle name="20% - Accent1 3 4 6 2 3 2 2" xfId="27253"/>
    <cellStyle name="20% - Accent1 3 4 6 2 3 2 2 2" xfId="27254"/>
    <cellStyle name="20% - Accent1 3 4 6 2 3 2 3" xfId="27255"/>
    <cellStyle name="20% - Accent1 3 4 6 2 3 3" xfId="27256"/>
    <cellStyle name="20% - Accent1 3 4 6 2 3 3 2" xfId="27257"/>
    <cellStyle name="20% - Accent1 3 4 6 2 3 4" xfId="27258"/>
    <cellStyle name="20% - Accent1 3 4 6 2 4" xfId="27259"/>
    <cellStyle name="20% - Accent1 3 4 6 2 4 2" xfId="27260"/>
    <cellStyle name="20% - Accent1 3 4 6 2 4 2 2" xfId="27261"/>
    <cellStyle name="20% - Accent1 3 4 6 2 4 2 2 2" xfId="27262"/>
    <cellStyle name="20% - Accent1 3 4 6 2 4 2 3" xfId="27263"/>
    <cellStyle name="20% - Accent1 3 4 6 2 4 3" xfId="27264"/>
    <cellStyle name="20% - Accent1 3 4 6 2 4 3 2" xfId="27265"/>
    <cellStyle name="20% - Accent1 3 4 6 2 4 4" xfId="27266"/>
    <cellStyle name="20% - Accent1 3 4 6 2 5" xfId="27267"/>
    <cellStyle name="20% - Accent1 3 4 6 2 5 2" xfId="27268"/>
    <cellStyle name="20% - Accent1 3 4 6 2 5 2 2" xfId="27269"/>
    <cellStyle name="20% - Accent1 3 4 6 2 5 3" xfId="27270"/>
    <cellStyle name="20% - Accent1 3 4 6 2 6" xfId="27271"/>
    <cellStyle name="20% - Accent1 3 4 6 2 6 2" xfId="27272"/>
    <cellStyle name="20% - Accent1 3 4 6 2 6 2 2" xfId="27273"/>
    <cellStyle name="20% - Accent1 3 4 6 2 6 3" xfId="27274"/>
    <cellStyle name="20% - Accent1 3 4 6 2 7" xfId="27275"/>
    <cellStyle name="20% - Accent1 3 4 6 2 7 2" xfId="27276"/>
    <cellStyle name="20% - Accent1 3 4 6 2 8" xfId="27277"/>
    <cellStyle name="20% - Accent1 3 4 6 2 8 2" xfId="27278"/>
    <cellStyle name="20% - Accent1 3 4 6 2 9" xfId="27279"/>
    <cellStyle name="20% - Accent1 3 4 6 3" xfId="27280"/>
    <cellStyle name="20% - Accent1 3 4 6 3 2" xfId="27281"/>
    <cellStyle name="20% - Accent1 3 4 6 3 2 2" xfId="27282"/>
    <cellStyle name="20% - Accent1 3 4 6 3 2 2 2" xfId="27283"/>
    <cellStyle name="20% - Accent1 3 4 6 3 2 2 2 2" xfId="27284"/>
    <cellStyle name="20% - Accent1 3 4 6 3 2 2 3" xfId="27285"/>
    <cellStyle name="20% - Accent1 3 4 6 3 2 3" xfId="27286"/>
    <cellStyle name="20% - Accent1 3 4 6 3 2 3 2" xfId="27287"/>
    <cellStyle name="20% - Accent1 3 4 6 3 2 4" xfId="27288"/>
    <cellStyle name="20% - Accent1 3 4 6 3 3" xfId="27289"/>
    <cellStyle name="20% - Accent1 3 4 6 3 3 2" xfId="27290"/>
    <cellStyle name="20% - Accent1 3 4 6 3 3 2 2" xfId="27291"/>
    <cellStyle name="20% - Accent1 3 4 6 3 3 2 2 2" xfId="27292"/>
    <cellStyle name="20% - Accent1 3 4 6 3 3 2 3" xfId="27293"/>
    <cellStyle name="20% - Accent1 3 4 6 3 3 3" xfId="27294"/>
    <cellStyle name="20% - Accent1 3 4 6 3 3 3 2" xfId="27295"/>
    <cellStyle name="20% - Accent1 3 4 6 3 3 4" xfId="27296"/>
    <cellStyle name="20% - Accent1 3 4 6 3 4" xfId="27297"/>
    <cellStyle name="20% - Accent1 3 4 6 3 4 2" xfId="27298"/>
    <cellStyle name="20% - Accent1 3 4 6 3 4 2 2" xfId="27299"/>
    <cellStyle name="20% - Accent1 3 4 6 3 4 2 2 2" xfId="27300"/>
    <cellStyle name="20% - Accent1 3 4 6 3 4 2 3" xfId="27301"/>
    <cellStyle name="20% - Accent1 3 4 6 3 4 3" xfId="27302"/>
    <cellStyle name="20% - Accent1 3 4 6 3 4 3 2" xfId="27303"/>
    <cellStyle name="20% - Accent1 3 4 6 3 4 4" xfId="27304"/>
    <cellStyle name="20% - Accent1 3 4 6 3 5" xfId="27305"/>
    <cellStyle name="20% - Accent1 3 4 6 3 5 2" xfId="27306"/>
    <cellStyle name="20% - Accent1 3 4 6 3 5 2 2" xfId="27307"/>
    <cellStyle name="20% - Accent1 3 4 6 3 5 3" xfId="27308"/>
    <cellStyle name="20% - Accent1 3 4 6 3 6" xfId="27309"/>
    <cellStyle name="20% - Accent1 3 4 6 3 6 2" xfId="27310"/>
    <cellStyle name="20% - Accent1 3 4 6 3 6 2 2" xfId="27311"/>
    <cellStyle name="20% - Accent1 3 4 6 3 6 3" xfId="27312"/>
    <cellStyle name="20% - Accent1 3 4 6 3 7" xfId="27313"/>
    <cellStyle name="20% - Accent1 3 4 6 3 7 2" xfId="27314"/>
    <cellStyle name="20% - Accent1 3 4 6 3 8" xfId="27315"/>
    <cellStyle name="20% - Accent1 3 4 6 3 8 2" xfId="27316"/>
    <cellStyle name="20% - Accent1 3 4 6 3 9" xfId="27317"/>
    <cellStyle name="20% - Accent1 3 4 6 4" xfId="27318"/>
    <cellStyle name="20% - Accent1 3 4 6 4 2" xfId="27319"/>
    <cellStyle name="20% - Accent1 3 4 6 4 2 2" xfId="27320"/>
    <cellStyle name="20% - Accent1 3 4 6 4 2 2 2" xfId="27321"/>
    <cellStyle name="20% - Accent1 3 4 6 4 2 3" xfId="27322"/>
    <cellStyle name="20% - Accent1 3 4 6 4 3" xfId="27323"/>
    <cellStyle name="20% - Accent1 3 4 6 4 3 2" xfId="27324"/>
    <cellStyle name="20% - Accent1 3 4 6 4 4" xfId="27325"/>
    <cellStyle name="20% - Accent1 3 4 6 5" xfId="27326"/>
    <cellStyle name="20% - Accent1 3 4 6 5 2" xfId="27327"/>
    <cellStyle name="20% - Accent1 3 4 6 5 2 2" xfId="27328"/>
    <cellStyle name="20% - Accent1 3 4 6 5 2 2 2" xfId="27329"/>
    <cellStyle name="20% - Accent1 3 4 6 5 2 3" xfId="27330"/>
    <cellStyle name="20% - Accent1 3 4 6 5 3" xfId="27331"/>
    <cellStyle name="20% - Accent1 3 4 6 5 3 2" xfId="27332"/>
    <cellStyle name="20% - Accent1 3 4 6 5 4" xfId="27333"/>
    <cellStyle name="20% - Accent1 3 4 6 6" xfId="27334"/>
    <cellStyle name="20% - Accent1 3 4 6 6 2" xfId="27335"/>
    <cellStyle name="20% - Accent1 3 4 6 6 2 2" xfId="27336"/>
    <cellStyle name="20% - Accent1 3 4 6 6 2 2 2" xfId="27337"/>
    <cellStyle name="20% - Accent1 3 4 6 6 2 3" xfId="27338"/>
    <cellStyle name="20% - Accent1 3 4 6 6 3" xfId="27339"/>
    <cellStyle name="20% - Accent1 3 4 6 6 3 2" xfId="27340"/>
    <cellStyle name="20% - Accent1 3 4 6 6 4" xfId="27341"/>
    <cellStyle name="20% - Accent1 3 4 6 7" xfId="27342"/>
    <cellStyle name="20% - Accent1 3 4 6 7 2" xfId="27343"/>
    <cellStyle name="20% - Accent1 3 4 6 7 2 2" xfId="27344"/>
    <cellStyle name="20% - Accent1 3 4 6 7 3" xfId="27345"/>
    <cellStyle name="20% - Accent1 3 4 6 8" xfId="27346"/>
    <cellStyle name="20% - Accent1 3 4 6 8 2" xfId="27347"/>
    <cellStyle name="20% - Accent1 3 4 6 8 2 2" xfId="27348"/>
    <cellStyle name="20% - Accent1 3 4 6 8 3" xfId="27349"/>
    <cellStyle name="20% - Accent1 3 4 6 9" xfId="27350"/>
    <cellStyle name="20% - Accent1 3 4 6 9 2" xfId="27351"/>
    <cellStyle name="20% - Accent1 3 4 7" xfId="27352"/>
    <cellStyle name="20% - Accent1 3 4 7 2" xfId="27353"/>
    <cellStyle name="20% - Accent1 3 4 7 2 2" xfId="27354"/>
    <cellStyle name="20% - Accent1 3 4 7 2 2 2" xfId="27355"/>
    <cellStyle name="20% - Accent1 3 4 7 2 2 2 2" xfId="27356"/>
    <cellStyle name="20% - Accent1 3 4 7 2 2 3" xfId="27357"/>
    <cellStyle name="20% - Accent1 3 4 7 2 3" xfId="27358"/>
    <cellStyle name="20% - Accent1 3 4 7 2 3 2" xfId="27359"/>
    <cellStyle name="20% - Accent1 3 4 7 2 4" xfId="27360"/>
    <cellStyle name="20% - Accent1 3 4 7 3" xfId="27361"/>
    <cellStyle name="20% - Accent1 3 4 7 3 2" xfId="27362"/>
    <cellStyle name="20% - Accent1 3 4 7 3 2 2" xfId="27363"/>
    <cellStyle name="20% - Accent1 3 4 7 3 2 2 2" xfId="27364"/>
    <cellStyle name="20% - Accent1 3 4 7 3 2 3" xfId="27365"/>
    <cellStyle name="20% - Accent1 3 4 7 3 3" xfId="27366"/>
    <cellStyle name="20% - Accent1 3 4 7 3 3 2" xfId="27367"/>
    <cellStyle name="20% - Accent1 3 4 7 3 4" xfId="27368"/>
    <cellStyle name="20% - Accent1 3 4 7 4" xfId="27369"/>
    <cellStyle name="20% - Accent1 3 4 7 4 2" xfId="27370"/>
    <cellStyle name="20% - Accent1 3 4 7 4 2 2" xfId="27371"/>
    <cellStyle name="20% - Accent1 3 4 7 4 2 2 2" xfId="27372"/>
    <cellStyle name="20% - Accent1 3 4 7 4 2 3" xfId="27373"/>
    <cellStyle name="20% - Accent1 3 4 7 4 3" xfId="27374"/>
    <cellStyle name="20% - Accent1 3 4 7 4 3 2" xfId="27375"/>
    <cellStyle name="20% - Accent1 3 4 7 4 4" xfId="27376"/>
    <cellStyle name="20% - Accent1 3 4 7 5" xfId="27377"/>
    <cellStyle name="20% - Accent1 3 4 7 5 2" xfId="27378"/>
    <cellStyle name="20% - Accent1 3 4 7 5 2 2" xfId="27379"/>
    <cellStyle name="20% - Accent1 3 4 7 5 3" xfId="27380"/>
    <cellStyle name="20% - Accent1 3 4 7 6" xfId="27381"/>
    <cellStyle name="20% - Accent1 3 4 7 6 2" xfId="27382"/>
    <cellStyle name="20% - Accent1 3 4 7 6 2 2" xfId="27383"/>
    <cellStyle name="20% - Accent1 3 4 7 6 3" xfId="27384"/>
    <cellStyle name="20% - Accent1 3 4 7 7" xfId="27385"/>
    <cellStyle name="20% - Accent1 3 4 7 7 2" xfId="27386"/>
    <cellStyle name="20% - Accent1 3 4 7 8" xfId="27387"/>
    <cellStyle name="20% - Accent1 3 4 7 8 2" xfId="27388"/>
    <cellStyle name="20% - Accent1 3 4 7 9" xfId="27389"/>
    <cellStyle name="20% - Accent1 3 4 8" xfId="27390"/>
    <cellStyle name="20% - Accent1 3 4 8 2" xfId="27391"/>
    <cellStyle name="20% - Accent1 3 4 8 2 2" xfId="27392"/>
    <cellStyle name="20% - Accent1 3 4 8 2 2 2" xfId="27393"/>
    <cellStyle name="20% - Accent1 3 4 8 2 2 2 2" xfId="27394"/>
    <cellStyle name="20% - Accent1 3 4 8 2 2 3" xfId="27395"/>
    <cellStyle name="20% - Accent1 3 4 8 2 3" xfId="27396"/>
    <cellStyle name="20% - Accent1 3 4 8 2 3 2" xfId="27397"/>
    <cellStyle name="20% - Accent1 3 4 8 2 4" xfId="27398"/>
    <cellStyle name="20% - Accent1 3 4 8 3" xfId="27399"/>
    <cellStyle name="20% - Accent1 3 4 8 3 2" xfId="27400"/>
    <cellStyle name="20% - Accent1 3 4 8 3 2 2" xfId="27401"/>
    <cellStyle name="20% - Accent1 3 4 8 3 2 2 2" xfId="27402"/>
    <cellStyle name="20% - Accent1 3 4 8 3 2 3" xfId="27403"/>
    <cellStyle name="20% - Accent1 3 4 8 3 3" xfId="27404"/>
    <cellStyle name="20% - Accent1 3 4 8 3 3 2" xfId="27405"/>
    <cellStyle name="20% - Accent1 3 4 8 3 4" xfId="27406"/>
    <cellStyle name="20% - Accent1 3 4 8 4" xfId="27407"/>
    <cellStyle name="20% - Accent1 3 4 8 4 2" xfId="27408"/>
    <cellStyle name="20% - Accent1 3 4 8 4 2 2" xfId="27409"/>
    <cellStyle name="20% - Accent1 3 4 8 4 2 2 2" xfId="27410"/>
    <cellStyle name="20% - Accent1 3 4 8 4 2 3" xfId="27411"/>
    <cellStyle name="20% - Accent1 3 4 8 4 3" xfId="27412"/>
    <cellStyle name="20% - Accent1 3 4 8 4 3 2" xfId="27413"/>
    <cellStyle name="20% - Accent1 3 4 8 4 4" xfId="27414"/>
    <cellStyle name="20% - Accent1 3 4 8 5" xfId="27415"/>
    <cellStyle name="20% - Accent1 3 4 8 5 2" xfId="27416"/>
    <cellStyle name="20% - Accent1 3 4 8 5 2 2" xfId="27417"/>
    <cellStyle name="20% - Accent1 3 4 8 5 3" xfId="27418"/>
    <cellStyle name="20% - Accent1 3 4 8 6" xfId="27419"/>
    <cellStyle name="20% - Accent1 3 4 8 6 2" xfId="27420"/>
    <cellStyle name="20% - Accent1 3 4 8 6 2 2" xfId="27421"/>
    <cellStyle name="20% - Accent1 3 4 8 6 3" xfId="27422"/>
    <cellStyle name="20% - Accent1 3 4 8 7" xfId="27423"/>
    <cellStyle name="20% - Accent1 3 4 8 7 2" xfId="27424"/>
    <cellStyle name="20% - Accent1 3 4 8 8" xfId="27425"/>
    <cellStyle name="20% - Accent1 3 4 8 8 2" xfId="27426"/>
    <cellStyle name="20% - Accent1 3 4 8 9" xfId="27427"/>
    <cellStyle name="20% - Accent1 3 4 9" xfId="27428"/>
    <cellStyle name="20% - Accent1 3 4 9 2" xfId="27429"/>
    <cellStyle name="20% - Accent1 3 4 9 2 2" xfId="27430"/>
    <cellStyle name="20% - Accent1 3 4 9 2 2 2" xfId="27431"/>
    <cellStyle name="20% - Accent1 3 4 9 2 3" xfId="27432"/>
    <cellStyle name="20% - Accent1 3 4 9 3" xfId="27433"/>
    <cellStyle name="20% - Accent1 3 4 9 3 2" xfId="27434"/>
    <cellStyle name="20% - Accent1 3 4 9 4" xfId="27435"/>
    <cellStyle name="20% - Accent1 3 5" xfId="27436"/>
    <cellStyle name="20% - Accent1 3 5 10" xfId="27437"/>
    <cellStyle name="20% - Accent1 3 5 10 2" xfId="27438"/>
    <cellStyle name="20% - Accent1 3 5 10 2 2" xfId="27439"/>
    <cellStyle name="20% - Accent1 3 5 10 2 2 2" xfId="27440"/>
    <cellStyle name="20% - Accent1 3 5 10 2 3" xfId="27441"/>
    <cellStyle name="20% - Accent1 3 5 10 3" xfId="27442"/>
    <cellStyle name="20% - Accent1 3 5 10 3 2" xfId="27443"/>
    <cellStyle name="20% - Accent1 3 5 10 4" xfId="27444"/>
    <cellStyle name="20% - Accent1 3 5 11" xfId="27445"/>
    <cellStyle name="20% - Accent1 3 5 11 2" xfId="27446"/>
    <cellStyle name="20% - Accent1 3 5 11 2 2" xfId="27447"/>
    <cellStyle name="20% - Accent1 3 5 11 2 2 2" xfId="27448"/>
    <cellStyle name="20% - Accent1 3 5 11 2 3" xfId="27449"/>
    <cellStyle name="20% - Accent1 3 5 11 3" xfId="27450"/>
    <cellStyle name="20% - Accent1 3 5 11 3 2" xfId="27451"/>
    <cellStyle name="20% - Accent1 3 5 11 4" xfId="27452"/>
    <cellStyle name="20% - Accent1 3 5 12" xfId="27453"/>
    <cellStyle name="20% - Accent1 3 5 12 2" xfId="27454"/>
    <cellStyle name="20% - Accent1 3 5 12 2 2" xfId="27455"/>
    <cellStyle name="20% - Accent1 3 5 12 3" xfId="27456"/>
    <cellStyle name="20% - Accent1 3 5 13" xfId="27457"/>
    <cellStyle name="20% - Accent1 3 5 13 2" xfId="27458"/>
    <cellStyle name="20% - Accent1 3 5 13 2 2" xfId="27459"/>
    <cellStyle name="20% - Accent1 3 5 13 3" xfId="27460"/>
    <cellStyle name="20% - Accent1 3 5 14" xfId="27461"/>
    <cellStyle name="20% - Accent1 3 5 14 2" xfId="27462"/>
    <cellStyle name="20% - Accent1 3 5 15" xfId="27463"/>
    <cellStyle name="20% - Accent1 3 5 15 2" xfId="27464"/>
    <cellStyle name="20% - Accent1 3 5 16" xfId="27465"/>
    <cellStyle name="20% - Accent1 3 5 2" xfId="27466"/>
    <cellStyle name="20% - Accent1 3 5 2 10" xfId="27467"/>
    <cellStyle name="20% - Accent1 3 5 2 10 2" xfId="27468"/>
    <cellStyle name="20% - Accent1 3 5 2 10 2 2" xfId="27469"/>
    <cellStyle name="20% - Accent1 3 5 2 10 2 2 2" xfId="27470"/>
    <cellStyle name="20% - Accent1 3 5 2 10 2 3" xfId="27471"/>
    <cellStyle name="20% - Accent1 3 5 2 10 3" xfId="27472"/>
    <cellStyle name="20% - Accent1 3 5 2 10 3 2" xfId="27473"/>
    <cellStyle name="20% - Accent1 3 5 2 10 4" xfId="27474"/>
    <cellStyle name="20% - Accent1 3 5 2 11" xfId="27475"/>
    <cellStyle name="20% - Accent1 3 5 2 11 2" xfId="27476"/>
    <cellStyle name="20% - Accent1 3 5 2 11 2 2" xfId="27477"/>
    <cellStyle name="20% - Accent1 3 5 2 11 3" xfId="27478"/>
    <cellStyle name="20% - Accent1 3 5 2 12" xfId="27479"/>
    <cellStyle name="20% - Accent1 3 5 2 12 2" xfId="27480"/>
    <cellStyle name="20% - Accent1 3 5 2 12 2 2" xfId="27481"/>
    <cellStyle name="20% - Accent1 3 5 2 12 3" xfId="27482"/>
    <cellStyle name="20% - Accent1 3 5 2 13" xfId="27483"/>
    <cellStyle name="20% - Accent1 3 5 2 13 2" xfId="27484"/>
    <cellStyle name="20% - Accent1 3 5 2 14" xfId="27485"/>
    <cellStyle name="20% - Accent1 3 5 2 14 2" xfId="27486"/>
    <cellStyle name="20% - Accent1 3 5 2 15" xfId="27487"/>
    <cellStyle name="20% - Accent1 3 5 2 2" xfId="27488"/>
    <cellStyle name="20% - Accent1 3 5 2 2 10" xfId="27489"/>
    <cellStyle name="20% - Accent1 3 5 2 2 10 2" xfId="27490"/>
    <cellStyle name="20% - Accent1 3 5 2 2 10 2 2" xfId="27491"/>
    <cellStyle name="20% - Accent1 3 5 2 2 10 3" xfId="27492"/>
    <cellStyle name="20% - Accent1 3 5 2 2 11" xfId="27493"/>
    <cellStyle name="20% - Accent1 3 5 2 2 11 2" xfId="27494"/>
    <cellStyle name="20% - Accent1 3 5 2 2 11 2 2" xfId="27495"/>
    <cellStyle name="20% - Accent1 3 5 2 2 11 3" xfId="27496"/>
    <cellStyle name="20% - Accent1 3 5 2 2 12" xfId="27497"/>
    <cellStyle name="20% - Accent1 3 5 2 2 12 2" xfId="27498"/>
    <cellStyle name="20% - Accent1 3 5 2 2 13" xfId="27499"/>
    <cellStyle name="20% - Accent1 3 5 2 2 13 2" xfId="27500"/>
    <cellStyle name="20% - Accent1 3 5 2 2 14" xfId="27501"/>
    <cellStyle name="20% - Accent1 3 5 2 2 2" xfId="27502"/>
    <cellStyle name="20% - Accent1 3 5 2 2 2 10" xfId="27503"/>
    <cellStyle name="20% - Accent1 3 5 2 2 2 10 2" xfId="27504"/>
    <cellStyle name="20% - Accent1 3 5 2 2 2 11" xfId="27505"/>
    <cellStyle name="20% - Accent1 3 5 2 2 2 2" xfId="27506"/>
    <cellStyle name="20% - Accent1 3 5 2 2 2 2 2" xfId="27507"/>
    <cellStyle name="20% - Accent1 3 5 2 2 2 2 2 2" xfId="27508"/>
    <cellStyle name="20% - Accent1 3 5 2 2 2 2 2 2 2" xfId="27509"/>
    <cellStyle name="20% - Accent1 3 5 2 2 2 2 2 2 2 2" xfId="27510"/>
    <cellStyle name="20% - Accent1 3 5 2 2 2 2 2 2 3" xfId="27511"/>
    <cellStyle name="20% - Accent1 3 5 2 2 2 2 2 3" xfId="27512"/>
    <cellStyle name="20% - Accent1 3 5 2 2 2 2 2 3 2" xfId="27513"/>
    <cellStyle name="20% - Accent1 3 5 2 2 2 2 2 4" xfId="27514"/>
    <cellStyle name="20% - Accent1 3 5 2 2 2 2 3" xfId="27515"/>
    <cellStyle name="20% - Accent1 3 5 2 2 2 2 3 2" xfId="27516"/>
    <cellStyle name="20% - Accent1 3 5 2 2 2 2 3 2 2" xfId="27517"/>
    <cellStyle name="20% - Accent1 3 5 2 2 2 2 3 2 2 2" xfId="27518"/>
    <cellStyle name="20% - Accent1 3 5 2 2 2 2 3 2 3" xfId="27519"/>
    <cellStyle name="20% - Accent1 3 5 2 2 2 2 3 3" xfId="27520"/>
    <cellStyle name="20% - Accent1 3 5 2 2 2 2 3 3 2" xfId="27521"/>
    <cellStyle name="20% - Accent1 3 5 2 2 2 2 3 4" xfId="27522"/>
    <cellStyle name="20% - Accent1 3 5 2 2 2 2 4" xfId="27523"/>
    <cellStyle name="20% - Accent1 3 5 2 2 2 2 4 2" xfId="27524"/>
    <cellStyle name="20% - Accent1 3 5 2 2 2 2 4 2 2" xfId="27525"/>
    <cellStyle name="20% - Accent1 3 5 2 2 2 2 4 2 2 2" xfId="27526"/>
    <cellStyle name="20% - Accent1 3 5 2 2 2 2 4 2 3" xfId="27527"/>
    <cellStyle name="20% - Accent1 3 5 2 2 2 2 4 3" xfId="27528"/>
    <cellStyle name="20% - Accent1 3 5 2 2 2 2 4 3 2" xfId="27529"/>
    <cellStyle name="20% - Accent1 3 5 2 2 2 2 4 4" xfId="27530"/>
    <cellStyle name="20% - Accent1 3 5 2 2 2 2 5" xfId="27531"/>
    <cellStyle name="20% - Accent1 3 5 2 2 2 2 5 2" xfId="27532"/>
    <cellStyle name="20% - Accent1 3 5 2 2 2 2 5 2 2" xfId="27533"/>
    <cellStyle name="20% - Accent1 3 5 2 2 2 2 5 3" xfId="27534"/>
    <cellStyle name="20% - Accent1 3 5 2 2 2 2 6" xfId="27535"/>
    <cellStyle name="20% - Accent1 3 5 2 2 2 2 6 2" xfId="27536"/>
    <cellStyle name="20% - Accent1 3 5 2 2 2 2 6 2 2" xfId="27537"/>
    <cellStyle name="20% - Accent1 3 5 2 2 2 2 6 3" xfId="27538"/>
    <cellStyle name="20% - Accent1 3 5 2 2 2 2 7" xfId="27539"/>
    <cellStyle name="20% - Accent1 3 5 2 2 2 2 7 2" xfId="27540"/>
    <cellStyle name="20% - Accent1 3 5 2 2 2 2 8" xfId="27541"/>
    <cellStyle name="20% - Accent1 3 5 2 2 2 2 8 2" xfId="27542"/>
    <cellStyle name="20% - Accent1 3 5 2 2 2 2 9" xfId="27543"/>
    <cellStyle name="20% - Accent1 3 5 2 2 2 3" xfId="27544"/>
    <cellStyle name="20% - Accent1 3 5 2 2 2 3 2" xfId="27545"/>
    <cellStyle name="20% - Accent1 3 5 2 2 2 3 2 2" xfId="27546"/>
    <cellStyle name="20% - Accent1 3 5 2 2 2 3 2 2 2" xfId="27547"/>
    <cellStyle name="20% - Accent1 3 5 2 2 2 3 2 2 2 2" xfId="27548"/>
    <cellStyle name="20% - Accent1 3 5 2 2 2 3 2 2 3" xfId="27549"/>
    <cellStyle name="20% - Accent1 3 5 2 2 2 3 2 3" xfId="27550"/>
    <cellStyle name="20% - Accent1 3 5 2 2 2 3 2 3 2" xfId="27551"/>
    <cellStyle name="20% - Accent1 3 5 2 2 2 3 2 4" xfId="27552"/>
    <cellStyle name="20% - Accent1 3 5 2 2 2 3 3" xfId="27553"/>
    <cellStyle name="20% - Accent1 3 5 2 2 2 3 3 2" xfId="27554"/>
    <cellStyle name="20% - Accent1 3 5 2 2 2 3 3 2 2" xfId="27555"/>
    <cellStyle name="20% - Accent1 3 5 2 2 2 3 3 2 2 2" xfId="27556"/>
    <cellStyle name="20% - Accent1 3 5 2 2 2 3 3 2 3" xfId="27557"/>
    <cellStyle name="20% - Accent1 3 5 2 2 2 3 3 3" xfId="27558"/>
    <cellStyle name="20% - Accent1 3 5 2 2 2 3 3 3 2" xfId="27559"/>
    <cellStyle name="20% - Accent1 3 5 2 2 2 3 3 4" xfId="27560"/>
    <cellStyle name="20% - Accent1 3 5 2 2 2 3 4" xfId="27561"/>
    <cellStyle name="20% - Accent1 3 5 2 2 2 3 4 2" xfId="27562"/>
    <cellStyle name="20% - Accent1 3 5 2 2 2 3 4 2 2" xfId="27563"/>
    <cellStyle name="20% - Accent1 3 5 2 2 2 3 4 2 2 2" xfId="27564"/>
    <cellStyle name="20% - Accent1 3 5 2 2 2 3 4 2 3" xfId="27565"/>
    <cellStyle name="20% - Accent1 3 5 2 2 2 3 4 3" xfId="27566"/>
    <cellStyle name="20% - Accent1 3 5 2 2 2 3 4 3 2" xfId="27567"/>
    <cellStyle name="20% - Accent1 3 5 2 2 2 3 4 4" xfId="27568"/>
    <cellStyle name="20% - Accent1 3 5 2 2 2 3 5" xfId="27569"/>
    <cellStyle name="20% - Accent1 3 5 2 2 2 3 5 2" xfId="27570"/>
    <cellStyle name="20% - Accent1 3 5 2 2 2 3 5 2 2" xfId="27571"/>
    <cellStyle name="20% - Accent1 3 5 2 2 2 3 5 3" xfId="27572"/>
    <cellStyle name="20% - Accent1 3 5 2 2 2 3 6" xfId="27573"/>
    <cellStyle name="20% - Accent1 3 5 2 2 2 3 6 2" xfId="27574"/>
    <cellStyle name="20% - Accent1 3 5 2 2 2 3 6 2 2" xfId="27575"/>
    <cellStyle name="20% - Accent1 3 5 2 2 2 3 6 3" xfId="27576"/>
    <cellStyle name="20% - Accent1 3 5 2 2 2 3 7" xfId="27577"/>
    <cellStyle name="20% - Accent1 3 5 2 2 2 3 7 2" xfId="27578"/>
    <cellStyle name="20% - Accent1 3 5 2 2 2 3 8" xfId="27579"/>
    <cellStyle name="20% - Accent1 3 5 2 2 2 3 8 2" xfId="27580"/>
    <cellStyle name="20% - Accent1 3 5 2 2 2 3 9" xfId="27581"/>
    <cellStyle name="20% - Accent1 3 5 2 2 2 4" xfId="27582"/>
    <cellStyle name="20% - Accent1 3 5 2 2 2 4 2" xfId="27583"/>
    <cellStyle name="20% - Accent1 3 5 2 2 2 4 2 2" xfId="27584"/>
    <cellStyle name="20% - Accent1 3 5 2 2 2 4 2 2 2" xfId="27585"/>
    <cellStyle name="20% - Accent1 3 5 2 2 2 4 2 3" xfId="27586"/>
    <cellStyle name="20% - Accent1 3 5 2 2 2 4 3" xfId="27587"/>
    <cellStyle name="20% - Accent1 3 5 2 2 2 4 3 2" xfId="27588"/>
    <cellStyle name="20% - Accent1 3 5 2 2 2 4 4" xfId="27589"/>
    <cellStyle name="20% - Accent1 3 5 2 2 2 5" xfId="27590"/>
    <cellStyle name="20% - Accent1 3 5 2 2 2 5 2" xfId="27591"/>
    <cellStyle name="20% - Accent1 3 5 2 2 2 5 2 2" xfId="27592"/>
    <cellStyle name="20% - Accent1 3 5 2 2 2 5 2 2 2" xfId="27593"/>
    <cellStyle name="20% - Accent1 3 5 2 2 2 5 2 3" xfId="27594"/>
    <cellStyle name="20% - Accent1 3 5 2 2 2 5 3" xfId="27595"/>
    <cellStyle name="20% - Accent1 3 5 2 2 2 5 3 2" xfId="27596"/>
    <cellStyle name="20% - Accent1 3 5 2 2 2 5 4" xfId="27597"/>
    <cellStyle name="20% - Accent1 3 5 2 2 2 6" xfId="27598"/>
    <cellStyle name="20% - Accent1 3 5 2 2 2 6 2" xfId="27599"/>
    <cellStyle name="20% - Accent1 3 5 2 2 2 6 2 2" xfId="27600"/>
    <cellStyle name="20% - Accent1 3 5 2 2 2 6 2 2 2" xfId="27601"/>
    <cellStyle name="20% - Accent1 3 5 2 2 2 6 2 3" xfId="27602"/>
    <cellStyle name="20% - Accent1 3 5 2 2 2 6 3" xfId="27603"/>
    <cellStyle name="20% - Accent1 3 5 2 2 2 6 3 2" xfId="27604"/>
    <cellStyle name="20% - Accent1 3 5 2 2 2 6 4" xfId="27605"/>
    <cellStyle name="20% - Accent1 3 5 2 2 2 7" xfId="27606"/>
    <cellStyle name="20% - Accent1 3 5 2 2 2 7 2" xfId="27607"/>
    <cellStyle name="20% - Accent1 3 5 2 2 2 7 2 2" xfId="27608"/>
    <cellStyle name="20% - Accent1 3 5 2 2 2 7 3" xfId="27609"/>
    <cellStyle name="20% - Accent1 3 5 2 2 2 8" xfId="27610"/>
    <cellStyle name="20% - Accent1 3 5 2 2 2 8 2" xfId="27611"/>
    <cellStyle name="20% - Accent1 3 5 2 2 2 8 2 2" xfId="27612"/>
    <cellStyle name="20% - Accent1 3 5 2 2 2 8 3" xfId="27613"/>
    <cellStyle name="20% - Accent1 3 5 2 2 2 9" xfId="27614"/>
    <cellStyle name="20% - Accent1 3 5 2 2 2 9 2" xfId="27615"/>
    <cellStyle name="20% - Accent1 3 5 2 2 3" xfId="27616"/>
    <cellStyle name="20% - Accent1 3 5 2 2 3 10" xfId="27617"/>
    <cellStyle name="20% - Accent1 3 5 2 2 3 10 2" xfId="27618"/>
    <cellStyle name="20% - Accent1 3 5 2 2 3 11" xfId="27619"/>
    <cellStyle name="20% - Accent1 3 5 2 2 3 2" xfId="27620"/>
    <cellStyle name="20% - Accent1 3 5 2 2 3 2 2" xfId="27621"/>
    <cellStyle name="20% - Accent1 3 5 2 2 3 2 2 2" xfId="27622"/>
    <cellStyle name="20% - Accent1 3 5 2 2 3 2 2 2 2" xfId="27623"/>
    <cellStyle name="20% - Accent1 3 5 2 2 3 2 2 2 2 2" xfId="27624"/>
    <cellStyle name="20% - Accent1 3 5 2 2 3 2 2 2 3" xfId="27625"/>
    <cellStyle name="20% - Accent1 3 5 2 2 3 2 2 3" xfId="27626"/>
    <cellStyle name="20% - Accent1 3 5 2 2 3 2 2 3 2" xfId="27627"/>
    <cellStyle name="20% - Accent1 3 5 2 2 3 2 2 4" xfId="27628"/>
    <cellStyle name="20% - Accent1 3 5 2 2 3 2 3" xfId="27629"/>
    <cellStyle name="20% - Accent1 3 5 2 2 3 2 3 2" xfId="27630"/>
    <cellStyle name="20% - Accent1 3 5 2 2 3 2 3 2 2" xfId="27631"/>
    <cellStyle name="20% - Accent1 3 5 2 2 3 2 3 2 2 2" xfId="27632"/>
    <cellStyle name="20% - Accent1 3 5 2 2 3 2 3 2 3" xfId="27633"/>
    <cellStyle name="20% - Accent1 3 5 2 2 3 2 3 3" xfId="27634"/>
    <cellStyle name="20% - Accent1 3 5 2 2 3 2 3 3 2" xfId="27635"/>
    <cellStyle name="20% - Accent1 3 5 2 2 3 2 3 4" xfId="27636"/>
    <cellStyle name="20% - Accent1 3 5 2 2 3 2 4" xfId="27637"/>
    <cellStyle name="20% - Accent1 3 5 2 2 3 2 4 2" xfId="27638"/>
    <cellStyle name="20% - Accent1 3 5 2 2 3 2 4 2 2" xfId="27639"/>
    <cellStyle name="20% - Accent1 3 5 2 2 3 2 4 2 2 2" xfId="27640"/>
    <cellStyle name="20% - Accent1 3 5 2 2 3 2 4 2 3" xfId="27641"/>
    <cellStyle name="20% - Accent1 3 5 2 2 3 2 4 3" xfId="27642"/>
    <cellStyle name="20% - Accent1 3 5 2 2 3 2 4 3 2" xfId="27643"/>
    <cellStyle name="20% - Accent1 3 5 2 2 3 2 4 4" xfId="27644"/>
    <cellStyle name="20% - Accent1 3 5 2 2 3 2 5" xfId="27645"/>
    <cellStyle name="20% - Accent1 3 5 2 2 3 2 5 2" xfId="27646"/>
    <cellStyle name="20% - Accent1 3 5 2 2 3 2 5 2 2" xfId="27647"/>
    <cellStyle name="20% - Accent1 3 5 2 2 3 2 5 3" xfId="27648"/>
    <cellStyle name="20% - Accent1 3 5 2 2 3 2 6" xfId="27649"/>
    <cellStyle name="20% - Accent1 3 5 2 2 3 2 6 2" xfId="27650"/>
    <cellStyle name="20% - Accent1 3 5 2 2 3 2 6 2 2" xfId="27651"/>
    <cellStyle name="20% - Accent1 3 5 2 2 3 2 6 3" xfId="27652"/>
    <cellStyle name="20% - Accent1 3 5 2 2 3 2 7" xfId="27653"/>
    <cellStyle name="20% - Accent1 3 5 2 2 3 2 7 2" xfId="27654"/>
    <cellStyle name="20% - Accent1 3 5 2 2 3 2 8" xfId="27655"/>
    <cellStyle name="20% - Accent1 3 5 2 2 3 2 8 2" xfId="27656"/>
    <cellStyle name="20% - Accent1 3 5 2 2 3 2 9" xfId="27657"/>
    <cellStyle name="20% - Accent1 3 5 2 2 3 3" xfId="27658"/>
    <cellStyle name="20% - Accent1 3 5 2 2 3 3 2" xfId="27659"/>
    <cellStyle name="20% - Accent1 3 5 2 2 3 3 2 2" xfId="27660"/>
    <cellStyle name="20% - Accent1 3 5 2 2 3 3 2 2 2" xfId="27661"/>
    <cellStyle name="20% - Accent1 3 5 2 2 3 3 2 2 2 2" xfId="27662"/>
    <cellStyle name="20% - Accent1 3 5 2 2 3 3 2 2 3" xfId="27663"/>
    <cellStyle name="20% - Accent1 3 5 2 2 3 3 2 3" xfId="27664"/>
    <cellStyle name="20% - Accent1 3 5 2 2 3 3 2 3 2" xfId="27665"/>
    <cellStyle name="20% - Accent1 3 5 2 2 3 3 2 4" xfId="27666"/>
    <cellStyle name="20% - Accent1 3 5 2 2 3 3 3" xfId="27667"/>
    <cellStyle name="20% - Accent1 3 5 2 2 3 3 3 2" xfId="27668"/>
    <cellStyle name="20% - Accent1 3 5 2 2 3 3 3 2 2" xfId="27669"/>
    <cellStyle name="20% - Accent1 3 5 2 2 3 3 3 2 2 2" xfId="27670"/>
    <cellStyle name="20% - Accent1 3 5 2 2 3 3 3 2 3" xfId="27671"/>
    <cellStyle name="20% - Accent1 3 5 2 2 3 3 3 3" xfId="27672"/>
    <cellStyle name="20% - Accent1 3 5 2 2 3 3 3 3 2" xfId="27673"/>
    <cellStyle name="20% - Accent1 3 5 2 2 3 3 3 4" xfId="27674"/>
    <cellStyle name="20% - Accent1 3 5 2 2 3 3 4" xfId="27675"/>
    <cellStyle name="20% - Accent1 3 5 2 2 3 3 4 2" xfId="27676"/>
    <cellStyle name="20% - Accent1 3 5 2 2 3 3 4 2 2" xfId="27677"/>
    <cellStyle name="20% - Accent1 3 5 2 2 3 3 4 2 2 2" xfId="27678"/>
    <cellStyle name="20% - Accent1 3 5 2 2 3 3 4 2 3" xfId="27679"/>
    <cellStyle name="20% - Accent1 3 5 2 2 3 3 4 3" xfId="27680"/>
    <cellStyle name="20% - Accent1 3 5 2 2 3 3 4 3 2" xfId="27681"/>
    <cellStyle name="20% - Accent1 3 5 2 2 3 3 4 4" xfId="27682"/>
    <cellStyle name="20% - Accent1 3 5 2 2 3 3 5" xfId="27683"/>
    <cellStyle name="20% - Accent1 3 5 2 2 3 3 5 2" xfId="27684"/>
    <cellStyle name="20% - Accent1 3 5 2 2 3 3 5 2 2" xfId="27685"/>
    <cellStyle name="20% - Accent1 3 5 2 2 3 3 5 3" xfId="27686"/>
    <cellStyle name="20% - Accent1 3 5 2 2 3 3 6" xfId="27687"/>
    <cellStyle name="20% - Accent1 3 5 2 2 3 3 6 2" xfId="27688"/>
    <cellStyle name="20% - Accent1 3 5 2 2 3 3 6 2 2" xfId="27689"/>
    <cellStyle name="20% - Accent1 3 5 2 2 3 3 6 3" xfId="27690"/>
    <cellStyle name="20% - Accent1 3 5 2 2 3 3 7" xfId="27691"/>
    <cellStyle name="20% - Accent1 3 5 2 2 3 3 7 2" xfId="27692"/>
    <cellStyle name="20% - Accent1 3 5 2 2 3 3 8" xfId="27693"/>
    <cellStyle name="20% - Accent1 3 5 2 2 3 3 8 2" xfId="27694"/>
    <cellStyle name="20% - Accent1 3 5 2 2 3 3 9" xfId="27695"/>
    <cellStyle name="20% - Accent1 3 5 2 2 3 4" xfId="27696"/>
    <cellStyle name="20% - Accent1 3 5 2 2 3 4 2" xfId="27697"/>
    <cellStyle name="20% - Accent1 3 5 2 2 3 4 2 2" xfId="27698"/>
    <cellStyle name="20% - Accent1 3 5 2 2 3 4 2 2 2" xfId="27699"/>
    <cellStyle name="20% - Accent1 3 5 2 2 3 4 2 3" xfId="27700"/>
    <cellStyle name="20% - Accent1 3 5 2 2 3 4 3" xfId="27701"/>
    <cellStyle name="20% - Accent1 3 5 2 2 3 4 3 2" xfId="27702"/>
    <cellStyle name="20% - Accent1 3 5 2 2 3 4 4" xfId="27703"/>
    <cellStyle name="20% - Accent1 3 5 2 2 3 5" xfId="27704"/>
    <cellStyle name="20% - Accent1 3 5 2 2 3 5 2" xfId="27705"/>
    <cellStyle name="20% - Accent1 3 5 2 2 3 5 2 2" xfId="27706"/>
    <cellStyle name="20% - Accent1 3 5 2 2 3 5 2 2 2" xfId="27707"/>
    <cellStyle name="20% - Accent1 3 5 2 2 3 5 2 3" xfId="27708"/>
    <cellStyle name="20% - Accent1 3 5 2 2 3 5 3" xfId="27709"/>
    <cellStyle name="20% - Accent1 3 5 2 2 3 5 3 2" xfId="27710"/>
    <cellStyle name="20% - Accent1 3 5 2 2 3 5 4" xfId="27711"/>
    <cellStyle name="20% - Accent1 3 5 2 2 3 6" xfId="27712"/>
    <cellStyle name="20% - Accent1 3 5 2 2 3 6 2" xfId="27713"/>
    <cellStyle name="20% - Accent1 3 5 2 2 3 6 2 2" xfId="27714"/>
    <cellStyle name="20% - Accent1 3 5 2 2 3 6 2 2 2" xfId="27715"/>
    <cellStyle name="20% - Accent1 3 5 2 2 3 6 2 3" xfId="27716"/>
    <cellStyle name="20% - Accent1 3 5 2 2 3 6 3" xfId="27717"/>
    <cellStyle name="20% - Accent1 3 5 2 2 3 6 3 2" xfId="27718"/>
    <cellStyle name="20% - Accent1 3 5 2 2 3 6 4" xfId="27719"/>
    <cellStyle name="20% - Accent1 3 5 2 2 3 7" xfId="27720"/>
    <cellStyle name="20% - Accent1 3 5 2 2 3 7 2" xfId="27721"/>
    <cellStyle name="20% - Accent1 3 5 2 2 3 7 2 2" xfId="27722"/>
    <cellStyle name="20% - Accent1 3 5 2 2 3 7 3" xfId="27723"/>
    <cellStyle name="20% - Accent1 3 5 2 2 3 8" xfId="27724"/>
    <cellStyle name="20% - Accent1 3 5 2 2 3 8 2" xfId="27725"/>
    <cellStyle name="20% - Accent1 3 5 2 2 3 8 2 2" xfId="27726"/>
    <cellStyle name="20% - Accent1 3 5 2 2 3 8 3" xfId="27727"/>
    <cellStyle name="20% - Accent1 3 5 2 2 3 9" xfId="27728"/>
    <cellStyle name="20% - Accent1 3 5 2 2 3 9 2" xfId="27729"/>
    <cellStyle name="20% - Accent1 3 5 2 2 4" xfId="27730"/>
    <cellStyle name="20% - Accent1 3 5 2 2 4 10" xfId="27731"/>
    <cellStyle name="20% - Accent1 3 5 2 2 4 10 2" xfId="27732"/>
    <cellStyle name="20% - Accent1 3 5 2 2 4 11" xfId="27733"/>
    <cellStyle name="20% - Accent1 3 5 2 2 4 2" xfId="27734"/>
    <cellStyle name="20% - Accent1 3 5 2 2 4 2 2" xfId="27735"/>
    <cellStyle name="20% - Accent1 3 5 2 2 4 2 2 2" xfId="27736"/>
    <cellStyle name="20% - Accent1 3 5 2 2 4 2 2 2 2" xfId="27737"/>
    <cellStyle name="20% - Accent1 3 5 2 2 4 2 2 2 2 2" xfId="27738"/>
    <cellStyle name="20% - Accent1 3 5 2 2 4 2 2 2 3" xfId="27739"/>
    <cellStyle name="20% - Accent1 3 5 2 2 4 2 2 3" xfId="27740"/>
    <cellStyle name="20% - Accent1 3 5 2 2 4 2 2 3 2" xfId="27741"/>
    <cellStyle name="20% - Accent1 3 5 2 2 4 2 2 4" xfId="27742"/>
    <cellStyle name="20% - Accent1 3 5 2 2 4 2 3" xfId="27743"/>
    <cellStyle name="20% - Accent1 3 5 2 2 4 2 3 2" xfId="27744"/>
    <cellStyle name="20% - Accent1 3 5 2 2 4 2 3 2 2" xfId="27745"/>
    <cellStyle name="20% - Accent1 3 5 2 2 4 2 3 2 2 2" xfId="27746"/>
    <cellStyle name="20% - Accent1 3 5 2 2 4 2 3 2 3" xfId="27747"/>
    <cellStyle name="20% - Accent1 3 5 2 2 4 2 3 3" xfId="27748"/>
    <cellStyle name="20% - Accent1 3 5 2 2 4 2 3 3 2" xfId="27749"/>
    <cellStyle name="20% - Accent1 3 5 2 2 4 2 3 4" xfId="27750"/>
    <cellStyle name="20% - Accent1 3 5 2 2 4 2 4" xfId="27751"/>
    <cellStyle name="20% - Accent1 3 5 2 2 4 2 4 2" xfId="27752"/>
    <cellStyle name="20% - Accent1 3 5 2 2 4 2 4 2 2" xfId="27753"/>
    <cellStyle name="20% - Accent1 3 5 2 2 4 2 4 2 2 2" xfId="27754"/>
    <cellStyle name="20% - Accent1 3 5 2 2 4 2 4 2 3" xfId="27755"/>
    <cellStyle name="20% - Accent1 3 5 2 2 4 2 4 3" xfId="27756"/>
    <cellStyle name="20% - Accent1 3 5 2 2 4 2 4 3 2" xfId="27757"/>
    <cellStyle name="20% - Accent1 3 5 2 2 4 2 4 4" xfId="27758"/>
    <cellStyle name="20% - Accent1 3 5 2 2 4 2 5" xfId="27759"/>
    <cellStyle name="20% - Accent1 3 5 2 2 4 2 5 2" xfId="27760"/>
    <cellStyle name="20% - Accent1 3 5 2 2 4 2 5 2 2" xfId="27761"/>
    <cellStyle name="20% - Accent1 3 5 2 2 4 2 5 3" xfId="27762"/>
    <cellStyle name="20% - Accent1 3 5 2 2 4 2 6" xfId="27763"/>
    <cellStyle name="20% - Accent1 3 5 2 2 4 2 6 2" xfId="27764"/>
    <cellStyle name="20% - Accent1 3 5 2 2 4 2 6 2 2" xfId="27765"/>
    <cellStyle name="20% - Accent1 3 5 2 2 4 2 6 3" xfId="27766"/>
    <cellStyle name="20% - Accent1 3 5 2 2 4 2 7" xfId="27767"/>
    <cellStyle name="20% - Accent1 3 5 2 2 4 2 7 2" xfId="27768"/>
    <cellStyle name="20% - Accent1 3 5 2 2 4 2 8" xfId="27769"/>
    <cellStyle name="20% - Accent1 3 5 2 2 4 2 8 2" xfId="27770"/>
    <cellStyle name="20% - Accent1 3 5 2 2 4 2 9" xfId="27771"/>
    <cellStyle name="20% - Accent1 3 5 2 2 4 3" xfId="27772"/>
    <cellStyle name="20% - Accent1 3 5 2 2 4 3 2" xfId="27773"/>
    <cellStyle name="20% - Accent1 3 5 2 2 4 3 2 2" xfId="27774"/>
    <cellStyle name="20% - Accent1 3 5 2 2 4 3 2 2 2" xfId="27775"/>
    <cellStyle name="20% - Accent1 3 5 2 2 4 3 2 2 2 2" xfId="27776"/>
    <cellStyle name="20% - Accent1 3 5 2 2 4 3 2 2 3" xfId="27777"/>
    <cellStyle name="20% - Accent1 3 5 2 2 4 3 2 3" xfId="27778"/>
    <cellStyle name="20% - Accent1 3 5 2 2 4 3 2 3 2" xfId="27779"/>
    <cellStyle name="20% - Accent1 3 5 2 2 4 3 2 4" xfId="27780"/>
    <cellStyle name="20% - Accent1 3 5 2 2 4 3 3" xfId="27781"/>
    <cellStyle name="20% - Accent1 3 5 2 2 4 3 3 2" xfId="27782"/>
    <cellStyle name="20% - Accent1 3 5 2 2 4 3 3 2 2" xfId="27783"/>
    <cellStyle name="20% - Accent1 3 5 2 2 4 3 3 2 2 2" xfId="27784"/>
    <cellStyle name="20% - Accent1 3 5 2 2 4 3 3 2 3" xfId="27785"/>
    <cellStyle name="20% - Accent1 3 5 2 2 4 3 3 3" xfId="27786"/>
    <cellStyle name="20% - Accent1 3 5 2 2 4 3 3 3 2" xfId="27787"/>
    <cellStyle name="20% - Accent1 3 5 2 2 4 3 3 4" xfId="27788"/>
    <cellStyle name="20% - Accent1 3 5 2 2 4 3 4" xfId="27789"/>
    <cellStyle name="20% - Accent1 3 5 2 2 4 3 4 2" xfId="27790"/>
    <cellStyle name="20% - Accent1 3 5 2 2 4 3 4 2 2" xfId="27791"/>
    <cellStyle name="20% - Accent1 3 5 2 2 4 3 4 2 2 2" xfId="27792"/>
    <cellStyle name="20% - Accent1 3 5 2 2 4 3 4 2 3" xfId="27793"/>
    <cellStyle name="20% - Accent1 3 5 2 2 4 3 4 3" xfId="27794"/>
    <cellStyle name="20% - Accent1 3 5 2 2 4 3 4 3 2" xfId="27795"/>
    <cellStyle name="20% - Accent1 3 5 2 2 4 3 4 4" xfId="27796"/>
    <cellStyle name="20% - Accent1 3 5 2 2 4 3 5" xfId="27797"/>
    <cellStyle name="20% - Accent1 3 5 2 2 4 3 5 2" xfId="27798"/>
    <cellStyle name="20% - Accent1 3 5 2 2 4 3 5 2 2" xfId="27799"/>
    <cellStyle name="20% - Accent1 3 5 2 2 4 3 5 3" xfId="27800"/>
    <cellStyle name="20% - Accent1 3 5 2 2 4 3 6" xfId="27801"/>
    <cellStyle name="20% - Accent1 3 5 2 2 4 3 6 2" xfId="27802"/>
    <cellStyle name="20% - Accent1 3 5 2 2 4 3 6 2 2" xfId="27803"/>
    <cellStyle name="20% - Accent1 3 5 2 2 4 3 6 3" xfId="27804"/>
    <cellStyle name="20% - Accent1 3 5 2 2 4 3 7" xfId="27805"/>
    <cellStyle name="20% - Accent1 3 5 2 2 4 3 7 2" xfId="27806"/>
    <cellStyle name="20% - Accent1 3 5 2 2 4 3 8" xfId="27807"/>
    <cellStyle name="20% - Accent1 3 5 2 2 4 3 8 2" xfId="27808"/>
    <cellStyle name="20% - Accent1 3 5 2 2 4 3 9" xfId="27809"/>
    <cellStyle name="20% - Accent1 3 5 2 2 4 4" xfId="27810"/>
    <cellStyle name="20% - Accent1 3 5 2 2 4 4 2" xfId="27811"/>
    <cellStyle name="20% - Accent1 3 5 2 2 4 4 2 2" xfId="27812"/>
    <cellStyle name="20% - Accent1 3 5 2 2 4 4 2 2 2" xfId="27813"/>
    <cellStyle name="20% - Accent1 3 5 2 2 4 4 2 3" xfId="27814"/>
    <cellStyle name="20% - Accent1 3 5 2 2 4 4 3" xfId="27815"/>
    <cellStyle name="20% - Accent1 3 5 2 2 4 4 3 2" xfId="27816"/>
    <cellStyle name="20% - Accent1 3 5 2 2 4 4 4" xfId="27817"/>
    <cellStyle name="20% - Accent1 3 5 2 2 4 5" xfId="27818"/>
    <cellStyle name="20% - Accent1 3 5 2 2 4 5 2" xfId="27819"/>
    <cellStyle name="20% - Accent1 3 5 2 2 4 5 2 2" xfId="27820"/>
    <cellStyle name="20% - Accent1 3 5 2 2 4 5 2 2 2" xfId="27821"/>
    <cellStyle name="20% - Accent1 3 5 2 2 4 5 2 3" xfId="27822"/>
    <cellStyle name="20% - Accent1 3 5 2 2 4 5 3" xfId="27823"/>
    <cellStyle name="20% - Accent1 3 5 2 2 4 5 3 2" xfId="27824"/>
    <cellStyle name="20% - Accent1 3 5 2 2 4 5 4" xfId="27825"/>
    <cellStyle name="20% - Accent1 3 5 2 2 4 6" xfId="27826"/>
    <cellStyle name="20% - Accent1 3 5 2 2 4 6 2" xfId="27827"/>
    <cellStyle name="20% - Accent1 3 5 2 2 4 6 2 2" xfId="27828"/>
    <cellStyle name="20% - Accent1 3 5 2 2 4 6 2 2 2" xfId="27829"/>
    <cellStyle name="20% - Accent1 3 5 2 2 4 6 2 3" xfId="27830"/>
    <cellStyle name="20% - Accent1 3 5 2 2 4 6 3" xfId="27831"/>
    <cellStyle name="20% - Accent1 3 5 2 2 4 6 3 2" xfId="27832"/>
    <cellStyle name="20% - Accent1 3 5 2 2 4 6 4" xfId="27833"/>
    <cellStyle name="20% - Accent1 3 5 2 2 4 7" xfId="27834"/>
    <cellStyle name="20% - Accent1 3 5 2 2 4 7 2" xfId="27835"/>
    <cellStyle name="20% - Accent1 3 5 2 2 4 7 2 2" xfId="27836"/>
    <cellStyle name="20% - Accent1 3 5 2 2 4 7 3" xfId="27837"/>
    <cellStyle name="20% - Accent1 3 5 2 2 4 8" xfId="27838"/>
    <cellStyle name="20% - Accent1 3 5 2 2 4 8 2" xfId="27839"/>
    <cellStyle name="20% - Accent1 3 5 2 2 4 8 2 2" xfId="27840"/>
    <cellStyle name="20% - Accent1 3 5 2 2 4 8 3" xfId="27841"/>
    <cellStyle name="20% - Accent1 3 5 2 2 4 9" xfId="27842"/>
    <cellStyle name="20% - Accent1 3 5 2 2 4 9 2" xfId="27843"/>
    <cellStyle name="20% - Accent1 3 5 2 2 5" xfId="27844"/>
    <cellStyle name="20% - Accent1 3 5 2 2 5 2" xfId="27845"/>
    <cellStyle name="20% - Accent1 3 5 2 2 5 2 2" xfId="27846"/>
    <cellStyle name="20% - Accent1 3 5 2 2 5 2 2 2" xfId="27847"/>
    <cellStyle name="20% - Accent1 3 5 2 2 5 2 2 2 2" xfId="27848"/>
    <cellStyle name="20% - Accent1 3 5 2 2 5 2 2 3" xfId="27849"/>
    <cellStyle name="20% - Accent1 3 5 2 2 5 2 3" xfId="27850"/>
    <cellStyle name="20% - Accent1 3 5 2 2 5 2 3 2" xfId="27851"/>
    <cellStyle name="20% - Accent1 3 5 2 2 5 2 4" xfId="27852"/>
    <cellStyle name="20% - Accent1 3 5 2 2 5 3" xfId="27853"/>
    <cellStyle name="20% - Accent1 3 5 2 2 5 3 2" xfId="27854"/>
    <cellStyle name="20% - Accent1 3 5 2 2 5 3 2 2" xfId="27855"/>
    <cellStyle name="20% - Accent1 3 5 2 2 5 3 2 2 2" xfId="27856"/>
    <cellStyle name="20% - Accent1 3 5 2 2 5 3 2 3" xfId="27857"/>
    <cellStyle name="20% - Accent1 3 5 2 2 5 3 3" xfId="27858"/>
    <cellStyle name="20% - Accent1 3 5 2 2 5 3 3 2" xfId="27859"/>
    <cellStyle name="20% - Accent1 3 5 2 2 5 3 4" xfId="27860"/>
    <cellStyle name="20% - Accent1 3 5 2 2 5 4" xfId="27861"/>
    <cellStyle name="20% - Accent1 3 5 2 2 5 4 2" xfId="27862"/>
    <cellStyle name="20% - Accent1 3 5 2 2 5 4 2 2" xfId="27863"/>
    <cellStyle name="20% - Accent1 3 5 2 2 5 4 2 2 2" xfId="27864"/>
    <cellStyle name="20% - Accent1 3 5 2 2 5 4 2 3" xfId="27865"/>
    <cellStyle name="20% - Accent1 3 5 2 2 5 4 3" xfId="27866"/>
    <cellStyle name="20% - Accent1 3 5 2 2 5 4 3 2" xfId="27867"/>
    <cellStyle name="20% - Accent1 3 5 2 2 5 4 4" xfId="27868"/>
    <cellStyle name="20% - Accent1 3 5 2 2 5 5" xfId="27869"/>
    <cellStyle name="20% - Accent1 3 5 2 2 5 5 2" xfId="27870"/>
    <cellStyle name="20% - Accent1 3 5 2 2 5 5 2 2" xfId="27871"/>
    <cellStyle name="20% - Accent1 3 5 2 2 5 5 3" xfId="27872"/>
    <cellStyle name="20% - Accent1 3 5 2 2 5 6" xfId="27873"/>
    <cellStyle name="20% - Accent1 3 5 2 2 5 6 2" xfId="27874"/>
    <cellStyle name="20% - Accent1 3 5 2 2 5 6 2 2" xfId="27875"/>
    <cellStyle name="20% - Accent1 3 5 2 2 5 6 3" xfId="27876"/>
    <cellStyle name="20% - Accent1 3 5 2 2 5 7" xfId="27877"/>
    <cellStyle name="20% - Accent1 3 5 2 2 5 7 2" xfId="27878"/>
    <cellStyle name="20% - Accent1 3 5 2 2 5 8" xfId="27879"/>
    <cellStyle name="20% - Accent1 3 5 2 2 5 8 2" xfId="27880"/>
    <cellStyle name="20% - Accent1 3 5 2 2 5 9" xfId="27881"/>
    <cellStyle name="20% - Accent1 3 5 2 2 6" xfId="27882"/>
    <cellStyle name="20% - Accent1 3 5 2 2 6 2" xfId="27883"/>
    <cellStyle name="20% - Accent1 3 5 2 2 6 2 2" xfId="27884"/>
    <cellStyle name="20% - Accent1 3 5 2 2 6 2 2 2" xfId="27885"/>
    <cellStyle name="20% - Accent1 3 5 2 2 6 2 2 2 2" xfId="27886"/>
    <cellStyle name="20% - Accent1 3 5 2 2 6 2 2 3" xfId="27887"/>
    <cellStyle name="20% - Accent1 3 5 2 2 6 2 3" xfId="27888"/>
    <cellStyle name="20% - Accent1 3 5 2 2 6 2 3 2" xfId="27889"/>
    <cellStyle name="20% - Accent1 3 5 2 2 6 2 4" xfId="27890"/>
    <cellStyle name="20% - Accent1 3 5 2 2 6 3" xfId="27891"/>
    <cellStyle name="20% - Accent1 3 5 2 2 6 3 2" xfId="27892"/>
    <cellStyle name="20% - Accent1 3 5 2 2 6 3 2 2" xfId="27893"/>
    <cellStyle name="20% - Accent1 3 5 2 2 6 3 2 2 2" xfId="27894"/>
    <cellStyle name="20% - Accent1 3 5 2 2 6 3 2 3" xfId="27895"/>
    <cellStyle name="20% - Accent1 3 5 2 2 6 3 3" xfId="27896"/>
    <cellStyle name="20% - Accent1 3 5 2 2 6 3 3 2" xfId="27897"/>
    <cellStyle name="20% - Accent1 3 5 2 2 6 3 4" xfId="27898"/>
    <cellStyle name="20% - Accent1 3 5 2 2 6 4" xfId="27899"/>
    <cellStyle name="20% - Accent1 3 5 2 2 6 4 2" xfId="27900"/>
    <cellStyle name="20% - Accent1 3 5 2 2 6 4 2 2" xfId="27901"/>
    <cellStyle name="20% - Accent1 3 5 2 2 6 4 2 2 2" xfId="27902"/>
    <cellStyle name="20% - Accent1 3 5 2 2 6 4 2 3" xfId="27903"/>
    <cellStyle name="20% - Accent1 3 5 2 2 6 4 3" xfId="27904"/>
    <cellStyle name="20% - Accent1 3 5 2 2 6 4 3 2" xfId="27905"/>
    <cellStyle name="20% - Accent1 3 5 2 2 6 4 4" xfId="27906"/>
    <cellStyle name="20% - Accent1 3 5 2 2 6 5" xfId="27907"/>
    <cellStyle name="20% - Accent1 3 5 2 2 6 5 2" xfId="27908"/>
    <cellStyle name="20% - Accent1 3 5 2 2 6 5 2 2" xfId="27909"/>
    <cellStyle name="20% - Accent1 3 5 2 2 6 5 3" xfId="27910"/>
    <cellStyle name="20% - Accent1 3 5 2 2 6 6" xfId="27911"/>
    <cellStyle name="20% - Accent1 3 5 2 2 6 6 2" xfId="27912"/>
    <cellStyle name="20% - Accent1 3 5 2 2 6 6 2 2" xfId="27913"/>
    <cellStyle name="20% - Accent1 3 5 2 2 6 6 3" xfId="27914"/>
    <cellStyle name="20% - Accent1 3 5 2 2 6 7" xfId="27915"/>
    <cellStyle name="20% - Accent1 3 5 2 2 6 7 2" xfId="27916"/>
    <cellStyle name="20% - Accent1 3 5 2 2 6 8" xfId="27917"/>
    <cellStyle name="20% - Accent1 3 5 2 2 6 8 2" xfId="27918"/>
    <cellStyle name="20% - Accent1 3 5 2 2 6 9" xfId="27919"/>
    <cellStyle name="20% - Accent1 3 5 2 2 7" xfId="27920"/>
    <cellStyle name="20% - Accent1 3 5 2 2 7 2" xfId="27921"/>
    <cellStyle name="20% - Accent1 3 5 2 2 7 2 2" xfId="27922"/>
    <cellStyle name="20% - Accent1 3 5 2 2 7 2 2 2" xfId="27923"/>
    <cellStyle name="20% - Accent1 3 5 2 2 7 2 3" xfId="27924"/>
    <cellStyle name="20% - Accent1 3 5 2 2 7 3" xfId="27925"/>
    <cellStyle name="20% - Accent1 3 5 2 2 7 3 2" xfId="27926"/>
    <cellStyle name="20% - Accent1 3 5 2 2 7 4" xfId="27927"/>
    <cellStyle name="20% - Accent1 3 5 2 2 8" xfId="27928"/>
    <cellStyle name="20% - Accent1 3 5 2 2 8 2" xfId="27929"/>
    <cellStyle name="20% - Accent1 3 5 2 2 8 2 2" xfId="27930"/>
    <cellStyle name="20% - Accent1 3 5 2 2 8 2 2 2" xfId="27931"/>
    <cellStyle name="20% - Accent1 3 5 2 2 8 2 3" xfId="27932"/>
    <cellStyle name="20% - Accent1 3 5 2 2 8 3" xfId="27933"/>
    <cellStyle name="20% - Accent1 3 5 2 2 8 3 2" xfId="27934"/>
    <cellStyle name="20% - Accent1 3 5 2 2 8 4" xfId="27935"/>
    <cellStyle name="20% - Accent1 3 5 2 2 9" xfId="27936"/>
    <cellStyle name="20% - Accent1 3 5 2 2 9 2" xfId="27937"/>
    <cellStyle name="20% - Accent1 3 5 2 2 9 2 2" xfId="27938"/>
    <cellStyle name="20% - Accent1 3 5 2 2 9 2 2 2" xfId="27939"/>
    <cellStyle name="20% - Accent1 3 5 2 2 9 2 3" xfId="27940"/>
    <cellStyle name="20% - Accent1 3 5 2 2 9 3" xfId="27941"/>
    <cellStyle name="20% - Accent1 3 5 2 2 9 3 2" xfId="27942"/>
    <cellStyle name="20% - Accent1 3 5 2 2 9 4" xfId="27943"/>
    <cellStyle name="20% - Accent1 3 5 2 3" xfId="27944"/>
    <cellStyle name="20% - Accent1 3 5 2 3 10" xfId="27945"/>
    <cellStyle name="20% - Accent1 3 5 2 3 10 2" xfId="27946"/>
    <cellStyle name="20% - Accent1 3 5 2 3 11" xfId="27947"/>
    <cellStyle name="20% - Accent1 3 5 2 3 2" xfId="27948"/>
    <cellStyle name="20% - Accent1 3 5 2 3 2 2" xfId="27949"/>
    <cellStyle name="20% - Accent1 3 5 2 3 2 2 2" xfId="27950"/>
    <cellStyle name="20% - Accent1 3 5 2 3 2 2 2 2" xfId="27951"/>
    <cellStyle name="20% - Accent1 3 5 2 3 2 2 2 2 2" xfId="27952"/>
    <cellStyle name="20% - Accent1 3 5 2 3 2 2 2 3" xfId="27953"/>
    <cellStyle name="20% - Accent1 3 5 2 3 2 2 3" xfId="27954"/>
    <cellStyle name="20% - Accent1 3 5 2 3 2 2 3 2" xfId="27955"/>
    <cellStyle name="20% - Accent1 3 5 2 3 2 2 4" xfId="27956"/>
    <cellStyle name="20% - Accent1 3 5 2 3 2 3" xfId="27957"/>
    <cellStyle name="20% - Accent1 3 5 2 3 2 3 2" xfId="27958"/>
    <cellStyle name="20% - Accent1 3 5 2 3 2 3 2 2" xfId="27959"/>
    <cellStyle name="20% - Accent1 3 5 2 3 2 3 2 2 2" xfId="27960"/>
    <cellStyle name="20% - Accent1 3 5 2 3 2 3 2 3" xfId="27961"/>
    <cellStyle name="20% - Accent1 3 5 2 3 2 3 3" xfId="27962"/>
    <cellStyle name="20% - Accent1 3 5 2 3 2 3 3 2" xfId="27963"/>
    <cellStyle name="20% - Accent1 3 5 2 3 2 3 4" xfId="27964"/>
    <cellStyle name="20% - Accent1 3 5 2 3 2 4" xfId="27965"/>
    <cellStyle name="20% - Accent1 3 5 2 3 2 4 2" xfId="27966"/>
    <cellStyle name="20% - Accent1 3 5 2 3 2 4 2 2" xfId="27967"/>
    <cellStyle name="20% - Accent1 3 5 2 3 2 4 2 2 2" xfId="27968"/>
    <cellStyle name="20% - Accent1 3 5 2 3 2 4 2 3" xfId="27969"/>
    <cellStyle name="20% - Accent1 3 5 2 3 2 4 3" xfId="27970"/>
    <cellStyle name="20% - Accent1 3 5 2 3 2 4 3 2" xfId="27971"/>
    <cellStyle name="20% - Accent1 3 5 2 3 2 4 4" xfId="27972"/>
    <cellStyle name="20% - Accent1 3 5 2 3 2 5" xfId="27973"/>
    <cellStyle name="20% - Accent1 3 5 2 3 2 5 2" xfId="27974"/>
    <cellStyle name="20% - Accent1 3 5 2 3 2 5 2 2" xfId="27975"/>
    <cellStyle name="20% - Accent1 3 5 2 3 2 5 3" xfId="27976"/>
    <cellStyle name="20% - Accent1 3 5 2 3 2 6" xfId="27977"/>
    <cellStyle name="20% - Accent1 3 5 2 3 2 6 2" xfId="27978"/>
    <cellStyle name="20% - Accent1 3 5 2 3 2 6 2 2" xfId="27979"/>
    <cellStyle name="20% - Accent1 3 5 2 3 2 6 3" xfId="27980"/>
    <cellStyle name="20% - Accent1 3 5 2 3 2 7" xfId="27981"/>
    <cellStyle name="20% - Accent1 3 5 2 3 2 7 2" xfId="27982"/>
    <cellStyle name="20% - Accent1 3 5 2 3 2 8" xfId="27983"/>
    <cellStyle name="20% - Accent1 3 5 2 3 2 8 2" xfId="27984"/>
    <cellStyle name="20% - Accent1 3 5 2 3 2 9" xfId="27985"/>
    <cellStyle name="20% - Accent1 3 5 2 3 3" xfId="27986"/>
    <cellStyle name="20% - Accent1 3 5 2 3 3 2" xfId="27987"/>
    <cellStyle name="20% - Accent1 3 5 2 3 3 2 2" xfId="27988"/>
    <cellStyle name="20% - Accent1 3 5 2 3 3 2 2 2" xfId="27989"/>
    <cellStyle name="20% - Accent1 3 5 2 3 3 2 2 2 2" xfId="27990"/>
    <cellStyle name="20% - Accent1 3 5 2 3 3 2 2 3" xfId="27991"/>
    <cellStyle name="20% - Accent1 3 5 2 3 3 2 3" xfId="27992"/>
    <cellStyle name="20% - Accent1 3 5 2 3 3 2 3 2" xfId="27993"/>
    <cellStyle name="20% - Accent1 3 5 2 3 3 2 4" xfId="27994"/>
    <cellStyle name="20% - Accent1 3 5 2 3 3 3" xfId="27995"/>
    <cellStyle name="20% - Accent1 3 5 2 3 3 3 2" xfId="27996"/>
    <cellStyle name="20% - Accent1 3 5 2 3 3 3 2 2" xfId="27997"/>
    <cellStyle name="20% - Accent1 3 5 2 3 3 3 2 2 2" xfId="27998"/>
    <cellStyle name="20% - Accent1 3 5 2 3 3 3 2 3" xfId="27999"/>
    <cellStyle name="20% - Accent1 3 5 2 3 3 3 3" xfId="28000"/>
    <cellStyle name="20% - Accent1 3 5 2 3 3 3 3 2" xfId="28001"/>
    <cellStyle name="20% - Accent1 3 5 2 3 3 3 4" xfId="28002"/>
    <cellStyle name="20% - Accent1 3 5 2 3 3 4" xfId="28003"/>
    <cellStyle name="20% - Accent1 3 5 2 3 3 4 2" xfId="28004"/>
    <cellStyle name="20% - Accent1 3 5 2 3 3 4 2 2" xfId="28005"/>
    <cellStyle name="20% - Accent1 3 5 2 3 3 4 2 2 2" xfId="28006"/>
    <cellStyle name="20% - Accent1 3 5 2 3 3 4 2 3" xfId="28007"/>
    <cellStyle name="20% - Accent1 3 5 2 3 3 4 3" xfId="28008"/>
    <cellStyle name="20% - Accent1 3 5 2 3 3 4 3 2" xfId="28009"/>
    <cellStyle name="20% - Accent1 3 5 2 3 3 4 4" xfId="28010"/>
    <cellStyle name="20% - Accent1 3 5 2 3 3 5" xfId="28011"/>
    <cellStyle name="20% - Accent1 3 5 2 3 3 5 2" xfId="28012"/>
    <cellStyle name="20% - Accent1 3 5 2 3 3 5 2 2" xfId="28013"/>
    <cellStyle name="20% - Accent1 3 5 2 3 3 5 3" xfId="28014"/>
    <cellStyle name="20% - Accent1 3 5 2 3 3 6" xfId="28015"/>
    <cellStyle name="20% - Accent1 3 5 2 3 3 6 2" xfId="28016"/>
    <cellStyle name="20% - Accent1 3 5 2 3 3 6 2 2" xfId="28017"/>
    <cellStyle name="20% - Accent1 3 5 2 3 3 6 3" xfId="28018"/>
    <cellStyle name="20% - Accent1 3 5 2 3 3 7" xfId="28019"/>
    <cellStyle name="20% - Accent1 3 5 2 3 3 7 2" xfId="28020"/>
    <cellStyle name="20% - Accent1 3 5 2 3 3 8" xfId="28021"/>
    <cellStyle name="20% - Accent1 3 5 2 3 3 8 2" xfId="28022"/>
    <cellStyle name="20% - Accent1 3 5 2 3 3 9" xfId="28023"/>
    <cellStyle name="20% - Accent1 3 5 2 3 4" xfId="28024"/>
    <cellStyle name="20% - Accent1 3 5 2 3 4 2" xfId="28025"/>
    <cellStyle name="20% - Accent1 3 5 2 3 4 2 2" xfId="28026"/>
    <cellStyle name="20% - Accent1 3 5 2 3 4 2 2 2" xfId="28027"/>
    <cellStyle name="20% - Accent1 3 5 2 3 4 2 3" xfId="28028"/>
    <cellStyle name="20% - Accent1 3 5 2 3 4 3" xfId="28029"/>
    <cellStyle name="20% - Accent1 3 5 2 3 4 3 2" xfId="28030"/>
    <cellStyle name="20% - Accent1 3 5 2 3 4 4" xfId="28031"/>
    <cellStyle name="20% - Accent1 3 5 2 3 5" xfId="28032"/>
    <cellStyle name="20% - Accent1 3 5 2 3 5 2" xfId="28033"/>
    <cellStyle name="20% - Accent1 3 5 2 3 5 2 2" xfId="28034"/>
    <cellStyle name="20% - Accent1 3 5 2 3 5 2 2 2" xfId="28035"/>
    <cellStyle name="20% - Accent1 3 5 2 3 5 2 3" xfId="28036"/>
    <cellStyle name="20% - Accent1 3 5 2 3 5 3" xfId="28037"/>
    <cellStyle name="20% - Accent1 3 5 2 3 5 3 2" xfId="28038"/>
    <cellStyle name="20% - Accent1 3 5 2 3 5 4" xfId="28039"/>
    <cellStyle name="20% - Accent1 3 5 2 3 6" xfId="28040"/>
    <cellStyle name="20% - Accent1 3 5 2 3 6 2" xfId="28041"/>
    <cellStyle name="20% - Accent1 3 5 2 3 6 2 2" xfId="28042"/>
    <cellStyle name="20% - Accent1 3 5 2 3 6 2 2 2" xfId="28043"/>
    <cellStyle name="20% - Accent1 3 5 2 3 6 2 3" xfId="28044"/>
    <cellStyle name="20% - Accent1 3 5 2 3 6 3" xfId="28045"/>
    <cellStyle name="20% - Accent1 3 5 2 3 6 3 2" xfId="28046"/>
    <cellStyle name="20% - Accent1 3 5 2 3 6 4" xfId="28047"/>
    <cellStyle name="20% - Accent1 3 5 2 3 7" xfId="28048"/>
    <cellStyle name="20% - Accent1 3 5 2 3 7 2" xfId="28049"/>
    <cellStyle name="20% - Accent1 3 5 2 3 7 2 2" xfId="28050"/>
    <cellStyle name="20% - Accent1 3 5 2 3 7 3" xfId="28051"/>
    <cellStyle name="20% - Accent1 3 5 2 3 8" xfId="28052"/>
    <cellStyle name="20% - Accent1 3 5 2 3 8 2" xfId="28053"/>
    <cellStyle name="20% - Accent1 3 5 2 3 8 2 2" xfId="28054"/>
    <cellStyle name="20% - Accent1 3 5 2 3 8 3" xfId="28055"/>
    <cellStyle name="20% - Accent1 3 5 2 3 9" xfId="28056"/>
    <cellStyle name="20% - Accent1 3 5 2 3 9 2" xfId="28057"/>
    <cellStyle name="20% - Accent1 3 5 2 4" xfId="28058"/>
    <cellStyle name="20% - Accent1 3 5 2 4 10" xfId="28059"/>
    <cellStyle name="20% - Accent1 3 5 2 4 10 2" xfId="28060"/>
    <cellStyle name="20% - Accent1 3 5 2 4 11" xfId="28061"/>
    <cellStyle name="20% - Accent1 3 5 2 4 2" xfId="28062"/>
    <cellStyle name="20% - Accent1 3 5 2 4 2 2" xfId="28063"/>
    <cellStyle name="20% - Accent1 3 5 2 4 2 2 2" xfId="28064"/>
    <cellStyle name="20% - Accent1 3 5 2 4 2 2 2 2" xfId="28065"/>
    <cellStyle name="20% - Accent1 3 5 2 4 2 2 2 2 2" xfId="28066"/>
    <cellStyle name="20% - Accent1 3 5 2 4 2 2 2 3" xfId="28067"/>
    <cellStyle name="20% - Accent1 3 5 2 4 2 2 3" xfId="28068"/>
    <cellStyle name="20% - Accent1 3 5 2 4 2 2 3 2" xfId="28069"/>
    <cellStyle name="20% - Accent1 3 5 2 4 2 2 4" xfId="28070"/>
    <cellStyle name="20% - Accent1 3 5 2 4 2 3" xfId="28071"/>
    <cellStyle name="20% - Accent1 3 5 2 4 2 3 2" xfId="28072"/>
    <cellStyle name="20% - Accent1 3 5 2 4 2 3 2 2" xfId="28073"/>
    <cellStyle name="20% - Accent1 3 5 2 4 2 3 2 2 2" xfId="28074"/>
    <cellStyle name="20% - Accent1 3 5 2 4 2 3 2 3" xfId="28075"/>
    <cellStyle name="20% - Accent1 3 5 2 4 2 3 3" xfId="28076"/>
    <cellStyle name="20% - Accent1 3 5 2 4 2 3 3 2" xfId="28077"/>
    <cellStyle name="20% - Accent1 3 5 2 4 2 3 4" xfId="28078"/>
    <cellStyle name="20% - Accent1 3 5 2 4 2 4" xfId="28079"/>
    <cellStyle name="20% - Accent1 3 5 2 4 2 4 2" xfId="28080"/>
    <cellStyle name="20% - Accent1 3 5 2 4 2 4 2 2" xfId="28081"/>
    <cellStyle name="20% - Accent1 3 5 2 4 2 4 2 2 2" xfId="28082"/>
    <cellStyle name="20% - Accent1 3 5 2 4 2 4 2 3" xfId="28083"/>
    <cellStyle name="20% - Accent1 3 5 2 4 2 4 3" xfId="28084"/>
    <cellStyle name="20% - Accent1 3 5 2 4 2 4 3 2" xfId="28085"/>
    <cellStyle name="20% - Accent1 3 5 2 4 2 4 4" xfId="28086"/>
    <cellStyle name="20% - Accent1 3 5 2 4 2 5" xfId="28087"/>
    <cellStyle name="20% - Accent1 3 5 2 4 2 5 2" xfId="28088"/>
    <cellStyle name="20% - Accent1 3 5 2 4 2 5 2 2" xfId="28089"/>
    <cellStyle name="20% - Accent1 3 5 2 4 2 5 3" xfId="28090"/>
    <cellStyle name="20% - Accent1 3 5 2 4 2 6" xfId="28091"/>
    <cellStyle name="20% - Accent1 3 5 2 4 2 6 2" xfId="28092"/>
    <cellStyle name="20% - Accent1 3 5 2 4 2 6 2 2" xfId="28093"/>
    <cellStyle name="20% - Accent1 3 5 2 4 2 6 3" xfId="28094"/>
    <cellStyle name="20% - Accent1 3 5 2 4 2 7" xfId="28095"/>
    <cellStyle name="20% - Accent1 3 5 2 4 2 7 2" xfId="28096"/>
    <cellStyle name="20% - Accent1 3 5 2 4 2 8" xfId="28097"/>
    <cellStyle name="20% - Accent1 3 5 2 4 2 8 2" xfId="28098"/>
    <cellStyle name="20% - Accent1 3 5 2 4 2 9" xfId="28099"/>
    <cellStyle name="20% - Accent1 3 5 2 4 3" xfId="28100"/>
    <cellStyle name="20% - Accent1 3 5 2 4 3 2" xfId="28101"/>
    <cellStyle name="20% - Accent1 3 5 2 4 3 2 2" xfId="28102"/>
    <cellStyle name="20% - Accent1 3 5 2 4 3 2 2 2" xfId="28103"/>
    <cellStyle name="20% - Accent1 3 5 2 4 3 2 2 2 2" xfId="28104"/>
    <cellStyle name="20% - Accent1 3 5 2 4 3 2 2 3" xfId="28105"/>
    <cellStyle name="20% - Accent1 3 5 2 4 3 2 3" xfId="28106"/>
    <cellStyle name="20% - Accent1 3 5 2 4 3 2 3 2" xfId="28107"/>
    <cellStyle name="20% - Accent1 3 5 2 4 3 2 4" xfId="28108"/>
    <cellStyle name="20% - Accent1 3 5 2 4 3 3" xfId="28109"/>
    <cellStyle name="20% - Accent1 3 5 2 4 3 3 2" xfId="28110"/>
    <cellStyle name="20% - Accent1 3 5 2 4 3 3 2 2" xfId="28111"/>
    <cellStyle name="20% - Accent1 3 5 2 4 3 3 2 2 2" xfId="28112"/>
    <cellStyle name="20% - Accent1 3 5 2 4 3 3 2 3" xfId="28113"/>
    <cellStyle name="20% - Accent1 3 5 2 4 3 3 3" xfId="28114"/>
    <cellStyle name="20% - Accent1 3 5 2 4 3 3 3 2" xfId="28115"/>
    <cellStyle name="20% - Accent1 3 5 2 4 3 3 4" xfId="28116"/>
    <cellStyle name="20% - Accent1 3 5 2 4 3 4" xfId="28117"/>
    <cellStyle name="20% - Accent1 3 5 2 4 3 4 2" xfId="28118"/>
    <cellStyle name="20% - Accent1 3 5 2 4 3 4 2 2" xfId="28119"/>
    <cellStyle name="20% - Accent1 3 5 2 4 3 4 2 2 2" xfId="28120"/>
    <cellStyle name="20% - Accent1 3 5 2 4 3 4 2 3" xfId="28121"/>
    <cellStyle name="20% - Accent1 3 5 2 4 3 4 3" xfId="28122"/>
    <cellStyle name="20% - Accent1 3 5 2 4 3 4 3 2" xfId="28123"/>
    <cellStyle name="20% - Accent1 3 5 2 4 3 4 4" xfId="28124"/>
    <cellStyle name="20% - Accent1 3 5 2 4 3 5" xfId="28125"/>
    <cellStyle name="20% - Accent1 3 5 2 4 3 5 2" xfId="28126"/>
    <cellStyle name="20% - Accent1 3 5 2 4 3 5 2 2" xfId="28127"/>
    <cellStyle name="20% - Accent1 3 5 2 4 3 5 3" xfId="28128"/>
    <cellStyle name="20% - Accent1 3 5 2 4 3 6" xfId="28129"/>
    <cellStyle name="20% - Accent1 3 5 2 4 3 6 2" xfId="28130"/>
    <cellStyle name="20% - Accent1 3 5 2 4 3 6 2 2" xfId="28131"/>
    <cellStyle name="20% - Accent1 3 5 2 4 3 6 3" xfId="28132"/>
    <cellStyle name="20% - Accent1 3 5 2 4 3 7" xfId="28133"/>
    <cellStyle name="20% - Accent1 3 5 2 4 3 7 2" xfId="28134"/>
    <cellStyle name="20% - Accent1 3 5 2 4 3 8" xfId="28135"/>
    <cellStyle name="20% - Accent1 3 5 2 4 3 8 2" xfId="28136"/>
    <cellStyle name="20% - Accent1 3 5 2 4 3 9" xfId="28137"/>
    <cellStyle name="20% - Accent1 3 5 2 4 4" xfId="28138"/>
    <cellStyle name="20% - Accent1 3 5 2 4 4 2" xfId="28139"/>
    <cellStyle name="20% - Accent1 3 5 2 4 4 2 2" xfId="28140"/>
    <cellStyle name="20% - Accent1 3 5 2 4 4 2 2 2" xfId="28141"/>
    <cellStyle name="20% - Accent1 3 5 2 4 4 2 3" xfId="28142"/>
    <cellStyle name="20% - Accent1 3 5 2 4 4 3" xfId="28143"/>
    <cellStyle name="20% - Accent1 3 5 2 4 4 3 2" xfId="28144"/>
    <cellStyle name="20% - Accent1 3 5 2 4 4 4" xfId="28145"/>
    <cellStyle name="20% - Accent1 3 5 2 4 5" xfId="28146"/>
    <cellStyle name="20% - Accent1 3 5 2 4 5 2" xfId="28147"/>
    <cellStyle name="20% - Accent1 3 5 2 4 5 2 2" xfId="28148"/>
    <cellStyle name="20% - Accent1 3 5 2 4 5 2 2 2" xfId="28149"/>
    <cellStyle name="20% - Accent1 3 5 2 4 5 2 3" xfId="28150"/>
    <cellStyle name="20% - Accent1 3 5 2 4 5 3" xfId="28151"/>
    <cellStyle name="20% - Accent1 3 5 2 4 5 3 2" xfId="28152"/>
    <cellStyle name="20% - Accent1 3 5 2 4 5 4" xfId="28153"/>
    <cellStyle name="20% - Accent1 3 5 2 4 6" xfId="28154"/>
    <cellStyle name="20% - Accent1 3 5 2 4 6 2" xfId="28155"/>
    <cellStyle name="20% - Accent1 3 5 2 4 6 2 2" xfId="28156"/>
    <cellStyle name="20% - Accent1 3 5 2 4 6 2 2 2" xfId="28157"/>
    <cellStyle name="20% - Accent1 3 5 2 4 6 2 3" xfId="28158"/>
    <cellStyle name="20% - Accent1 3 5 2 4 6 3" xfId="28159"/>
    <cellStyle name="20% - Accent1 3 5 2 4 6 3 2" xfId="28160"/>
    <cellStyle name="20% - Accent1 3 5 2 4 6 4" xfId="28161"/>
    <cellStyle name="20% - Accent1 3 5 2 4 7" xfId="28162"/>
    <cellStyle name="20% - Accent1 3 5 2 4 7 2" xfId="28163"/>
    <cellStyle name="20% - Accent1 3 5 2 4 7 2 2" xfId="28164"/>
    <cellStyle name="20% - Accent1 3 5 2 4 7 3" xfId="28165"/>
    <cellStyle name="20% - Accent1 3 5 2 4 8" xfId="28166"/>
    <cellStyle name="20% - Accent1 3 5 2 4 8 2" xfId="28167"/>
    <cellStyle name="20% - Accent1 3 5 2 4 8 2 2" xfId="28168"/>
    <cellStyle name="20% - Accent1 3 5 2 4 8 3" xfId="28169"/>
    <cellStyle name="20% - Accent1 3 5 2 4 9" xfId="28170"/>
    <cellStyle name="20% - Accent1 3 5 2 4 9 2" xfId="28171"/>
    <cellStyle name="20% - Accent1 3 5 2 5" xfId="28172"/>
    <cellStyle name="20% - Accent1 3 5 2 5 10" xfId="28173"/>
    <cellStyle name="20% - Accent1 3 5 2 5 10 2" xfId="28174"/>
    <cellStyle name="20% - Accent1 3 5 2 5 11" xfId="28175"/>
    <cellStyle name="20% - Accent1 3 5 2 5 2" xfId="28176"/>
    <cellStyle name="20% - Accent1 3 5 2 5 2 2" xfId="28177"/>
    <cellStyle name="20% - Accent1 3 5 2 5 2 2 2" xfId="28178"/>
    <cellStyle name="20% - Accent1 3 5 2 5 2 2 2 2" xfId="28179"/>
    <cellStyle name="20% - Accent1 3 5 2 5 2 2 2 2 2" xfId="28180"/>
    <cellStyle name="20% - Accent1 3 5 2 5 2 2 2 3" xfId="28181"/>
    <cellStyle name="20% - Accent1 3 5 2 5 2 2 3" xfId="28182"/>
    <cellStyle name="20% - Accent1 3 5 2 5 2 2 3 2" xfId="28183"/>
    <cellStyle name="20% - Accent1 3 5 2 5 2 2 4" xfId="28184"/>
    <cellStyle name="20% - Accent1 3 5 2 5 2 3" xfId="28185"/>
    <cellStyle name="20% - Accent1 3 5 2 5 2 3 2" xfId="28186"/>
    <cellStyle name="20% - Accent1 3 5 2 5 2 3 2 2" xfId="28187"/>
    <cellStyle name="20% - Accent1 3 5 2 5 2 3 2 2 2" xfId="28188"/>
    <cellStyle name="20% - Accent1 3 5 2 5 2 3 2 3" xfId="28189"/>
    <cellStyle name="20% - Accent1 3 5 2 5 2 3 3" xfId="28190"/>
    <cellStyle name="20% - Accent1 3 5 2 5 2 3 3 2" xfId="28191"/>
    <cellStyle name="20% - Accent1 3 5 2 5 2 3 4" xfId="28192"/>
    <cellStyle name="20% - Accent1 3 5 2 5 2 4" xfId="28193"/>
    <cellStyle name="20% - Accent1 3 5 2 5 2 4 2" xfId="28194"/>
    <cellStyle name="20% - Accent1 3 5 2 5 2 4 2 2" xfId="28195"/>
    <cellStyle name="20% - Accent1 3 5 2 5 2 4 2 2 2" xfId="28196"/>
    <cellStyle name="20% - Accent1 3 5 2 5 2 4 2 3" xfId="28197"/>
    <cellStyle name="20% - Accent1 3 5 2 5 2 4 3" xfId="28198"/>
    <cellStyle name="20% - Accent1 3 5 2 5 2 4 3 2" xfId="28199"/>
    <cellStyle name="20% - Accent1 3 5 2 5 2 4 4" xfId="28200"/>
    <cellStyle name="20% - Accent1 3 5 2 5 2 5" xfId="28201"/>
    <cellStyle name="20% - Accent1 3 5 2 5 2 5 2" xfId="28202"/>
    <cellStyle name="20% - Accent1 3 5 2 5 2 5 2 2" xfId="28203"/>
    <cellStyle name="20% - Accent1 3 5 2 5 2 5 3" xfId="28204"/>
    <cellStyle name="20% - Accent1 3 5 2 5 2 6" xfId="28205"/>
    <cellStyle name="20% - Accent1 3 5 2 5 2 6 2" xfId="28206"/>
    <cellStyle name="20% - Accent1 3 5 2 5 2 6 2 2" xfId="28207"/>
    <cellStyle name="20% - Accent1 3 5 2 5 2 6 3" xfId="28208"/>
    <cellStyle name="20% - Accent1 3 5 2 5 2 7" xfId="28209"/>
    <cellStyle name="20% - Accent1 3 5 2 5 2 7 2" xfId="28210"/>
    <cellStyle name="20% - Accent1 3 5 2 5 2 8" xfId="28211"/>
    <cellStyle name="20% - Accent1 3 5 2 5 2 8 2" xfId="28212"/>
    <cellStyle name="20% - Accent1 3 5 2 5 2 9" xfId="28213"/>
    <cellStyle name="20% - Accent1 3 5 2 5 3" xfId="28214"/>
    <cellStyle name="20% - Accent1 3 5 2 5 3 2" xfId="28215"/>
    <cellStyle name="20% - Accent1 3 5 2 5 3 2 2" xfId="28216"/>
    <cellStyle name="20% - Accent1 3 5 2 5 3 2 2 2" xfId="28217"/>
    <cellStyle name="20% - Accent1 3 5 2 5 3 2 2 2 2" xfId="28218"/>
    <cellStyle name="20% - Accent1 3 5 2 5 3 2 2 3" xfId="28219"/>
    <cellStyle name="20% - Accent1 3 5 2 5 3 2 3" xfId="28220"/>
    <cellStyle name="20% - Accent1 3 5 2 5 3 2 3 2" xfId="28221"/>
    <cellStyle name="20% - Accent1 3 5 2 5 3 2 4" xfId="28222"/>
    <cellStyle name="20% - Accent1 3 5 2 5 3 3" xfId="28223"/>
    <cellStyle name="20% - Accent1 3 5 2 5 3 3 2" xfId="28224"/>
    <cellStyle name="20% - Accent1 3 5 2 5 3 3 2 2" xfId="28225"/>
    <cellStyle name="20% - Accent1 3 5 2 5 3 3 2 2 2" xfId="28226"/>
    <cellStyle name="20% - Accent1 3 5 2 5 3 3 2 3" xfId="28227"/>
    <cellStyle name="20% - Accent1 3 5 2 5 3 3 3" xfId="28228"/>
    <cellStyle name="20% - Accent1 3 5 2 5 3 3 3 2" xfId="28229"/>
    <cellStyle name="20% - Accent1 3 5 2 5 3 3 4" xfId="28230"/>
    <cellStyle name="20% - Accent1 3 5 2 5 3 4" xfId="28231"/>
    <cellStyle name="20% - Accent1 3 5 2 5 3 4 2" xfId="28232"/>
    <cellStyle name="20% - Accent1 3 5 2 5 3 4 2 2" xfId="28233"/>
    <cellStyle name="20% - Accent1 3 5 2 5 3 4 2 2 2" xfId="28234"/>
    <cellStyle name="20% - Accent1 3 5 2 5 3 4 2 3" xfId="28235"/>
    <cellStyle name="20% - Accent1 3 5 2 5 3 4 3" xfId="28236"/>
    <cellStyle name="20% - Accent1 3 5 2 5 3 4 3 2" xfId="28237"/>
    <cellStyle name="20% - Accent1 3 5 2 5 3 4 4" xfId="28238"/>
    <cellStyle name="20% - Accent1 3 5 2 5 3 5" xfId="28239"/>
    <cellStyle name="20% - Accent1 3 5 2 5 3 5 2" xfId="28240"/>
    <cellStyle name="20% - Accent1 3 5 2 5 3 5 2 2" xfId="28241"/>
    <cellStyle name="20% - Accent1 3 5 2 5 3 5 3" xfId="28242"/>
    <cellStyle name="20% - Accent1 3 5 2 5 3 6" xfId="28243"/>
    <cellStyle name="20% - Accent1 3 5 2 5 3 6 2" xfId="28244"/>
    <cellStyle name="20% - Accent1 3 5 2 5 3 6 2 2" xfId="28245"/>
    <cellStyle name="20% - Accent1 3 5 2 5 3 6 3" xfId="28246"/>
    <cellStyle name="20% - Accent1 3 5 2 5 3 7" xfId="28247"/>
    <cellStyle name="20% - Accent1 3 5 2 5 3 7 2" xfId="28248"/>
    <cellStyle name="20% - Accent1 3 5 2 5 3 8" xfId="28249"/>
    <cellStyle name="20% - Accent1 3 5 2 5 3 8 2" xfId="28250"/>
    <cellStyle name="20% - Accent1 3 5 2 5 3 9" xfId="28251"/>
    <cellStyle name="20% - Accent1 3 5 2 5 4" xfId="28252"/>
    <cellStyle name="20% - Accent1 3 5 2 5 4 2" xfId="28253"/>
    <cellStyle name="20% - Accent1 3 5 2 5 4 2 2" xfId="28254"/>
    <cellStyle name="20% - Accent1 3 5 2 5 4 2 2 2" xfId="28255"/>
    <cellStyle name="20% - Accent1 3 5 2 5 4 2 3" xfId="28256"/>
    <cellStyle name="20% - Accent1 3 5 2 5 4 3" xfId="28257"/>
    <cellStyle name="20% - Accent1 3 5 2 5 4 3 2" xfId="28258"/>
    <cellStyle name="20% - Accent1 3 5 2 5 4 4" xfId="28259"/>
    <cellStyle name="20% - Accent1 3 5 2 5 5" xfId="28260"/>
    <cellStyle name="20% - Accent1 3 5 2 5 5 2" xfId="28261"/>
    <cellStyle name="20% - Accent1 3 5 2 5 5 2 2" xfId="28262"/>
    <cellStyle name="20% - Accent1 3 5 2 5 5 2 2 2" xfId="28263"/>
    <cellStyle name="20% - Accent1 3 5 2 5 5 2 3" xfId="28264"/>
    <cellStyle name="20% - Accent1 3 5 2 5 5 3" xfId="28265"/>
    <cellStyle name="20% - Accent1 3 5 2 5 5 3 2" xfId="28266"/>
    <cellStyle name="20% - Accent1 3 5 2 5 5 4" xfId="28267"/>
    <cellStyle name="20% - Accent1 3 5 2 5 6" xfId="28268"/>
    <cellStyle name="20% - Accent1 3 5 2 5 6 2" xfId="28269"/>
    <cellStyle name="20% - Accent1 3 5 2 5 6 2 2" xfId="28270"/>
    <cellStyle name="20% - Accent1 3 5 2 5 6 2 2 2" xfId="28271"/>
    <cellStyle name="20% - Accent1 3 5 2 5 6 2 3" xfId="28272"/>
    <cellStyle name="20% - Accent1 3 5 2 5 6 3" xfId="28273"/>
    <cellStyle name="20% - Accent1 3 5 2 5 6 3 2" xfId="28274"/>
    <cellStyle name="20% - Accent1 3 5 2 5 6 4" xfId="28275"/>
    <cellStyle name="20% - Accent1 3 5 2 5 7" xfId="28276"/>
    <cellStyle name="20% - Accent1 3 5 2 5 7 2" xfId="28277"/>
    <cellStyle name="20% - Accent1 3 5 2 5 7 2 2" xfId="28278"/>
    <cellStyle name="20% - Accent1 3 5 2 5 7 3" xfId="28279"/>
    <cellStyle name="20% - Accent1 3 5 2 5 8" xfId="28280"/>
    <cellStyle name="20% - Accent1 3 5 2 5 8 2" xfId="28281"/>
    <cellStyle name="20% - Accent1 3 5 2 5 8 2 2" xfId="28282"/>
    <cellStyle name="20% - Accent1 3 5 2 5 8 3" xfId="28283"/>
    <cellStyle name="20% - Accent1 3 5 2 5 9" xfId="28284"/>
    <cellStyle name="20% - Accent1 3 5 2 5 9 2" xfId="28285"/>
    <cellStyle name="20% - Accent1 3 5 2 6" xfId="28286"/>
    <cellStyle name="20% - Accent1 3 5 2 6 2" xfId="28287"/>
    <cellStyle name="20% - Accent1 3 5 2 6 2 2" xfId="28288"/>
    <cellStyle name="20% - Accent1 3 5 2 6 2 2 2" xfId="28289"/>
    <cellStyle name="20% - Accent1 3 5 2 6 2 2 2 2" xfId="28290"/>
    <cellStyle name="20% - Accent1 3 5 2 6 2 2 3" xfId="28291"/>
    <cellStyle name="20% - Accent1 3 5 2 6 2 3" xfId="28292"/>
    <cellStyle name="20% - Accent1 3 5 2 6 2 3 2" xfId="28293"/>
    <cellStyle name="20% - Accent1 3 5 2 6 2 4" xfId="28294"/>
    <cellStyle name="20% - Accent1 3 5 2 6 3" xfId="28295"/>
    <cellStyle name="20% - Accent1 3 5 2 6 3 2" xfId="28296"/>
    <cellStyle name="20% - Accent1 3 5 2 6 3 2 2" xfId="28297"/>
    <cellStyle name="20% - Accent1 3 5 2 6 3 2 2 2" xfId="28298"/>
    <cellStyle name="20% - Accent1 3 5 2 6 3 2 3" xfId="28299"/>
    <cellStyle name="20% - Accent1 3 5 2 6 3 3" xfId="28300"/>
    <cellStyle name="20% - Accent1 3 5 2 6 3 3 2" xfId="28301"/>
    <cellStyle name="20% - Accent1 3 5 2 6 3 4" xfId="28302"/>
    <cellStyle name="20% - Accent1 3 5 2 6 4" xfId="28303"/>
    <cellStyle name="20% - Accent1 3 5 2 6 4 2" xfId="28304"/>
    <cellStyle name="20% - Accent1 3 5 2 6 4 2 2" xfId="28305"/>
    <cellStyle name="20% - Accent1 3 5 2 6 4 2 2 2" xfId="28306"/>
    <cellStyle name="20% - Accent1 3 5 2 6 4 2 3" xfId="28307"/>
    <cellStyle name="20% - Accent1 3 5 2 6 4 3" xfId="28308"/>
    <cellStyle name="20% - Accent1 3 5 2 6 4 3 2" xfId="28309"/>
    <cellStyle name="20% - Accent1 3 5 2 6 4 4" xfId="28310"/>
    <cellStyle name="20% - Accent1 3 5 2 6 5" xfId="28311"/>
    <cellStyle name="20% - Accent1 3 5 2 6 5 2" xfId="28312"/>
    <cellStyle name="20% - Accent1 3 5 2 6 5 2 2" xfId="28313"/>
    <cellStyle name="20% - Accent1 3 5 2 6 5 3" xfId="28314"/>
    <cellStyle name="20% - Accent1 3 5 2 6 6" xfId="28315"/>
    <cellStyle name="20% - Accent1 3 5 2 6 6 2" xfId="28316"/>
    <cellStyle name="20% - Accent1 3 5 2 6 6 2 2" xfId="28317"/>
    <cellStyle name="20% - Accent1 3 5 2 6 6 3" xfId="28318"/>
    <cellStyle name="20% - Accent1 3 5 2 6 7" xfId="28319"/>
    <cellStyle name="20% - Accent1 3 5 2 6 7 2" xfId="28320"/>
    <cellStyle name="20% - Accent1 3 5 2 6 8" xfId="28321"/>
    <cellStyle name="20% - Accent1 3 5 2 6 8 2" xfId="28322"/>
    <cellStyle name="20% - Accent1 3 5 2 6 9" xfId="28323"/>
    <cellStyle name="20% - Accent1 3 5 2 7" xfId="28324"/>
    <cellStyle name="20% - Accent1 3 5 2 7 2" xfId="28325"/>
    <cellStyle name="20% - Accent1 3 5 2 7 2 2" xfId="28326"/>
    <cellStyle name="20% - Accent1 3 5 2 7 2 2 2" xfId="28327"/>
    <cellStyle name="20% - Accent1 3 5 2 7 2 2 2 2" xfId="28328"/>
    <cellStyle name="20% - Accent1 3 5 2 7 2 2 3" xfId="28329"/>
    <cellStyle name="20% - Accent1 3 5 2 7 2 3" xfId="28330"/>
    <cellStyle name="20% - Accent1 3 5 2 7 2 3 2" xfId="28331"/>
    <cellStyle name="20% - Accent1 3 5 2 7 2 4" xfId="28332"/>
    <cellStyle name="20% - Accent1 3 5 2 7 3" xfId="28333"/>
    <cellStyle name="20% - Accent1 3 5 2 7 3 2" xfId="28334"/>
    <cellStyle name="20% - Accent1 3 5 2 7 3 2 2" xfId="28335"/>
    <cellStyle name="20% - Accent1 3 5 2 7 3 2 2 2" xfId="28336"/>
    <cellStyle name="20% - Accent1 3 5 2 7 3 2 3" xfId="28337"/>
    <cellStyle name="20% - Accent1 3 5 2 7 3 3" xfId="28338"/>
    <cellStyle name="20% - Accent1 3 5 2 7 3 3 2" xfId="28339"/>
    <cellStyle name="20% - Accent1 3 5 2 7 3 4" xfId="28340"/>
    <cellStyle name="20% - Accent1 3 5 2 7 4" xfId="28341"/>
    <cellStyle name="20% - Accent1 3 5 2 7 4 2" xfId="28342"/>
    <cellStyle name="20% - Accent1 3 5 2 7 4 2 2" xfId="28343"/>
    <cellStyle name="20% - Accent1 3 5 2 7 4 2 2 2" xfId="28344"/>
    <cellStyle name="20% - Accent1 3 5 2 7 4 2 3" xfId="28345"/>
    <cellStyle name="20% - Accent1 3 5 2 7 4 3" xfId="28346"/>
    <cellStyle name="20% - Accent1 3 5 2 7 4 3 2" xfId="28347"/>
    <cellStyle name="20% - Accent1 3 5 2 7 4 4" xfId="28348"/>
    <cellStyle name="20% - Accent1 3 5 2 7 5" xfId="28349"/>
    <cellStyle name="20% - Accent1 3 5 2 7 5 2" xfId="28350"/>
    <cellStyle name="20% - Accent1 3 5 2 7 5 2 2" xfId="28351"/>
    <cellStyle name="20% - Accent1 3 5 2 7 5 3" xfId="28352"/>
    <cellStyle name="20% - Accent1 3 5 2 7 6" xfId="28353"/>
    <cellStyle name="20% - Accent1 3 5 2 7 6 2" xfId="28354"/>
    <cellStyle name="20% - Accent1 3 5 2 7 6 2 2" xfId="28355"/>
    <cellStyle name="20% - Accent1 3 5 2 7 6 3" xfId="28356"/>
    <cellStyle name="20% - Accent1 3 5 2 7 7" xfId="28357"/>
    <cellStyle name="20% - Accent1 3 5 2 7 7 2" xfId="28358"/>
    <cellStyle name="20% - Accent1 3 5 2 7 8" xfId="28359"/>
    <cellStyle name="20% - Accent1 3 5 2 7 8 2" xfId="28360"/>
    <cellStyle name="20% - Accent1 3 5 2 7 9" xfId="28361"/>
    <cellStyle name="20% - Accent1 3 5 2 8" xfId="28362"/>
    <cellStyle name="20% - Accent1 3 5 2 8 2" xfId="28363"/>
    <cellStyle name="20% - Accent1 3 5 2 8 2 2" xfId="28364"/>
    <cellStyle name="20% - Accent1 3 5 2 8 2 2 2" xfId="28365"/>
    <cellStyle name="20% - Accent1 3 5 2 8 2 3" xfId="28366"/>
    <cellStyle name="20% - Accent1 3 5 2 8 3" xfId="28367"/>
    <cellStyle name="20% - Accent1 3 5 2 8 3 2" xfId="28368"/>
    <cellStyle name="20% - Accent1 3 5 2 8 4" xfId="28369"/>
    <cellStyle name="20% - Accent1 3 5 2 9" xfId="28370"/>
    <cellStyle name="20% - Accent1 3 5 2 9 2" xfId="28371"/>
    <cellStyle name="20% - Accent1 3 5 2 9 2 2" xfId="28372"/>
    <cellStyle name="20% - Accent1 3 5 2 9 2 2 2" xfId="28373"/>
    <cellStyle name="20% - Accent1 3 5 2 9 2 3" xfId="28374"/>
    <cellStyle name="20% - Accent1 3 5 2 9 3" xfId="28375"/>
    <cellStyle name="20% - Accent1 3 5 2 9 3 2" xfId="28376"/>
    <cellStyle name="20% - Accent1 3 5 2 9 4" xfId="28377"/>
    <cellStyle name="20% - Accent1 3 5 3" xfId="28378"/>
    <cellStyle name="20% - Accent1 3 5 3 10" xfId="28379"/>
    <cellStyle name="20% - Accent1 3 5 3 10 2" xfId="28380"/>
    <cellStyle name="20% - Accent1 3 5 3 10 2 2" xfId="28381"/>
    <cellStyle name="20% - Accent1 3 5 3 10 3" xfId="28382"/>
    <cellStyle name="20% - Accent1 3 5 3 11" xfId="28383"/>
    <cellStyle name="20% - Accent1 3 5 3 11 2" xfId="28384"/>
    <cellStyle name="20% - Accent1 3 5 3 11 2 2" xfId="28385"/>
    <cellStyle name="20% - Accent1 3 5 3 11 3" xfId="28386"/>
    <cellStyle name="20% - Accent1 3 5 3 12" xfId="28387"/>
    <cellStyle name="20% - Accent1 3 5 3 12 2" xfId="28388"/>
    <cellStyle name="20% - Accent1 3 5 3 13" xfId="28389"/>
    <cellStyle name="20% - Accent1 3 5 3 13 2" xfId="28390"/>
    <cellStyle name="20% - Accent1 3 5 3 14" xfId="28391"/>
    <cellStyle name="20% - Accent1 3 5 3 2" xfId="28392"/>
    <cellStyle name="20% - Accent1 3 5 3 2 10" xfId="28393"/>
    <cellStyle name="20% - Accent1 3 5 3 2 10 2" xfId="28394"/>
    <cellStyle name="20% - Accent1 3 5 3 2 11" xfId="28395"/>
    <cellStyle name="20% - Accent1 3 5 3 2 2" xfId="28396"/>
    <cellStyle name="20% - Accent1 3 5 3 2 2 2" xfId="28397"/>
    <cellStyle name="20% - Accent1 3 5 3 2 2 2 2" xfId="28398"/>
    <cellStyle name="20% - Accent1 3 5 3 2 2 2 2 2" xfId="28399"/>
    <cellStyle name="20% - Accent1 3 5 3 2 2 2 2 2 2" xfId="28400"/>
    <cellStyle name="20% - Accent1 3 5 3 2 2 2 2 3" xfId="28401"/>
    <cellStyle name="20% - Accent1 3 5 3 2 2 2 3" xfId="28402"/>
    <cellStyle name="20% - Accent1 3 5 3 2 2 2 3 2" xfId="28403"/>
    <cellStyle name="20% - Accent1 3 5 3 2 2 2 4" xfId="28404"/>
    <cellStyle name="20% - Accent1 3 5 3 2 2 3" xfId="28405"/>
    <cellStyle name="20% - Accent1 3 5 3 2 2 3 2" xfId="28406"/>
    <cellStyle name="20% - Accent1 3 5 3 2 2 3 2 2" xfId="28407"/>
    <cellStyle name="20% - Accent1 3 5 3 2 2 3 2 2 2" xfId="28408"/>
    <cellStyle name="20% - Accent1 3 5 3 2 2 3 2 3" xfId="28409"/>
    <cellStyle name="20% - Accent1 3 5 3 2 2 3 3" xfId="28410"/>
    <cellStyle name="20% - Accent1 3 5 3 2 2 3 3 2" xfId="28411"/>
    <cellStyle name="20% - Accent1 3 5 3 2 2 3 4" xfId="28412"/>
    <cellStyle name="20% - Accent1 3 5 3 2 2 4" xfId="28413"/>
    <cellStyle name="20% - Accent1 3 5 3 2 2 4 2" xfId="28414"/>
    <cellStyle name="20% - Accent1 3 5 3 2 2 4 2 2" xfId="28415"/>
    <cellStyle name="20% - Accent1 3 5 3 2 2 4 2 2 2" xfId="28416"/>
    <cellStyle name="20% - Accent1 3 5 3 2 2 4 2 3" xfId="28417"/>
    <cellStyle name="20% - Accent1 3 5 3 2 2 4 3" xfId="28418"/>
    <cellStyle name="20% - Accent1 3 5 3 2 2 4 3 2" xfId="28419"/>
    <cellStyle name="20% - Accent1 3 5 3 2 2 4 4" xfId="28420"/>
    <cellStyle name="20% - Accent1 3 5 3 2 2 5" xfId="28421"/>
    <cellStyle name="20% - Accent1 3 5 3 2 2 5 2" xfId="28422"/>
    <cellStyle name="20% - Accent1 3 5 3 2 2 5 2 2" xfId="28423"/>
    <cellStyle name="20% - Accent1 3 5 3 2 2 5 3" xfId="28424"/>
    <cellStyle name="20% - Accent1 3 5 3 2 2 6" xfId="28425"/>
    <cellStyle name="20% - Accent1 3 5 3 2 2 6 2" xfId="28426"/>
    <cellStyle name="20% - Accent1 3 5 3 2 2 6 2 2" xfId="28427"/>
    <cellStyle name="20% - Accent1 3 5 3 2 2 6 3" xfId="28428"/>
    <cellStyle name="20% - Accent1 3 5 3 2 2 7" xfId="28429"/>
    <cellStyle name="20% - Accent1 3 5 3 2 2 7 2" xfId="28430"/>
    <cellStyle name="20% - Accent1 3 5 3 2 2 8" xfId="28431"/>
    <cellStyle name="20% - Accent1 3 5 3 2 2 8 2" xfId="28432"/>
    <cellStyle name="20% - Accent1 3 5 3 2 2 9" xfId="28433"/>
    <cellStyle name="20% - Accent1 3 5 3 2 3" xfId="28434"/>
    <cellStyle name="20% - Accent1 3 5 3 2 3 2" xfId="28435"/>
    <cellStyle name="20% - Accent1 3 5 3 2 3 2 2" xfId="28436"/>
    <cellStyle name="20% - Accent1 3 5 3 2 3 2 2 2" xfId="28437"/>
    <cellStyle name="20% - Accent1 3 5 3 2 3 2 2 2 2" xfId="28438"/>
    <cellStyle name="20% - Accent1 3 5 3 2 3 2 2 3" xfId="28439"/>
    <cellStyle name="20% - Accent1 3 5 3 2 3 2 3" xfId="28440"/>
    <cellStyle name="20% - Accent1 3 5 3 2 3 2 3 2" xfId="28441"/>
    <cellStyle name="20% - Accent1 3 5 3 2 3 2 4" xfId="28442"/>
    <cellStyle name="20% - Accent1 3 5 3 2 3 3" xfId="28443"/>
    <cellStyle name="20% - Accent1 3 5 3 2 3 3 2" xfId="28444"/>
    <cellStyle name="20% - Accent1 3 5 3 2 3 3 2 2" xfId="28445"/>
    <cellStyle name="20% - Accent1 3 5 3 2 3 3 2 2 2" xfId="28446"/>
    <cellStyle name="20% - Accent1 3 5 3 2 3 3 2 3" xfId="28447"/>
    <cellStyle name="20% - Accent1 3 5 3 2 3 3 3" xfId="28448"/>
    <cellStyle name="20% - Accent1 3 5 3 2 3 3 3 2" xfId="28449"/>
    <cellStyle name="20% - Accent1 3 5 3 2 3 3 4" xfId="28450"/>
    <cellStyle name="20% - Accent1 3 5 3 2 3 4" xfId="28451"/>
    <cellStyle name="20% - Accent1 3 5 3 2 3 4 2" xfId="28452"/>
    <cellStyle name="20% - Accent1 3 5 3 2 3 4 2 2" xfId="28453"/>
    <cellStyle name="20% - Accent1 3 5 3 2 3 4 2 2 2" xfId="28454"/>
    <cellStyle name="20% - Accent1 3 5 3 2 3 4 2 3" xfId="28455"/>
    <cellStyle name="20% - Accent1 3 5 3 2 3 4 3" xfId="28456"/>
    <cellStyle name="20% - Accent1 3 5 3 2 3 4 3 2" xfId="28457"/>
    <cellStyle name="20% - Accent1 3 5 3 2 3 4 4" xfId="28458"/>
    <cellStyle name="20% - Accent1 3 5 3 2 3 5" xfId="28459"/>
    <cellStyle name="20% - Accent1 3 5 3 2 3 5 2" xfId="28460"/>
    <cellStyle name="20% - Accent1 3 5 3 2 3 5 2 2" xfId="28461"/>
    <cellStyle name="20% - Accent1 3 5 3 2 3 5 3" xfId="28462"/>
    <cellStyle name="20% - Accent1 3 5 3 2 3 6" xfId="28463"/>
    <cellStyle name="20% - Accent1 3 5 3 2 3 6 2" xfId="28464"/>
    <cellStyle name="20% - Accent1 3 5 3 2 3 6 2 2" xfId="28465"/>
    <cellStyle name="20% - Accent1 3 5 3 2 3 6 3" xfId="28466"/>
    <cellStyle name="20% - Accent1 3 5 3 2 3 7" xfId="28467"/>
    <cellStyle name="20% - Accent1 3 5 3 2 3 7 2" xfId="28468"/>
    <cellStyle name="20% - Accent1 3 5 3 2 3 8" xfId="28469"/>
    <cellStyle name="20% - Accent1 3 5 3 2 3 8 2" xfId="28470"/>
    <cellStyle name="20% - Accent1 3 5 3 2 3 9" xfId="28471"/>
    <cellStyle name="20% - Accent1 3 5 3 2 4" xfId="28472"/>
    <cellStyle name="20% - Accent1 3 5 3 2 4 2" xfId="28473"/>
    <cellStyle name="20% - Accent1 3 5 3 2 4 2 2" xfId="28474"/>
    <cellStyle name="20% - Accent1 3 5 3 2 4 2 2 2" xfId="28475"/>
    <cellStyle name="20% - Accent1 3 5 3 2 4 2 3" xfId="28476"/>
    <cellStyle name="20% - Accent1 3 5 3 2 4 3" xfId="28477"/>
    <cellStyle name="20% - Accent1 3 5 3 2 4 3 2" xfId="28478"/>
    <cellStyle name="20% - Accent1 3 5 3 2 4 4" xfId="28479"/>
    <cellStyle name="20% - Accent1 3 5 3 2 5" xfId="28480"/>
    <cellStyle name="20% - Accent1 3 5 3 2 5 2" xfId="28481"/>
    <cellStyle name="20% - Accent1 3 5 3 2 5 2 2" xfId="28482"/>
    <cellStyle name="20% - Accent1 3 5 3 2 5 2 2 2" xfId="28483"/>
    <cellStyle name="20% - Accent1 3 5 3 2 5 2 3" xfId="28484"/>
    <cellStyle name="20% - Accent1 3 5 3 2 5 3" xfId="28485"/>
    <cellStyle name="20% - Accent1 3 5 3 2 5 3 2" xfId="28486"/>
    <cellStyle name="20% - Accent1 3 5 3 2 5 4" xfId="28487"/>
    <cellStyle name="20% - Accent1 3 5 3 2 6" xfId="28488"/>
    <cellStyle name="20% - Accent1 3 5 3 2 6 2" xfId="28489"/>
    <cellStyle name="20% - Accent1 3 5 3 2 6 2 2" xfId="28490"/>
    <cellStyle name="20% - Accent1 3 5 3 2 6 2 2 2" xfId="28491"/>
    <cellStyle name="20% - Accent1 3 5 3 2 6 2 3" xfId="28492"/>
    <cellStyle name="20% - Accent1 3 5 3 2 6 3" xfId="28493"/>
    <cellStyle name="20% - Accent1 3 5 3 2 6 3 2" xfId="28494"/>
    <cellStyle name="20% - Accent1 3 5 3 2 6 4" xfId="28495"/>
    <cellStyle name="20% - Accent1 3 5 3 2 7" xfId="28496"/>
    <cellStyle name="20% - Accent1 3 5 3 2 7 2" xfId="28497"/>
    <cellStyle name="20% - Accent1 3 5 3 2 7 2 2" xfId="28498"/>
    <cellStyle name="20% - Accent1 3 5 3 2 7 3" xfId="28499"/>
    <cellStyle name="20% - Accent1 3 5 3 2 8" xfId="28500"/>
    <cellStyle name="20% - Accent1 3 5 3 2 8 2" xfId="28501"/>
    <cellStyle name="20% - Accent1 3 5 3 2 8 2 2" xfId="28502"/>
    <cellStyle name="20% - Accent1 3 5 3 2 8 3" xfId="28503"/>
    <cellStyle name="20% - Accent1 3 5 3 2 9" xfId="28504"/>
    <cellStyle name="20% - Accent1 3 5 3 2 9 2" xfId="28505"/>
    <cellStyle name="20% - Accent1 3 5 3 3" xfId="28506"/>
    <cellStyle name="20% - Accent1 3 5 3 3 10" xfId="28507"/>
    <cellStyle name="20% - Accent1 3 5 3 3 10 2" xfId="28508"/>
    <cellStyle name="20% - Accent1 3 5 3 3 11" xfId="28509"/>
    <cellStyle name="20% - Accent1 3 5 3 3 2" xfId="28510"/>
    <cellStyle name="20% - Accent1 3 5 3 3 2 2" xfId="28511"/>
    <cellStyle name="20% - Accent1 3 5 3 3 2 2 2" xfId="28512"/>
    <cellStyle name="20% - Accent1 3 5 3 3 2 2 2 2" xfId="28513"/>
    <cellStyle name="20% - Accent1 3 5 3 3 2 2 2 2 2" xfId="28514"/>
    <cellStyle name="20% - Accent1 3 5 3 3 2 2 2 3" xfId="28515"/>
    <cellStyle name="20% - Accent1 3 5 3 3 2 2 3" xfId="28516"/>
    <cellStyle name="20% - Accent1 3 5 3 3 2 2 3 2" xfId="28517"/>
    <cellStyle name="20% - Accent1 3 5 3 3 2 2 4" xfId="28518"/>
    <cellStyle name="20% - Accent1 3 5 3 3 2 3" xfId="28519"/>
    <cellStyle name="20% - Accent1 3 5 3 3 2 3 2" xfId="28520"/>
    <cellStyle name="20% - Accent1 3 5 3 3 2 3 2 2" xfId="28521"/>
    <cellStyle name="20% - Accent1 3 5 3 3 2 3 2 2 2" xfId="28522"/>
    <cellStyle name="20% - Accent1 3 5 3 3 2 3 2 3" xfId="28523"/>
    <cellStyle name="20% - Accent1 3 5 3 3 2 3 3" xfId="28524"/>
    <cellStyle name="20% - Accent1 3 5 3 3 2 3 3 2" xfId="28525"/>
    <cellStyle name="20% - Accent1 3 5 3 3 2 3 4" xfId="28526"/>
    <cellStyle name="20% - Accent1 3 5 3 3 2 4" xfId="28527"/>
    <cellStyle name="20% - Accent1 3 5 3 3 2 4 2" xfId="28528"/>
    <cellStyle name="20% - Accent1 3 5 3 3 2 4 2 2" xfId="28529"/>
    <cellStyle name="20% - Accent1 3 5 3 3 2 4 2 2 2" xfId="28530"/>
    <cellStyle name="20% - Accent1 3 5 3 3 2 4 2 3" xfId="28531"/>
    <cellStyle name="20% - Accent1 3 5 3 3 2 4 3" xfId="28532"/>
    <cellStyle name="20% - Accent1 3 5 3 3 2 4 3 2" xfId="28533"/>
    <cellStyle name="20% - Accent1 3 5 3 3 2 4 4" xfId="28534"/>
    <cellStyle name="20% - Accent1 3 5 3 3 2 5" xfId="28535"/>
    <cellStyle name="20% - Accent1 3 5 3 3 2 5 2" xfId="28536"/>
    <cellStyle name="20% - Accent1 3 5 3 3 2 5 2 2" xfId="28537"/>
    <cellStyle name="20% - Accent1 3 5 3 3 2 5 3" xfId="28538"/>
    <cellStyle name="20% - Accent1 3 5 3 3 2 6" xfId="28539"/>
    <cellStyle name="20% - Accent1 3 5 3 3 2 6 2" xfId="28540"/>
    <cellStyle name="20% - Accent1 3 5 3 3 2 6 2 2" xfId="28541"/>
    <cellStyle name="20% - Accent1 3 5 3 3 2 6 3" xfId="28542"/>
    <cellStyle name="20% - Accent1 3 5 3 3 2 7" xfId="28543"/>
    <cellStyle name="20% - Accent1 3 5 3 3 2 7 2" xfId="28544"/>
    <cellStyle name="20% - Accent1 3 5 3 3 2 8" xfId="28545"/>
    <cellStyle name="20% - Accent1 3 5 3 3 2 8 2" xfId="28546"/>
    <cellStyle name="20% - Accent1 3 5 3 3 2 9" xfId="28547"/>
    <cellStyle name="20% - Accent1 3 5 3 3 3" xfId="28548"/>
    <cellStyle name="20% - Accent1 3 5 3 3 3 2" xfId="28549"/>
    <cellStyle name="20% - Accent1 3 5 3 3 3 2 2" xfId="28550"/>
    <cellStyle name="20% - Accent1 3 5 3 3 3 2 2 2" xfId="28551"/>
    <cellStyle name="20% - Accent1 3 5 3 3 3 2 2 2 2" xfId="28552"/>
    <cellStyle name="20% - Accent1 3 5 3 3 3 2 2 3" xfId="28553"/>
    <cellStyle name="20% - Accent1 3 5 3 3 3 2 3" xfId="28554"/>
    <cellStyle name="20% - Accent1 3 5 3 3 3 2 3 2" xfId="28555"/>
    <cellStyle name="20% - Accent1 3 5 3 3 3 2 4" xfId="28556"/>
    <cellStyle name="20% - Accent1 3 5 3 3 3 3" xfId="28557"/>
    <cellStyle name="20% - Accent1 3 5 3 3 3 3 2" xfId="28558"/>
    <cellStyle name="20% - Accent1 3 5 3 3 3 3 2 2" xfId="28559"/>
    <cellStyle name="20% - Accent1 3 5 3 3 3 3 2 2 2" xfId="28560"/>
    <cellStyle name="20% - Accent1 3 5 3 3 3 3 2 3" xfId="28561"/>
    <cellStyle name="20% - Accent1 3 5 3 3 3 3 3" xfId="28562"/>
    <cellStyle name="20% - Accent1 3 5 3 3 3 3 3 2" xfId="28563"/>
    <cellStyle name="20% - Accent1 3 5 3 3 3 3 4" xfId="28564"/>
    <cellStyle name="20% - Accent1 3 5 3 3 3 4" xfId="28565"/>
    <cellStyle name="20% - Accent1 3 5 3 3 3 4 2" xfId="28566"/>
    <cellStyle name="20% - Accent1 3 5 3 3 3 4 2 2" xfId="28567"/>
    <cellStyle name="20% - Accent1 3 5 3 3 3 4 2 2 2" xfId="28568"/>
    <cellStyle name="20% - Accent1 3 5 3 3 3 4 2 3" xfId="28569"/>
    <cellStyle name="20% - Accent1 3 5 3 3 3 4 3" xfId="28570"/>
    <cellStyle name="20% - Accent1 3 5 3 3 3 4 3 2" xfId="28571"/>
    <cellStyle name="20% - Accent1 3 5 3 3 3 4 4" xfId="28572"/>
    <cellStyle name="20% - Accent1 3 5 3 3 3 5" xfId="28573"/>
    <cellStyle name="20% - Accent1 3 5 3 3 3 5 2" xfId="28574"/>
    <cellStyle name="20% - Accent1 3 5 3 3 3 5 2 2" xfId="28575"/>
    <cellStyle name="20% - Accent1 3 5 3 3 3 5 3" xfId="28576"/>
    <cellStyle name="20% - Accent1 3 5 3 3 3 6" xfId="28577"/>
    <cellStyle name="20% - Accent1 3 5 3 3 3 6 2" xfId="28578"/>
    <cellStyle name="20% - Accent1 3 5 3 3 3 6 2 2" xfId="28579"/>
    <cellStyle name="20% - Accent1 3 5 3 3 3 6 3" xfId="28580"/>
    <cellStyle name="20% - Accent1 3 5 3 3 3 7" xfId="28581"/>
    <cellStyle name="20% - Accent1 3 5 3 3 3 7 2" xfId="28582"/>
    <cellStyle name="20% - Accent1 3 5 3 3 3 8" xfId="28583"/>
    <cellStyle name="20% - Accent1 3 5 3 3 3 8 2" xfId="28584"/>
    <cellStyle name="20% - Accent1 3 5 3 3 3 9" xfId="28585"/>
    <cellStyle name="20% - Accent1 3 5 3 3 4" xfId="28586"/>
    <cellStyle name="20% - Accent1 3 5 3 3 4 2" xfId="28587"/>
    <cellStyle name="20% - Accent1 3 5 3 3 4 2 2" xfId="28588"/>
    <cellStyle name="20% - Accent1 3 5 3 3 4 2 2 2" xfId="28589"/>
    <cellStyle name="20% - Accent1 3 5 3 3 4 2 3" xfId="28590"/>
    <cellStyle name="20% - Accent1 3 5 3 3 4 3" xfId="28591"/>
    <cellStyle name="20% - Accent1 3 5 3 3 4 3 2" xfId="28592"/>
    <cellStyle name="20% - Accent1 3 5 3 3 4 4" xfId="28593"/>
    <cellStyle name="20% - Accent1 3 5 3 3 5" xfId="28594"/>
    <cellStyle name="20% - Accent1 3 5 3 3 5 2" xfId="28595"/>
    <cellStyle name="20% - Accent1 3 5 3 3 5 2 2" xfId="28596"/>
    <cellStyle name="20% - Accent1 3 5 3 3 5 2 2 2" xfId="28597"/>
    <cellStyle name="20% - Accent1 3 5 3 3 5 2 3" xfId="28598"/>
    <cellStyle name="20% - Accent1 3 5 3 3 5 3" xfId="28599"/>
    <cellStyle name="20% - Accent1 3 5 3 3 5 3 2" xfId="28600"/>
    <cellStyle name="20% - Accent1 3 5 3 3 5 4" xfId="28601"/>
    <cellStyle name="20% - Accent1 3 5 3 3 6" xfId="28602"/>
    <cellStyle name="20% - Accent1 3 5 3 3 6 2" xfId="28603"/>
    <cellStyle name="20% - Accent1 3 5 3 3 6 2 2" xfId="28604"/>
    <cellStyle name="20% - Accent1 3 5 3 3 6 2 2 2" xfId="28605"/>
    <cellStyle name="20% - Accent1 3 5 3 3 6 2 3" xfId="28606"/>
    <cellStyle name="20% - Accent1 3 5 3 3 6 3" xfId="28607"/>
    <cellStyle name="20% - Accent1 3 5 3 3 6 3 2" xfId="28608"/>
    <cellStyle name="20% - Accent1 3 5 3 3 6 4" xfId="28609"/>
    <cellStyle name="20% - Accent1 3 5 3 3 7" xfId="28610"/>
    <cellStyle name="20% - Accent1 3 5 3 3 7 2" xfId="28611"/>
    <cellStyle name="20% - Accent1 3 5 3 3 7 2 2" xfId="28612"/>
    <cellStyle name="20% - Accent1 3 5 3 3 7 3" xfId="28613"/>
    <cellStyle name="20% - Accent1 3 5 3 3 8" xfId="28614"/>
    <cellStyle name="20% - Accent1 3 5 3 3 8 2" xfId="28615"/>
    <cellStyle name="20% - Accent1 3 5 3 3 8 2 2" xfId="28616"/>
    <cellStyle name="20% - Accent1 3 5 3 3 8 3" xfId="28617"/>
    <cellStyle name="20% - Accent1 3 5 3 3 9" xfId="28618"/>
    <cellStyle name="20% - Accent1 3 5 3 3 9 2" xfId="28619"/>
    <cellStyle name="20% - Accent1 3 5 3 4" xfId="28620"/>
    <cellStyle name="20% - Accent1 3 5 3 4 10" xfId="28621"/>
    <cellStyle name="20% - Accent1 3 5 3 4 10 2" xfId="28622"/>
    <cellStyle name="20% - Accent1 3 5 3 4 11" xfId="28623"/>
    <cellStyle name="20% - Accent1 3 5 3 4 2" xfId="28624"/>
    <cellStyle name="20% - Accent1 3 5 3 4 2 2" xfId="28625"/>
    <cellStyle name="20% - Accent1 3 5 3 4 2 2 2" xfId="28626"/>
    <cellStyle name="20% - Accent1 3 5 3 4 2 2 2 2" xfId="28627"/>
    <cellStyle name="20% - Accent1 3 5 3 4 2 2 2 2 2" xfId="28628"/>
    <cellStyle name="20% - Accent1 3 5 3 4 2 2 2 3" xfId="28629"/>
    <cellStyle name="20% - Accent1 3 5 3 4 2 2 3" xfId="28630"/>
    <cellStyle name="20% - Accent1 3 5 3 4 2 2 3 2" xfId="28631"/>
    <cellStyle name="20% - Accent1 3 5 3 4 2 2 4" xfId="28632"/>
    <cellStyle name="20% - Accent1 3 5 3 4 2 3" xfId="28633"/>
    <cellStyle name="20% - Accent1 3 5 3 4 2 3 2" xfId="28634"/>
    <cellStyle name="20% - Accent1 3 5 3 4 2 3 2 2" xfId="28635"/>
    <cellStyle name="20% - Accent1 3 5 3 4 2 3 2 2 2" xfId="28636"/>
    <cellStyle name="20% - Accent1 3 5 3 4 2 3 2 3" xfId="28637"/>
    <cellStyle name="20% - Accent1 3 5 3 4 2 3 3" xfId="28638"/>
    <cellStyle name="20% - Accent1 3 5 3 4 2 3 3 2" xfId="28639"/>
    <cellStyle name="20% - Accent1 3 5 3 4 2 3 4" xfId="28640"/>
    <cellStyle name="20% - Accent1 3 5 3 4 2 4" xfId="28641"/>
    <cellStyle name="20% - Accent1 3 5 3 4 2 4 2" xfId="28642"/>
    <cellStyle name="20% - Accent1 3 5 3 4 2 4 2 2" xfId="28643"/>
    <cellStyle name="20% - Accent1 3 5 3 4 2 4 2 2 2" xfId="28644"/>
    <cellStyle name="20% - Accent1 3 5 3 4 2 4 2 3" xfId="28645"/>
    <cellStyle name="20% - Accent1 3 5 3 4 2 4 3" xfId="28646"/>
    <cellStyle name="20% - Accent1 3 5 3 4 2 4 3 2" xfId="28647"/>
    <cellStyle name="20% - Accent1 3 5 3 4 2 4 4" xfId="28648"/>
    <cellStyle name="20% - Accent1 3 5 3 4 2 5" xfId="28649"/>
    <cellStyle name="20% - Accent1 3 5 3 4 2 5 2" xfId="28650"/>
    <cellStyle name="20% - Accent1 3 5 3 4 2 5 2 2" xfId="28651"/>
    <cellStyle name="20% - Accent1 3 5 3 4 2 5 3" xfId="28652"/>
    <cellStyle name="20% - Accent1 3 5 3 4 2 6" xfId="28653"/>
    <cellStyle name="20% - Accent1 3 5 3 4 2 6 2" xfId="28654"/>
    <cellStyle name="20% - Accent1 3 5 3 4 2 6 2 2" xfId="28655"/>
    <cellStyle name="20% - Accent1 3 5 3 4 2 6 3" xfId="28656"/>
    <cellStyle name="20% - Accent1 3 5 3 4 2 7" xfId="28657"/>
    <cellStyle name="20% - Accent1 3 5 3 4 2 7 2" xfId="28658"/>
    <cellStyle name="20% - Accent1 3 5 3 4 2 8" xfId="28659"/>
    <cellStyle name="20% - Accent1 3 5 3 4 2 8 2" xfId="28660"/>
    <cellStyle name="20% - Accent1 3 5 3 4 2 9" xfId="28661"/>
    <cellStyle name="20% - Accent1 3 5 3 4 3" xfId="28662"/>
    <cellStyle name="20% - Accent1 3 5 3 4 3 2" xfId="28663"/>
    <cellStyle name="20% - Accent1 3 5 3 4 3 2 2" xfId="28664"/>
    <cellStyle name="20% - Accent1 3 5 3 4 3 2 2 2" xfId="28665"/>
    <cellStyle name="20% - Accent1 3 5 3 4 3 2 2 2 2" xfId="28666"/>
    <cellStyle name="20% - Accent1 3 5 3 4 3 2 2 3" xfId="28667"/>
    <cellStyle name="20% - Accent1 3 5 3 4 3 2 3" xfId="28668"/>
    <cellStyle name="20% - Accent1 3 5 3 4 3 2 3 2" xfId="28669"/>
    <cellStyle name="20% - Accent1 3 5 3 4 3 2 4" xfId="28670"/>
    <cellStyle name="20% - Accent1 3 5 3 4 3 3" xfId="28671"/>
    <cellStyle name="20% - Accent1 3 5 3 4 3 3 2" xfId="28672"/>
    <cellStyle name="20% - Accent1 3 5 3 4 3 3 2 2" xfId="28673"/>
    <cellStyle name="20% - Accent1 3 5 3 4 3 3 2 2 2" xfId="28674"/>
    <cellStyle name="20% - Accent1 3 5 3 4 3 3 2 3" xfId="28675"/>
    <cellStyle name="20% - Accent1 3 5 3 4 3 3 3" xfId="28676"/>
    <cellStyle name="20% - Accent1 3 5 3 4 3 3 3 2" xfId="28677"/>
    <cellStyle name="20% - Accent1 3 5 3 4 3 3 4" xfId="28678"/>
    <cellStyle name="20% - Accent1 3 5 3 4 3 4" xfId="28679"/>
    <cellStyle name="20% - Accent1 3 5 3 4 3 4 2" xfId="28680"/>
    <cellStyle name="20% - Accent1 3 5 3 4 3 4 2 2" xfId="28681"/>
    <cellStyle name="20% - Accent1 3 5 3 4 3 4 2 2 2" xfId="28682"/>
    <cellStyle name="20% - Accent1 3 5 3 4 3 4 2 3" xfId="28683"/>
    <cellStyle name="20% - Accent1 3 5 3 4 3 4 3" xfId="28684"/>
    <cellStyle name="20% - Accent1 3 5 3 4 3 4 3 2" xfId="28685"/>
    <cellStyle name="20% - Accent1 3 5 3 4 3 4 4" xfId="28686"/>
    <cellStyle name="20% - Accent1 3 5 3 4 3 5" xfId="28687"/>
    <cellStyle name="20% - Accent1 3 5 3 4 3 5 2" xfId="28688"/>
    <cellStyle name="20% - Accent1 3 5 3 4 3 5 2 2" xfId="28689"/>
    <cellStyle name="20% - Accent1 3 5 3 4 3 5 3" xfId="28690"/>
    <cellStyle name="20% - Accent1 3 5 3 4 3 6" xfId="28691"/>
    <cellStyle name="20% - Accent1 3 5 3 4 3 6 2" xfId="28692"/>
    <cellStyle name="20% - Accent1 3 5 3 4 3 6 2 2" xfId="28693"/>
    <cellStyle name="20% - Accent1 3 5 3 4 3 6 3" xfId="28694"/>
    <cellStyle name="20% - Accent1 3 5 3 4 3 7" xfId="28695"/>
    <cellStyle name="20% - Accent1 3 5 3 4 3 7 2" xfId="28696"/>
    <cellStyle name="20% - Accent1 3 5 3 4 3 8" xfId="28697"/>
    <cellStyle name="20% - Accent1 3 5 3 4 3 8 2" xfId="28698"/>
    <cellStyle name="20% - Accent1 3 5 3 4 3 9" xfId="28699"/>
    <cellStyle name="20% - Accent1 3 5 3 4 4" xfId="28700"/>
    <cellStyle name="20% - Accent1 3 5 3 4 4 2" xfId="28701"/>
    <cellStyle name="20% - Accent1 3 5 3 4 4 2 2" xfId="28702"/>
    <cellStyle name="20% - Accent1 3 5 3 4 4 2 2 2" xfId="28703"/>
    <cellStyle name="20% - Accent1 3 5 3 4 4 2 3" xfId="28704"/>
    <cellStyle name="20% - Accent1 3 5 3 4 4 3" xfId="28705"/>
    <cellStyle name="20% - Accent1 3 5 3 4 4 3 2" xfId="28706"/>
    <cellStyle name="20% - Accent1 3 5 3 4 4 4" xfId="28707"/>
    <cellStyle name="20% - Accent1 3 5 3 4 5" xfId="28708"/>
    <cellStyle name="20% - Accent1 3 5 3 4 5 2" xfId="28709"/>
    <cellStyle name="20% - Accent1 3 5 3 4 5 2 2" xfId="28710"/>
    <cellStyle name="20% - Accent1 3 5 3 4 5 2 2 2" xfId="28711"/>
    <cellStyle name="20% - Accent1 3 5 3 4 5 2 3" xfId="28712"/>
    <cellStyle name="20% - Accent1 3 5 3 4 5 3" xfId="28713"/>
    <cellStyle name="20% - Accent1 3 5 3 4 5 3 2" xfId="28714"/>
    <cellStyle name="20% - Accent1 3 5 3 4 5 4" xfId="28715"/>
    <cellStyle name="20% - Accent1 3 5 3 4 6" xfId="28716"/>
    <cellStyle name="20% - Accent1 3 5 3 4 6 2" xfId="28717"/>
    <cellStyle name="20% - Accent1 3 5 3 4 6 2 2" xfId="28718"/>
    <cellStyle name="20% - Accent1 3 5 3 4 6 2 2 2" xfId="28719"/>
    <cellStyle name="20% - Accent1 3 5 3 4 6 2 3" xfId="28720"/>
    <cellStyle name="20% - Accent1 3 5 3 4 6 3" xfId="28721"/>
    <cellStyle name="20% - Accent1 3 5 3 4 6 3 2" xfId="28722"/>
    <cellStyle name="20% - Accent1 3 5 3 4 6 4" xfId="28723"/>
    <cellStyle name="20% - Accent1 3 5 3 4 7" xfId="28724"/>
    <cellStyle name="20% - Accent1 3 5 3 4 7 2" xfId="28725"/>
    <cellStyle name="20% - Accent1 3 5 3 4 7 2 2" xfId="28726"/>
    <cellStyle name="20% - Accent1 3 5 3 4 7 3" xfId="28727"/>
    <cellStyle name="20% - Accent1 3 5 3 4 8" xfId="28728"/>
    <cellStyle name="20% - Accent1 3 5 3 4 8 2" xfId="28729"/>
    <cellStyle name="20% - Accent1 3 5 3 4 8 2 2" xfId="28730"/>
    <cellStyle name="20% - Accent1 3 5 3 4 8 3" xfId="28731"/>
    <cellStyle name="20% - Accent1 3 5 3 4 9" xfId="28732"/>
    <cellStyle name="20% - Accent1 3 5 3 4 9 2" xfId="28733"/>
    <cellStyle name="20% - Accent1 3 5 3 5" xfId="28734"/>
    <cellStyle name="20% - Accent1 3 5 3 5 2" xfId="28735"/>
    <cellStyle name="20% - Accent1 3 5 3 5 2 2" xfId="28736"/>
    <cellStyle name="20% - Accent1 3 5 3 5 2 2 2" xfId="28737"/>
    <cellStyle name="20% - Accent1 3 5 3 5 2 2 2 2" xfId="28738"/>
    <cellStyle name="20% - Accent1 3 5 3 5 2 2 3" xfId="28739"/>
    <cellStyle name="20% - Accent1 3 5 3 5 2 3" xfId="28740"/>
    <cellStyle name="20% - Accent1 3 5 3 5 2 3 2" xfId="28741"/>
    <cellStyle name="20% - Accent1 3 5 3 5 2 4" xfId="28742"/>
    <cellStyle name="20% - Accent1 3 5 3 5 3" xfId="28743"/>
    <cellStyle name="20% - Accent1 3 5 3 5 3 2" xfId="28744"/>
    <cellStyle name="20% - Accent1 3 5 3 5 3 2 2" xfId="28745"/>
    <cellStyle name="20% - Accent1 3 5 3 5 3 2 2 2" xfId="28746"/>
    <cellStyle name="20% - Accent1 3 5 3 5 3 2 3" xfId="28747"/>
    <cellStyle name="20% - Accent1 3 5 3 5 3 3" xfId="28748"/>
    <cellStyle name="20% - Accent1 3 5 3 5 3 3 2" xfId="28749"/>
    <cellStyle name="20% - Accent1 3 5 3 5 3 4" xfId="28750"/>
    <cellStyle name="20% - Accent1 3 5 3 5 4" xfId="28751"/>
    <cellStyle name="20% - Accent1 3 5 3 5 4 2" xfId="28752"/>
    <cellStyle name="20% - Accent1 3 5 3 5 4 2 2" xfId="28753"/>
    <cellStyle name="20% - Accent1 3 5 3 5 4 2 2 2" xfId="28754"/>
    <cellStyle name="20% - Accent1 3 5 3 5 4 2 3" xfId="28755"/>
    <cellStyle name="20% - Accent1 3 5 3 5 4 3" xfId="28756"/>
    <cellStyle name="20% - Accent1 3 5 3 5 4 3 2" xfId="28757"/>
    <cellStyle name="20% - Accent1 3 5 3 5 4 4" xfId="28758"/>
    <cellStyle name="20% - Accent1 3 5 3 5 5" xfId="28759"/>
    <cellStyle name="20% - Accent1 3 5 3 5 5 2" xfId="28760"/>
    <cellStyle name="20% - Accent1 3 5 3 5 5 2 2" xfId="28761"/>
    <cellStyle name="20% - Accent1 3 5 3 5 5 3" xfId="28762"/>
    <cellStyle name="20% - Accent1 3 5 3 5 6" xfId="28763"/>
    <cellStyle name="20% - Accent1 3 5 3 5 6 2" xfId="28764"/>
    <cellStyle name="20% - Accent1 3 5 3 5 6 2 2" xfId="28765"/>
    <cellStyle name="20% - Accent1 3 5 3 5 6 3" xfId="28766"/>
    <cellStyle name="20% - Accent1 3 5 3 5 7" xfId="28767"/>
    <cellStyle name="20% - Accent1 3 5 3 5 7 2" xfId="28768"/>
    <cellStyle name="20% - Accent1 3 5 3 5 8" xfId="28769"/>
    <cellStyle name="20% - Accent1 3 5 3 5 8 2" xfId="28770"/>
    <cellStyle name="20% - Accent1 3 5 3 5 9" xfId="28771"/>
    <cellStyle name="20% - Accent1 3 5 3 6" xfId="28772"/>
    <cellStyle name="20% - Accent1 3 5 3 6 2" xfId="28773"/>
    <cellStyle name="20% - Accent1 3 5 3 6 2 2" xfId="28774"/>
    <cellStyle name="20% - Accent1 3 5 3 6 2 2 2" xfId="28775"/>
    <cellStyle name="20% - Accent1 3 5 3 6 2 2 2 2" xfId="28776"/>
    <cellStyle name="20% - Accent1 3 5 3 6 2 2 3" xfId="28777"/>
    <cellStyle name="20% - Accent1 3 5 3 6 2 3" xfId="28778"/>
    <cellStyle name="20% - Accent1 3 5 3 6 2 3 2" xfId="28779"/>
    <cellStyle name="20% - Accent1 3 5 3 6 2 4" xfId="28780"/>
    <cellStyle name="20% - Accent1 3 5 3 6 3" xfId="28781"/>
    <cellStyle name="20% - Accent1 3 5 3 6 3 2" xfId="28782"/>
    <cellStyle name="20% - Accent1 3 5 3 6 3 2 2" xfId="28783"/>
    <cellStyle name="20% - Accent1 3 5 3 6 3 2 2 2" xfId="28784"/>
    <cellStyle name="20% - Accent1 3 5 3 6 3 2 3" xfId="28785"/>
    <cellStyle name="20% - Accent1 3 5 3 6 3 3" xfId="28786"/>
    <cellStyle name="20% - Accent1 3 5 3 6 3 3 2" xfId="28787"/>
    <cellStyle name="20% - Accent1 3 5 3 6 3 4" xfId="28788"/>
    <cellStyle name="20% - Accent1 3 5 3 6 4" xfId="28789"/>
    <cellStyle name="20% - Accent1 3 5 3 6 4 2" xfId="28790"/>
    <cellStyle name="20% - Accent1 3 5 3 6 4 2 2" xfId="28791"/>
    <cellStyle name="20% - Accent1 3 5 3 6 4 2 2 2" xfId="28792"/>
    <cellStyle name="20% - Accent1 3 5 3 6 4 2 3" xfId="28793"/>
    <cellStyle name="20% - Accent1 3 5 3 6 4 3" xfId="28794"/>
    <cellStyle name="20% - Accent1 3 5 3 6 4 3 2" xfId="28795"/>
    <cellStyle name="20% - Accent1 3 5 3 6 4 4" xfId="28796"/>
    <cellStyle name="20% - Accent1 3 5 3 6 5" xfId="28797"/>
    <cellStyle name="20% - Accent1 3 5 3 6 5 2" xfId="28798"/>
    <cellStyle name="20% - Accent1 3 5 3 6 5 2 2" xfId="28799"/>
    <cellStyle name="20% - Accent1 3 5 3 6 5 3" xfId="28800"/>
    <cellStyle name="20% - Accent1 3 5 3 6 6" xfId="28801"/>
    <cellStyle name="20% - Accent1 3 5 3 6 6 2" xfId="28802"/>
    <cellStyle name="20% - Accent1 3 5 3 6 6 2 2" xfId="28803"/>
    <cellStyle name="20% - Accent1 3 5 3 6 6 3" xfId="28804"/>
    <cellStyle name="20% - Accent1 3 5 3 6 7" xfId="28805"/>
    <cellStyle name="20% - Accent1 3 5 3 6 7 2" xfId="28806"/>
    <cellStyle name="20% - Accent1 3 5 3 6 8" xfId="28807"/>
    <cellStyle name="20% - Accent1 3 5 3 6 8 2" xfId="28808"/>
    <cellStyle name="20% - Accent1 3 5 3 6 9" xfId="28809"/>
    <cellStyle name="20% - Accent1 3 5 3 7" xfId="28810"/>
    <cellStyle name="20% - Accent1 3 5 3 7 2" xfId="28811"/>
    <cellStyle name="20% - Accent1 3 5 3 7 2 2" xfId="28812"/>
    <cellStyle name="20% - Accent1 3 5 3 7 2 2 2" xfId="28813"/>
    <cellStyle name="20% - Accent1 3 5 3 7 2 3" xfId="28814"/>
    <cellStyle name="20% - Accent1 3 5 3 7 3" xfId="28815"/>
    <cellStyle name="20% - Accent1 3 5 3 7 3 2" xfId="28816"/>
    <cellStyle name="20% - Accent1 3 5 3 7 4" xfId="28817"/>
    <cellStyle name="20% - Accent1 3 5 3 8" xfId="28818"/>
    <cellStyle name="20% - Accent1 3 5 3 8 2" xfId="28819"/>
    <cellStyle name="20% - Accent1 3 5 3 8 2 2" xfId="28820"/>
    <cellStyle name="20% - Accent1 3 5 3 8 2 2 2" xfId="28821"/>
    <cellStyle name="20% - Accent1 3 5 3 8 2 3" xfId="28822"/>
    <cellStyle name="20% - Accent1 3 5 3 8 3" xfId="28823"/>
    <cellStyle name="20% - Accent1 3 5 3 8 3 2" xfId="28824"/>
    <cellStyle name="20% - Accent1 3 5 3 8 4" xfId="28825"/>
    <cellStyle name="20% - Accent1 3 5 3 9" xfId="28826"/>
    <cellStyle name="20% - Accent1 3 5 3 9 2" xfId="28827"/>
    <cellStyle name="20% - Accent1 3 5 3 9 2 2" xfId="28828"/>
    <cellStyle name="20% - Accent1 3 5 3 9 2 2 2" xfId="28829"/>
    <cellStyle name="20% - Accent1 3 5 3 9 2 3" xfId="28830"/>
    <cellStyle name="20% - Accent1 3 5 3 9 3" xfId="28831"/>
    <cellStyle name="20% - Accent1 3 5 3 9 3 2" xfId="28832"/>
    <cellStyle name="20% - Accent1 3 5 3 9 4" xfId="28833"/>
    <cellStyle name="20% - Accent1 3 5 4" xfId="28834"/>
    <cellStyle name="20% - Accent1 3 5 4 10" xfId="28835"/>
    <cellStyle name="20% - Accent1 3 5 4 10 2" xfId="28836"/>
    <cellStyle name="20% - Accent1 3 5 4 11" xfId="28837"/>
    <cellStyle name="20% - Accent1 3 5 4 2" xfId="28838"/>
    <cellStyle name="20% - Accent1 3 5 4 2 2" xfId="28839"/>
    <cellStyle name="20% - Accent1 3 5 4 2 2 2" xfId="28840"/>
    <cellStyle name="20% - Accent1 3 5 4 2 2 2 2" xfId="28841"/>
    <cellStyle name="20% - Accent1 3 5 4 2 2 2 2 2" xfId="28842"/>
    <cellStyle name="20% - Accent1 3 5 4 2 2 2 3" xfId="28843"/>
    <cellStyle name="20% - Accent1 3 5 4 2 2 3" xfId="28844"/>
    <cellStyle name="20% - Accent1 3 5 4 2 2 3 2" xfId="28845"/>
    <cellStyle name="20% - Accent1 3 5 4 2 2 4" xfId="28846"/>
    <cellStyle name="20% - Accent1 3 5 4 2 3" xfId="28847"/>
    <cellStyle name="20% - Accent1 3 5 4 2 3 2" xfId="28848"/>
    <cellStyle name="20% - Accent1 3 5 4 2 3 2 2" xfId="28849"/>
    <cellStyle name="20% - Accent1 3 5 4 2 3 2 2 2" xfId="28850"/>
    <cellStyle name="20% - Accent1 3 5 4 2 3 2 3" xfId="28851"/>
    <cellStyle name="20% - Accent1 3 5 4 2 3 3" xfId="28852"/>
    <cellStyle name="20% - Accent1 3 5 4 2 3 3 2" xfId="28853"/>
    <cellStyle name="20% - Accent1 3 5 4 2 3 4" xfId="28854"/>
    <cellStyle name="20% - Accent1 3 5 4 2 4" xfId="28855"/>
    <cellStyle name="20% - Accent1 3 5 4 2 4 2" xfId="28856"/>
    <cellStyle name="20% - Accent1 3 5 4 2 4 2 2" xfId="28857"/>
    <cellStyle name="20% - Accent1 3 5 4 2 4 2 2 2" xfId="28858"/>
    <cellStyle name="20% - Accent1 3 5 4 2 4 2 3" xfId="28859"/>
    <cellStyle name="20% - Accent1 3 5 4 2 4 3" xfId="28860"/>
    <cellStyle name="20% - Accent1 3 5 4 2 4 3 2" xfId="28861"/>
    <cellStyle name="20% - Accent1 3 5 4 2 4 4" xfId="28862"/>
    <cellStyle name="20% - Accent1 3 5 4 2 5" xfId="28863"/>
    <cellStyle name="20% - Accent1 3 5 4 2 5 2" xfId="28864"/>
    <cellStyle name="20% - Accent1 3 5 4 2 5 2 2" xfId="28865"/>
    <cellStyle name="20% - Accent1 3 5 4 2 5 3" xfId="28866"/>
    <cellStyle name="20% - Accent1 3 5 4 2 6" xfId="28867"/>
    <cellStyle name="20% - Accent1 3 5 4 2 6 2" xfId="28868"/>
    <cellStyle name="20% - Accent1 3 5 4 2 6 2 2" xfId="28869"/>
    <cellStyle name="20% - Accent1 3 5 4 2 6 3" xfId="28870"/>
    <cellStyle name="20% - Accent1 3 5 4 2 7" xfId="28871"/>
    <cellStyle name="20% - Accent1 3 5 4 2 7 2" xfId="28872"/>
    <cellStyle name="20% - Accent1 3 5 4 2 8" xfId="28873"/>
    <cellStyle name="20% - Accent1 3 5 4 2 8 2" xfId="28874"/>
    <cellStyle name="20% - Accent1 3 5 4 2 9" xfId="28875"/>
    <cellStyle name="20% - Accent1 3 5 4 3" xfId="28876"/>
    <cellStyle name="20% - Accent1 3 5 4 3 2" xfId="28877"/>
    <cellStyle name="20% - Accent1 3 5 4 3 2 2" xfId="28878"/>
    <cellStyle name="20% - Accent1 3 5 4 3 2 2 2" xfId="28879"/>
    <cellStyle name="20% - Accent1 3 5 4 3 2 2 2 2" xfId="28880"/>
    <cellStyle name="20% - Accent1 3 5 4 3 2 2 3" xfId="28881"/>
    <cellStyle name="20% - Accent1 3 5 4 3 2 3" xfId="28882"/>
    <cellStyle name="20% - Accent1 3 5 4 3 2 3 2" xfId="28883"/>
    <cellStyle name="20% - Accent1 3 5 4 3 2 4" xfId="28884"/>
    <cellStyle name="20% - Accent1 3 5 4 3 3" xfId="28885"/>
    <cellStyle name="20% - Accent1 3 5 4 3 3 2" xfId="28886"/>
    <cellStyle name="20% - Accent1 3 5 4 3 3 2 2" xfId="28887"/>
    <cellStyle name="20% - Accent1 3 5 4 3 3 2 2 2" xfId="28888"/>
    <cellStyle name="20% - Accent1 3 5 4 3 3 2 3" xfId="28889"/>
    <cellStyle name="20% - Accent1 3 5 4 3 3 3" xfId="28890"/>
    <cellStyle name="20% - Accent1 3 5 4 3 3 3 2" xfId="28891"/>
    <cellStyle name="20% - Accent1 3 5 4 3 3 4" xfId="28892"/>
    <cellStyle name="20% - Accent1 3 5 4 3 4" xfId="28893"/>
    <cellStyle name="20% - Accent1 3 5 4 3 4 2" xfId="28894"/>
    <cellStyle name="20% - Accent1 3 5 4 3 4 2 2" xfId="28895"/>
    <cellStyle name="20% - Accent1 3 5 4 3 4 2 2 2" xfId="28896"/>
    <cellStyle name="20% - Accent1 3 5 4 3 4 2 3" xfId="28897"/>
    <cellStyle name="20% - Accent1 3 5 4 3 4 3" xfId="28898"/>
    <cellStyle name="20% - Accent1 3 5 4 3 4 3 2" xfId="28899"/>
    <cellStyle name="20% - Accent1 3 5 4 3 4 4" xfId="28900"/>
    <cellStyle name="20% - Accent1 3 5 4 3 5" xfId="28901"/>
    <cellStyle name="20% - Accent1 3 5 4 3 5 2" xfId="28902"/>
    <cellStyle name="20% - Accent1 3 5 4 3 5 2 2" xfId="28903"/>
    <cellStyle name="20% - Accent1 3 5 4 3 5 3" xfId="28904"/>
    <cellStyle name="20% - Accent1 3 5 4 3 6" xfId="28905"/>
    <cellStyle name="20% - Accent1 3 5 4 3 6 2" xfId="28906"/>
    <cellStyle name="20% - Accent1 3 5 4 3 6 2 2" xfId="28907"/>
    <cellStyle name="20% - Accent1 3 5 4 3 6 3" xfId="28908"/>
    <cellStyle name="20% - Accent1 3 5 4 3 7" xfId="28909"/>
    <cellStyle name="20% - Accent1 3 5 4 3 7 2" xfId="28910"/>
    <cellStyle name="20% - Accent1 3 5 4 3 8" xfId="28911"/>
    <cellStyle name="20% - Accent1 3 5 4 3 8 2" xfId="28912"/>
    <cellStyle name="20% - Accent1 3 5 4 3 9" xfId="28913"/>
    <cellStyle name="20% - Accent1 3 5 4 4" xfId="28914"/>
    <cellStyle name="20% - Accent1 3 5 4 4 2" xfId="28915"/>
    <cellStyle name="20% - Accent1 3 5 4 4 2 2" xfId="28916"/>
    <cellStyle name="20% - Accent1 3 5 4 4 2 2 2" xfId="28917"/>
    <cellStyle name="20% - Accent1 3 5 4 4 2 3" xfId="28918"/>
    <cellStyle name="20% - Accent1 3 5 4 4 3" xfId="28919"/>
    <cellStyle name="20% - Accent1 3 5 4 4 3 2" xfId="28920"/>
    <cellStyle name="20% - Accent1 3 5 4 4 4" xfId="28921"/>
    <cellStyle name="20% - Accent1 3 5 4 5" xfId="28922"/>
    <cellStyle name="20% - Accent1 3 5 4 5 2" xfId="28923"/>
    <cellStyle name="20% - Accent1 3 5 4 5 2 2" xfId="28924"/>
    <cellStyle name="20% - Accent1 3 5 4 5 2 2 2" xfId="28925"/>
    <cellStyle name="20% - Accent1 3 5 4 5 2 3" xfId="28926"/>
    <cellStyle name="20% - Accent1 3 5 4 5 3" xfId="28927"/>
    <cellStyle name="20% - Accent1 3 5 4 5 3 2" xfId="28928"/>
    <cellStyle name="20% - Accent1 3 5 4 5 4" xfId="28929"/>
    <cellStyle name="20% - Accent1 3 5 4 6" xfId="28930"/>
    <cellStyle name="20% - Accent1 3 5 4 6 2" xfId="28931"/>
    <cellStyle name="20% - Accent1 3 5 4 6 2 2" xfId="28932"/>
    <cellStyle name="20% - Accent1 3 5 4 6 2 2 2" xfId="28933"/>
    <cellStyle name="20% - Accent1 3 5 4 6 2 3" xfId="28934"/>
    <cellStyle name="20% - Accent1 3 5 4 6 3" xfId="28935"/>
    <cellStyle name="20% - Accent1 3 5 4 6 3 2" xfId="28936"/>
    <cellStyle name="20% - Accent1 3 5 4 6 4" xfId="28937"/>
    <cellStyle name="20% - Accent1 3 5 4 7" xfId="28938"/>
    <cellStyle name="20% - Accent1 3 5 4 7 2" xfId="28939"/>
    <cellStyle name="20% - Accent1 3 5 4 7 2 2" xfId="28940"/>
    <cellStyle name="20% - Accent1 3 5 4 7 3" xfId="28941"/>
    <cellStyle name="20% - Accent1 3 5 4 8" xfId="28942"/>
    <cellStyle name="20% - Accent1 3 5 4 8 2" xfId="28943"/>
    <cellStyle name="20% - Accent1 3 5 4 8 2 2" xfId="28944"/>
    <cellStyle name="20% - Accent1 3 5 4 8 3" xfId="28945"/>
    <cellStyle name="20% - Accent1 3 5 4 9" xfId="28946"/>
    <cellStyle name="20% - Accent1 3 5 4 9 2" xfId="28947"/>
    <cellStyle name="20% - Accent1 3 5 5" xfId="28948"/>
    <cellStyle name="20% - Accent1 3 5 5 10" xfId="28949"/>
    <cellStyle name="20% - Accent1 3 5 5 10 2" xfId="28950"/>
    <cellStyle name="20% - Accent1 3 5 5 11" xfId="28951"/>
    <cellStyle name="20% - Accent1 3 5 5 2" xfId="28952"/>
    <cellStyle name="20% - Accent1 3 5 5 2 2" xfId="28953"/>
    <cellStyle name="20% - Accent1 3 5 5 2 2 2" xfId="28954"/>
    <cellStyle name="20% - Accent1 3 5 5 2 2 2 2" xfId="28955"/>
    <cellStyle name="20% - Accent1 3 5 5 2 2 2 2 2" xfId="28956"/>
    <cellStyle name="20% - Accent1 3 5 5 2 2 2 3" xfId="28957"/>
    <cellStyle name="20% - Accent1 3 5 5 2 2 3" xfId="28958"/>
    <cellStyle name="20% - Accent1 3 5 5 2 2 3 2" xfId="28959"/>
    <cellStyle name="20% - Accent1 3 5 5 2 2 4" xfId="28960"/>
    <cellStyle name="20% - Accent1 3 5 5 2 3" xfId="28961"/>
    <cellStyle name="20% - Accent1 3 5 5 2 3 2" xfId="28962"/>
    <cellStyle name="20% - Accent1 3 5 5 2 3 2 2" xfId="28963"/>
    <cellStyle name="20% - Accent1 3 5 5 2 3 2 2 2" xfId="28964"/>
    <cellStyle name="20% - Accent1 3 5 5 2 3 2 3" xfId="28965"/>
    <cellStyle name="20% - Accent1 3 5 5 2 3 3" xfId="28966"/>
    <cellStyle name="20% - Accent1 3 5 5 2 3 3 2" xfId="28967"/>
    <cellStyle name="20% - Accent1 3 5 5 2 3 4" xfId="28968"/>
    <cellStyle name="20% - Accent1 3 5 5 2 4" xfId="28969"/>
    <cellStyle name="20% - Accent1 3 5 5 2 4 2" xfId="28970"/>
    <cellStyle name="20% - Accent1 3 5 5 2 4 2 2" xfId="28971"/>
    <cellStyle name="20% - Accent1 3 5 5 2 4 2 2 2" xfId="28972"/>
    <cellStyle name="20% - Accent1 3 5 5 2 4 2 3" xfId="28973"/>
    <cellStyle name="20% - Accent1 3 5 5 2 4 3" xfId="28974"/>
    <cellStyle name="20% - Accent1 3 5 5 2 4 3 2" xfId="28975"/>
    <cellStyle name="20% - Accent1 3 5 5 2 4 4" xfId="28976"/>
    <cellStyle name="20% - Accent1 3 5 5 2 5" xfId="28977"/>
    <cellStyle name="20% - Accent1 3 5 5 2 5 2" xfId="28978"/>
    <cellStyle name="20% - Accent1 3 5 5 2 5 2 2" xfId="28979"/>
    <cellStyle name="20% - Accent1 3 5 5 2 5 3" xfId="28980"/>
    <cellStyle name="20% - Accent1 3 5 5 2 6" xfId="28981"/>
    <cellStyle name="20% - Accent1 3 5 5 2 6 2" xfId="28982"/>
    <cellStyle name="20% - Accent1 3 5 5 2 6 2 2" xfId="28983"/>
    <cellStyle name="20% - Accent1 3 5 5 2 6 3" xfId="28984"/>
    <cellStyle name="20% - Accent1 3 5 5 2 7" xfId="28985"/>
    <cellStyle name="20% - Accent1 3 5 5 2 7 2" xfId="28986"/>
    <cellStyle name="20% - Accent1 3 5 5 2 8" xfId="28987"/>
    <cellStyle name="20% - Accent1 3 5 5 2 8 2" xfId="28988"/>
    <cellStyle name="20% - Accent1 3 5 5 2 9" xfId="28989"/>
    <cellStyle name="20% - Accent1 3 5 5 3" xfId="28990"/>
    <cellStyle name="20% - Accent1 3 5 5 3 2" xfId="28991"/>
    <cellStyle name="20% - Accent1 3 5 5 3 2 2" xfId="28992"/>
    <cellStyle name="20% - Accent1 3 5 5 3 2 2 2" xfId="28993"/>
    <cellStyle name="20% - Accent1 3 5 5 3 2 2 2 2" xfId="28994"/>
    <cellStyle name="20% - Accent1 3 5 5 3 2 2 3" xfId="28995"/>
    <cellStyle name="20% - Accent1 3 5 5 3 2 3" xfId="28996"/>
    <cellStyle name="20% - Accent1 3 5 5 3 2 3 2" xfId="28997"/>
    <cellStyle name="20% - Accent1 3 5 5 3 2 4" xfId="28998"/>
    <cellStyle name="20% - Accent1 3 5 5 3 3" xfId="28999"/>
    <cellStyle name="20% - Accent1 3 5 5 3 3 2" xfId="29000"/>
    <cellStyle name="20% - Accent1 3 5 5 3 3 2 2" xfId="29001"/>
    <cellStyle name="20% - Accent1 3 5 5 3 3 2 2 2" xfId="29002"/>
    <cellStyle name="20% - Accent1 3 5 5 3 3 2 3" xfId="29003"/>
    <cellStyle name="20% - Accent1 3 5 5 3 3 3" xfId="29004"/>
    <cellStyle name="20% - Accent1 3 5 5 3 3 3 2" xfId="29005"/>
    <cellStyle name="20% - Accent1 3 5 5 3 3 4" xfId="29006"/>
    <cellStyle name="20% - Accent1 3 5 5 3 4" xfId="29007"/>
    <cellStyle name="20% - Accent1 3 5 5 3 4 2" xfId="29008"/>
    <cellStyle name="20% - Accent1 3 5 5 3 4 2 2" xfId="29009"/>
    <cellStyle name="20% - Accent1 3 5 5 3 4 2 2 2" xfId="29010"/>
    <cellStyle name="20% - Accent1 3 5 5 3 4 2 3" xfId="29011"/>
    <cellStyle name="20% - Accent1 3 5 5 3 4 3" xfId="29012"/>
    <cellStyle name="20% - Accent1 3 5 5 3 4 3 2" xfId="29013"/>
    <cellStyle name="20% - Accent1 3 5 5 3 4 4" xfId="29014"/>
    <cellStyle name="20% - Accent1 3 5 5 3 5" xfId="29015"/>
    <cellStyle name="20% - Accent1 3 5 5 3 5 2" xfId="29016"/>
    <cellStyle name="20% - Accent1 3 5 5 3 5 2 2" xfId="29017"/>
    <cellStyle name="20% - Accent1 3 5 5 3 5 3" xfId="29018"/>
    <cellStyle name="20% - Accent1 3 5 5 3 6" xfId="29019"/>
    <cellStyle name="20% - Accent1 3 5 5 3 6 2" xfId="29020"/>
    <cellStyle name="20% - Accent1 3 5 5 3 6 2 2" xfId="29021"/>
    <cellStyle name="20% - Accent1 3 5 5 3 6 3" xfId="29022"/>
    <cellStyle name="20% - Accent1 3 5 5 3 7" xfId="29023"/>
    <cellStyle name="20% - Accent1 3 5 5 3 7 2" xfId="29024"/>
    <cellStyle name="20% - Accent1 3 5 5 3 8" xfId="29025"/>
    <cellStyle name="20% - Accent1 3 5 5 3 8 2" xfId="29026"/>
    <cellStyle name="20% - Accent1 3 5 5 3 9" xfId="29027"/>
    <cellStyle name="20% - Accent1 3 5 5 4" xfId="29028"/>
    <cellStyle name="20% - Accent1 3 5 5 4 2" xfId="29029"/>
    <cellStyle name="20% - Accent1 3 5 5 4 2 2" xfId="29030"/>
    <cellStyle name="20% - Accent1 3 5 5 4 2 2 2" xfId="29031"/>
    <cellStyle name="20% - Accent1 3 5 5 4 2 3" xfId="29032"/>
    <cellStyle name="20% - Accent1 3 5 5 4 3" xfId="29033"/>
    <cellStyle name="20% - Accent1 3 5 5 4 3 2" xfId="29034"/>
    <cellStyle name="20% - Accent1 3 5 5 4 4" xfId="29035"/>
    <cellStyle name="20% - Accent1 3 5 5 5" xfId="29036"/>
    <cellStyle name="20% - Accent1 3 5 5 5 2" xfId="29037"/>
    <cellStyle name="20% - Accent1 3 5 5 5 2 2" xfId="29038"/>
    <cellStyle name="20% - Accent1 3 5 5 5 2 2 2" xfId="29039"/>
    <cellStyle name="20% - Accent1 3 5 5 5 2 3" xfId="29040"/>
    <cellStyle name="20% - Accent1 3 5 5 5 3" xfId="29041"/>
    <cellStyle name="20% - Accent1 3 5 5 5 3 2" xfId="29042"/>
    <cellStyle name="20% - Accent1 3 5 5 5 4" xfId="29043"/>
    <cellStyle name="20% - Accent1 3 5 5 6" xfId="29044"/>
    <cellStyle name="20% - Accent1 3 5 5 6 2" xfId="29045"/>
    <cellStyle name="20% - Accent1 3 5 5 6 2 2" xfId="29046"/>
    <cellStyle name="20% - Accent1 3 5 5 6 2 2 2" xfId="29047"/>
    <cellStyle name="20% - Accent1 3 5 5 6 2 3" xfId="29048"/>
    <cellStyle name="20% - Accent1 3 5 5 6 3" xfId="29049"/>
    <cellStyle name="20% - Accent1 3 5 5 6 3 2" xfId="29050"/>
    <cellStyle name="20% - Accent1 3 5 5 6 4" xfId="29051"/>
    <cellStyle name="20% - Accent1 3 5 5 7" xfId="29052"/>
    <cellStyle name="20% - Accent1 3 5 5 7 2" xfId="29053"/>
    <cellStyle name="20% - Accent1 3 5 5 7 2 2" xfId="29054"/>
    <cellStyle name="20% - Accent1 3 5 5 7 3" xfId="29055"/>
    <cellStyle name="20% - Accent1 3 5 5 8" xfId="29056"/>
    <cellStyle name="20% - Accent1 3 5 5 8 2" xfId="29057"/>
    <cellStyle name="20% - Accent1 3 5 5 8 2 2" xfId="29058"/>
    <cellStyle name="20% - Accent1 3 5 5 8 3" xfId="29059"/>
    <cellStyle name="20% - Accent1 3 5 5 9" xfId="29060"/>
    <cellStyle name="20% - Accent1 3 5 5 9 2" xfId="29061"/>
    <cellStyle name="20% - Accent1 3 5 6" xfId="29062"/>
    <cellStyle name="20% - Accent1 3 5 6 10" xfId="29063"/>
    <cellStyle name="20% - Accent1 3 5 6 10 2" xfId="29064"/>
    <cellStyle name="20% - Accent1 3 5 6 11" xfId="29065"/>
    <cellStyle name="20% - Accent1 3 5 6 2" xfId="29066"/>
    <cellStyle name="20% - Accent1 3 5 6 2 2" xfId="29067"/>
    <cellStyle name="20% - Accent1 3 5 6 2 2 2" xfId="29068"/>
    <cellStyle name="20% - Accent1 3 5 6 2 2 2 2" xfId="29069"/>
    <cellStyle name="20% - Accent1 3 5 6 2 2 2 2 2" xfId="29070"/>
    <cellStyle name="20% - Accent1 3 5 6 2 2 2 3" xfId="29071"/>
    <cellStyle name="20% - Accent1 3 5 6 2 2 3" xfId="29072"/>
    <cellStyle name="20% - Accent1 3 5 6 2 2 3 2" xfId="29073"/>
    <cellStyle name="20% - Accent1 3 5 6 2 2 4" xfId="29074"/>
    <cellStyle name="20% - Accent1 3 5 6 2 3" xfId="29075"/>
    <cellStyle name="20% - Accent1 3 5 6 2 3 2" xfId="29076"/>
    <cellStyle name="20% - Accent1 3 5 6 2 3 2 2" xfId="29077"/>
    <cellStyle name="20% - Accent1 3 5 6 2 3 2 2 2" xfId="29078"/>
    <cellStyle name="20% - Accent1 3 5 6 2 3 2 3" xfId="29079"/>
    <cellStyle name="20% - Accent1 3 5 6 2 3 3" xfId="29080"/>
    <cellStyle name="20% - Accent1 3 5 6 2 3 3 2" xfId="29081"/>
    <cellStyle name="20% - Accent1 3 5 6 2 3 4" xfId="29082"/>
    <cellStyle name="20% - Accent1 3 5 6 2 4" xfId="29083"/>
    <cellStyle name="20% - Accent1 3 5 6 2 4 2" xfId="29084"/>
    <cellStyle name="20% - Accent1 3 5 6 2 4 2 2" xfId="29085"/>
    <cellStyle name="20% - Accent1 3 5 6 2 4 2 2 2" xfId="29086"/>
    <cellStyle name="20% - Accent1 3 5 6 2 4 2 3" xfId="29087"/>
    <cellStyle name="20% - Accent1 3 5 6 2 4 3" xfId="29088"/>
    <cellStyle name="20% - Accent1 3 5 6 2 4 3 2" xfId="29089"/>
    <cellStyle name="20% - Accent1 3 5 6 2 4 4" xfId="29090"/>
    <cellStyle name="20% - Accent1 3 5 6 2 5" xfId="29091"/>
    <cellStyle name="20% - Accent1 3 5 6 2 5 2" xfId="29092"/>
    <cellStyle name="20% - Accent1 3 5 6 2 5 2 2" xfId="29093"/>
    <cellStyle name="20% - Accent1 3 5 6 2 5 3" xfId="29094"/>
    <cellStyle name="20% - Accent1 3 5 6 2 6" xfId="29095"/>
    <cellStyle name="20% - Accent1 3 5 6 2 6 2" xfId="29096"/>
    <cellStyle name="20% - Accent1 3 5 6 2 6 2 2" xfId="29097"/>
    <cellStyle name="20% - Accent1 3 5 6 2 6 3" xfId="29098"/>
    <cellStyle name="20% - Accent1 3 5 6 2 7" xfId="29099"/>
    <cellStyle name="20% - Accent1 3 5 6 2 7 2" xfId="29100"/>
    <cellStyle name="20% - Accent1 3 5 6 2 8" xfId="29101"/>
    <cellStyle name="20% - Accent1 3 5 6 2 8 2" xfId="29102"/>
    <cellStyle name="20% - Accent1 3 5 6 2 9" xfId="29103"/>
    <cellStyle name="20% - Accent1 3 5 6 3" xfId="29104"/>
    <cellStyle name="20% - Accent1 3 5 6 3 2" xfId="29105"/>
    <cellStyle name="20% - Accent1 3 5 6 3 2 2" xfId="29106"/>
    <cellStyle name="20% - Accent1 3 5 6 3 2 2 2" xfId="29107"/>
    <cellStyle name="20% - Accent1 3 5 6 3 2 2 2 2" xfId="29108"/>
    <cellStyle name="20% - Accent1 3 5 6 3 2 2 3" xfId="29109"/>
    <cellStyle name="20% - Accent1 3 5 6 3 2 3" xfId="29110"/>
    <cellStyle name="20% - Accent1 3 5 6 3 2 3 2" xfId="29111"/>
    <cellStyle name="20% - Accent1 3 5 6 3 2 4" xfId="29112"/>
    <cellStyle name="20% - Accent1 3 5 6 3 3" xfId="29113"/>
    <cellStyle name="20% - Accent1 3 5 6 3 3 2" xfId="29114"/>
    <cellStyle name="20% - Accent1 3 5 6 3 3 2 2" xfId="29115"/>
    <cellStyle name="20% - Accent1 3 5 6 3 3 2 2 2" xfId="29116"/>
    <cellStyle name="20% - Accent1 3 5 6 3 3 2 3" xfId="29117"/>
    <cellStyle name="20% - Accent1 3 5 6 3 3 3" xfId="29118"/>
    <cellStyle name="20% - Accent1 3 5 6 3 3 3 2" xfId="29119"/>
    <cellStyle name="20% - Accent1 3 5 6 3 3 4" xfId="29120"/>
    <cellStyle name="20% - Accent1 3 5 6 3 4" xfId="29121"/>
    <cellStyle name="20% - Accent1 3 5 6 3 4 2" xfId="29122"/>
    <cellStyle name="20% - Accent1 3 5 6 3 4 2 2" xfId="29123"/>
    <cellStyle name="20% - Accent1 3 5 6 3 4 2 2 2" xfId="29124"/>
    <cellStyle name="20% - Accent1 3 5 6 3 4 2 3" xfId="29125"/>
    <cellStyle name="20% - Accent1 3 5 6 3 4 3" xfId="29126"/>
    <cellStyle name="20% - Accent1 3 5 6 3 4 3 2" xfId="29127"/>
    <cellStyle name="20% - Accent1 3 5 6 3 4 4" xfId="29128"/>
    <cellStyle name="20% - Accent1 3 5 6 3 5" xfId="29129"/>
    <cellStyle name="20% - Accent1 3 5 6 3 5 2" xfId="29130"/>
    <cellStyle name="20% - Accent1 3 5 6 3 5 2 2" xfId="29131"/>
    <cellStyle name="20% - Accent1 3 5 6 3 5 3" xfId="29132"/>
    <cellStyle name="20% - Accent1 3 5 6 3 6" xfId="29133"/>
    <cellStyle name="20% - Accent1 3 5 6 3 6 2" xfId="29134"/>
    <cellStyle name="20% - Accent1 3 5 6 3 6 2 2" xfId="29135"/>
    <cellStyle name="20% - Accent1 3 5 6 3 6 3" xfId="29136"/>
    <cellStyle name="20% - Accent1 3 5 6 3 7" xfId="29137"/>
    <cellStyle name="20% - Accent1 3 5 6 3 7 2" xfId="29138"/>
    <cellStyle name="20% - Accent1 3 5 6 3 8" xfId="29139"/>
    <cellStyle name="20% - Accent1 3 5 6 3 8 2" xfId="29140"/>
    <cellStyle name="20% - Accent1 3 5 6 3 9" xfId="29141"/>
    <cellStyle name="20% - Accent1 3 5 6 4" xfId="29142"/>
    <cellStyle name="20% - Accent1 3 5 6 4 2" xfId="29143"/>
    <cellStyle name="20% - Accent1 3 5 6 4 2 2" xfId="29144"/>
    <cellStyle name="20% - Accent1 3 5 6 4 2 2 2" xfId="29145"/>
    <cellStyle name="20% - Accent1 3 5 6 4 2 3" xfId="29146"/>
    <cellStyle name="20% - Accent1 3 5 6 4 3" xfId="29147"/>
    <cellStyle name="20% - Accent1 3 5 6 4 3 2" xfId="29148"/>
    <cellStyle name="20% - Accent1 3 5 6 4 4" xfId="29149"/>
    <cellStyle name="20% - Accent1 3 5 6 5" xfId="29150"/>
    <cellStyle name="20% - Accent1 3 5 6 5 2" xfId="29151"/>
    <cellStyle name="20% - Accent1 3 5 6 5 2 2" xfId="29152"/>
    <cellStyle name="20% - Accent1 3 5 6 5 2 2 2" xfId="29153"/>
    <cellStyle name="20% - Accent1 3 5 6 5 2 3" xfId="29154"/>
    <cellStyle name="20% - Accent1 3 5 6 5 3" xfId="29155"/>
    <cellStyle name="20% - Accent1 3 5 6 5 3 2" xfId="29156"/>
    <cellStyle name="20% - Accent1 3 5 6 5 4" xfId="29157"/>
    <cellStyle name="20% - Accent1 3 5 6 6" xfId="29158"/>
    <cellStyle name="20% - Accent1 3 5 6 6 2" xfId="29159"/>
    <cellStyle name="20% - Accent1 3 5 6 6 2 2" xfId="29160"/>
    <cellStyle name="20% - Accent1 3 5 6 6 2 2 2" xfId="29161"/>
    <cellStyle name="20% - Accent1 3 5 6 6 2 3" xfId="29162"/>
    <cellStyle name="20% - Accent1 3 5 6 6 3" xfId="29163"/>
    <cellStyle name="20% - Accent1 3 5 6 6 3 2" xfId="29164"/>
    <cellStyle name="20% - Accent1 3 5 6 6 4" xfId="29165"/>
    <cellStyle name="20% - Accent1 3 5 6 7" xfId="29166"/>
    <cellStyle name="20% - Accent1 3 5 6 7 2" xfId="29167"/>
    <cellStyle name="20% - Accent1 3 5 6 7 2 2" xfId="29168"/>
    <cellStyle name="20% - Accent1 3 5 6 7 3" xfId="29169"/>
    <cellStyle name="20% - Accent1 3 5 6 8" xfId="29170"/>
    <cellStyle name="20% - Accent1 3 5 6 8 2" xfId="29171"/>
    <cellStyle name="20% - Accent1 3 5 6 8 2 2" xfId="29172"/>
    <cellStyle name="20% - Accent1 3 5 6 8 3" xfId="29173"/>
    <cellStyle name="20% - Accent1 3 5 6 9" xfId="29174"/>
    <cellStyle name="20% - Accent1 3 5 6 9 2" xfId="29175"/>
    <cellStyle name="20% - Accent1 3 5 7" xfId="29176"/>
    <cellStyle name="20% - Accent1 3 5 7 2" xfId="29177"/>
    <cellStyle name="20% - Accent1 3 5 7 2 2" xfId="29178"/>
    <cellStyle name="20% - Accent1 3 5 7 2 2 2" xfId="29179"/>
    <cellStyle name="20% - Accent1 3 5 7 2 2 2 2" xfId="29180"/>
    <cellStyle name="20% - Accent1 3 5 7 2 2 3" xfId="29181"/>
    <cellStyle name="20% - Accent1 3 5 7 2 3" xfId="29182"/>
    <cellStyle name="20% - Accent1 3 5 7 2 3 2" xfId="29183"/>
    <cellStyle name="20% - Accent1 3 5 7 2 4" xfId="29184"/>
    <cellStyle name="20% - Accent1 3 5 7 3" xfId="29185"/>
    <cellStyle name="20% - Accent1 3 5 7 3 2" xfId="29186"/>
    <cellStyle name="20% - Accent1 3 5 7 3 2 2" xfId="29187"/>
    <cellStyle name="20% - Accent1 3 5 7 3 2 2 2" xfId="29188"/>
    <cellStyle name="20% - Accent1 3 5 7 3 2 3" xfId="29189"/>
    <cellStyle name="20% - Accent1 3 5 7 3 3" xfId="29190"/>
    <cellStyle name="20% - Accent1 3 5 7 3 3 2" xfId="29191"/>
    <cellStyle name="20% - Accent1 3 5 7 3 4" xfId="29192"/>
    <cellStyle name="20% - Accent1 3 5 7 4" xfId="29193"/>
    <cellStyle name="20% - Accent1 3 5 7 4 2" xfId="29194"/>
    <cellStyle name="20% - Accent1 3 5 7 4 2 2" xfId="29195"/>
    <cellStyle name="20% - Accent1 3 5 7 4 2 2 2" xfId="29196"/>
    <cellStyle name="20% - Accent1 3 5 7 4 2 3" xfId="29197"/>
    <cellStyle name="20% - Accent1 3 5 7 4 3" xfId="29198"/>
    <cellStyle name="20% - Accent1 3 5 7 4 3 2" xfId="29199"/>
    <cellStyle name="20% - Accent1 3 5 7 4 4" xfId="29200"/>
    <cellStyle name="20% - Accent1 3 5 7 5" xfId="29201"/>
    <cellStyle name="20% - Accent1 3 5 7 5 2" xfId="29202"/>
    <cellStyle name="20% - Accent1 3 5 7 5 2 2" xfId="29203"/>
    <cellStyle name="20% - Accent1 3 5 7 5 3" xfId="29204"/>
    <cellStyle name="20% - Accent1 3 5 7 6" xfId="29205"/>
    <cellStyle name="20% - Accent1 3 5 7 6 2" xfId="29206"/>
    <cellStyle name="20% - Accent1 3 5 7 6 2 2" xfId="29207"/>
    <cellStyle name="20% - Accent1 3 5 7 6 3" xfId="29208"/>
    <cellStyle name="20% - Accent1 3 5 7 7" xfId="29209"/>
    <cellStyle name="20% - Accent1 3 5 7 7 2" xfId="29210"/>
    <cellStyle name="20% - Accent1 3 5 7 8" xfId="29211"/>
    <cellStyle name="20% - Accent1 3 5 7 8 2" xfId="29212"/>
    <cellStyle name="20% - Accent1 3 5 7 9" xfId="29213"/>
    <cellStyle name="20% - Accent1 3 5 8" xfId="29214"/>
    <cellStyle name="20% - Accent1 3 5 8 2" xfId="29215"/>
    <cellStyle name="20% - Accent1 3 5 8 2 2" xfId="29216"/>
    <cellStyle name="20% - Accent1 3 5 8 2 2 2" xfId="29217"/>
    <cellStyle name="20% - Accent1 3 5 8 2 2 2 2" xfId="29218"/>
    <cellStyle name="20% - Accent1 3 5 8 2 2 3" xfId="29219"/>
    <cellStyle name="20% - Accent1 3 5 8 2 3" xfId="29220"/>
    <cellStyle name="20% - Accent1 3 5 8 2 3 2" xfId="29221"/>
    <cellStyle name="20% - Accent1 3 5 8 2 4" xfId="29222"/>
    <cellStyle name="20% - Accent1 3 5 8 3" xfId="29223"/>
    <cellStyle name="20% - Accent1 3 5 8 3 2" xfId="29224"/>
    <cellStyle name="20% - Accent1 3 5 8 3 2 2" xfId="29225"/>
    <cellStyle name="20% - Accent1 3 5 8 3 2 2 2" xfId="29226"/>
    <cellStyle name="20% - Accent1 3 5 8 3 2 3" xfId="29227"/>
    <cellStyle name="20% - Accent1 3 5 8 3 3" xfId="29228"/>
    <cellStyle name="20% - Accent1 3 5 8 3 3 2" xfId="29229"/>
    <cellStyle name="20% - Accent1 3 5 8 3 4" xfId="29230"/>
    <cellStyle name="20% - Accent1 3 5 8 4" xfId="29231"/>
    <cellStyle name="20% - Accent1 3 5 8 4 2" xfId="29232"/>
    <cellStyle name="20% - Accent1 3 5 8 4 2 2" xfId="29233"/>
    <cellStyle name="20% - Accent1 3 5 8 4 2 2 2" xfId="29234"/>
    <cellStyle name="20% - Accent1 3 5 8 4 2 3" xfId="29235"/>
    <cellStyle name="20% - Accent1 3 5 8 4 3" xfId="29236"/>
    <cellStyle name="20% - Accent1 3 5 8 4 3 2" xfId="29237"/>
    <cellStyle name="20% - Accent1 3 5 8 4 4" xfId="29238"/>
    <cellStyle name="20% - Accent1 3 5 8 5" xfId="29239"/>
    <cellStyle name="20% - Accent1 3 5 8 5 2" xfId="29240"/>
    <cellStyle name="20% - Accent1 3 5 8 5 2 2" xfId="29241"/>
    <cellStyle name="20% - Accent1 3 5 8 5 3" xfId="29242"/>
    <cellStyle name="20% - Accent1 3 5 8 6" xfId="29243"/>
    <cellStyle name="20% - Accent1 3 5 8 6 2" xfId="29244"/>
    <cellStyle name="20% - Accent1 3 5 8 6 2 2" xfId="29245"/>
    <cellStyle name="20% - Accent1 3 5 8 6 3" xfId="29246"/>
    <cellStyle name="20% - Accent1 3 5 8 7" xfId="29247"/>
    <cellStyle name="20% - Accent1 3 5 8 7 2" xfId="29248"/>
    <cellStyle name="20% - Accent1 3 5 8 8" xfId="29249"/>
    <cellStyle name="20% - Accent1 3 5 8 8 2" xfId="29250"/>
    <cellStyle name="20% - Accent1 3 5 8 9" xfId="29251"/>
    <cellStyle name="20% - Accent1 3 5 9" xfId="29252"/>
    <cellStyle name="20% - Accent1 3 5 9 2" xfId="29253"/>
    <cellStyle name="20% - Accent1 3 5 9 2 2" xfId="29254"/>
    <cellStyle name="20% - Accent1 3 5 9 2 2 2" xfId="29255"/>
    <cellStyle name="20% - Accent1 3 5 9 2 3" xfId="29256"/>
    <cellStyle name="20% - Accent1 3 5 9 3" xfId="29257"/>
    <cellStyle name="20% - Accent1 3 5 9 3 2" xfId="29258"/>
    <cellStyle name="20% - Accent1 3 5 9 4" xfId="29259"/>
    <cellStyle name="20% - Accent1 3 6" xfId="29260"/>
    <cellStyle name="20% - Accent1 3 6 10" xfId="29261"/>
    <cellStyle name="20% - Accent1 3 6 10 2" xfId="29262"/>
    <cellStyle name="20% - Accent1 3 6 10 2 2" xfId="29263"/>
    <cellStyle name="20% - Accent1 3 6 10 2 2 2" xfId="29264"/>
    <cellStyle name="20% - Accent1 3 6 10 2 3" xfId="29265"/>
    <cellStyle name="20% - Accent1 3 6 10 3" xfId="29266"/>
    <cellStyle name="20% - Accent1 3 6 10 3 2" xfId="29267"/>
    <cellStyle name="20% - Accent1 3 6 10 4" xfId="29268"/>
    <cellStyle name="20% - Accent1 3 6 11" xfId="29269"/>
    <cellStyle name="20% - Accent1 3 6 11 2" xfId="29270"/>
    <cellStyle name="20% - Accent1 3 6 11 2 2" xfId="29271"/>
    <cellStyle name="20% - Accent1 3 6 11 3" xfId="29272"/>
    <cellStyle name="20% - Accent1 3 6 12" xfId="29273"/>
    <cellStyle name="20% - Accent1 3 6 12 2" xfId="29274"/>
    <cellStyle name="20% - Accent1 3 6 12 2 2" xfId="29275"/>
    <cellStyle name="20% - Accent1 3 6 12 3" xfId="29276"/>
    <cellStyle name="20% - Accent1 3 6 13" xfId="29277"/>
    <cellStyle name="20% - Accent1 3 6 13 2" xfId="29278"/>
    <cellStyle name="20% - Accent1 3 6 14" xfId="29279"/>
    <cellStyle name="20% - Accent1 3 6 14 2" xfId="29280"/>
    <cellStyle name="20% - Accent1 3 6 15" xfId="29281"/>
    <cellStyle name="20% - Accent1 3 6 2" xfId="29282"/>
    <cellStyle name="20% - Accent1 3 6 2 10" xfId="29283"/>
    <cellStyle name="20% - Accent1 3 6 2 10 2" xfId="29284"/>
    <cellStyle name="20% - Accent1 3 6 2 10 2 2" xfId="29285"/>
    <cellStyle name="20% - Accent1 3 6 2 10 3" xfId="29286"/>
    <cellStyle name="20% - Accent1 3 6 2 11" xfId="29287"/>
    <cellStyle name="20% - Accent1 3 6 2 11 2" xfId="29288"/>
    <cellStyle name="20% - Accent1 3 6 2 11 2 2" xfId="29289"/>
    <cellStyle name="20% - Accent1 3 6 2 11 3" xfId="29290"/>
    <cellStyle name="20% - Accent1 3 6 2 12" xfId="29291"/>
    <cellStyle name="20% - Accent1 3 6 2 12 2" xfId="29292"/>
    <cellStyle name="20% - Accent1 3 6 2 13" xfId="29293"/>
    <cellStyle name="20% - Accent1 3 6 2 13 2" xfId="29294"/>
    <cellStyle name="20% - Accent1 3 6 2 14" xfId="29295"/>
    <cellStyle name="20% - Accent1 3 6 2 2" xfId="29296"/>
    <cellStyle name="20% - Accent1 3 6 2 2 10" xfId="29297"/>
    <cellStyle name="20% - Accent1 3 6 2 2 10 2" xfId="29298"/>
    <cellStyle name="20% - Accent1 3 6 2 2 11" xfId="29299"/>
    <cellStyle name="20% - Accent1 3 6 2 2 2" xfId="29300"/>
    <cellStyle name="20% - Accent1 3 6 2 2 2 2" xfId="29301"/>
    <cellStyle name="20% - Accent1 3 6 2 2 2 2 2" xfId="29302"/>
    <cellStyle name="20% - Accent1 3 6 2 2 2 2 2 2" xfId="29303"/>
    <cellStyle name="20% - Accent1 3 6 2 2 2 2 2 2 2" xfId="29304"/>
    <cellStyle name="20% - Accent1 3 6 2 2 2 2 2 3" xfId="29305"/>
    <cellStyle name="20% - Accent1 3 6 2 2 2 2 3" xfId="29306"/>
    <cellStyle name="20% - Accent1 3 6 2 2 2 2 3 2" xfId="29307"/>
    <cellStyle name="20% - Accent1 3 6 2 2 2 2 4" xfId="29308"/>
    <cellStyle name="20% - Accent1 3 6 2 2 2 3" xfId="29309"/>
    <cellStyle name="20% - Accent1 3 6 2 2 2 3 2" xfId="29310"/>
    <cellStyle name="20% - Accent1 3 6 2 2 2 3 2 2" xfId="29311"/>
    <cellStyle name="20% - Accent1 3 6 2 2 2 3 2 2 2" xfId="29312"/>
    <cellStyle name="20% - Accent1 3 6 2 2 2 3 2 3" xfId="29313"/>
    <cellStyle name="20% - Accent1 3 6 2 2 2 3 3" xfId="29314"/>
    <cellStyle name="20% - Accent1 3 6 2 2 2 3 3 2" xfId="29315"/>
    <cellStyle name="20% - Accent1 3 6 2 2 2 3 4" xfId="29316"/>
    <cellStyle name="20% - Accent1 3 6 2 2 2 4" xfId="29317"/>
    <cellStyle name="20% - Accent1 3 6 2 2 2 4 2" xfId="29318"/>
    <cellStyle name="20% - Accent1 3 6 2 2 2 4 2 2" xfId="29319"/>
    <cellStyle name="20% - Accent1 3 6 2 2 2 4 2 2 2" xfId="29320"/>
    <cellStyle name="20% - Accent1 3 6 2 2 2 4 2 3" xfId="29321"/>
    <cellStyle name="20% - Accent1 3 6 2 2 2 4 3" xfId="29322"/>
    <cellStyle name="20% - Accent1 3 6 2 2 2 4 3 2" xfId="29323"/>
    <cellStyle name="20% - Accent1 3 6 2 2 2 4 4" xfId="29324"/>
    <cellStyle name="20% - Accent1 3 6 2 2 2 5" xfId="29325"/>
    <cellStyle name="20% - Accent1 3 6 2 2 2 5 2" xfId="29326"/>
    <cellStyle name="20% - Accent1 3 6 2 2 2 5 2 2" xfId="29327"/>
    <cellStyle name="20% - Accent1 3 6 2 2 2 5 3" xfId="29328"/>
    <cellStyle name="20% - Accent1 3 6 2 2 2 6" xfId="29329"/>
    <cellStyle name="20% - Accent1 3 6 2 2 2 6 2" xfId="29330"/>
    <cellStyle name="20% - Accent1 3 6 2 2 2 6 2 2" xfId="29331"/>
    <cellStyle name="20% - Accent1 3 6 2 2 2 6 3" xfId="29332"/>
    <cellStyle name="20% - Accent1 3 6 2 2 2 7" xfId="29333"/>
    <cellStyle name="20% - Accent1 3 6 2 2 2 7 2" xfId="29334"/>
    <cellStyle name="20% - Accent1 3 6 2 2 2 8" xfId="29335"/>
    <cellStyle name="20% - Accent1 3 6 2 2 2 8 2" xfId="29336"/>
    <cellStyle name="20% - Accent1 3 6 2 2 2 9" xfId="29337"/>
    <cellStyle name="20% - Accent1 3 6 2 2 3" xfId="29338"/>
    <cellStyle name="20% - Accent1 3 6 2 2 3 2" xfId="29339"/>
    <cellStyle name="20% - Accent1 3 6 2 2 3 2 2" xfId="29340"/>
    <cellStyle name="20% - Accent1 3 6 2 2 3 2 2 2" xfId="29341"/>
    <cellStyle name="20% - Accent1 3 6 2 2 3 2 2 2 2" xfId="29342"/>
    <cellStyle name="20% - Accent1 3 6 2 2 3 2 2 3" xfId="29343"/>
    <cellStyle name="20% - Accent1 3 6 2 2 3 2 3" xfId="29344"/>
    <cellStyle name="20% - Accent1 3 6 2 2 3 2 3 2" xfId="29345"/>
    <cellStyle name="20% - Accent1 3 6 2 2 3 2 4" xfId="29346"/>
    <cellStyle name="20% - Accent1 3 6 2 2 3 3" xfId="29347"/>
    <cellStyle name="20% - Accent1 3 6 2 2 3 3 2" xfId="29348"/>
    <cellStyle name="20% - Accent1 3 6 2 2 3 3 2 2" xfId="29349"/>
    <cellStyle name="20% - Accent1 3 6 2 2 3 3 2 2 2" xfId="29350"/>
    <cellStyle name="20% - Accent1 3 6 2 2 3 3 2 3" xfId="29351"/>
    <cellStyle name="20% - Accent1 3 6 2 2 3 3 3" xfId="29352"/>
    <cellStyle name="20% - Accent1 3 6 2 2 3 3 3 2" xfId="29353"/>
    <cellStyle name="20% - Accent1 3 6 2 2 3 3 4" xfId="29354"/>
    <cellStyle name="20% - Accent1 3 6 2 2 3 4" xfId="29355"/>
    <cellStyle name="20% - Accent1 3 6 2 2 3 4 2" xfId="29356"/>
    <cellStyle name="20% - Accent1 3 6 2 2 3 4 2 2" xfId="29357"/>
    <cellStyle name="20% - Accent1 3 6 2 2 3 4 2 2 2" xfId="29358"/>
    <cellStyle name="20% - Accent1 3 6 2 2 3 4 2 3" xfId="29359"/>
    <cellStyle name="20% - Accent1 3 6 2 2 3 4 3" xfId="29360"/>
    <cellStyle name="20% - Accent1 3 6 2 2 3 4 3 2" xfId="29361"/>
    <cellStyle name="20% - Accent1 3 6 2 2 3 4 4" xfId="29362"/>
    <cellStyle name="20% - Accent1 3 6 2 2 3 5" xfId="29363"/>
    <cellStyle name="20% - Accent1 3 6 2 2 3 5 2" xfId="29364"/>
    <cellStyle name="20% - Accent1 3 6 2 2 3 5 2 2" xfId="29365"/>
    <cellStyle name="20% - Accent1 3 6 2 2 3 5 3" xfId="29366"/>
    <cellStyle name="20% - Accent1 3 6 2 2 3 6" xfId="29367"/>
    <cellStyle name="20% - Accent1 3 6 2 2 3 6 2" xfId="29368"/>
    <cellStyle name="20% - Accent1 3 6 2 2 3 6 2 2" xfId="29369"/>
    <cellStyle name="20% - Accent1 3 6 2 2 3 6 3" xfId="29370"/>
    <cellStyle name="20% - Accent1 3 6 2 2 3 7" xfId="29371"/>
    <cellStyle name="20% - Accent1 3 6 2 2 3 7 2" xfId="29372"/>
    <cellStyle name="20% - Accent1 3 6 2 2 3 8" xfId="29373"/>
    <cellStyle name="20% - Accent1 3 6 2 2 3 8 2" xfId="29374"/>
    <cellStyle name="20% - Accent1 3 6 2 2 3 9" xfId="29375"/>
    <cellStyle name="20% - Accent1 3 6 2 2 4" xfId="29376"/>
    <cellStyle name="20% - Accent1 3 6 2 2 4 2" xfId="29377"/>
    <cellStyle name="20% - Accent1 3 6 2 2 4 2 2" xfId="29378"/>
    <cellStyle name="20% - Accent1 3 6 2 2 4 2 2 2" xfId="29379"/>
    <cellStyle name="20% - Accent1 3 6 2 2 4 2 3" xfId="29380"/>
    <cellStyle name="20% - Accent1 3 6 2 2 4 3" xfId="29381"/>
    <cellStyle name="20% - Accent1 3 6 2 2 4 3 2" xfId="29382"/>
    <cellStyle name="20% - Accent1 3 6 2 2 4 4" xfId="29383"/>
    <cellStyle name="20% - Accent1 3 6 2 2 5" xfId="29384"/>
    <cellStyle name="20% - Accent1 3 6 2 2 5 2" xfId="29385"/>
    <cellStyle name="20% - Accent1 3 6 2 2 5 2 2" xfId="29386"/>
    <cellStyle name="20% - Accent1 3 6 2 2 5 2 2 2" xfId="29387"/>
    <cellStyle name="20% - Accent1 3 6 2 2 5 2 3" xfId="29388"/>
    <cellStyle name="20% - Accent1 3 6 2 2 5 3" xfId="29389"/>
    <cellStyle name="20% - Accent1 3 6 2 2 5 3 2" xfId="29390"/>
    <cellStyle name="20% - Accent1 3 6 2 2 5 4" xfId="29391"/>
    <cellStyle name="20% - Accent1 3 6 2 2 6" xfId="29392"/>
    <cellStyle name="20% - Accent1 3 6 2 2 6 2" xfId="29393"/>
    <cellStyle name="20% - Accent1 3 6 2 2 6 2 2" xfId="29394"/>
    <cellStyle name="20% - Accent1 3 6 2 2 6 2 2 2" xfId="29395"/>
    <cellStyle name="20% - Accent1 3 6 2 2 6 2 3" xfId="29396"/>
    <cellStyle name="20% - Accent1 3 6 2 2 6 3" xfId="29397"/>
    <cellStyle name="20% - Accent1 3 6 2 2 6 3 2" xfId="29398"/>
    <cellStyle name="20% - Accent1 3 6 2 2 6 4" xfId="29399"/>
    <cellStyle name="20% - Accent1 3 6 2 2 7" xfId="29400"/>
    <cellStyle name="20% - Accent1 3 6 2 2 7 2" xfId="29401"/>
    <cellStyle name="20% - Accent1 3 6 2 2 7 2 2" xfId="29402"/>
    <cellStyle name="20% - Accent1 3 6 2 2 7 3" xfId="29403"/>
    <cellStyle name="20% - Accent1 3 6 2 2 8" xfId="29404"/>
    <cellStyle name="20% - Accent1 3 6 2 2 8 2" xfId="29405"/>
    <cellStyle name="20% - Accent1 3 6 2 2 8 2 2" xfId="29406"/>
    <cellStyle name="20% - Accent1 3 6 2 2 8 3" xfId="29407"/>
    <cellStyle name="20% - Accent1 3 6 2 2 9" xfId="29408"/>
    <cellStyle name="20% - Accent1 3 6 2 2 9 2" xfId="29409"/>
    <cellStyle name="20% - Accent1 3 6 2 3" xfId="29410"/>
    <cellStyle name="20% - Accent1 3 6 2 3 10" xfId="29411"/>
    <cellStyle name="20% - Accent1 3 6 2 3 10 2" xfId="29412"/>
    <cellStyle name="20% - Accent1 3 6 2 3 11" xfId="29413"/>
    <cellStyle name="20% - Accent1 3 6 2 3 2" xfId="29414"/>
    <cellStyle name="20% - Accent1 3 6 2 3 2 2" xfId="29415"/>
    <cellStyle name="20% - Accent1 3 6 2 3 2 2 2" xfId="29416"/>
    <cellStyle name="20% - Accent1 3 6 2 3 2 2 2 2" xfId="29417"/>
    <cellStyle name="20% - Accent1 3 6 2 3 2 2 2 2 2" xfId="29418"/>
    <cellStyle name="20% - Accent1 3 6 2 3 2 2 2 3" xfId="29419"/>
    <cellStyle name="20% - Accent1 3 6 2 3 2 2 3" xfId="29420"/>
    <cellStyle name="20% - Accent1 3 6 2 3 2 2 3 2" xfId="29421"/>
    <cellStyle name="20% - Accent1 3 6 2 3 2 2 4" xfId="29422"/>
    <cellStyle name="20% - Accent1 3 6 2 3 2 3" xfId="29423"/>
    <cellStyle name="20% - Accent1 3 6 2 3 2 3 2" xfId="29424"/>
    <cellStyle name="20% - Accent1 3 6 2 3 2 3 2 2" xfId="29425"/>
    <cellStyle name="20% - Accent1 3 6 2 3 2 3 2 2 2" xfId="29426"/>
    <cellStyle name="20% - Accent1 3 6 2 3 2 3 2 3" xfId="29427"/>
    <cellStyle name="20% - Accent1 3 6 2 3 2 3 3" xfId="29428"/>
    <cellStyle name="20% - Accent1 3 6 2 3 2 3 3 2" xfId="29429"/>
    <cellStyle name="20% - Accent1 3 6 2 3 2 3 4" xfId="29430"/>
    <cellStyle name="20% - Accent1 3 6 2 3 2 4" xfId="29431"/>
    <cellStyle name="20% - Accent1 3 6 2 3 2 4 2" xfId="29432"/>
    <cellStyle name="20% - Accent1 3 6 2 3 2 4 2 2" xfId="29433"/>
    <cellStyle name="20% - Accent1 3 6 2 3 2 4 2 2 2" xfId="29434"/>
    <cellStyle name="20% - Accent1 3 6 2 3 2 4 2 3" xfId="29435"/>
    <cellStyle name="20% - Accent1 3 6 2 3 2 4 3" xfId="29436"/>
    <cellStyle name="20% - Accent1 3 6 2 3 2 4 3 2" xfId="29437"/>
    <cellStyle name="20% - Accent1 3 6 2 3 2 4 4" xfId="29438"/>
    <cellStyle name="20% - Accent1 3 6 2 3 2 5" xfId="29439"/>
    <cellStyle name="20% - Accent1 3 6 2 3 2 5 2" xfId="29440"/>
    <cellStyle name="20% - Accent1 3 6 2 3 2 5 2 2" xfId="29441"/>
    <cellStyle name="20% - Accent1 3 6 2 3 2 5 3" xfId="29442"/>
    <cellStyle name="20% - Accent1 3 6 2 3 2 6" xfId="29443"/>
    <cellStyle name="20% - Accent1 3 6 2 3 2 6 2" xfId="29444"/>
    <cellStyle name="20% - Accent1 3 6 2 3 2 6 2 2" xfId="29445"/>
    <cellStyle name="20% - Accent1 3 6 2 3 2 6 3" xfId="29446"/>
    <cellStyle name="20% - Accent1 3 6 2 3 2 7" xfId="29447"/>
    <cellStyle name="20% - Accent1 3 6 2 3 2 7 2" xfId="29448"/>
    <cellStyle name="20% - Accent1 3 6 2 3 2 8" xfId="29449"/>
    <cellStyle name="20% - Accent1 3 6 2 3 2 8 2" xfId="29450"/>
    <cellStyle name="20% - Accent1 3 6 2 3 2 9" xfId="29451"/>
    <cellStyle name="20% - Accent1 3 6 2 3 3" xfId="29452"/>
    <cellStyle name="20% - Accent1 3 6 2 3 3 2" xfId="29453"/>
    <cellStyle name="20% - Accent1 3 6 2 3 3 2 2" xfId="29454"/>
    <cellStyle name="20% - Accent1 3 6 2 3 3 2 2 2" xfId="29455"/>
    <cellStyle name="20% - Accent1 3 6 2 3 3 2 2 2 2" xfId="29456"/>
    <cellStyle name="20% - Accent1 3 6 2 3 3 2 2 3" xfId="29457"/>
    <cellStyle name="20% - Accent1 3 6 2 3 3 2 3" xfId="29458"/>
    <cellStyle name="20% - Accent1 3 6 2 3 3 2 3 2" xfId="29459"/>
    <cellStyle name="20% - Accent1 3 6 2 3 3 2 4" xfId="29460"/>
    <cellStyle name="20% - Accent1 3 6 2 3 3 3" xfId="29461"/>
    <cellStyle name="20% - Accent1 3 6 2 3 3 3 2" xfId="29462"/>
    <cellStyle name="20% - Accent1 3 6 2 3 3 3 2 2" xfId="29463"/>
    <cellStyle name="20% - Accent1 3 6 2 3 3 3 2 2 2" xfId="29464"/>
    <cellStyle name="20% - Accent1 3 6 2 3 3 3 2 3" xfId="29465"/>
    <cellStyle name="20% - Accent1 3 6 2 3 3 3 3" xfId="29466"/>
    <cellStyle name="20% - Accent1 3 6 2 3 3 3 3 2" xfId="29467"/>
    <cellStyle name="20% - Accent1 3 6 2 3 3 3 4" xfId="29468"/>
    <cellStyle name="20% - Accent1 3 6 2 3 3 4" xfId="29469"/>
    <cellStyle name="20% - Accent1 3 6 2 3 3 4 2" xfId="29470"/>
    <cellStyle name="20% - Accent1 3 6 2 3 3 4 2 2" xfId="29471"/>
    <cellStyle name="20% - Accent1 3 6 2 3 3 4 2 2 2" xfId="29472"/>
    <cellStyle name="20% - Accent1 3 6 2 3 3 4 2 3" xfId="29473"/>
    <cellStyle name="20% - Accent1 3 6 2 3 3 4 3" xfId="29474"/>
    <cellStyle name="20% - Accent1 3 6 2 3 3 4 3 2" xfId="29475"/>
    <cellStyle name="20% - Accent1 3 6 2 3 3 4 4" xfId="29476"/>
    <cellStyle name="20% - Accent1 3 6 2 3 3 5" xfId="29477"/>
    <cellStyle name="20% - Accent1 3 6 2 3 3 5 2" xfId="29478"/>
    <cellStyle name="20% - Accent1 3 6 2 3 3 5 2 2" xfId="29479"/>
    <cellStyle name="20% - Accent1 3 6 2 3 3 5 3" xfId="29480"/>
    <cellStyle name="20% - Accent1 3 6 2 3 3 6" xfId="29481"/>
    <cellStyle name="20% - Accent1 3 6 2 3 3 6 2" xfId="29482"/>
    <cellStyle name="20% - Accent1 3 6 2 3 3 6 2 2" xfId="29483"/>
    <cellStyle name="20% - Accent1 3 6 2 3 3 6 3" xfId="29484"/>
    <cellStyle name="20% - Accent1 3 6 2 3 3 7" xfId="29485"/>
    <cellStyle name="20% - Accent1 3 6 2 3 3 7 2" xfId="29486"/>
    <cellStyle name="20% - Accent1 3 6 2 3 3 8" xfId="29487"/>
    <cellStyle name="20% - Accent1 3 6 2 3 3 8 2" xfId="29488"/>
    <cellStyle name="20% - Accent1 3 6 2 3 3 9" xfId="29489"/>
    <cellStyle name="20% - Accent1 3 6 2 3 4" xfId="29490"/>
    <cellStyle name="20% - Accent1 3 6 2 3 4 2" xfId="29491"/>
    <cellStyle name="20% - Accent1 3 6 2 3 4 2 2" xfId="29492"/>
    <cellStyle name="20% - Accent1 3 6 2 3 4 2 2 2" xfId="29493"/>
    <cellStyle name="20% - Accent1 3 6 2 3 4 2 3" xfId="29494"/>
    <cellStyle name="20% - Accent1 3 6 2 3 4 3" xfId="29495"/>
    <cellStyle name="20% - Accent1 3 6 2 3 4 3 2" xfId="29496"/>
    <cellStyle name="20% - Accent1 3 6 2 3 4 4" xfId="29497"/>
    <cellStyle name="20% - Accent1 3 6 2 3 5" xfId="29498"/>
    <cellStyle name="20% - Accent1 3 6 2 3 5 2" xfId="29499"/>
    <cellStyle name="20% - Accent1 3 6 2 3 5 2 2" xfId="29500"/>
    <cellStyle name="20% - Accent1 3 6 2 3 5 2 2 2" xfId="29501"/>
    <cellStyle name="20% - Accent1 3 6 2 3 5 2 3" xfId="29502"/>
    <cellStyle name="20% - Accent1 3 6 2 3 5 3" xfId="29503"/>
    <cellStyle name="20% - Accent1 3 6 2 3 5 3 2" xfId="29504"/>
    <cellStyle name="20% - Accent1 3 6 2 3 5 4" xfId="29505"/>
    <cellStyle name="20% - Accent1 3 6 2 3 6" xfId="29506"/>
    <cellStyle name="20% - Accent1 3 6 2 3 6 2" xfId="29507"/>
    <cellStyle name="20% - Accent1 3 6 2 3 6 2 2" xfId="29508"/>
    <cellStyle name="20% - Accent1 3 6 2 3 6 2 2 2" xfId="29509"/>
    <cellStyle name="20% - Accent1 3 6 2 3 6 2 3" xfId="29510"/>
    <cellStyle name="20% - Accent1 3 6 2 3 6 3" xfId="29511"/>
    <cellStyle name="20% - Accent1 3 6 2 3 6 3 2" xfId="29512"/>
    <cellStyle name="20% - Accent1 3 6 2 3 6 4" xfId="29513"/>
    <cellStyle name="20% - Accent1 3 6 2 3 7" xfId="29514"/>
    <cellStyle name="20% - Accent1 3 6 2 3 7 2" xfId="29515"/>
    <cellStyle name="20% - Accent1 3 6 2 3 7 2 2" xfId="29516"/>
    <cellStyle name="20% - Accent1 3 6 2 3 7 3" xfId="29517"/>
    <cellStyle name="20% - Accent1 3 6 2 3 8" xfId="29518"/>
    <cellStyle name="20% - Accent1 3 6 2 3 8 2" xfId="29519"/>
    <cellStyle name="20% - Accent1 3 6 2 3 8 2 2" xfId="29520"/>
    <cellStyle name="20% - Accent1 3 6 2 3 8 3" xfId="29521"/>
    <cellStyle name="20% - Accent1 3 6 2 3 9" xfId="29522"/>
    <cellStyle name="20% - Accent1 3 6 2 3 9 2" xfId="29523"/>
    <cellStyle name="20% - Accent1 3 6 2 4" xfId="29524"/>
    <cellStyle name="20% - Accent1 3 6 2 4 10" xfId="29525"/>
    <cellStyle name="20% - Accent1 3 6 2 4 10 2" xfId="29526"/>
    <cellStyle name="20% - Accent1 3 6 2 4 11" xfId="29527"/>
    <cellStyle name="20% - Accent1 3 6 2 4 2" xfId="29528"/>
    <cellStyle name="20% - Accent1 3 6 2 4 2 2" xfId="29529"/>
    <cellStyle name="20% - Accent1 3 6 2 4 2 2 2" xfId="29530"/>
    <cellStyle name="20% - Accent1 3 6 2 4 2 2 2 2" xfId="29531"/>
    <cellStyle name="20% - Accent1 3 6 2 4 2 2 2 2 2" xfId="29532"/>
    <cellStyle name="20% - Accent1 3 6 2 4 2 2 2 3" xfId="29533"/>
    <cellStyle name="20% - Accent1 3 6 2 4 2 2 3" xfId="29534"/>
    <cellStyle name="20% - Accent1 3 6 2 4 2 2 3 2" xfId="29535"/>
    <cellStyle name="20% - Accent1 3 6 2 4 2 2 4" xfId="29536"/>
    <cellStyle name="20% - Accent1 3 6 2 4 2 3" xfId="29537"/>
    <cellStyle name="20% - Accent1 3 6 2 4 2 3 2" xfId="29538"/>
    <cellStyle name="20% - Accent1 3 6 2 4 2 3 2 2" xfId="29539"/>
    <cellStyle name="20% - Accent1 3 6 2 4 2 3 2 2 2" xfId="29540"/>
    <cellStyle name="20% - Accent1 3 6 2 4 2 3 2 3" xfId="29541"/>
    <cellStyle name="20% - Accent1 3 6 2 4 2 3 3" xfId="29542"/>
    <cellStyle name="20% - Accent1 3 6 2 4 2 3 3 2" xfId="29543"/>
    <cellStyle name="20% - Accent1 3 6 2 4 2 3 4" xfId="29544"/>
    <cellStyle name="20% - Accent1 3 6 2 4 2 4" xfId="29545"/>
    <cellStyle name="20% - Accent1 3 6 2 4 2 4 2" xfId="29546"/>
    <cellStyle name="20% - Accent1 3 6 2 4 2 4 2 2" xfId="29547"/>
    <cellStyle name="20% - Accent1 3 6 2 4 2 4 2 2 2" xfId="29548"/>
    <cellStyle name="20% - Accent1 3 6 2 4 2 4 2 3" xfId="29549"/>
    <cellStyle name="20% - Accent1 3 6 2 4 2 4 3" xfId="29550"/>
    <cellStyle name="20% - Accent1 3 6 2 4 2 4 3 2" xfId="29551"/>
    <cellStyle name="20% - Accent1 3 6 2 4 2 4 4" xfId="29552"/>
    <cellStyle name="20% - Accent1 3 6 2 4 2 5" xfId="29553"/>
    <cellStyle name="20% - Accent1 3 6 2 4 2 5 2" xfId="29554"/>
    <cellStyle name="20% - Accent1 3 6 2 4 2 5 2 2" xfId="29555"/>
    <cellStyle name="20% - Accent1 3 6 2 4 2 5 3" xfId="29556"/>
    <cellStyle name="20% - Accent1 3 6 2 4 2 6" xfId="29557"/>
    <cellStyle name="20% - Accent1 3 6 2 4 2 6 2" xfId="29558"/>
    <cellStyle name="20% - Accent1 3 6 2 4 2 6 2 2" xfId="29559"/>
    <cellStyle name="20% - Accent1 3 6 2 4 2 6 3" xfId="29560"/>
    <cellStyle name="20% - Accent1 3 6 2 4 2 7" xfId="29561"/>
    <cellStyle name="20% - Accent1 3 6 2 4 2 7 2" xfId="29562"/>
    <cellStyle name="20% - Accent1 3 6 2 4 2 8" xfId="29563"/>
    <cellStyle name="20% - Accent1 3 6 2 4 2 8 2" xfId="29564"/>
    <cellStyle name="20% - Accent1 3 6 2 4 2 9" xfId="29565"/>
    <cellStyle name="20% - Accent1 3 6 2 4 3" xfId="29566"/>
    <cellStyle name="20% - Accent1 3 6 2 4 3 2" xfId="29567"/>
    <cellStyle name="20% - Accent1 3 6 2 4 3 2 2" xfId="29568"/>
    <cellStyle name="20% - Accent1 3 6 2 4 3 2 2 2" xfId="29569"/>
    <cellStyle name="20% - Accent1 3 6 2 4 3 2 2 2 2" xfId="29570"/>
    <cellStyle name="20% - Accent1 3 6 2 4 3 2 2 3" xfId="29571"/>
    <cellStyle name="20% - Accent1 3 6 2 4 3 2 3" xfId="29572"/>
    <cellStyle name="20% - Accent1 3 6 2 4 3 2 3 2" xfId="29573"/>
    <cellStyle name="20% - Accent1 3 6 2 4 3 2 4" xfId="29574"/>
    <cellStyle name="20% - Accent1 3 6 2 4 3 3" xfId="29575"/>
    <cellStyle name="20% - Accent1 3 6 2 4 3 3 2" xfId="29576"/>
    <cellStyle name="20% - Accent1 3 6 2 4 3 3 2 2" xfId="29577"/>
    <cellStyle name="20% - Accent1 3 6 2 4 3 3 2 2 2" xfId="29578"/>
    <cellStyle name="20% - Accent1 3 6 2 4 3 3 2 3" xfId="29579"/>
    <cellStyle name="20% - Accent1 3 6 2 4 3 3 3" xfId="29580"/>
    <cellStyle name="20% - Accent1 3 6 2 4 3 3 3 2" xfId="29581"/>
    <cellStyle name="20% - Accent1 3 6 2 4 3 3 4" xfId="29582"/>
    <cellStyle name="20% - Accent1 3 6 2 4 3 4" xfId="29583"/>
    <cellStyle name="20% - Accent1 3 6 2 4 3 4 2" xfId="29584"/>
    <cellStyle name="20% - Accent1 3 6 2 4 3 4 2 2" xfId="29585"/>
    <cellStyle name="20% - Accent1 3 6 2 4 3 4 2 2 2" xfId="29586"/>
    <cellStyle name="20% - Accent1 3 6 2 4 3 4 2 3" xfId="29587"/>
    <cellStyle name="20% - Accent1 3 6 2 4 3 4 3" xfId="29588"/>
    <cellStyle name="20% - Accent1 3 6 2 4 3 4 3 2" xfId="29589"/>
    <cellStyle name="20% - Accent1 3 6 2 4 3 4 4" xfId="29590"/>
    <cellStyle name="20% - Accent1 3 6 2 4 3 5" xfId="29591"/>
    <cellStyle name="20% - Accent1 3 6 2 4 3 5 2" xfId="29592"/>
    <cellStyle name="20% - Accent1 3 6 2 4 3 5 2 2" xfId="29593"/>
    <cellStyle name="20% - Accent1 3 6 2 4 3 5 3" xfId="29594"/>
    <cellStyle name="20% - Accent1 3 6 2 4 3 6" xfId="29595"/>
    <cellStyle name="20% - Accent1 3 6 2 4 3 6 2" xfId="29596"/>
    <cellStyle name="20% - Accent1 3 6 2 4 3 6 2 2" xfId="29597"/>
    <cellStyle name="20% - Accent1 3 6 2 4 3 6 3" xfId="29598"/>
    <cellStyle name="20% - Accent1 3 6 2 4 3 7" xfId="29599"/>
    <cellStyle name="20% - Accent1 3 6 2 4 3 7 2" xfId="29600"/>
    <cellStyle name="20% - Accent1 3 6 2 4 3 8" xfId="29601"/>
    <cellStyle name="20% - Accent1 3 6 2 4 3 8 2" xfId="29602"/>
    <cellStyle name="20% - Accent1 3 6 2 4 3 9" xfId="29603"/>
    <cellStyle name="20% - Accent1 3 6 2 4 4" xfId="29604"/>
    <cellStyle name="20% - Accent1 3 6 2 4 4 2" xfId="29605"/>
    <cellStyle name="20% - Accent1 3 6 2 4 4 2 2" xfId="29606"/>
    <cellStyle name="20% - Accent1 3 6 2 4 4 2 2 2" xfId="29607"/>
    <cellStyle name="20% - Accent1 3 6 2 4 4 2 3" xfId="29608"/>
    <cellStyle name="20% - Accent1 3 6 2 4 4 3" xfId="29609"/>
    <cellStyle name="20% - Accent1 3 6 2 4 4 3 2" xfId="29610"/>
    <cellStyle name="20% - Accent1 3 6 2 4 4 4" xfId="29611"/>
    <cellStyle name="20% - Accent1 3 6 2 4 5" xfId="29612"/>
    <cellStyle name="20% - Accent1 3 6 2 4 5 2" xfId="29613"/>
    <cellStyle name="20% - Accent1 3 6 2 4 5 2 2" xfId="29614"/>
    <cellStyle name="20% - Accent1 3 6 2 4 5 2 2 2" xfId="29615"/>
    <cellStyle name="20% - Accent1 3 6 2 4 5 2 3" xfId="29616"/>
    <cellStyle name="20% - Accent1 3 6 2 4 5 3" xfId="29617"/>
    <cellStyle name="20% - Accent1 3 6 2 4 5 3 2" xfId="29618"/>
    <cellStyle name="20% - Accent1 3 6 2 4 5 4" xfId="29619"/>
    <cellStyle name="20% - Accent1 3 6 2 4 6" xfId="29620"/>
    <cellStyle name="20% - Accent1 3 6 2 4 6 2" xfId="29621"/>
    <cellStyle name="20% - Accent1 3 6 2 4 6 2 2" xfId="29622"/>
    <cellStyle name="20% - Accent1 3 6 2 4 6 2 2 2" xfId="29623"/>
    <cellStyle name="20% - Accent1 3 6 2 4 6 2 3" xfId="29624"/>
    <cellStyle name="20% - Accent1 3 6 2 4 6 3" xfId="29625"/>
    <cellStyle name="20% - Accent1 3 6 2 4 6 3 2" xfId="29626"/>
    <cellStyle name="20% - Accent1 3 6 2 4 6 4" xfId="29627"/>
    <cellStyle name="20% - Accent1 3 6 2 4 7" xfId="29628"/>
    <cellStyle name="20% - Accent1 3 6 2 4 7 2" xfId="29629"/>
    <cellStyle name="20% - Accent1 3 6 2 4 7 2 2" xfId="29630"/>
    <cellStyle name="20% - Accent1 3 6 2 4 7 3" xfId="29631"/>
    <cellStyle name="20% - Accent1 3 6 2 4 8" xfId="29632"/>
    <cellStyle name="20% - Accent1 3 6 2 4 8 2" xfId="29633"/>
    <cellStyle name="20% - Accent1 3 6 2 4 8 2 2" xfId="29634"/>
    <cellStyle name="20% - Accent1 3 6 2 4 8 3" xfId="29635"/>
    <cellStyle name="20% - Accent1 3 6 2 4 9" xfId="29636"/>
    <cellStyle name="20% - Accent1 3 6 2 4 9 2" xfId="29637"/>
    <cellStyle name="20% - Accent1 3 6 2 5" xfId="29638"/>
    <cellStyle name="20% - Accent1 3 6 2 5 2" xfId="29639"/>
    <cellStyle name="20% - Accent1 3 6 2 5 2 2" xfId="29640"/>
    <cellStyle name="20% - Accent1 3 6 2 5 2 2 2" xfId="29641"/>
    <cellStyle name="20% - Accent1 3 6 2 5 2 2 2 2" xfId="29642"/>
    <cellStyle name="20% - Accent1 3 6 2 5 2 2 3" xfId="29643"/>
    <cellStyle name="20% - Accent1 3 6 2 5 2 3" xfId="29644"/>
    <cellStyle name="20% - Accent1 3 6 2 5 2 3 2" xfId="29645"/>
    <cellStyle name="20% - Accent1 3 6 2 5 2 4" xfId="29646"/>
    <cellStyle name="20% - Accent1 3 6 2 5 3" xfId="29647"/>
    <cellStyle name="20% - Accent1 3 6 2 5 3 2" xfId="29648"/>
    <cellStyle name="20% - Accent1 3 6 2 5 3 2 2" xfId="29649"/>
    <cellStyle name="20% - Accent1 3 6 2 5 3 2 2 2" xfId="29650"/>
    <cellStyle name="20% - Accent1 3 6 2 5 3 2 3" xfId="29651"/>
    <cellStyle name="20% - Accent1 3 6 2 5 3 3" xfId="29652"/>
    <cellStyle name="20% - Accent1 3 6 2 5 3 3 2" xfId="29653"/>
    <cellStyle name="20% - Accent1 3 6 2 5 3 4" xfId="29654"/>
    <cellStyle name="20% - Accent1 3 6 2 5 4" xfId="29655"/>
    <cellStyle name="20% - Accent1 3 6 2 5 4 2" xfId="29656"/>
    <cellStyle name="20% - Accent1 3 6 2 5 4 2 2" xfId="29657"/>
    <cellStyle name="20% - Accent1 3 6 2 5 4 2 2 2" xfId="29658"/>
    <cellStyle name="20% - Accent1 3 6 2 5 4 2 3" xfId="29659"/>
    <cellStyle name="20% - Accent1 3 6 2 5 4 3" xfId="29660"/>
    <cellStyle name="20% - Accent1 3 6 2 5 4 3 2" xfId="29661"/>
    <cellStyle name="20% - Accent1 3 6 2 5 4 4" xfId="29662"/>
    <cellStyle name="20% - Accent1 3 6 2 5 5" xfId="29663"/>
    <cellStyle name="20% - Accent1 3 6 2 5 5 2" xfId="29664"/>
    <cellStyle name="20% - Accent1 3 6 2 5 5 2 2" xfId="29665"/>
    <cellStyle name="20% - Accent1 3 6 2 5 5 3" xfId="29666"/>
    <cellStyle name="20% - Accent1 3 6 2 5 6" xfId="29667"/>
    <cellStyle name="20% - Accent1 3 6 2 5 6 2" xfId="29668"/>
    <cellStyle name="20% - Accent1 3 6 2 5 6 2 2" xfId="29669"/>
    <cellStyle name="20% - Accent1 3 6 2 5 6 3" xfId="29670"/>
    <cellStyle name="20% - Accent1 3 6 2 5 7" xfId="29671"/>
    <cellStyle name="20% - Accent1 3 6 2 5 7 2" xfId="29672"/>
    <cellStyle name="20% - Accent1 3 6 2 5 8" xfId="29673"/>
    <cellStyle name="20% - Accent1 3 6 2 5 8 2" xfId="29674"/>
    <cellStyle name="20% - Accent1 3 6 2 5 9" xfId="29675"/>
    <cellStyle name="20% - Accent1 3 6 2 6" xfId="29676"/>
    <cellStyle name="20% - Accent1 3 6 2 6 2" xfId="29677"/>
    <cellStyle name="20% - Accent1 3 6 2 6 2 2" xfId="29678"/>
    <cellStyle name="20% - Accent1 3 6 2 6 2 2 2" xfId="29679"/>
    <cellStyle name="20% - Accent1 3 6 2 6 2 2 2 2" xfId="29680"/>
    <cellStyle name="20% - Accent1 3 6 2 6 2 2 3" xfId="29681"/>
    <cellStyle name="20% - Accent1 3 6 2 6 2 3" xfId="29682"/>
    <cellStyle name="20% - Accent1 3 6 2 6 2 3 2" xfId="29683"/>
    <cellStyle name="20% - Accent1 3 6 2 6 2 4" xfId="29684"/>
    <cellStyle name="20% - Accent1 3 6 2 6 3" xfId="29685"/>
    <cellStyle name="20% - Accent1 3 6 2 6 3 2" xfId="29686"/>
    <cellStyle name="20% - Accent1 3 6 2 6 3 2 2" xfId="29687"/>
    <cellStyle name="20% - Accent1 3 6 2 6 3 2 2 2" xfId="29688"/>
    <cellStyle name="20% - Accent1 3 6 2 6 3 2 3" xfId="29689"/>
    <cellStyle name="20% - Accent1 3 6 2 6 3 3" xfId="29690"/>
    <cellStyle name="20% - Accent1 3 6 2 6 3 3 2" xfId="29691"/>
    <cellStyle name="20% - Accent1 3 6 2 6 3 4" xfId="29692"/>
    <cellStyle name="20% - Accent1 3 6 2 6 4" xfId="29693"/>
    <cellStyle name="20% - Accent1 3 6 2 6 4 2" xfId="29694"/>
    <cellStyle name="20% - Accent1 3 6 2 6 4 2 2" xfId="29695"/>
    <cellStyle name="20% - Accent1 3 6 2 6 4 2 2 2" xfId="29696"/>
    <cellStyle name="20% - Accent1 3 6 2 6 4 2 3" xfId="29697"/>
    <cellStyle name="20% - Accent1 3 6 2 6 4 3" xfId="29698"/>
    <cellStyle name="20% - Accent1 3 6 2 6 4 3 2" xfId="29699"/>
    <cellStyle name="20% - Accent1 3 6 2 6 4 4" xfId="29700"/>
    <cellStyle name="20% - Accent1 3 6 2 6 5" xfId="29701"/>
    <cellStyle name="20% - Accent1 3 6 2 6 5 2" xfId="29702"/>
    <cellStyle name="20% - Accent1 3 6 2 6 5 2 2" xfId="29703"/>
    <cellStyle name="20% - Accent1 3 6 2 6 5 3" xfId="29704"/>
    <cellStyle name="20% - Accent1 3 6 2 6 6" xfId="29705"/>
    <cellStyle name="20% - Accent1 3 6 2 6 6 2" xfId="29706"/>
    <cellStyle name="20% - Accent1 3 6 2 6 6 2 2" xfId="29707"/>
    <cellStyle name="20% - Accent1 3 6 2 6 6 3" xfId="29708"/>
    <cellStyle name="20% - Accent1 3 6 2 6 7" xfId="29709"/>
    <cellStyle name="20% - Accent1 3 6 2 6 7 2" xfId="29710"/>
    <cellStyle name="20% - Accent1 3 6 2 6 8" xfId="29711"/>
    <cellStyle name="20% - Accent1 3 6 2 6 8 2" xfId="29712"/>
    <cellStyle name="20% - Accent1 3 6 2 6 9" xfId="29713"/>
    <cellStyle name="20% - Accent1 3 6 2 7" xfId="29714"/>
    <cellStyle name="20% - Accent1 3 6 2 7 2" xfId="29715"/>
    <cellStyle name="20% - Accent1 3 6 2 7 2 2" xfId="29716"/>
    <cellStyle name="20% - Accent1 3 6 2 7 2 2 2" xfId="29717"/>
    <cellStyle name="20% - Accent1 3 6 2 7 2 3" xfId="29718"/>
    <cellStyle name="20% - Accent1 3 6 2 7 3" xfId="29719"/>
    <cellStyle name="20% - Accent1 3 6 2 7 3 2" xfId="29720"/>
    <cellStyle name="20% - Accent1 3 6 2 7 4" xfId="29721"/>
    <cellStyle name="20% - Accent1 3 6 2 8" xfId="29722"/>
    <cellStyle name="20% - Accent1 3 6 2 8 2" xfId="29723"/>
    <cellStyle name="20% - Accent1 3 6 2 8 2 2" xfId="29724"/>
    <cellStyle name="20% - Accent1 3 6 2 8 2 2 2" xfId="29725"/>
    <cellStyle name="20% - Accent1 3 6 2 8 2 3" xfId="29726"/>
    <cellStyle name="20% - Accent1 3 6 2 8 3" xfId="29727"/>
    <cellStyle name="20% - Accent1 3 6 2 8 3 2" xfId="29728"/>
    <cellStyle name="20% - Accent1 3 6 2 8 4" xfId="29729"/>
    <cellStyle name="20% - Accent1 3 6 2 9" xfId="29730"/>
    <cellStyle name="20% - Accent1 3 6 2 9 2" xfId="29731"/>
    <cellStyle name="20% - Accent1 3 6 2 9 2 2" xfId="29732"/>
    <cellStyle name="20% - Accent1 3 6 2 9 2 2 2" xfId="29733"/>
    <cellStyle name="20% - Accent1 3 6 2 9 2 3" xfId="29734"/>
    <cellStyle name="20% - Accent1 3 6 2 9 3" xfId="29735"/>
    <cellStyle name="20% - Accent1 3 6 2 9 3 2" xfId="29736"/>
    <cellStyle name="20% - Accent1 3 6 2 9 4" xfId="29737"/>
    <cellStyle name="20% - Accent1 3 6 3" xfId="29738"/>
    <cellStyle name="20% - Accent1 3 6 3 10" xfId="29739"/>
    <cellStyle name="20% - Accent1 3 6 3 10 2" xfId="29740"/>
    <cellStyle name="20% - Accent1 3 6 3 11" xfId="29741"/>
    <cellStyle name="20% - Accent1 3 6 3 2" xfId="29742"/>
    <cellStyle name="20% - Accent1 3 6 3 2 2" xfId="29743"/>
    <cellStyle name="20% - Accent1 3 6 3 2 2 2" xfId="29744"/>
    <cellStyle name="20% - Accent1 3 6 3 2 2 2 2" xfId="29745"/>
    <cellStyle name="20% - Accent1 3 6 3 2 2 2 2 2" xfId="29746"/>
    <cellStyle name="20% - Accent1 3 6 3 2 2 2 3" xfId="29747"/>
    <cellStyle name="20% - Accent1 3 6 3 2 2 3" xfId="29748"/>
    <cellStyle name="20% - Accent1 3 6 3 2 2 3 2" xfId="29749"/>
    <cellStyle name="20% - Accent1 3 6 3 2 2 4" xfId="29750"/>
    <cellStyle name="20% - Accent1 3 6 3 2 3" xfId="29751"/>
    <cellStyle name="20% - Accent1 3 6 3 2 3 2" xfId="29752"/>
    <cellStyle name="20% - Accent1 3 6 3 2 3 2 2" xfId="29753"/>
    <cellStyle name="20% - Accent1 3 6 3 2 3 2 2 2" xfId="29754"/>
    <cellStyle name="20% - Accent1 3 6 3 2 3 2 3" xfId="29755"/>
    <cellStyle name="20% - Accent1 3 6 3 2 3 3" xfId="29756"/>
    <cellStyle name="20% - Accent1 3 6 3 2 3 3 2" xfId="29757"/>
    <cellStyle name="20% - Accent1 3 6 3 2 3 4" xfId="29758"/>
    <cellStyle name="20% - Accent1 3 6 3 2 4" xfId="29759"/>
    <cellStyle name="20% - Accent1 3 6 3 2 4 2" xfId="29760"/>
    <cellStyle name="20% - Accent1 3 6 3 2 4 2 2" xfId="29761"/>
    <cellStyle name="20% - Accent1 3 6 3 2 4 2 2 2" xfId="29762"/>
    <cellStyle name="20% - Accent1 3 6 3 2 4 2 3" xfId="29763"/>
    <cellStyle name="20% - Accent1 3 6 3 2 4 3" xfId="29764"/>
    <cellStyle name="20% - Accent1 3 6 3 2 4 3 2" xfId="29765"/>
    <cellStyle name="20% - Accent1 3 6 3 2 4 4" xfId="29766"/>
    <cellStyle name="20% - Accent1 3 6 3 2 5" xfId="29767"/>
    <cellStyle name="20% - Accent1 3 6 3 2 5 2" xfId="29768"/>
    <cellStyle name="20% - Accent1 3 6 3 2 5 2 2" xfId="29769"/>
    <cellStyle name="20% - Accent1 3 6 3 2 5 3" xfId="29770"/>
    <cellStyle name="20% - Accent1 3 6 3 2 6" xfId="29771"/>
    <cellStyle name="20% - Accent1 3 6 3 2 6 2" xfId="29772"/>
    <cellStyle name="20% - Accent1 3 6 3 2 6 2 2" xfId="29773"/>
    <cellStyle name="20% - Accent1 3 6 3 2 6 3" xfId="29774"/>
    <cellStyle name="20% - Accent1 3 6 3 2 7" xfId="29775"/>
    <cellStyle name="20% - Accent1 3 6 3 2 7 2" xfId="29776"/>
    <cellStyle name="20% - Accent1 3 6 3 2 8" xfId="29777"/>
    <cellStyle name="20% - Accent1 3 6 3 2 8 2" xfId="29778"/>
    <cellStyle name="20% - Accent1 3 6 3 2 9" xfId="29779"/>
    <cellStyle name="20% - Accent1 3 6 3 3" xfId="29780"/>
    <cellStyle name="20% - Accent1 3 6 3 3 2" xfId="29781"/>
    <cellStyle name="20% - Accent1 3 6 3 3 2 2" xfId="29782"/>
    <cellStyle name="20% - Accent1 3 6 3 3 2 2 2" xfId="29783"/>
    <cellStyle name="20% - Accent1 3 6 3 3 2 2 2 2" xfId="29784"/>
    <cellStyle name="20% - Accent1 3 6 3 3 2 2 3" xfId="29785"/>
    <cellStyle name="20% - Accent1 3 6 3 3 2 3" xfId="29786"/>
    <cellStyle name="20% - Accent1 3 6 3 3 2 3 2" xfId="29787"/>
    <cellStyle name="20% - Accent1 3 6 3 3 2 4" xfId="29788"/>
    <cellStyle name="20% - Accent1 3 6 3 3 3" xfId="29789"/>
    <cellStyle name="20% - Accent1 3 6 3 3 3 2" xfId="29790"/>
    <cellStyle name="20% - Accent1 3 6 3 3 3 2 2" xfId="29791"/>
    <cellStyle name="20% - Accent1 3 6 3 3 3 2 2 2" xfId="29792"/>
    <cellStyle name="20% - Accent1 3 6 3 3 3 2 3" xfId="29793"/>
    <cellStyle name="20% - Accent1 3 6 3 3 3 3" xfId="29794"/>
    <cellStyle name="20% - Accent1 3 6 3 3 3 3 2" xfId="29795"/>
    <cellStyle name="20% - Accent1 3 6 3 3 3 4" xfId="29796"/>
    <cellStyle name="20% - Accent1 3 6 3 3 4" xfId="29797"/>
    <cellStyle name="20% - Accent1 3 6 3 3 4 2" xfId="29798"/>
    <cellStyle name="20% - Accent1 3 6 3 3 4 2 2" xfId="29799"/>
    <cellStyle name="20% - Accent1 3 6 3 3 4 2 2 2" xfId="29800"/>
    <cellStyle name="20% - Accent1 3 6 3 3 4 2 3" xfId="29801"/>
    <cellStyle name="20% - Accent1 3 6 3 3 4 3" xfId="29802"/>
    <cellStyle name="20% - Accent1 3 6 3 3 4 3 2" xfId="29803"/>
    <cellStyle name="20% - Accent1 3 6 3 3 4 4" xfId="29804"/>
    <cellStyle name="20% - Accent1 3 6 3 3 5" xfId="29805"/>
    <cellStyle name="20% - Accent1 3 6 3 3 5 2" xfId="29806"/>
    <cellStyle name="20% - Accent1 3 6 3 3 5 2 2" xfId="29807"/>
    <cellStyle name="20% - Accent1 3 6 3 3 5 3" xfId="29808"/>
    <cellStyle name="20% - Accent1 3 6 3 3 6" xfId="29809"/>
    <cellStyle name="20% - Accent1 3 6 3 3 6 2" xfId="29810"/>
    <cellStyle name="20% - Accent1 3 6 3 3 6 2 2" xfId="29811"/>
    <cellStyle name="20% - Accent1 3 6 3 3 6 3" xfId="29812"/>
    <cellStyle name="20% - Accent1 3 6 3 3 7" xfId="29813"/>
    <cellStyle name="20% - Accent1 3 6 3 3 7 2" xfId="29814"/>
    <cellStyle name="20% - Accent1 3 6 3 3 8" xfId="29815"/>
    <cellStyle name="20% - Accent1 3 6 3 3 8 2" xfId="29816"/>
    <cellStyle name="20% - Accent1 3 6 3 3 9" xfId="29817"/>
    <cellStyle name="20% - Accent1 3 6 3 4" xfId="29818"/>
    <cellStyle name="20% - Accent1 3 6 3 4 2" xfId="29819"/>
    <cellStyle name="20% - Accent1 3 6 3 4 2 2" xfId="29820"/>
    <cellStyle name="20% - Accent1 3 6 3 4 2 2 2" xfId="29821"/>
    <cellStyle name="20% - Accent1 3 6 3 4 2 3" xfId="29822"/>
    <cellStyle name="20% - Accent1 3 6 3 4 3" xfId="29823"/>
    <cellStyle name="20% - Accent1 3 6 3 4 3 2" xfId="29824"/>
    <cellStyle name="20% - Accent1 3 6 3 4 4" xfId="29825"/>
    <cellStyle name="20% - Accent1 3 6 3 5" xfId="29826"/>
    <cellStyle name="20% - Accent1 3 6 3 5 2" xfId="29827"/>
    <cellStyle name="20% - Accent1 3 6 3 5 2 2" xfId="29828"/>
    <cellStyle name="20% - Accent1 3 6 3 5 2 2 2" xfId="29829"/>
    <cellStyle name="20% - Accent1 3 6 3 5 2 3" xfId="29830"/>
    <cellStyle name="20% - Accent1 3 6 3 5 3" xfId="29831"/>
    <cellStyle name="20% - Accent1 3 6 3 5 3 2" xfId="29832"/>
    <cellStyle name="20% - Accent1 3 6 3 5 4" xfId="29833"/>
    <cellStyle name="20% - Accent1 3 6 3 6" xfId="29834"/>
    <cellStyle name="20% - Accent1 3 6 3 6 2" xfId="29835"/>
    <cellStyle name="20% - Accent1 3 6 3 6 2 2" xfId="29836"/>
    <cellStyle name="20% - Accent1 3 6 3 6 2 2 2" xfId="29837"/>
    <cellStyle name="20% - Accent1 3 6 3 6 2 3" xfId="29838"/>
    <cellStyle name="20% - Accent1 3 6 3 6 3" xfId="29839"/>
    <cellStyle name="20% - Accent1 3 6 3 6 3 2" xfId="29840"/>
    <cellStyle name="20% - Accent1 3 6 3 6 4" xfId="29841"/>
    <cellStyle name="20% - Accent1 3 6 3 7" xfId="29842"/>
    <cellStyle name="20% - Accent1 3 6 3 7 2" xfId="29843"/>
    <cellStyle name="20% - Accent1 3 6 3 7 2 2" xfId="29844"/>
    <cellStyle name="20% - Accent1 3 6 3 7 3" xfId="29845"/>
    <cellStyle name="20% - Accent1 3 6 3 8" xfId="29846"/>
    <cellStyle name="20% - Accent1 3 6 3 8 2" xfId="29847"/>
    <cellStyle name="20% - Accent1 3 6 3 8 2 2" xfId="29848"/>
    <cellStyle name="20% - Accent1 3 6 3 8 3" xfId="29849"/>
    <cellStyle name="20% - Accent1 3 6 3 9" xfId="29850"/>
    <cellStyle name="20% - Accent1 3 6 3 9 2" xfId="29851"/>
    <cellStyle name="20% - Accent1 3 6 4" xfId="29852"/>
    <cellStyle name="20% - Accent1 3 6 4 10" xfId="29853"/>
    <cellStyle name="20% - Accent1 3 6 4 10 2" xfId="29854"/>
    <cellStyle name="20% - Accent1 3 6 4 11" xfId="29855"/>
    <cellStyle name="20% - Accent1 3 6 4 2" xfId="29856"/>
    <cellStyle name="20% - Accent1 3 6 4 2 2" xfId="29857"/>
    <cellStyle name="20% - Accent1 3 6 4 2 2 2" xfId="29858"/>
    <cellStyle name="20% - Accent1 3 6 4 2 2 2 2" xfId="29859"/>
    <cellStyle name="20% - Accent1 3 6 4 2 2 2 2 2" xfId="29860"/>
    <cellStyle name="20% - Accent1 3 6 4 2 2 2 3" xfId="29861"/>
    <cellStyle name="20% - Accent1 3 6 4 2 2 3" xfId="29862"/>
    <cellStyle name="20% - Accent1 3 6 4 2 2 3 2" xfId="29863"/>
    <cellStyle name="20% - Accent1 3 6 4 2 2 4" xfId="29864"/>
    <cellStyle name="20% - Accent1 3 6 4 2 3" xfId="29865"/>
    <cellStyle name="20% - Accent1 3 6 4 2 3 2" xfId="29866"/>
    <cellStyle name="20% - Accent1 3 6 4 2 3 2 2" xfId="29867"/>
    <cellStyle name="20% - Accent1 3 6 4 2 3 2 2 2" xfId="29868"/>
    <cellStyle name="20% - Accent1 3 6 4 2 3 2 3" xfId="29869"/>
    <cellStyle name="20% - Accent1 3 6 4 2 3 3" xfId="29870"/>
    <cellStyle name="20% - Accent1 3 6 4 2 3 3 2" xfId="29871"/>
    <cellStyle name="20% - Accent1 3 6 4 2 3 4" xfId="29872"/>
    <cellStyle name="20% - Accent1 3 6 4 2 4" xfId="29873"/>
    <cellStyle name="20% - Accent1 3 6 4 2 4 2" xfId="29874"/>
    <cellStyle name="20% - Accent1 3 6 4 2 4 2 2" xfId="29875"/>
    <cellStyle name="20% - Accent1 3 6 4 2 4 2 2 2" xfId="29876"/>
    <cellStyle name="20% - Accent1 3 6 4 2 4 2 3" xfId="29877"/>
    <cellStyle name="20% - Accent1 3 6 4 2 4 3" xfId="29878"/>
    <cellStyle name="20% - Accent1 3 6 4 2 4 3 2" xfId="29879"/>
    <cellStyle name="20% - Accent1 3 6 4 2 4 4" xfId="29880"/>
    <cellStyle name="20% - Accent1 3 6 4 2 5" xfId="29881"/>
    <cellStyle name="20% - Accent1 3 6 4 2 5 2" xfId="29882"/>
    <cellStyle name="20% - Accent1 3 6 4 2 5 2 2" xfId="29883"/>
    <cellStyle name="20% - Accent1 3 6 4 2 5 3" xfId="29884"/>
    <cellStyle name="20% - Accent1 3 6 4 2 6" xfId="29885"/>
    <cellStyle name="20% - Accent1 3 6 4 2 6 2" xfId="29886"/>
    <cellStyle name="20% - Accent1 3 6 4 2 6 2 2" xfId="29887"/>
    <cellStyle name="20% - Accent1 3 6 4 2 6 3" xfId="29888"/>
    <cellStyle name="20% - Accent1 3 6 4 2 7" xfId="29889"/>
    <cellStyle name="20% - Accent1 3 6 4 2 7 2" xfId="29890"/>
    <cellStyle name="20% - Accent1 3 6 4 2 8" xfId="29891"/>
    <cellStyle name="20% - Accent1 3 6 4 2 8 2" xfId="29892"/>
    <cellStyle name="20% - Accent1 3 6 4 2 9" xfId="29893"/>
    <cellStyle name="20% - Accent1 3 6 4 3" xfId="29894"/>
    <cellStyle name="20% - Accent1 3 6 4 3 2" xfId="29895"/>
    <cellStyle name="20% - Accent1 3 6 4 3 2 2" xfId="29896"/>
    <cellStyle name="20% - Accent1 3 6 4 3 2 2 2" xfId="29897"/>
    <cellStyle name="20% - Accent1 3 6 4 3 2 2 2 2" xfId="29898"/>
    <cellStyle name="20% - Accent1 3 6 4 3 2 2 3" xfId="29899"/>
    <cellStyle name="20% - Accent1 3 6 4 3 2 3" xfId="29900"/>
    <cellStyle name="20% - Accent1 3 6 4 3 2 3 2" xfId="29901"/>
    <cellStyle name="20% - Accent1 3 6 4 3 2 4" xfId="29902"/>
    <cellStyle name="20% - Accent1 3 6 4 3 3" xfId="29903"/>
    <cellStyle name="20% - Accent1 3 6 4 3 3 2" xfId="29904"/>
    <cellStyle name="20% - Accent1 3 6 4 3 3 2 2" xfId="29905"/>
    <cellStyle name="20% - Accent1 3 6 4 3 3 2 2 2" xfId="29906"/>
    <cellStyle name="20% - Accent1 3 6 4 3 3 2 3" xfId="29907"/>
    <cellStyle name="20% - Accent1 3 6 4 3 3 3" xfId="29908"/>
    <cellStyle name="20% - Accent1 3 6 4 3 3 3 2" xfId="29909"/>
    <cellStyle name="20% - Accent1 3 6 4 3 3 4" xfId="29910"/>
    <cellStyle name="20% - Accent1 3 6 4 3 4" xfId="29911"/>
    <cellStyle name="20% - Accent1 3 6 4 3 4 2" xfId="29912"/>
    <cellStyle name="20% - Accent1 3 6 4 3 4 2 2" xfId="29913"/>
    <cellStyle name="20% - Accent1 3 6 4 3 4 2 2 2" xfId="29914"/>
    <cellStyle name="20% - Accent1 3 6 4 3 4 2 3" xfId="29915"/>
    <cellStyle name="20% - Accent1 3 6 4 3 4 3" xfId="29916"/>
    <cellStyle name="20% - Accent1 3 6 4 3 4 3 2" xfId="29917"/>
    <cellStyle name="20% - Accent1 3 6 4 3 4 4" xfId="29918"/>
    <cellStyle name="20% - Accent1 3 6 4 3 5" xfId="29919"/>
    <cellStyle name="20% - Accent1 3 6 4 3 5 2" xfId="29920"/>
    <cellStyle name="20% - Accent1 3 6 4 3 5 2 2" xfId="29921"/>
    <cellStyle name="20% - Accent1 3 6 4 3 5 3" xfId="29922"/>
    <cellStyle name="20% - Accent1 3 6 4 3 6" xfId="29923"/>
    <cellStyle name="20% - Accent1 3 6 4 3 6 2" xfId="29924"/>
    <cellStyle name="20% - Accent1 3 6 4 3 6 2 2" xfId="29925"/>
    <cellStyle name="20% - Accent1 3 6 4 3 6 3" xfId="29926"/>
    <cellStyle name="20% - Accent1 3 6 4 3 7" xfId="29927"/>
    <cellStyle name="20% - Accent1 3 6 4 3 7 2" xfId="29928"/>
    <cellStyle name="20% - Accent1 3 6 4 3 8" xfId="29929"/>
    <cellStyle name="20% - Accent1 3 6 4 3 8 2" xfId="29930"/>
    <cellStyle name="20% - Accent1 3 6 4 3 9" xfId="29931"/>
    <cellStyle name="20% - Accent1 3 6 4 4" xfId="29932"/>
    <cellStyle name="20% - Accent1 3 6 4 4 2" xfId="29933"/>
    <cellStyle name="20% - Accent1 3 6 4 4 2 2" xfId="29934"/>
    <cellStyle name="20% - Accent1 3 6 4 4 2 2 2" xfId="29935"/>
    <cellStyle name="20% - Accent1 3 6 4 4 2 3" xfId="29936"/>
    <cellStyle name="20% - Accent1 3 6 4 4 3" xfId="29937"/>
    <cellStyle name="20% - Accent1 3 6 4 4 3 2" xfId="29938"/>
    <cellStyle name="20% - Accent1 3 6 4 4 4" xfId="29939"/>
    <cellStyle name="20% - Accent1 3 6 4 5" xfId="29940"/>
    <cellStyle name="20% - Accent1 3 6 4 5 2" xfId="29941"/>
    <cellStyle name="20% - Accent1 3 6 4 5 2 2" xfId="29942"/>
    <cellStyle name="20% - Accent1 3 6 4 5 2 2 2" xfId="29943"/>
    <cellStyle name="20% - Accent1 3 6 4 5 2 3" xfId="29944"/>
    <cellStyle name="20% - Accent1 3 6 4 5 3" xfId="29945"/>
    <cellStyle name="20% - Accent1 3 6 4 5 3 2" xfId="29946"/>
    <cellStyle name="20% - Accent1 3 6 4 5 4" xfId="29947"/>
    <cellStyle name="20% - Accent1 3 6 4 6" xfId="29948"/>
    <cellStyle name="20% - Accent1 3 6 4 6 2" xfId="29949"/>
    <cellStyle name="20% - Accent1 3 6 4 6 2 2" xfId="29950"/>
    <cellStyle name="20% - Accent1 3 6 4 6 2 2 2" xfId="29951"/>
    <cellStyle name="20% - Accent1 3 6 4 6 2 3" xfId="29952"/>
    <cellStyle name="20% - Accent1 3 6 4 6 3" xfId="29953"/>
    <cellStyle name="20% - Accent1 3 6 4 6 3 2" xfId="29954"/>
    <cellStyle name="20% - Accent1 3 6 4 6 4" xfId="29955"/>
    <cellStyle name="20% - Accent1 3 6 4 7" xfId="29956"/>
    <cellStyle name="20% - Accent1 3 6 4 7 2" xfId="29957"/>
    <cellStyle name="20% - Accent1 3 6 4 7 2 2" xfId="29958"/>
    <cellStyle name="20% - Accent1 3 6 4 7 3" xfId="29959"/>
    <cellStyle name="20% - Accent1 3 6 4 8" xfId="29960"/>
    <cellStyle name="20% - Accent1 3 6 4 8 2" xfId="29961"/>
    <cellStyle name="20% - Accent1 3 6 4 8 2 2" xfId="29962"/>
    <cellStyle name="20% - Accent1 3 6 4 8 3" xfId="29963"/>
    <cellStyle name="20% - Accent1 3 6 4 9" xfId="29964"/>
    <cellStyle name="20% - Accent1 3 6 4 9 2" xfId="29965"/>
    <cellStyle name="20% - Accent1 3 6 5" xfId="29966"/>
    <cellStyle name="20% - Accent1 3 6 5 10" xfId="29967"/>
    <cellStyle name="20% - Accent1 3 6 5 10 2" xfId="29968"/>
    <cellStyle name="20% - Accent1 3 6 5 11" xfId="29969"/>
    <cellStyle name="20% - Accent1 3 6 5 2" xfId="29970"/>
    <cellStyle name="20% - Accent1 3 6 5 2 2" xfId="29971"/>
    <cellStyle name="20% - Accent1 3 6 5 2 2 2" xfId="29972"/>
    <cellStyle name="20% - Accent1 3 6 5 2 2 2 2" xfId="29973"/>
    <cellStyle name="20% - Accent1 3 6 5 2 2 2 2 2" xfId="29974"/>
    <cellStyle name="20% - Accent1 3 6 5 2 2 2 3" xfId="29975"/>
    <cellStyle name="20% - Accent1 3 6 5 2 2 3" xfId="29976"/>
    <cellStyle name="20% - Accent1 3 6 5 2 2 3 2" xfId="29977"/>
    <cellStyle name="20% - Accent1 3 6 5 2 2 4" xfId="29978"/>
    <cellStyle name="20% - Accent1 3 6 5 2 3" xfId="29979"/>
    <cellStyle name="20% - Accent1 3 6 5 2 3 2" xfId="29980"/>
    <cellStyle name="20% - Accent1 3 6 5 2 3 2 2" xfId="29981"/>
    <cellStyle name="20% - Accent1 3 6 5 2 3 2 2 2" xfId="29982"/>
    <cellStyle name="20% - Accent1 3 6 5 2 3 2 3" xfId="29983"/>
    <cellStyle name="20% - Accent1 3 6 5 2 3 3" xfId="29984"/>
    <cellStyle name="20% - Accent1 3 6 5 2 3 3 2" xfId="29985"/>
    <cellStyle name="20% - Accent1 3 6 5 2 3 4" xfId="29986"/>
    <cellStyle name="20% - Accent1 3 6 5 2 4" xfId="29987"/>
    <cellStyle name="20% - Accent1 3 6 5 2 4 2" xfId="29988"/>
    <cellStyle name="20% - Accent1 3 6 5 2 4 2 2" xfId="29989"/>
    <cellStyle name="20% - Accent1 3 6 5 2 4 2 2 2" xfId="29990"/>
    <cellStyle name="20% - Accent1 3 6 5 2 4 2 3" xfId="29991"/>
    <cellStyle name="20% - Accent1 3 6 5 2 4 3" xfId="29992"/>
    <cellStyle name="20% - Accent1 3 6 5 2 4 3 2" xfId="29993"/>
    <cellStyle name="20% - Accent1 3 6 5 2 4 4" xfId="29994"/>
    <cellStyle name="20% - Accent1 3 6 5 2 5" xfId="29995"/>
    <cellStyle name="20% - Accent1 3 6 5 2 5 2" xfId="29996"/>
    <cellStyle name="20% - Accent1 3 6 5 2 5 2 2" xfId="29997"/>
    <cellStyle name="20% - Accent1 3 6 5 2 5 3" xfId="29998"/>
    <cellStyle name="20% - Accent1 3 6 5 2 6" xfId="29999"/>
    <cellStyle name="20% - Accent1 3 6 5 2 6 2" xfId="30000"/>
    <cellStyle name="20% - Accent1 3 6 5 2 6 2 2" xfId="30001"/>
    <cellStyle name="20% - Accent1 3 6 5 2 6 3" xfId="30002"/>
    <cellStyle name="20% - Accent1 3 6 5 2 7" xfId="30003"/>
    <cellStyle name="20% - Accent1 3 6 5 2 7 2" xfId="30004"/>
    <cellStyle name="20% - Accent1 3 6 5 2 8" xfId="30005"/>
    <cellStyle name="20% - Accent1 3 6 5 2 8 2" xfId="30006"/>
    <cellStyle name="20% - Accent1 3 6 5 2 9" xfId="30007"/>
    <cellStyle name="20% - Accent1 3 6 5 3" xfId="30008"/>
    <cellStyle name="20% - Accent1 3 6 5 3 2" xfId="30009"/>
    <cellStyle name="20% - Accent1 3 6 5 3 2 2" xfId="30010"/>
    <cellStyle name="20% - Accent1 3 6 5 3 2 2 2" xfId="30011"/>
    <cellStyle name="20% - Accent1 3 6 5 3 2 2 2 2" xfId="30012"/>
    <cellStyle name="20% - Accent1 3 6 5 3 2 2 3" xfId="30013"/>
    <cellStyle name="20% - Accent1 3 6 5 3 2 3" xfId="30014"/>
    <cellStyle name="20% - Accent1 3 6 5 3 2 3 2" xfId="30015"/>
    <cellStyle name="20% - Accent1 3 6 5 3 2 4" xfId="30016"/>
    <cellStyle name="20% - Accent1 3 6 5 3 3" xfId="30017"/>
    <cellStyle name="20% - Accent1 3 6 5 3 3 2" xfId="30018"/>
    <cellStyle name="20% - Accent1 3 6 5 3 3 2 2" xfId="30019"/>
    <cellStyle name="20% - Accent1 3 6 5 3 3 2 2 2" xfId="30020"/>
    <cellStyle name="20% - Accent1 3 6 5 3 3 2 3" xfId="30021"/>
    <cellStyle name="20% - Accent1 3 6 5 3 3 3" xfId="30022"/>
    <cellStyle name="20% - Accent1 3 6 5 3 3 3 2" xfId="30023"/>
    <cellStyle name="20% - Accent1 3 6 5 3 3 4" xfId="30024"/>
    <cellStyle name="20% - Accent1 3 6 5 3 4" xfId="30025"/>
    <cellStyle name="20% - Accent1 3 6 5 3 4 2" xfId="30026"/>
    <cellStyle name="20% - Accent1 3 6 5 3 4 2 2" xfId="30027"/>
    <cellStyle name="20% - Accent1 3 6 5 3 4 2 2 2" xfId="30028"/>
    <cellStyle name="20% - Accent1 3 6 5 3 4 2 3" xfId="30029"/>
    <cellStyle name="20% - Accent1 3 6 5 3 4 3" xfId="30030"/>
    <cellStyle name="20% - Accent1 3 6 5 3 4 3 2" xfId="30031"/>
    <cellStyle name="20% - Accent1 3 6 5 3 4 4" xfId="30032"/>
    <cellStyle name="20% - Accent1 3 6 5 3 5" xfId="30033"/>
    <cellStyle name="20% - Accent1 3 6 5 3 5 2" xfId="30034"/>
    <cellStyle name="20% - Accent1 3 6 5 3 5 2 2" xfId="30035"/>
    <cellStyle name="20% - Accent1 3 6 5 3 5 3" xfId="30036"/>
    <cellStyle name="20% - Accent1 3 6 5 3 6" xfId="30037"/>
    <cellStyle name="20% - Accent1 3 6 5 3 6 2" xfId="30038"/>
    <cellStyle name="20% - Accent1 3 6 5 3 6 2 2" xfId="30039"/>
    <cellStyle name="20% - Accent1 3 6 5 3 6 3" xfId="30040"/>
    <cellStyle name="20% - Accent1 3 6 5 3 7" xfId="30041"/>
    <cellStyle name="20% - Accent1 3 6 5 3 7 2" xfId="30042"/>
    <cellStyle name="20% - Accent1 3 6 5 3 8" xfId="30043"/>
    <cellStyle name="20% - Accent1 3 6 5 3 8 2" xfId="30044"/>
    <cellStyle name="20% - Accent1 3 6 5 3 9" xfId="30045"/>
    <cellStyle name="20% - Accent1 3 6 5 4" xfId="30046"/>
    <cellStyle name="20% - Accent1 3 6 5 4 2" xfId="30047"/>
    <cellStyle name="20% - Accent1 3 6 5 4 2 2" xfId="30048"/>
    <cellStyle name="20% - Accent1 3 6 5 4 2 2 2" xfId="30049"/>
    <cellStyle name="20% - Accent1 3 6 5 4 2 3" xfId="30050"/>
    <cellStyle name="20% - Accent1 3 6 5 4 3" xfId="30051"/>
    <cellStyle name="20% - Accent1 3 6 5 4 3 2" xfId="30052"/>
    <cellStyle name="20% - Accent1 3 6 5 4 4" xfId="30053"/>
    <cellStyle name="20% - Accent1 3 6 5 5" xfId="30054"/>
    <cellStyle name="20% - Accent1 3 6 5 5 2" xfId="30055"/>
    <cellStyle name="20% - Accent1 3 6 5 5 2 2" xfId="30056"/>
    <cellStyle name="20% - Accent1 3 6 5 5 2 2 2" xfId="30057"/>
    <cellStyle name="20% - Accent1 3 6 5 5 2 3" xfId="30058"/>
    <cellStyle name="20% - Accent1 3 6 5 5 3" xfId="30059"/>
    <cellStyle name="20% - Accent1 3 6 5 5 3 2" xfId="30060"/>
    <cellStyle name="20% - Accent1 3 6 5 5 4" xfId="30061"/>
    <cellStyle name="20% - Accent1 3 6 5 6" xfId="30062"/>
    <cellStyle name="20% - Accent1 3 6 5 6 2" xfId="30063"/>
    <cellStyle name="20% - Accent1 3 6 5 6 2 2" xfId="30064"/>
    <cellStyle name="20% - Accent1 3 6 5 6 2 2 2" xfId="30065"/>
    <cellStyle name="20% - Accent1 3 6 5 6 2 3" xfId="30066"/>
    <cellStyle name="20% - Accent1 3 6 5 6 3" xfId="30067"/>
    <cellStyle name="20% - Accent1 3 6 5 6 3 2" xfId="30068"/>
    <cellStyle name="20% - Accent1 3 6 5 6 4" xfId="30069"/>
    <cellStyle name="20% - Accent1 3 6 5 7" xfId="30070"/>
    <cellStyle name="20% - Accent1 3 6 5 7 2" xfId="30071"/>
    <cellStyle name="20% - Accent1 3 6 5 7 2 2" xfId="30072"/>
    <cellStyle name="20% - Accent1 3 6 5 7 3" xfId="30073"/>
    <cellStyle name="20% - Accent1 3 6 5 8" xfId="30074"/>
    <cellStyle name="20% - Accent1 3 6 5 8 2" xfId="30075"/>
    <cellStyle name="20% - Accent1 3 6 5 8 2 2" xfId="30076"/>
    <cellStyle name="20% - Accent1 3 6 5 8 3" xfId="30077"/>
    <cellStyle name="20% - Accent1 3 6 5 9" xfId="30078"/>
    <cellStyle name="20% - Accent1 3 6 5 9 2" xfId="30079"/>
    <cellStyle name="20% - Accent1 3 6 6" xfId="30080"/>
    <cellStyle name="20% - Accent1 3 6 6 2" xfId="30081"/>
    <cellStyle name="20% - Accent1 3 6 6 2 2" xfId="30082"/>
    <cellStyle name="20% - Accent1 3 6 6 2 2 2" xfId="30083"/>
    <cellStyle name="20% - Accent1 3 6 6 2 2 2 2" xfId="30084"/>
    <cellStyle name="20% - Accent1 3 6 6 2 2 3" xfId="30085"/>
    <cellStyle name="20% - Accent1 3 6 6 2 3" xfId="30086"/>
    <cellStyle name="20% - Accent1 3 6 6 2 3 2" xfId="30087"/>
    <cellStyle name="20% - Accent1 3 6 6 2 4" xfId="30088"/>
    <cellStyle name="20% - Accent1 3 6 6 3" xfId="30089"/>
    <cellStyle name="20% - Accent1 3 6 6 3 2" xfId="30090"/>
    <cellStyle name="20% - Accent1 3 6 6 3 2 2" xfId="30091"/>
    <cellStyle name="20% - Accent1 3 6 6 3 2 2 2" xfId="30092"/>
    <cellStyle name="20% - Accent1 3 6 6 3 2 3" xfId="30093"/>
    <cellStyle name="20% - Accent1 3 6 6 3 3" xfId="30094"/>
    <cellStyle name="20% - Accent1 3 6 6 3 3 2" xfId="30095"/>
    <cellStyle name="20% - Accent1 3 6 6 3 4" xfId="30096"/>
    <cellStyle name="20% - Accent1 3 6 6 4" xfId="30097"/>
    <cellStyle name="20% - Accent1 3 6 6 4 2" xfId="30098"/>
    <cellStyle name="20% - Accent1 3 6 6 4 2 2" xfId="30099"/>
    <cellStyle name="20% - Accent1 3 6 6 4 2 2 2" xfId="30100"/>
    <cellStyle name="20% - Accent1 3 6 6 4 2 3" xfId="30101"/>
    <cellStyle name="20% - Accent1 3 6 6 4 3" xfId="30102"/>
    <cellStyle name="20% - Accent1 3 6 6 4 3 2" xfId="30103"/>
    <cellStyle name="20% - Accent1 3 6 6 4 4" xfId="30104"/>
    <cellStyle name="20% - Accent1 3 6 6 5" xfId="30105"/>
    <cellStyle name="20% - Accent1 3 6 6 5 2" xfId="30106"/>
    <cellStyle name="20% - Accent1 3 6 6 5 2 2" xfId="30107"/>
    <cellStyle name="20% - Accent1 3 6 6 5 3" xfId="30108"/>
    <cellStyle name="20% - Accent1 3 6 6 6" xfId="30109"/>
    <cellStyle name="20% - Accent1 3 6 6 6 2" xfId="30110"/>
    <cellStyle name="20% - Accent1 3 6 6 6 2 2" xfId="30111"/>
    <cellStyle name="20% - Accent1 3 6 6 6 3" xfId="30112"/>
    <cellStyle name="20% - Accent1 3 6 6 7" xfId="30113"/>
    <cellStyle name="20% - Accent1 3 6 6 7 2" xfId="30114"/>
    <cellStyle name="20% - Accent1 3 6 6 8" xfId="30115"/>
    <cellStyle name="20% - Accent1 3 6 6 8 2" xfId="30116"/>
    <cellStyle name="20% - Accent1 3 6 6 9" xfId="30117"/>
    <cellStyle name="20% - Accent1 3 6 7" xfId="30118"/>
    <cellStyle name="20% - Accent1 3 6 7 2" xfId="30119"/>
    <cellStyle name="20% - Accent1 3 6 7 2 2" xfId="30120"/>
    <cellStyle name="20% - Accent1 3 6 7 2 2 2" xfId="30121"/>
    <cellStyle name="20% - Accent1 3 6 7 2 2 2 2" xfId="30122"/>
    <cellStyle name="20% - Accent1 3 6 7 2 2 3" xfId="30123"/>
    <cellStyle name="20% - Accent1 3 6 7 2 3" xfId="30124"/>
    <cellStyle name="20% - Accent1 3 6 7 2 3 2" xfId="30125"/>
    <cellStyle name="20% - Accent1 3 6 7 2 4" xfId="30126"/>
    <cellStyle name="20% - Accent1 3 6 7 3" xfId="30127"/>
    <cellStyle name="20% - Accent1 3 6 7 3 2" xfId="30128"/>
    <cellStyle name="20% - Accent1 3 6 7 3 2 2" xfId="30129"/>
    <cellStyle name="20% - Accent1 3 6 7 3 2 2 2" xfId="30130"/>
    <cellStyle name="20% - Accent1 3 6 7 3 2 3" xfId="30131"/>
    <cellStyle name="20% - Accent1 3 6 7 3 3" xfId="30132"/>
    <cellStyle name="20% - Accent1 3 6 7 3 3 2" xfId="30133"/>
    <cellStyle name="20% - Accent1 3 6 7 3 4" xfId="30134"/>
    <cellStyle name="20% - Accent1 3 6 7 4" xfId="30135"/>
    <cellStyle name="20% - Accent1 3 6 7 4 2" xfId="30136"/>
    <cellStyle name="20% - Accent1 3 6 7 4 2 2" xfId="30137"/>
    <cellStyle name="20% - Accent1 3 6 7 4 2 2 2" xfId="30138"/>
    <cellStyle name="20% - Accent1 3 6 7 4 2 3" xfId="30139"/>
    <cellStyle name="20% - Accent1 3 6 7 4 3" xfId="30140"/>
    <cellStyle name="20% - Accent1 3 6 7 4 3 2" xfId="30141"/>
    <cellStyle name="20% - Accent1 3 6 7 4 4" xfId="30142"/>
    <cellStyle name="20% - Accent1 3 6 7 5" xfId="30143"/>
    <cellStyle name="20% - Accent1 3 6 7 5 2" xfId="30144"/>
    <cellStyle name="20% - Accent1 3 6 7 5 2 2" xfId="30145"/>
    <cellStyle name="20% - Accent1 3 6 7 5 3" xfId="30146"/>
    <cellStyle name="20% - Accent1 3 6 7 6" xfId="30147"/>
    <cellStyle name="20% - Accent1 3 6 7 6 2" xfId="30148"/>
    <cellStyle name="20% - Accent1 3 6 7 6 2 2" xfId="30149"/>
    <cellStyle name="20% - Accent1 3 6 7 6 3" xfId="30150"/>
    <cellStyle name="20% - Accent1 3 6 7 7" xfId="30151"/>
    <cellStyle name="20% - Accent1 3 6 7 7 2" xfId="30152"/>
    <cellStyle name="20% - Accent1 3 6 7 8" xfId="30153"/>
    <cellStyle name="20% - Accent1 3 6 7 8 2" xfId="30154"/>
    <cellStyle name="20% - Accent1 3 6 7 9" xfId="30155"/>
    <cellStyle name="20% - Accent1 3 6 8" xfId="30156"/>
    <cellStyle name="20% - Accent1 3 6 8 2" xfId="30157"/>
    <cellStyle name="20% - Accent1 3 6 8 2 2" xfId="30158"/>
    <cellStyle name="20% - Accent1 3 6 8 2 2 2" xfId="30159"/>
    <cellStyle name="20% - Accent1 3 6 8 2 3" xfId="30160"/>
    <cellStyle name="20% - Accent1 3 6 8 3" xfId="30161"/>
    <cellStyle name="20% - Accent1 3 6 8 3 2" xfId="30162"/>
    <cellStyle name="20% - Accent1 3 6 8 4" xfId="30163"/>
    <cellStyle name="20% - Accent1 3 6 9" xfId="30164"/>
    <cellStyle name="20% - Accent1 3 6 9 2" xfId="30165"/>
    <cellStyle name="20% - Accent1 3 6 9 2 2" xfId="30166"/>
    <cellStyle name="20% - Accent1 3 6 9 2 2 2" xfId="30167"/>
    <cellStyle name="20% - Accent1 3 6 9 2 3" xfId="30168"/>
    <cellStyle name="20% - Accent1 3 6 9 3" xfId="30169"/>
    <cellStyle name="20% - Accent1 3 6 9 3 2" xfId="30170"/>
    <cellStyle name="20% - Accent1 3 6 9 4" xfId="30171"/>
    <cellStyle name="20% - Accent1 3 7" xfId="30172"/>
    <cellStyle name="20% - Accent1 3 7 10" xfId="30173"/>
    <cellStyle name="20% - Accent1 3 7 10 2" xfId="30174"/>
    <cellStyle name="20% - Accent1 3 7 10 2 2" xfId="30175"/>
    <cellStyle name="20% - Accent1 3 7 10 3" xfId="30176"/>
    <cellStyle name="20% - Accent1 3 7 11" xfId="30177"/>
    <cellStyle name="20% - Accent1 3 7 11 2" xfId="30178"/>
    <cellStyle name="20% - Accent1 3 7 11 2 2" xfId="30179"/>
    <cellStyle name="20% - Accent1 3 7 11 3" xfId="30180"/>
    <cellStyle name="20% - Accent1 3 7 12" xfId="30181"/>
    <cellStyle name="20% - Accent1 3 7 12 2" xfId="30182"/>
    <cellStyle name="20% - Accent1 3 7 13" xfId="30183"/>
    <cellStyle name="20% - Accent1 3 7 13 2" xfId="30184"/>
    <cellStyle name="20% - Accent1 3 7 14" xfId="30185"/>
    <cellStyle name="20% - Accent1 3 7 2" xfId="30186"/>
    <cellStyle name="20% - Accent1 3 7 2 10" xfId="30187"/>
    <cellStyle name="20% - Accent1 3 7 2 10 2" xfId="30188"/>
    <cellStyle name="20% - Accent1 3 7 2 11" xfId="30189"/>
    <cellStyle name="20% - Accent1 3 7 2 2" xfId="30190"/>
    <cellStyle name="20% - Accent1 3 7 2 2 2" xfId="30191"/>
    <cellStyle name="20% - Accent1 3 7 2 2 2 2" xfId="30192"/>
    <cellStyle name="20% - Accent1 3 7 2 2 2 2 2" xfId="30193"/>
    <cellStyle name="20% - Accent1 3 7 2 2 2 2 2 2" xfId="30194"/>
    <cellStyle name="20% - Accent1 3 7 2 2 2 2 3" xfId="30195"/>
    <cellStyle name="20% - Accent1 3 7 2 2 2 3" xfId="30196"/>
    <cellStyle name="20% - Accent1 3 7 2 2 2 3 2" xfId="30197"/>
    <cellStyle name="20% - Accent1 3 7 2 2 2 4" xfId="30198"/>
    <cellStyle name="20% - Accent1 3 7 2 2 3" xfId="30199"/>
    <cellStyle name="20% - Accent1 3 7 2 2 3 2" xfId="30200"/>
    <cellStyle name="20% - Accent1 3 7 2 2 3 2 2" xfId="30201"/>
    <cellStyle name="20% - Accent1 3 7 2 2 3 2 2 2" xfId="30202"/>
    <cellStyle name="20% - Accent1 3 7 2 2 3 2 3" xfId="30203"/>
    <cellStyle name="20% - Accent1 3 7 2 2 3 3" xfId="30204"/>
    <cellStyle name="20% - Accent1 3 7 2 2 3 3 2" xfId="30205"/>
    <cellStyle name="20% - Accent1 3 7 2 2 3 4" xfId="30206"/>
    <cellStyle name="20% - Accent1 3 7 2 2 4" xfId="30207"/>
    <cellStyle name="20% - Accent1 3 7 2 2 4 2" xfId="30208"/>
    <cellStyle name="20% - Accent1 3 7 2 2 4 2 2" xfId="30209"/>
    <cellStyle name="20% - Accent1 3 7 2 2 4 2 2 2" xfId="30210"/>
    <cellStyle name="20% - Accent1 3 7 2 2 4 2 3" xfId="30211"/>
    <cellStyle name="20% - Accent1 3 7 2 2 4 3" xfId="30212"/>
    <cellStyle name="20% - Accent1 3 7 2 2 4 3 2" xfId="30213"/>
    <cellStyle name="20% - Accent1 3 7 2 2 4 4" xfId="30214"/>
    <cellStyle name="20% - Accent1 3 7 2 2 5" xfId="30215"/>
    <cellStyle name="20% - Accent1 3 7 2 2 5 2" xfId="30216"/>
    <cellStyle name="20% - Accent1 3 7 2 2 5 2 2" xfId="30217"/>
    <cellStyle name="20% - Accent1 3 7 2 2 5 3" xfId="30218"/>
    <cellStyle name="20% - Accent1 3 7 2 2 6" xfId="30219"/>
    <cellStyle name="20% - Accent1 3 7 2 2 6 2" xfId="30220"/>
    <cellStyle name="20% - Accent1 3 7 2 2 6 2 2" xfId="30221"/>
    <cellStyle name="20% - Accent1 3 7 2 2 6 3" xfId="30222"/>
    <cellStyle name="20% - Accent1 3 7 2 2 7" xfId="30223"/>
    <cellStyle name="20% - Accent1 3 7 2 2 7 2" xfId="30224"/>
    <cellStyle name="20% - Accent1 3 7 2 2 8" xfId="30225"/>
    <cellStyle name="20% - Accent1 3 7 2 2 8 2" xfId="30226"/>
    <cellStyle name="20% - Accent1 3 7 2 2 9" xfId="30227"/>
    <cellStyle name="20% - Accent1 3 7 2 3" xfId="30228"/>
    <cellStyle name="20% - Accent1 3 7 2 3 2" xfId="30229"/>
    <cellStyle name="20% - Accent1 3 7 2 3 2 2" xfId="30230"/>
    <cellStyle name="20% - Accent1 3 7 2 3 2 2 2" xfId="30231"/>
    <cellStyle name="20% - Accent1 3 7 2 3 2 2 2 2" xfId="30232"/>
    <cellStyle name="20% - Accent1 3 7 2 3 2 2 3" xfId="30233"/>
    <cellStyle name="20% - Accent1 3 7 2 3 2 3" xfId="30234"/>
    <cellStyle name="20% - Accent1 3 7 2 3 2 3 2" xfId="30235"/>
    <cellStyle name="20% - Accent1 3 7 2 3 2 4" xfId="30236"/>
    <cellStyle name="20% - Accent1 3 7 2 3 3" xfId="30237"/>
    <cellStyle name="20% - Accent1 3 7 2 3 3 2" xfId="30238"/>
    <cellStyle name="20% - Accent1 3 7 2 3 3 2 2" xfId="30239"/>
    <cellStyle name="20% - Accent1 3 7 2 3 3 2 2 2" xfId="30240"/>
    <cellStyle name="20% - Accent1 3 7 2 3 3 2 3" xfId="30241"/>
    <cellStyle name="20% - Accent1 3 7 2 3 3 3" xfId="30242"/>
    <cellStyle name="20% - Accent1 3 7 2 3 3 3 2" xfId="30243"/>
    <cellStyle name="20% - Accent1 3 7 2 3 3 4" xfId="30244"/>
    <cellStyle name="20% - Accent1 3 7 2 3 4" xfId="30245"/>
    <cellStyle name="20% - Accent1 3 7 2 3 4 2" xfId="30246"/>
    <cellStyle name="20% - Accent1 3 7 2 3 4 2 2" xfId="30247"/>
    <cellStyle name="20% - Accent1 3 7 2 3 4 2 2 2" xfId="30248"/>
    <cellStyle name="20% - Accent1 3 7 2 3 4 2 3" xfId="30249"/>
    <cellStyle name="20% - Accent1 3 7 2 3 4 3" xfId="30250"/>
    <cellStyle name="20% - Accent1 3 7 2 3 4 3 2" xfId="30251"/>
    <cellStyle name="20% - Accent1 3 7 2 3 4 4" xfId="30252"/>
    <cellStyle name="20% - Accent1 3 7 2 3 5" xfId="30253"/>
    <cellStyle name="20% - Accent1 3 7 2 3 5 2" xfId="30254"/>
    <cellStyle name="20% - Accent1 3 7 2 3 5 2 2" xfId="30255"/>
    <cellStyle name="20% - Accent1 3 7 2 3 5 3" xfId="30256"/>
    <cellStyle name="20% - Accent1 3 7 2 3 6" xfId="30257"/>
    <cellStyle name="20% - Accent1 3 7 2 3 6 2" xfId="30258"/>
    <cellStyle name="20% - Accent1 3 7 2 3 6 2 2" xfId="30259"/>
    <cellStyle name="20% - Accent1 3 7 2 3 6 3" xfId="30260"/>
    <cellStyle name="20% - Accent1 3 7 2 3 7" xfId="30261"/>
    <cellStyle name="20% - Accent1 3 7 2 3 7 2" xfId="30262"/>
    <cellStyle name="20% - Accent1 3 7 2 3 8" xfId="30263"/>
    <cellStyle name="20% - Accent1 3 7 2 3 8 2" xfId="30264"/>
    <cellStyle name="20% - Accent1 3 7 2 3 9" xfId="30265"/>
    <cellStyle name="20% - Accent1 3 7 2 4" xfId="30266"/>
    <cellStyle name="20% - Accent1 3 7 2 4 2" xfId="30267"/>
    <cellStyle name="20% - Accent1 3 7 2 4 2 2" xfId="30268"/>
    <cellStyle name="20% - Accent1 3 7 2 4 2 2 2" xfId="30269"/>
    <cellStyle name="20% - Accent1 3 7 2 4 2 3" xfId="30270"/>
    <cellStyle name="20% - Accent1 3 7 2 4 3" xfId="30271"/>
    <cellStyle name="20% - Accent1 3 7 2 4 3 2" xfId="30272"/>
    <cellStyle name="20% - Accent1 3 7 2 4 4" xfId="30273"/>
    <cellStyle name="20% - Accent1 3 7 2 5" xfId="30274"/>
    <cellStyle name="20% - Accent1 3 7 2 5 2" xfId="30275"/>
    <cellStyle name="20% - Accent1 3 7 2 5 2 2" xfId="30276"/>
    <cellStyle name="20% - Accent1 3 7 2 5 2 2 2" xfId="30277"/>
    <cellStyle name="20% - Accent1 3 7 2 5 2 3" xfId="30278"/>
    <cellStyle name="20% - Accent1 3 7 2 5 3" xfId="30279"/>
    <cellStyle name="20% - Accent1 3 7 2 5 3 2" xfId="30280"/>
    <cellStyle name="20% - Accent1 3 7 2 5 4" xfId="30281"/>
    <cellStyle name="20% - Accent1 3 7 2 6" xfId="30282"/>
    <cellStyle name="20% - Accent1 3 7 2 6 2" xfId="30283"/>
    <cellStyle name="20% - Accent1 3 7 2 6 2 2" xfId="30284"/>
    <cellStyle name="20% - Accent1 3 7 2 6 2 2 2" xfId="30285"/>
    <cellStyle name="20% - Accent1 3 7 2 6 2 3" xfId="30286"/>
    <cellStyle name="20% - Accent1 3 7 2 6 3" xfId="30287"/>
    <cellStyle name="20% - Accent1 3 7 2 6 3 2" xfId="30288"/>
    <cellStyle name="20% - Accent1 3 7 2 6 4" xfId="30289"/>
    <cellStyle name="20% - Accent1 3 7 2 7" xfId="30290"/>
    <cellStyle name="20% - Accent1 3 7 2 7 2" xfId="30291"/>
    <cellStyle name="20% - Accent1 3 7 2 7 2 2" xfId="30292"/>
    <cellStyle name="20% - Accent1 3 7 2 7 3" xfId="30293"/>
    <cellStyle name="20% - Accent1 3 7 2 8" xfId="30294"/>
    <cellStyle name="20% - Accent1 3 7 2 8 2" xfId="30295"/>
    <cellStyle name="20% - Accent1 3 7 2 8 2 2" xfId="30296"/>
    <cellStyle name="20% - Accent1 3 7 2 8 3" xfId="30297"/>
    <cellStyle name="20% - Accent1 3 7 2 9" xfId="30298"/>
    <cellStyle name="20% - Accent1 3 7 2 9 2" xfId="30299"/>
    <cellStyle name="20% - Accent1 3 7 3" xfId="30300"/>
    <cellStyle name="20% - Accent1 3 7 3 10" xfId="30301"/>
    <cellStyle name="20% - Accent1 3 7 3 10 2" xfId="30302"/>
    <cellStyle name="20% - Accent1 3 7 3 11" xfId="30303"/>
    <cellStyle name="20% - Accent1 3 7 3 2" xfId="30304"/>
    <cellStyle name="20% - Accent1 3 7 3 2 2" xfId="30305"/>
    <cellStyle name="20% - Accent1 3 7 3 2 2 2" xfId="30306"/>
    <cellStyle name="20% - Accent1 3 7 3 2 2 2 2" xfId="30307"/>
    <cellStyle name="20% - Accent1 3 7 3 2 2 2 2 2" xfId="30308"/>
    <cellStyle name="20% - Accent1 3 7 3 2 2 2 3" xfId="30309"/>
    <cellStyle name="20% - Accent1 3 7 3 2 2 3" xfId="30310"/>
    <cellStyle name="20% - Accent1 3 7 3 2 2 3 2" xfId="30311"/>
    <cellStyle name="20% - Accent1 3 7 3 2 2 4" xfId="30312"/>
    <cellStyle name="20% - Accent1 3 7 3 2 3" xfId="30313"/>
    <cellStyle name="20% - Accent1 3 7 3 2 3 2" xfId="30314"/>
    <cellStyle name="20% - Accent1 3 7 3 2 3 2 2" xfId="30315"/>
    <cellStyle name="20% - Accent1 3 7 3 2 3 2 2 2" xfId="30316"/>
    <cellStyle name="20% - Accent1 3 7 3 2 3 2 3" xfId="30317"/>
    <cellStyle name="20% - Accent1 3 7 3 2 3 3" xfId="30318"/>
    <cellStyle name="20% - Accent1 3 7 3 2 3 3 2" xfId="30319"/>
    <cellStyle name="20% - Accent1 3 7 3 2 3 4" xfId="30320"/>
    <cellStyle name="20% - Accent1 3 7 3 2 4" xfId="30321"/>
    <cellStyle name="20% - Accent1 3 7 3 2 4 2" xfId="30322"/>
    <cellStyle name="20% - Accent1 3 7 3 2 4 2 2" xfId="30323"/>
    <cellStyle name="20% - Accent1 3 7 3 2 4 2 2 2" xfId="30324"/>
    <cellStyle name="20% - Accent1 3 7 3 2 4 2 3" xfId="30325"/>
    <cellStyle name="20% - Accent1 3 7 3 2 4 3" xfId="30326"/>
    <cellStyle name="20% - Accent1 3 7 3 2 4 3 2" xfId="30327"/>
    <cellStyle name="20% - Accent1 3 7 3 2 4 4" xfId="30328"/>
    <cellStyle name="20% - Accent1 3 7 3 2 5" xfId="30329"/>
    <cellStyle name="20% - Accent1 3 7 3 2 5 2" xfId="30330"/>
    <cellStyle name="20% - Accent1 3 7 3 2 5 2 2" xfId="30331"/>
    <cellStyle name="20% - Accent1 3 7 3 2 5 3" xfId="30332"/>
    <cellStyle name="20% - Accent1 3 7 3 2 6" xfId="30333"/>
    <cellStyle name="20% - Accent1 3 7 3 2 6 2" xfId="30334"/>
    <cellStyle name="20% - Accent1 3 7 3 2 6 2 2" xfId="30335"/>
    <cellStyle name="20% - Accent1 3 7 3 2 6 3" xfId="30336"/>
    <cellStyle name="20% - Accent1 3 7 3 2 7" xfId="30337"/>
    <cellStyle name="20% - Accent1 3 7 3 2 7 2" xfId="30338"/>
    <cellStyle name="20% - Accent1 3 7 3 2 8" xfId="30339"/>
    <cellStyle name="20% - Accent1 3 7 3 2 8 2" xfId="30340"/>
    <cellStyle name="20% - Accent1 3 7 3 2 9" xfId="30341"/>
    <cellStyle name="20% - Accent1 3 7 3 3" xfId="30342"/>
    <cellStyle name="20% - Accent1 3 7 3 3 2" xfId="30343"/>
    <cellStyle name="20% - Accent1 3 7 3 3 2 2" xfId="30344"/>
    <cellStyle name="20% - Accent1 3 7 3 3 2 2 2" xfId="30345"/>
    <cellStyle name="20% - Accent1 3 7 3 3 2 2 2 2" xfId="30346"/>
    <cellStyle name="20% - Accent1 3 7 3 3 2 2 3" xfId="30347"/>
    <cellStyle name="20% - Accent1 3 7 3 3 2 3" xfId="30348"/>
    <cellStyle name="20% - Accent1 3 7 3 3 2 3 2" xfId="30349"/>
    <cellStyle name="20% - Accent1 3 7 3 3 2 4" xfId="30350"/>
    <cellStyle name="20% - Accent1 3 7 3 3 3" xfId="30351"/>
    <cellStyle name="20% - Accent1 3 7 3 3 3 2" xfId="30352"/>
    <cellStyle name="20% - Accent1 3 7 3 3 3 2 2" xfId="30353"/>
    <cellStyle name="20% - Accent1 3 7 3 3 3 2 2 2" xfId="30354"/>
    <cellStyle name="20% - Accent1 3 7 3 3 3 2 3" xfId="30355"/>
    <cellStyle name="20% - Accent1 3 7 3 3 3 3" xfId="30356"/>
    <cellStyle name="20% - Accent1 3 7 3 3 3 3 2" xfId="30357"/>
    <cellStyle name="20% - Accent1 3 7 3 3 3 4" xfId="30358"/>
    <cellStyle name="20% - Accent1 3 7 3 3 4" xfId="30359"/>
    <cellStyle name="20% - Accent1 3 7 3 3 4 2" xfId="30360"/>
    <cellStyle name="20% - Accent1 3 7 3 3 4 2 2" xfId="30361"/>
    <cellStyle name="20% - Accent1 3 7 3 3 4 2 2 2" xfId="30362"/>
    <cellStyle name="20% - Accent1 3 7 3 3 4 2 3" xfId="30363"/>
    <cellStyle name="20% - Accent1 3 7 3 3 4 3" xfId="30364"/>
    <cellStyle name="20% - Accent1 3 7 3 3 4 3 2" xfId="30365"/>
    <cellStyle name="20% - Accent1 3 7 3 3 4 4" xfId="30366"/>
    <cellStyle name="20% - Accent1 3 7 3 3 5" xfId="30367"/>
    <cellStyle name="20% - Accent1 3 7 3 3 5 2" xfId="30368"/>
    <cellStyle name="20% - Accent1 3 7 3 3 5 2 2" xfId="30369"/>
    <cellStyle name="20% - Accent1 3 7 3 3 5 3" xfId="30370"/>
    <cellStyle name="20% - Accent1 3 7 3 3 6" xfId="30371"/>
    <cellStyle name="20% - Accent1 3 7 3 3 6 2" xfId="30372"/>
    <cellStyle name="20% - Accent1 3 7 3 3 6 2 2" xfId="30373"/>
    <cellStyle name="20% - Accent1 3 7 3 3 6 3" xfId="30374"/>
    <cellStyle name="20% - Accent1 3 7 3 3 7" xfId="30375"/>
    <cellStyle name="20% - Accent1 3 7 3 3 7 2" xfId="30376"/>
    <cellStyle name="20% - Accent1 3 7 3 3 8" xfId="30377"/>
    <cellStyle name="20% - Accent1 3 7 3 3 8 2" xfId="30378"/>
    <cellStyle name="20% - Accent1 3 7 3 3 9" xfId="30379"/>
    <cellStyle name="20% - Accent1 3 7 3 4" xfId="30380"/>
    <cellStyle name="20% - Accent1 3 7 3 4 2" xfId="30381"/>
    <cellStyle name="20% - Accent1 3 7 3 4 2 2" xfId="30382"/>
    <cellStyle name="20% - Accent1 3 7 3 4 2 2 2" xfId="30383"/>
    <cellStyle name="20% - Accent1 3 7 3 4 2 3" xfId="30384"/>
    <cellStyle name="20% - Accent1 3 7 3 4 3" xfId="30385"/>
    <cellStyle name="20% - Accent1 3 7 3 4 3 2" xfId="30386"/>
    <cellStyle name="20% - Accent1 3 7 3 4 4" xfId="30387"/>
    <cellStyle name="20% - Accent1 3 7 3 5" xfId="30388"/>
    <cellStyle name="20% - Accent1 3 7 3 5 2" xfId="30389"/>
    <cellStyle name="20% - Accent1 3 7 3 5 2 2" xfId="30390"/>
    <cellStyle name="20% - Accent1 3 7 3 5 2 2 2" xfId="30391"/>
    <cellStyle name="20% - Accent1 3 7 3 5 2 3" xfId="30392"/>
    <cellStyle name="20% - Accent1 3 7 3 5 3" xfId="30393"/>
    <cellStyle name="20% - Accent1 3 7 3 5 3 2" xfId="30394"/>
    <cellStyle name="20% - Accent1 3 7 3 5 4" xfId="30395"/>
    <cellStyle name="20% - Accent1 3 7 3 6" xfId="30396"/>
    <cellStyle name="20% - Accent1 3 7 3 6 2" xfId="30397"/>
    <cellStyle name="20% - Accent1 3 7 3 6 2 2" xfId="30398"/>
    <cellStyle name="20% - Accent1 3 7 3 6 2 2 2" xfId="30399"/>
    <cellStyle name="20% - Accent1 3 7 3 6 2 3" xfId="30400"/>
    <cellStyle name="20% - Accent1 3 7 3 6 3" xfId="30401"/>
    <cellStyle name="20% - Accent1 3 7 3 6 3 2" xfId="30402"/>
    <cellStyle name="20% - Accent1 3 7 3 6 4" xfId="30403"/>
    <cellStyle name="20% - Accent1 3 7 3 7" xfId="30404"/>
    <cellStyle name="20% - Accent1 3 7 3 7 2" xfId="30405"/>
    <cellStyle name="20% - Accent1 3 7 3 7 2 2" xfId="30406"/>
    <cellStyle name="20% - Accent1 3 7 3 7 3" xfId="30407"/>
    <cellStyle name="20% - Accent1 3 7 3 8" xfId="30408"/>
    <cellStyle name="20% - Accent1 3 7 3 8 2" xfId="30409"/>
    <cellStyle name="20% - Accent1 3 7 3 8 2 2" xfId="30410"/>
    <cellStyle name="20% - Accent1 3 7 3 8 3" xfId="30411"/>
    <cellStyle name="20% - Accent1 3 7 3 9" xfId="30412"/>
    <cellStyle name="20% - Accent1 3 7 3 9 2" xfId="30413"/>
    <cellStyle name="20% - Accent1 3 7 4" xfId="30414"/>
    <cellStyle name="20% - Accent1 3 7 4 10" xfId="30415"/>
    <cellStyle name="20% - Accent1 3 7 4 10 2" xfId="30416"/>
    <cellStyle name="20% - Accent1 3 7 4 11" xfId="30417"/>
    <cellStyle name="20% - Accent1 3 7 4 2" xfId="30418"/>
    <cellStyle name="20% - Accent1 3 7 4 2 2" xfId="30419"/>
    <cellStyle name="20% - Accent1 3 7 4 2 2 2" xfId="30420"/>
    <cellStyle name="20% - Accent1 3 7 4 2 2 2 2" xfId="30421"/>
    <cellStyle name="20% - Accent1 3 7 4 2 2 2 2 2" xfId="30422"/>
    <cellStyle name="20% - Accent1 3 7 4 2 2 2 3" xfId="30423"/>
    <cellStyle name="20% - Accent1 3 7 4 2 2 3" xfId="30424"/>
    <cellStyle name="20% - Accent1 3 7 4 2 2 3 2" xfId="30425"/>
    <cellStyle name="20% - Accent1 3 7 4 2 2 4" xfId="30426"/>
    <cellStyle name="20% - Accent1 3 7 4 2 3" xfId="30427"/>
    <cellStyle name="20% - Accent1 3 7 4 2 3 2" xfId="30428"/>
    <cellStyle name="20% - Accent1 3 7 4 2 3 2 2" xfId="30429"/>
    <cellStyle name="20% - Accent1 3 7 4 2 3 2 2 2" xfId="30430"/>
    <cellStyle name="20% - Accent1 3 7 4 2 3 2 3" xfId="30431"/>
    <cellStyle name="20% - Accent1 3 7 4 2 3 3" xfId="30432"/>
    <cellStyle name="20% - Accent1 3 7 4 2 3 3 2" xfId="30433"/>
    <cellStyle name="20% - Accent1 3 7 4 2 3 4" xfId="30434"/>
    <cellStyle name="20% - Accent1 3 7 4 2 4" xfId="30435"/>
    <cellStyle name="20% - Accent1 3 7 4 2 4 2" xfId="30436"/>
    <cellStyle name="20% - Accent1 3 7 4 2 4 2 2" xfId="30437"/>
    <cellStyle name="20% - Accent1 3 7 4 2 4 2 2 2" xfId="30438"/>
    <cellStyle name="20% - Accent1 3 7 4 2 4 2 3" xfId="30439"/>
    <cellStyle name="20% - Accent1 3 7 4 2 4 3" xfId="30440"/>
    <cellStyle name="20% - Accent1 3 7 4 2 4 3 2" xfId="30441"/>
    <cellStyle name="20% - Accent1 3 7 4 2 4 4" xfId="30442"/>
    <cellStyle name="20% - Accent1 3 7 4 2 5" xfId="30443"/>
    <cellStyle name="20% - Accent1 3 7 4 2 5 2" xfId="30444"/>
    <cellStyle name="20% - Accent1 3 7 4 2 5 2 2" xfId="30445"/>
    <cellStyle name="20% - Accent1 3 7 4 2 5 3" xfId="30446"/>
    <cellStyle name="20% - Accent1 3 7 4 2 6" xfId="30447"/>
    <cellStyle name="20% - Accent1 3 7 4 2 6 2" xfId="30448"/>
    <cellStyle name="20% - Accent1 3 7 4 2 6 2 2" xfId="30449"/>
    <cellStyle name="20% - Accent1 3 7 4 2 6 3" xfId="30450"/>
    <cellStyle name="20% - Accent1 3 7 4 2 7" xfId="30451"/>
    <cellStyle name="20% - Accent1 3 7 4 2 7 2" xfId="30452"/>
    <cellStyle name="20% - Accent1 3 7 4 2 8" xfId="30453"/>
    <cellStyle name="20% - Accent1 3 7 4 2 8 2" xfId="30454"/>
    <cellStyle name="20% - Accent1 3 7 4 2 9" xfId="30455"/>
    <cellStyle name="20% - Accent1 3 7 4 3" xfId="30456"/>
    <cellStyle name="20% - Accent1 3 7 4 3 2" xfId="30457"/>
    <cellStyle name="20% - Accent1 3 7 4 3 2 2" xfId="30458"/>
    <cellStyle name="20% - Accent1 3 7 4 3 2 2 2" xfId="30459"/>
    <cellStyle name="20% - Accent1 3 7 4 3 2 2 2 2" xfId="30460"/>
    <cellStyle name="20% - Accent1 3 7 4 3 2 2 3" xfId="30461"/>
    <cellStyle name="20% - Accent1 3 7 4 3 2 3" xfId="30462"/>
    <cellStyle name="20% - Accent1 3 7 4 3 2 3 2" xfId="30463"/>
    <cellStyle name="20% - Accent1 3 7 4 3 2 4" xfId="30464"/>
    <cellStyle name="20% - Accent1 3 7 4 3 3" xfId="30465"/>
    <cellStyle name="20% - Accent1 3 7 4 3 3 2" xfId="30466"/>
    <cellStyle name="20% - Accent1 3 7 4 3 3 2 2" xfId="30467"/>
    <cellStyle name="20% - Accent1 3 7 4 3 3 2 2 2" xfId="30468"/>
    <cellStyle name="20% - Accent1 3 7 4 3 3 2 3" xfId="30469"/>
    <cellStyle name="20% - Accent1 3 7 4 3 3 3" xfId="30470"/>
    <cellStyle name="20% - Accent1 3 7 4 3 3 3 2" xfId="30471"/>
    <cellStyle name="20% - Accent1 3 7 4 3 3 4" xfId="30472"/>
    <cellStyle name="20% - Accent1 3 7 4 3 4" xfId="30473"/>
    <cellStyle name="20% - Accent1 3 7 4 3 4 2" xfId="30474"/>
    <cellStyle name="20% - Accent1 3 7 4 3 4 2 2" xfId="30475"/>
    <cellStyle name="20% - Accent1 3 7 4 3 4 2 2 2" xfId="30476"/>
    <cellStyle name="20% - Accent1 3 7 4 3 4 2 3" xfId="30477"/>
    <cellStyle name="20% - Accent1 3 7 4 3 4 3" xfId="30478"/>
    <cellStyle name="20% - Accent1 3 7 4 3 4 3 2" xfId="30479"/>
    <cellStyle name="20% - Accent1 3 7 4 3 4 4" xfId="30480"/>
    <cellStyle name="20% - Accent1 3 7 4 3 5" xfId="30481"/>
    <cellStyle name="20% - Accent1 3 7 4 3 5 2" xfId="30482"/>
    <cellStyle name="20% - Accent1 3 7 4 3 5 2 2" xfId="30483"/>
    <cellStyle name="20% - Accent1 3 7 4 3 5 3" xfId="30484"/>
    <cellStyle name="20% - Accent1 3 7 4 3 6" xfId="30485"/>
    <cellStyle name="20% - Accent1 3 7 4 3 6 2" xfId="30486"/>
    <cellStyle name="20% - Accent1 3 7 4 3 6 2 2" xfId="30487"/>
    <cellStyle name="20% - Accent1 3 7 4 3 6 3" xfId="30488"/>
    <cellStyle name="20% - Accent1 3 7 4 3 7" xfId="30489"/>
    <cellStyle name="20% - Accent1 3 7 4 3 7 2" xfId="30490"/>
    <cellStyle name="20% - Accent1 3 7 4 3 8" xfId="30491"/>
    <cellStyle name="20% - Accent1 3 7 4 3 8 2" xfId="30492"/>
    <cellStyle name="20% - Accent1 3 7 4 3 9" xfId="30493"/>
    <cellStyle name="20% - Accent1 3 7 4 4" xfId="30494"/>
    <cellStyle name="20% - Accent1 3 7 4 4 2" xfId="30495"/>
    <cellStyle name="20% - Accent1 3 7 4 4 2 2" xfId="30496"/>
    <cellStyle name="20% - Accent1 3 7 4 4 2 2 2" xfId="30497"/>
    <cellStyle name="20% - Accent1 3 7 4 4 2 3" xfId="30498"/>
    <cellStyle name="20% - Accent1 3 7 4 4 3" xfId="30499"/>
    <cellStyle name="20% - Accent1 3 7 4 4 3 2" xfId="30500"/>
    <cellStyle name="20% - Accent1 3 7 4 4 4" xfId="30501"/>
    <cellStyle name="20% - Accent1 3 7 4 5" xfId="30502"/>
    <cellStyle name="20% - Accent1 3 7 4 5 2" xfId="30503"/>
    <cellStyle name="20% - Accent1 3 7 4 5 2 2" xfId="30504"/>
    <cellStyle name="20% - Accent1 3 7 4 5 2 2 2" xfId="30505"/>
    <cellStyle name="20% - Accent1 3 7 4 5 2 3" xfId="30506"/>
    <cellStyle name="20% - Accent1 3 7 4 5 3" xfId="30507"/>
    <cellStyle name="20% - Accent1 3 7 4 5 3 2" xfId="30508"/>
    <cellStyle name="20% - Accent1 3 7 4 5 4" xfId="30509"/>
    <cellStyle name="20% - Accent1 3 7 4 6" xfId="30510"/>
    <cellStyle name="20% - Accent1 3 7 4 6 2" xfId="30511"/>
    <cellStyle name="20% - Accent1 3 7 4 6 2 2" xfId="30512"/>
    <cellStyle name="20% - Accent1 3 7 4 6 2 2 2" xfId="30513"/>
    <cellStyle name="20% - Accent1 3 7 4 6 2 3" xfId="30514"/>
    <cellStyle name="20% - Accent1 3 7 4 6 3" xfId="30515"/>
    <cellStyle name="20% - Accent1 3 7 4 6 3 2" xfId="30516"/>
    <cellStyle name="20% - Accent1 3 7 4 6 4" xfId="30517"/>
    <cellStyle name="20% - Accent1 3 7 4 7" xfId="30518"/>
    <cellStyle name="20% - Accent1 3 7 4 7 2" xfId="30519"/>
    <cellStyle name="20% - Accent1 3 7 4 7 2 2" xfId="30520"/>
    <cellStyle name="20% - Accent1 3 7 4 7 3" xfId="30521"/>
    <cellStyle name="20% - Accent1 3 7 4 8" xfId="30522"/>
    <cellStyle name="20% - Accent1 3 7 4 8 2" xfId="30523"/>
    <cellStyle name="20% - Accent1 3 7 4 8 2 2" xfId="30524"/>
    <cellStyle name="20% - Accent1 3 7 4 8 3" xfId="30525"/>
    <cellStyle name="20% - Accent1 3 7 4 9" xfId="30526"/>
    <cellStyle name="20% - Accent1 3 7 4 9 2" xfId="30527"/>
    <cellStyle name="20% - Accent1 3 7 5" xfId="30528"/>
    <cellStyle name="20% - Accent1 3 7 5 2" xfId="30529"/>
    <cellStyle name="20% - Accent1 3 7 5 2 2" xfId="30530"/>
    <cellStyle name="20% - Accent1 3 7 5 2 2 2" xfId="30531"/>
    <cellStyle name="20% - Accent1 3 7 5 2 2 2 2" xfId="30532"/>
    <cellStyle name="20% - Accent1 3 7 5 2 2 3" xfId="30533"/>
    <cellStyle name="20% - Accent1 3 7 5 2 3" xfId="30534"/>
    <cellStyle name="20% - Accent1 3 7 5 2 3 2" xfId="30535"/>
    <cellStyle name="20% - Accent1 3 7 5 2 4" xfId="30536"/>
    <cellStyle name="20% - Accent1 3 7 5 3" xfId="30537"/>
    <cellStyle name="20% - Accent1 3 7 5 3 2" xfId="30538"/>
    <cellStyle name="20% - Accent1 3 7 5 3 2 2" xfId="30539"/>
    <cellStyle name="20% - Accent1 3 7 5 3 2 2 2" xfId="30540"/>
    <cellStyle name="20% - Accent1 3 7 5 3 2 3" xfId="30541"/>
    <cellStyle name="20% - Accent1 3 7 5 3 3" xfId="30542"/>
    <cellStyle name="20% - Accent1 3 7 5 3 3 2" xfId="30543"/>
    <cellStyle name="20% - Accent1 3 7 5 3 4" xfId="30544"/>
    <cellStyle name="20% - Accent1 3 7 5 4" xfId="30545"/>
    <cellStyle name="20% - Accent1 3 7 5 4 2" xfId="30546"/>
    <cellStyle name="20% - Accent1 3 7 5 4 2 2" xfId="30547"/>
    <cellStyle name="20% - Accent1 3 7 5 4 2 2 2" xfId="30548"/>
    <cellStyle name="20% - Accent1 3 7 5 4 2 3" xfId="30549"/>
    <cellStyle name="20% - Accent1 3 7 5 4 3" xfId="30550"/>
    <cellStyle name="20% - Accent1 3 7 5 4 3 2" xfId="30551"/>
    <cellStyle name="20% - Accent1 3 7 5 4 4" xfId="30552"/>
    <cellStyle name="20% - Accent1 3 7 5 5" xfId="30553"/>
    <cellStyle name="20% - Accent1 3 7 5 5 2" xfId="30554"/>
    <cellStyle name="20% - Accent1 3 7 5 5 2 2" xfId="30555"/>
    <cellStyle name="20% - Accent1 3 7 5 5 3" xfId="30556"/>
    <cellStyle name="20% - Accent1 3 7 5 6" xfId="30557"/>
    <cellStyle name="20% - Accent1 3 7 5 6 2" xfId="30558"/>
    <cellStyle name="20% - Accent1 3 7 5 6 2 2" xfId="30559"/>
    <cellStyle name="20% - Accent1 3 7 5 6 3" xfId="30560"/>
    <cellStyle name="20% - Accent1 3 7 5 7" xfId="30561"/>
    <cellStyle name="20% - Accent1 3 7 5 7 2" xfId="30562"/>
    <cellStyle name="20% - Accent1 3 7 5 8" xfId="30563"/>
    <cellStyle name="20% - Accent1 3 7 5 8 2" xfId="30564"/>
    <cellStyle name="20% - Accent1 3 7 5 9" xfId="30565"/>
    <cellStyle name="20% - Accent1 3 7 6" xfId="30566"/>
    <cellStyle name="20% - Accent1 3 7 6 2" xfId="30567"/>
    <cellStyle name="20% - Accent1 3 7 6 2 2" xfId="30568"/>
    <cellStyle name="20% - Accent1 3 7 6 2 2 2" xfId="30569"/>
    <cellStyle name="20% - Accent1 3 7 6 2 2 2 2" xfId="30570"/>
    <cellStyle name="20% - Accent1 3 7 6 2 2 3" xfId="30571"/>
    <cellStyle name="20% - Accent1 3 7 6 2 3" xfId="30572"/>
    <cellStyle name="20% - Accent1 3 7 6 2 3 2" xfId="30573"/>
    <cellStyle name="20% - Accent1 3 7 6 2 4" xfId="30574"/>
    <cellStyle name="20% - Accent1 3 7 6 3" xfId="30575"/>
    <cellStyle name="20% - Accent1 3 7 6 3 2" xfId="30576"/>
    <cellStyle name="20% - Accent1 3 7 6 3 2 2" xfId="30577"/>
    <cellStyle name="20% - Accent1 3 7 6 3 2 2 2" xfId="30578"/>
    <cellStyle name="20% - Accent1 3 7 6 3 2 3" xfId="30579"/>
    <cellStyle name="20% - Accent1 3 7 6 3 3" xfId="30580"/>
    <cellStyle name="20% - Accent1 3 7 6 3 3 2" xfId="30581"/>
    <cellStyle name="20% - Accent1 3 7 6 3 4" xfId="30582"/>
    <cellStyle name="20% - Accent1 3 7 6 4" xfId="30583"/>
    <cellStyle name="20% - Accent1 3 7 6 4 2" xfId="30584"/>
    <cellStyle name="20% - Accent1 3 7 6 4 2 2" xfId="30585"/>
    <cellStyle name="20% - Accent1 3 7 6 4 2 2 2" xfId="30586"/>
    <cellStyle name="20% - Accent1 3 7 6 4 2 3" xfId="30587"/>
    <cellStyle name="20% - Accent1 3 7 6 4 3" xfId="30588"/>
    <cellStyle name="20% - Accent1 3 7 6 4 3 2" xfId="30589"/>
    <cellStyle name="20% - Accent1 3 7 6 4 4" xfId="30590"/>
    <cellStyle name="20% - Accent1 3 7 6 5" xfId="30591"/>
    <cellStyle name="20% - Accent1 3 7 6 5 2" xfId="30592"/>
    <cellStyle name="20% - Accent1 3 7 6 5 2 2" xfId="30593"/>
    <cellStyle name="20% - Accent1 3 7 6 5 3" xfId="30594"/>
    <cellStyle name="20% - Accent1 3 7 6 6" xfId="30595"/>
    <cellStyle name="20% - Accent1 3 7 6 6 2" xfId="30596"/>
    <cellStyle name="20% - Accent1 3 7 6 6 2 2" xfId="30597"/>
    <cellStyle name="20% - Accent1 3 7 6 6 3" xfId="30598"/>
    <cellStyle name="20% - Accent1 3 7 6 7" xfId="30599"/>
    <cellStyle name="20% - Accent1 3 7 6 7 2" xfId="30600"/>
    <cellStyle name="20% - Accent1 3 7 6 8" xfId="30601"/>
    <cellStyle name="20% - Accent1 3 7 6 8 2" xfId="30602"/>
    <cellStyle name="20% - Accent1 3 7 6 9" xfId="30603"/>
    <cellStyle name="20% - Accent1 3 7 7" xfId="30604"/>
    <cellStyle name="20% - Accent1 3 7 7 2" xfId="30605"/>
    <cellStyle name="20% - Accent1 3 7 7 2 2" xfId="30606"/>
    <cellStyle name="20% - Accent1 3 7 7 2 2 2" xfId="30607"/>
    <cellStyle name="20% - Accent1 3 7 7 2 3" xfId="30608"/>
    <cellStyle name="20% - Accent1 3 7 7 3" xfId="30609"/>
    <cellStyle name="20% - Accent1 3 7 7 3 2" xfId="30610"/>
    <cellStyle name="20% - Accent1 3 7 7 4" xfId="30611"/>
    <cellStyle name="20% - Accent1 3 7 8" xfId="30612"/>
    <cellStyle name="20% - Accent1 3 7 8 2" xfId="30613"/>
    <cellStyle name="20% - Accent1 3 7 8 2 2" xfId="30614"/>
    <cellStyle name="20% - Accent1 3 7 8 2 2 2" xfId="30615"/>
    <cellStyle name="20% - Accent1 3 7 8 2 3" xfId="30616"/>
    <cellStyle name="20% - Accent1 3 7 8 3" xfId="30617"/>
    <cellStyle name="20% - Accent1 3 7 8 3 2" xfId="30618"/>
    <cellStyle name="20% - Accent1 3 7 8 4" xfId="30619"/>
    <cellStyle name="20% - Accent1 3 7 9" xfId="30620"/>
    <cellStyle name="20% - Accent1 3 7 9 2" xfId="30621"/>
    <cellStyle name="20% - Accent1 3 7 9 2 2" xfId="30622"/>
    <cellStyle name="20% - Accent1 3 7 9 2 2 2" xfId="30623"/>
    <cellStyle name="20% - Accent1 3 7 9 2 3" xfId="30624"/>
    <cellStyle name="20% - Accent1 3 7 9 3" xfId="30625"/>
    <cellStyle name="20% - Accent1 3 7 9 3 2" xfId="30626"/>
    <cellStyle name="20% - Accent1 3 7 9 4" xfId="30627"/>
    <cellStyle name="20% - Accent1 3 8" xfId="30628"/>
    <cellStyle name="20% - Accent1 3 8 10" xfId="30629"/>
    <cellStyle name="20% - Accent1 3 8 10 2" xfId="30630"/>
    <cellStyle name="20% - Accent1 3 8 11" xfId="30631"/>
    <cellStyle name="20% - Accent1 3 8 11 2" xfId="30632"/>
    <cellStyle name="20% - Accent1 3 8 12" xfId="30633"/>
    <cellStyle name="20% - Accent1 3 8 2" xfId="30634"/>
    <cellStyle name="20% - Accent1 3 8 2 10" xfId="30635"/>
    <cellStyle name="20% - Accent1 3 8 2 10 2" xfId="30636"/>
    <cellStyle name="20% - Accent1 3 8 2 11" xfId="30637"/>
    <cellStyle name="20% - Accent1 3 8 2 2" xfId="30638"/>
    <cellStyle name="20% - Accent1 3 8 2 2 2" xfId="30639"/>
    <cellStyle name="20% - Accent1 3 8 2 2 2 2" xfId="30640"/>
    <cellStyle name="20% - Accent1 3 8 2 2 2 2 2" xfId="30641"/>
    <cellStyle name="20% - Accent1 3 8 2 2 2 2 2 2" xfId="30642"/>
    <cellStyle name="20% - Accent1 3 8 2 2 2 2 3" xfId="30643"/>
    <cellStyle name="20% - Accent1 3 8 2 2 2 3" xfId="30644"/>
    <cellStyle name="20% - Accent1 3 8 2 2 2 3 2" xfId="30645"/>
    <cellStyle name="20% - Accent1 3 8 2 2 2 4" xfId="30646"/>
    <cellStyle name="20% - Accent1 3 8 2 2 3" xfId="30647"/>
    <cellStyle name="20% - Accent1 3 8 2 2 3 2" xfId="30648"/>
    <cellStyle name="20% - Accent1 3 8 2 2 3 2 2" xfId="30649"/>
    <cellStyle name="20% - Accent1 3 8 2 2 3 2 2 2" xfId="30650"/>
    <cellStyle name="20% - Accent1 3 8 2 2 3 2 3" xfId="30651"/>
    <cellStyle name="20% - Accent1 3 8 2 2 3 3" xfId="30652"/>
    <cellStyle name="20% - Accent1 3 8 2 2 3 3 2" xfId="30653"/>
    <cellStyle name="20% - Accent1 3 8 2 2 3 4" xfId="30654"/>
    <cellStyle name="20% - Accent1 3 8 2 2 4" xfId="30655"/>
    <cellStyle name="20% - Accent1 3 8 2 2 4 2" xfId="30656"/>
    <cellStyle name="20% - Accent1 3 8 2 2 4 2 2" xfId="30657"/>
    <cellStyle name="20% - Accent1 3 8 2 2 4 2 2 2" xfId="30658"/>
    <cellStyle name="20% - Accent1 3 8 2 2 4 2 3" xfId="30659"/>
    <cellStyle name="20% - Accent1 3 8 2 2 4 3" xfId="30660"/>
    <cellStyle name="20% - Accent1 3 8 2 2 4 3 2" xfId="30661"/>
    <cellStyle name="20% - Accent1 3 8 2 2 4 4" xfId="30662"/>
    <cellStyle name="20% - Accent1 3 8 2 2 5" xfId="30663"/>
    <cellStyle name="20% - Accent1 3 8 2 2 5 2" xfId="30664"/>
    <cellStyle name="20% - Accent1 3 8 2 2 5 2 2" xfId="30665"/>
    <cellStyle name="20% - Accent1 3 8 2 2 5 3" xfId="30666"/>
    <cellStyle name="20% - Accent1 3 8 2 2 6" xfId="30667"/>
    <cellStyle name="20% - Accent1 3 8 2 2 6 2" xfId="30668"/>
    <cellStyle name="20% - Accent1 3 8 2 2 6 2 2" xfId="30669"/>
    <cellStyle name="20% - Accent1 3 8 2 2 6 3" xfId="30670"/>
    <cellStyle name="20% - Accent1 3 8 2 2 7" xfId="30671"/>
    <cellStyle name="20% - Accent1 3 8 2 2 7 2" xfId="30672"/>
    <cellStyle name="20% - Accent1 3 8 2 2 8" xfId="30673"/>
    <cellStyle name="20% - Accent1 3 8 2 2 8 2" xfId="30674"/>
    <cellStyle name="20% - Accent1 3 8 2 2 9" xfId="30675"/>
    <cellStyle name="20% - Accent1 3 8 2 3" xfId="30676"/>
    <cellStyle name="20% - Accent1 3 8 2 3 2" xfId="30677"/>
    <cellStyle name="20% - Accent1 3 8 2 3 2 2" xfId="30678"/>
    <cellStyle name="20% - Accent1 3 8 2 3 2 2 2" xfId="30679"/>
    <cellStyle name="20% - Accent1 3 8 2 3 2 2 2 2" xfId="30680"/>
    <cellStyle name="20% - Accent1 3 8 2 3 2 2 3" xfId="30681"/>
    <cellStyle name="20% - Accent1 3 8 2 3 2 3" xfId="30682"/>
    <cellStyle name="20% - Accent1 3 8 2 3 2 3 2" xfId="30683"/>
    <cellStyle name="20% - Accent1 3 8 2 3 2 4" xfId="30684"/>
    <cellStyle name="20% - Accent1 3 8 2 3 3" xfId="30685"/>
    <cellStyle name="20% - Accent1 3 8 2 3 3 2" xfId="30686"/>
    <cellStyle name="20% - Accent1 3 8 2 3 3 2 2" xfId="30687"/>
    <cellStyle name="20% - Accent1 3 8 2 3 3 2 2 2" xfId="30688"/>
    <cellStyle name="20% - Accent1 3 8 2 3 3 2 3" xfId="30689"/>
    <cellStyle name="20% - Accent1 3 8 2 3 3 3" xfId="30690"/>
    <cellStyle name="20% - Accent1 3 8 2 3 3 3 2" xfId="30691"/>
    <cellStyle name="20% - Accent1 3 8 2 3 3 4" xfId="30692"/>
    <cellStyle name="20% - Accent1 3 8 2 3 4" xfId="30693"/>
    <cellStyle name="20% - Accent1 3 8 2 3 4 2" xfId="30694"/>
    <cellStyle name="20% - Accent1 3 8 2 3 4 2 2" xfId="30695"/>
    <cellStyle name="20% - Accent1 3 8 2 3 4 2 2 2" xfId="30696"/>
    <cellStyle name="20% - Accent1 3 8 2 3 4 2 3" xfId="30697"/>
    <cellStyle name="20% - Accent1 3 8 2 3 4 3" xfId="30698"/>
    <cellStyle name="20% - Accent1 3 8 2 3 4 3 2" xfId="30699"/>
    <cellStyle name="20% - Accent1 3 8 2 3 4 4" xfId="30700"/>
    <cellStyle name="20% - Accent1 3 8 2 3 5" xfId="30701"/>
    <cellStyle name="20% - Accent1 3 8 2 3 5 2" xfId="30702"/>
    <cellStyle name="20% - Accent1 3 8 2 3 5 2 2" xfId="30703"/>
    <cellStyle name="20% - Accent1 3 8 2 3 5 3" xfId="30704"/>
    <cellStyle name="20% - Accent1 3 8 2 3 6" xfId="30705"/>
    <cellStyle name="20% - Accent1 3 8 2 3 6 2" xfId="30706"/>
    <cellStyle name="20% - Accent1 3 8 2 3 6 2 2" xfId="30707"/>
    <cellStyle name="20% - Accent1 3 8 2 3 6 3" xfId="30708"/>
    <cellStyle name="20% - Accent1 3 8 2 3 7" xfId="30709"/>
    <cellStyle name="20% - Accent1 3 8 2 3 7 2" xfId="30710"/>
    <cellStyle name="20% - Accent1 3 8 2 3 8" xfId="30711"/>
    <cellStyle name="20% - Accent1 3 8 2 3 8 2" xfId="30712"/>
    <cellStyle name="20% - Accent1 3 8 2 3 9" xfId="30713"/>
    <cellStyle name="20% - Accent1 3 8 2 4" xfId="30714"/>
    <cellStyle name="20% - Accent1 3 8 2 4 2" xfId="30715"/>
    <cellStyle name="20% - Accent1 3 8 2 4 2 2" xfId="30716"/>
    <cellStyle name="20% - Accent1 3 8 2 4 2 2 2" xfId="30717"/>
    <cellStyle name="20% - Accent1 3 8 2 4 2 3" xfId="30718"/>
    <cellStyle name="20% - Accent1 3 8 2 4 3" xfId="30719"/>
    <cellStyle name="20% - Accent1 3 8 2 4 3 2" xfId="30720"/>
    <cellStyle name="20% - Accent1 3 8 2 4 4" xfId="30721"/>
    <cellStyle name="20% - Accent1 3 8 2 5" xfId="30722"/>
    <cellStyle name="20% - Accent1 3 8 2 5 2" xfId="30723"/>
    <cellStyle name="20% - Accent1 3 8 2 5 2 2" xfId="30724"/>
    <cellStyle name="20% - Accent1 3 8 2 5 2 2 2" xfId="30725"/>
    <cellStyle name="20% - Accent1 3 8 2 5 2 3" xfId="30726"/>
    <cellStyle name="20% - Accent1 3 8 2 5 3" xfId="30727"/>
    <cellStyle name="20% - Accent1 3 8 2 5 3 2" xfId="30728"/>
    <cellStyle name="20% - Accent1 3 8 2 5 4" xfId="30729"/>
    <cellStyle name="20% - Accent1 3 8 2 6" xfId="30730"/>
    <cellStyle name="20% - Accent1 3 8 2 6 2" xfId="30731"/>
    <cellStyle name="20% - Accent1 3 8 2 6 2 2" xfId="30732"/>
    <cellStyle name="20% - Accent1 3 8 2 6 2 2 2" xfId="30733"/>
    <cellStyle name="20% - Accent1 3 8 2 6 2 3" xfId="30734"/>
    <cellStyle name="20% - Accent1 3 8 2 6 3" xfId="30735"/>
    <cellStyle name="20% - Accent1 3 8 2 6 3 2" xfId="30736"/>
    <cellStyle name="20% - Accent1 3 8 2 6 4" xfId="30737"/>
    <cellStyle name="20% - Accent1 3 8 2 7" xfId="30738"/>
    <cellStyle name="20% - Accent1 3 8 2 7 2" xfId="30739"/>
    <cellStyle name="20% - Accent1 3 8 2 7 2 2" xfId="30740"/>
    <cellStyle name="20% - Accent1 3 8 2 7 3" xfId="30741"/>
    <cellStyle name="20% - Accent1 3 8 2 8" xfId="30742"/>
    <cellStyle name="20% - Accent1 3 8 2 8 2" xfId="30743"/>
    <cellStyle name="20% - Accent1 3 8 2 8 2 2" xfId="30744"/>
    <cellStyle name="20% - Accent1 3 8 2 8 3" xfId="30745"/>
    <cellStyle name="20% - Accent1 3 8 2 9" xfId="30746"/>
    <cellStyle name="20% - Accent1 3 8 2 9 2" xfId="30747"/>
    <cellStyle name="20% - Accent1 3 8 3" xfId="30748"/>
    <cellStyle name="20% - Accent1 3 8 3 2" xfId="30749"/>
    <cellStyle name="20% - Accent1 3 8 3 2 2" xfId="30750"/>
    <cellStyle name="20% - Accent1 3 8 3 2 2 2" xfId="30751"/>
    <cellStyle name="20% - Accent1 3 8 3 2 2 2 2" xfId="30752"/>
    <cellStyle name="20% - Accent1 3 8 3 2 2 3" xfId="30753"/>
    <cellStyle name="20% - Accent1 3 8 3 2 3" xfId="30754"/>
    <cellStyle name="20% - Accent1 3 8 3 2 3 2" xfId="30755"/>
    <cellStyle name="20% - Accent1 3 8 3 2 4" xfId="30756"/>
    <cellStyle name="20% - Accent1 3 8 3 3" xfId="30757"/>
    <cellStyle name="20% - Accent1 3 8 3 3 2" xfId="30758"/>
    <cellStyle name="20% - Accent1 3 8 3 3 2 2" xfId="30759"/>
    <cellStyle name="20% - Accent1 3 8 3 3 2 2 2" xfId="30760"/>
    <cellStyle name="20% - Accent1 3 8 3 3 2 3" xfId="30761"/>
    <cellStyle name="20% - Accent1 3 8 3 3 3" xfId="30762"/>
    <cellStyle name="20% - Accent1 3 8 3 3 3 2" xfId="30763"/>
    <cellStyle name="20% - Accent1 3 8 3 3 4" xfId="30764"/>
    <cellStyle name="20% - Accent1 3 8 3 4" xfId="30765"/>
    <cellStyle name="20% - Accent1 3 8 3 4 2" xfId="30766"/>
    <cellStyle name="20% - Accent1 3 8 3 4 2 2" xfId="30767"/>
    <cellStyle name="20% - Accent1 3 8 3 4 2 2 2" xfId="30768"/>
    <cellStyle name="20% - Accent1 3 8 3 4 2 3" xfId="30769"/>
    <cellStyle name="20% - Accent1 3 8 3 4 3" xfId="30770"/>
    <cellStyle name="20% - Accent1 3 8 3 4 3 2" xfId="30771"/>
    <cellStyle name="20% - Accent1 3 8 3 4 4" xfId="30772"/>
    <cellStyle name="20% - Accent1 3 8 3 5" xfId="30773"/>
    <cellStyle name="20% - Accent1 3 8 3 5 2" xfId="30774"/>
    <cellStyle name="20% - Accent1 3 8 3 5 2 2" xfId="30775"/>
    <cellStyle name="20% - Accent1 3 8 3 5 3" xfId="30776"/>
    <cellStyle name="20% - Accent1 3 8 3 6" xfId="30777"/>
    <cellStyle name="20% - Accent1 3 8 3 6 2" xfId="30778"/>
    <cellStyle name="20% - Accent1 3 8 3 6 2 2" xfId="30779"/>
    <cellStyle name="20% - Accent1 3 8 3 6 3" xfId="30780"/>
    <cellStyle name="20% - Accent1 3 8 3 7" xfId="30781"/>
    <cellStyle name="20% - Accent1 3 8 3 7 2" xfId="30782"/>
    <cellStyle name="20% - Accent1 3 8 3 8" xfId="30783"/>
    <cellStyle name="20% - Accent1 3 8 3 8 2" xfId="30784"/>
    <cellStyle name="20% - Accent1 3 8 3 9" xfId="30785"/>
    <cellStyle name="20% - Accent1 3 8 4" xfId="30786"/>
    <cellStyle name="20% - Accent1 3 8 4 2" xfId="30787"/>
    <cellStyle name="20% - Accent1 3 8 4 2 2" xfId="30788"/>
    <cellStyle name="20% - Accent1 3 8 4 2 2 2" xfId="30789"/>
    <cellStyle name="20% - Accent1 3 8 4 2 2 2 2" xfId="30790"/>
    <cellStyle name="20% - Accent1 3 8 4 2 2 3" xfId="30791"/>
    <cellStyle name="20% - Accent1 3 8 4 2 3" xfId="30792"/>
    <cellStyle name="20% - Accent1 3 8 4 2 3 2" xfId="30793"/>
    <cellStyle name="20% - Accent1 3 8 4 2 4" xfId="30794"/>
    <cellStyle name="20% - Accent1 3 8 4 3" xfId="30795"/>
    <cellStyle name="20% - Accent1 3 8 4 3 2" xfId="30796"/>
    <cellStyle name="20% - Accent1 3 8 4 3 2 2" xfId="30797"/>
    <cellStyle name="20% - Accent1 3 8 4 3 2 2 2" xfId="30798"/>
    <cellStyle name="20% - Accent1 3 8 4 3 2 3" xfId="30799"/>
    <cellStyle name="20% - Accent1 3 8 4 3 3" xfId="30800"/>
    <cellStyle name="20% - Accent1 3 8 4 3 3 2" xfId="30801"/>
    <cellStyle name="20% - Accent1 3 8 4 3 4" xfId="30802"/>
    <cellStyle name="20% - Accent1 3 8 4 4" xfId="30803"/>
    <cellStyle name="20% - Accent1 3 8 4 4 2" xfId="30804"/>
    <cellStyle name="20% - Accent1 3 8 4 4 2 2" xfId="30805"/>
    <cellStyle name="20% - Accent1 3 8 4 4 2 2 2" xfId="30806"/>
    <cellStyle name="20% - Accent1 3 8 4 4 2 3" xfId="30807"/>
    <cellStyle name="20% - Accent1 3 8 4 4 3" xfId="30808"/>
    <cellStyle name="20% - Accent1 3 8 4 4 3 2" xfId="30809"/>
    <cellStyle name="20% - Accent1 3 8 4 4 4" xfId="30810"/>
    <cellStyle name="20% - Accent1 3 8 4 5" xfId="30811"/>
    <cellStyle name="20% - Accent1 3 8 4 5 2" xfId="30812"/>
    <cellStyle name="20% - Accent1 3 8 4 5 2 2" xfId="30813"/>
    <cellStyle name="20% - Accent1 3 8 4 5 3" xfId="30814"/>
    <cellStyle name="20% - Accent1 3 8 4 6" xfId="30815"/>
    <cellStyle name="20% - Accent1 3 8 4 6 2" xfId="30816"/>
    <cellStyle name="20% - Accent1 3 8 4 6 2 2" xfId="30817"/>
    <cellStyle name="20% - Accent1 3 8 4 6 3" xfId="30818"/>
    <cellStyle name="20% - Accent1 3 8 4 7" xfId="30819"/>
    <cellStyle name="20% - Accent1 3 8 4 7 2" xfId="30820"/>
    <cellStyle name="20% - Accent1 3 8 4 8" xfId="30821"/>
    <cellStyle name="20% - Accent1 3 8 4 8 2" xfId="30822"/>
    <cellStyle name="20% - Accent1 3 8 4 9" xfId="30823"/>
    <cellStyle name="20% - Accent1 3 8 5" xfId="30824"/>
    <cellStyle name="20% - Accent1 3 8 5 2" xfId="30825"/>
    <cellStyle name="20% - Accent1 3 8 5 2 2" xfId="30826"/>
    <cellStyle name="20% - Accent1 3 8 5 2 2 2" xfId="30827"/>
    <cellStyle name="20% - Accent1 3 8 5 2 3" xfId="30828"/>
    <cellStyle name="20% - Accent1 3 8 5 3" xfId="30829"/>
    <cellStyle name="20% - Accent1 3 8 5 3 2" xfId="30830"/>
    <cellStyle name="20% - Accent1 3 8 5 4" xfId="30831"/>
    <cellStyle name="20% - Accent1 3 8 6" xfId="30832"/>
    <cellStyle name="20% - Accent1 3 8 6 2" xfId="30833"/>
    <cellStyle name="20% - Accent1 3 8 6 2 2" xfId="30834"/>
    <cellStyle name="20% - Accent1 3 8 6 2 2 2" xfId="30835"/>
    <cellStyle name="20% - Accent1 3 8 6 2 3" xfId="30836"/>
    <cellStyle name="20% - Accent1 3 8 6 3" xfId="30837"/>
    <cellStyle name="20% - Accent1 3 8 6 3 2" xfId="30838"/>
    <cellStyle name="20% - Accent1 3 8 6 4" xfId="30839"/>
    <cellStyle name="20% - Accent1 3 8 7" xfId="30840"/>
    <cellStyle name="20% - Accent1 3 8 7 2" xfId="30841"/>
    <cellStyle name="20% - Accent1 3 8 7 2 2" xfId="30842"/>
    <cellStyle name="20% - Accent1 3 8 7 2 2 2" xfId="30843"/>
    <cellStyle name="20% - Accent1 3 8 7 2 3" xfId="30844"/>
    <cellStyle name="20% - Accent1 3 8 7 3" xfId="30845"/>
    <cellStyle name="20% - Accent1 3 8 7 3 2" xfId="30846"/>
    <cellStyle name="20% - Accent1 3 8 7 4" xfId="30847"/>
    <cellStyle name="20% - Accent1 3 8 8" xfId="30848"/>
    <cellStyle name="20% - Accent1 3 8 8 2" xfId="30849"/>
    <cellStyle name="20% - Accent1 3 8 8 2 2" xfId="30850"/>
    <cellStyle name="20% - Accent1 3 8 8 3" xfId="30851"/>
    <cellStyle name="20% - Accent1 3 8 9" xfId="30852"/>
    <cellStyle name="20% - Accent1 3 8 9 2" xfId="30853"/>
    <cellStyle name="20% - Accent1 3 8 9 2 2" xfId="30854"/>
    <cellStyle name="20% - Accent1 3 8 9 3" xfId="30855"/>
    <cellStyle name="20% - Accent1 3 9" xfId="30856"/>
    <cellStyle name="20% - Accent1 3 9 10" xfId="30857"/>
    <cellStyle name="20% - Accent1 3 9 10 2" xfId="30858"/>
    <cellStyle name="20% - Accent1 3 9 11" xfId="30859"/>
    <cellStyle name="20% - Accent1 3 9 2" xfId="30860"/>
    <cellStyle name="20% - Accent1 3 9 2 2" xfId="30861"/>
    <cellStyle name="20% - Accent1 3 9 2 2 2" xfId="30862"/>
    <cellStyle name="20% - Accent1 3 9 2 2 2 2" xfId="30863"/>
    <cellStyle name="20% - Accent1 3 9 2 2 2 2 2" xfId="30864"/>
    <cellStyle name="20% - Accent1 3 9 2 2 2 3" xfId="30865"/>
    <cellStyle name="20% - Accent1 3 9 2 2 3" xfId="30866"/>
    <cellStyle name="20% - Accent1 3 9 2 2 3 2" xfId="30867"/>
    <cellStyle name="20% - Accent1 3 9 2 2 4" xfId="30868"/>
    <cellStyle name="20% - Accent1 3 9 2 3" xfId="30869"/>
    <cellStyle name="20% - Accent1 3 9 2 3 2" xfId="30870"/>
    <cellStyle name="20% - Accent1 3 9 2 3 2 2" xfId="30871"/>
    <cellStyle name="20% - Accent1 3 9 2 3 2 2 2" xfId="30872"/>
    <cellStyle name="20% - Accent1 3 9 2 3 2 3" xfId="30873"/>
    <cellStyle name="20% - Accent1 3 9 2 3 3" xfId="30874"/>
    <cellStyle name="20% - Accent1 3 9 2 3 3 2" xfId="30875"/>
    <cellStyle name="20% - Accent1 3 9 2 3 4" xfId="30876"/>
    <cellStyle name="20% - Accent1 3 9 2 4" xfId="30877"/>
    <cellStyle name="20% - Accent1 3 9 2 4 2" xfId="30878"/>
    <cellStyle name="20% - Accent1 3 9 2 4 2 2" xfId="30879"/>
    <cellStyle name="20% - Accent1 3 9 2 4 2 2 2" xfId="30880"/>
    <cellStyle name="20% - Accent1 3 9 2 4 2 3" xfId="30881"/>
    <cellStyle name="20% - Accent1 3 9 2 4 3" xfId="30882"/>
    <cellStyle name="20% - Accent1 3 9 2 4 3 2" xfId="30883"/>
    <cellStyle name="20% - Accent1 3 9 2 4 4" xfId="30884"/>
    <cellStyle name="20% - Accent1 3 9 2 5" xfId="30885"/>
    <cellStyle name="20% - Accent1 3 9 2 5 2" xfId="30886"/>
    <cellStyle name="20% - Accent1 3 9 2 5 2 2" xfId="30887"/>
    <cellStyle name="20% - Accent1 3 9 2 5 3" xfId="30888"/>
    <cellStyle name="20% - Accent1 3 9 2 6" xfId="30889"/>
    <cellStyle name="20% - Accent1 3 9 2 6 2" xfId="30890"/>
    <cellStyle name="20% - Accent1 3 9 2 6 2 2" xfId="30891"/>
    <cellStyle name="20% - Accent1 3 9 2 6 3" xfId="30892"/>
    <cellStyle name="20% - Accent1 3 9 2 7" xfId="30893"/>
    <cellStyle name="20% - Accent1 3 9 2 7 2" xfId="30894"/>
    <cellStyle name="20% - Accent1 3 9 2 8" xfId="30895"/>
    <cellStyle name="20% - Accent1 3 9 2 8 2" xfId="30896"/>
    <cellStyle name="20% - Accent1 3 9 2 9" xfId="30897"/>
    <cellStyle name="20% - Accent1 3 9 3" xfId="30898"/>
    <cellStyle name="20% - Accent1 3 9 3 2" xfId="30899"/>
    <cellStyle name="20% - Accent1 3 9 3 2 2" xfId="30900"/>
    <cellStyle name="20% - Accent1 3 9 3 2 2 2" xfId="30901"/>
    <cellStyle name="20% - Accent1 3 9 3 2 2 2 2" xfId="30902"/>
    <cellStyle name="20% - Accent1 3 9 3 2 2 3" xfId="30903"/>
    <cellStyle name="20% - Accent1 3 9 3 2 3" xfId="30904"/>
    <cellStyle name="20% - Accent1 3 9 3 2 3 2" xfId="30905"/>
    <cellStyle name="20% - Accent1 3 9 3 2 4" xfId="30906"/>
    <cellStyle name="20% - Accent1 3 9 3 3" xfId="30907"/>
    <cellStyle name="20% - Accent1 3 9 3 3 2" xfId="30908"/>
    <cellStyle name="20% - Accent1 3 9 3 3 2 2" xfId="30909"/>
    <cellStyle name="20% - Accent1 3 9 3 3 2 2 2" xfId="30910"/>
    <cellStyle name="20% - Accent1 3 9 3 3 2 3" xfId="30911"/>
    <cellStyle name="20% - Accent1 3 9 3 3 3" xfId="30912"/>
    <cellStyle name="20% - Accent1 3 9 3 3 3 2" xfId="30913"/>
    <cellStyle name="20% - Accent1 3 9 3 3 4" xfId="30914"/>
    <cellStyle name="20% - Accent1 3 9 3 4" xfId="30915"/>
    <cellStyle name="20% - Accent1 3 9 3 4 2" xfId="30916"/>
    <cellStyle name="20% - Accent1 3 9 3 4 2 2" xfId="30917"/>
    <cellStyle name="20% - Accent1 3 9 3 4 2 2 2" xfId="30918"/>
    <cellStyle name="20% - Accent1 3 9 3 4 2 3" xfId="30919"/>
    <cellStyle name="20% - Accent1 3 9 3 4 3" xfId="30920"/>
    <cellStyle name="20% - Accent1 3 9 3 4 3 2" xfId="30921"/>
    <cellStyle name="20% - Accent1 3 9 3 4 4" xfId="30922"/>
    <cellStyle name="20% - Accent1 3 9 3 5" xfId="30923"/>
    <cellStyle name="20% - Accent1 3 9 3 5 2" xfId="30924"/>
    <cellStyle name="20% - Accent1 3 9 3 5 2 2" xfId="30925"/>
    <cellStyle name="20% - Accent1 3 9 3 5 3" xfId="30926"/>
    <cellStyle name="20% - Accent1 3 9 3 6" xfId="30927"/>
    <cellStyle name="20% - Accent1 3 9 3 6 2" xfId="30928"/>
    <cellStyle name="20% - Accent1 3 9 3 6 2 2" xfId="30929"/>
    <cellStyle name="20% - Accent1 3 9 3 6 3" xfId="30930"/>
    <cellStyle name="20% - Accent1 3 9 3 7" xfId="30931"/>
    <cellStyle name="20% - Accent1 3 9 3 7 2" xfId="30932"/>
    <cellStyle name="20% - Accent1 3 9 3 8" xfId="30933"/>
    <cellStyle name="20% - Accent1 3 9 3 8 2" xfId="30934"/>
    <cellStyle name="20% - Accent1 3 9 3 9" xfId="30935"/>
    <cellStyle name="20% - Accent1 3 9 4" xfId="30936"/>
    <cellStyle name="20% - Accent1 3 9 4 2" xfId="30937"/>
    <cellStyle name="20% - Accent1 3 9 4 2 2" xfId="30938"/>
    <cellStyle name="20% - Accent1 3 9 4 2 2 2" xfId="30939"/>
    <cellStyle name="20% - Accent1 3 9 4 2 3" xfId="30940"/>
    <cellStyle name="20% - Accent1 3 9 4 3" xfId="30941"/>
    <cellStyle name="20% - Accent1 3 9 4 3 2" xfId="30942"/>
    <cellStyle name="20% - Accent1 3 9 4 4" xfId="30943"/>
    <cellStyle name="20% - Accent1 3 9 5" xfId="30944"/>
    <cellStyle name="20% - Accent1 3 9 5 2" xfId="30945"/>
    <cellStyle name="20% - Accent1 3 9 5 2 2" xfId="30946"/>
    <cellStyle name="20% - Accent1 3 9 5 2 2 2" xfId="30947"/>
    <cellStyle name="20% - Accent1 3 9 5 2 3" xfId="30948"/>
    <cellStyle name="20% - Accent1 3 9 5 3" xfId="30949"/>
    <cellStyle name="20% - Accent1 3 9 5 3 2" xfId="30950"/>
    <cellStyle name="20% - Accent1 3 9 5 4" xfId="30951"/>
    <cellStyle name="20% - Accent1 3 9 6" xfId="30952"/>
    <cellStyle name="20% - Accent1 3 9 6 2" xfId="30953"/>
    <cellStyle name="20% - Accent1 3 9 6 2 2" xfId="30954"/>
    <cellStyle name="20% - Accent1 3 9 6 2 2 2" xfId="30955"/>
    <cellStyle name="20% - Accent1 3 9 6 2 3" xfId="30956"/>
    <cellStyle name="20% - Accent1 3 9 6 3" xfId="30957"/>
    <cellStyle name="20% - Accent1 3 9 6 3 2" xfId="30958"/>
    <cellStyle name="20% - Accent1 3 9 6 4" xfId="30959"/>
    <cellStyle name="20% - Accent1 3 9 7" xfId="30960"/>
    <cellStyle name="20% - Accent1 3 9 7 2" xfId="30961"/>
    <cellStyle name="20% - Accent1 3 9 7 2 2" xfId="30962"/>
    <cellStyle name="20% - Accent1 3 9 7 3" xfId="30963"/>
    <cellStyle name="20% - Accent1 3 9 8" xfId="30964"/>
    <cellStyle name="20% - Accent1 3 9 8 2" xfId="30965"/>
    <cellStyle name="20% - Accent1 3 9 8 2 2" xfId="30966"/>
    <cellStyle name="20% - Accent1 3 9 8 3" xfId="30967"/>
    <cellStyle name="20% - Accent1 3 9 9" xfId="30968"/>
    <cellStyle name="20% - Accent1 3 9 9 2" xfId="30969"/>
    <cellStyle name="20% - Accent1 4" xfId="30970"/>
    <cellStyle name="20% - Accent1 4 10" xfId="30971"/>
    <cellStyle name="20% - Accent1 4 10 10" xfId="30972"/>
    <cellStyle name="20% - Accent1 4 10 10 2" xfId="30973"/>
    <cellStyle name="20% - Accent1 4 10 11" xfId="30974"/>
    <cellStyle name="20% - Accent1 4 10 2" xfId="30975"/>
    <cellStyle name="20% - Accent1 4 10 2 2" xfId="30976"/>
    <cellStyle name="20% - Accent1 4 10 2 2 2" xfId="30977"/>
    <cellStyle name="20% - Accent1 4 10 2 2 2 2" xfId="30978"/>
    <cellStyle name="20% - Accent1 4 10 2 2 2 2 2" xfId="30979"/>
    <cellStyle name="20% - Accent1 4 10 2 2 2 3" xfId="30980"/>
    <cellStyle name="20% - Accent1 4 10 2 2 3" xfId="30981"/>
    <cellStyle name="20% - Accent1 4 10 2 2 3 2" xfId="30982"/>
    <cellStyle name="20% - Accent1 4 10 2 2 4" xfId="30983"/>
    <cellStyle name="20% - Accent1 4 10 2 3" xfId="30984"/>
    <cellStyle name="20% - Accent1 4 10 2 3 2" xfId="30985"/>
    <cellStyle name="20% - Accent1 4 10 2 3 2 2" xfId="30986"/>
    <cellStyle name="20% - Accent1 4 10 2 3 2 2 2" xfId="30987"/>
    <cellStyle name="20% - Accent1 4 10 2 3 2 3" xfId="30988"/>
    <cellStyle name="20% - Accent1 4 10 2 3 3" xfId="30989"/>
    <cellStyle name="20% - Accent1 4 10 2 3 3 2" xfId="30990"/>
    <cellStyle name="20% - Accent1 4 10 2 3 4" xfId="30991"/>
    <cellStyle name="20% - Accent1 4 10 2 4" xfId="30992"/>
    <cellStyle name="20% - Accent1 4 10 2 4 2" xfId="30993"/>
    <cellStyle name="20% - Accent1 4 10 2 4 2 2" xfId="30994"/>
    <cellStyle name="20% - Accent1 4 10 2 4 2 2 2" xfId="30995"/>
    <cellStyle name="20% - Accent1 4 10 2 4 2 3" xfId="30996"/>
    <cellStyle name="20% - Accent1 4 10 2 4 3" xfId="30997"/>
    <cellStyle name="20% - Accent1 4 10 2 4 3 2" xfId="30998"/>
    <cellStyle name="20% - Accent1 4 10 2 4 4" xfId="30999"/>
    <cellStyle name="20% - Accent1 4 10 2 5" xfId="31000"/>
    <cellStyle name="20% - Accent1 4 10 2 5 2" xfId="31001"/>
    <cellStyle name="20% - Accent1 4 10 2 5 2 2" xfId="31002"/>
    <cellStyle name="20% - Accent1 4 10 2 5 3" xfId="31003"/>
    <cellStyle name="20% - Accent1 4 10 2 6" xfId="31004"/>
    <cellStyle name="20% - Accent1 4 10 2 6 2" xfId="31005"/>
    <cellStyle name="20% - Accent1 4 10 2 6 2 2" xfId="31006"/>
    <cellStyle name="20% - Accent1 4 10 2 6 3" xfId="31007"/>
    <cellStyle name="20% - Accent1 4 10 2 7" xfId="31008"/>
    <cellStyle name="20% - Accent1 4 10 2 7 2" xfId="31009"/>
    <cellStyle name="20% - Accent1 4 10 2 8" xfId="31010"/>
    <cellStyle name="20% - Accent1 4 10 2 8 2" xfId="31011"/>
    <cellStyle name="20% - Accent1 4 10 2 9" xfId="31012"/>
    <cellStyle name="20% - Accent1 4 10 3" xfId="31013"/>
    <cellStyle name="20% - Accent1 4 10 3 2" xfId="31014"/>
    <cellStyle name="20% - Accent1 4 10 3 2 2" xfId="31015"/>
    <cellStyle name="20% - Accent1 4 10 3 2 2 2" xfId="31016"/>
    <cellStyle name="20% - Accent1 4 10 3 2 2 2 2" xfId="31017"/>
    <cellStyle name="20% - Accent1 4 10 3 2 2 3" xfId="31018"/>
    <cellStyle name="20% - Accent1 4 10 3 2 3" xfId="31019"/>
    <cellStyle name="20% - Accent1 4 10 3 2 3 2" xfId="31020"/>
    <cellStyle name="20% - Accent1 4 10 3 2 4" xfId="31021"/>
    <cellStyle name="20% - Accent1 4 10 3 3" xfId="31022"/>
    <cellStyle name="20% - Accent1 4 10 3 3 2" xfId="31023"/>
    <cellStyle name="20% - Accent1 4 10 3 3 2 2" xfId="31024"/>
    <cellStyle name="20% - Accent1 4 10 3 3 2 2 2" xfId="31025"/>
    <cellStyle name="20% - Accent1 4 10 3 3 2 3" xfId="31026"/>
    <cellStyle name="20% - Accent1 4 10 3 3 3" xfId="31027"/>
    <cellStyle name="20% - Accent1 4 10 3 3 3 2" xfId="31028"/>
    <cellStyle name="20% - Accent1 4 10 3 3 4" xfId="31029"/>
    <cellStyle name="20% - Accent1 4 10 3 4" xfId="31030"/>
    <cellStyle name="20% - Accent1 4 10 3 4 2" xfId="31031"/>
    <cellStyle name="20% - Accent1 4 10 3 4 2 2" xfId="31032"/>
    <cellStyle name="20% - Accent1 4 10 3 4 2 2 2" xfId="31033"/>
    <cellStyle name="20% - Accent1 4 10 3 4 2 3" xfId="31034"/>
    <cellStyle name="20% - Accent1 4 10 3 4 3" xfId="31035"/>
    <cellStyle name="20% - Accent1 4 10 3 4 3 2" xfId="31036"/>
    <cellStyle name="20% - Accent1 4 10 3 4 4" xfId="31037"/>
    <cellStyle name="20% - Accent1 4 10 3 5" xfId="31038"/>
    <cellStyle name="20% - Accent1 4 10 3 5 2" xfId="31039"/>
    <cellStyle name="20% - Accent1 4 10 3 5 2 2" xfId="31040"/>
    <cellStyle name="20% - Accent1 4 10 3 5 3" xfId="31041"/>
    <cellStyle name="20% - Accent1 4 10 3 6" xfId="31042"/>
    <cellStyle name="20% - Accent1 4 10 3 6 2" xfId="31043"/>
    <cellStyle name="20% - Accent1 4 10 3 6 2 2" xfId="31044"/>
    <cellStyle name="20% - Accent1 4 10 3 6 3" xfId="31045"/>
    <cellStyle name="20% - Accent1 4 10 3 7" xfId="31046"/>
    <cellStyle name="20% - Accent1 4 10 3 7 2" xfId="31047"/>
    <cellStyle name="20% - Accent1 4 10 3 8" xfId="31048"/>
    <cellStyle name="20% - Accent1 4 10 3 8 2" xfId="31049"/>
    <cellStyle name="20% - Accent1 4 10 3 9" xfId="31050"/>
    <cellStyle name="20% - Accent1 4 10 4" xfId="31051"/>
    <cellStyle name="20% - Accent1 4 10 4 2" xfId="31052"/>
    <cellStyle name="20% - Accent1 4 10 4 2 2" xfId="31053"/>
    <cellStyle name="20% - Accent1 4 10 4 2 2 2" xfId="31054"/>
    <cellStyle name="20% - Accent1 4 10 4 2 3" xfId="31055"/>
    <cellStyle name="20% - Accent1 4 10 4 3" xfId="31056"/>
    <cellStyle name="20% - Accent1 4 10 4 3 2" xfId="31057"/>
    <cellStyle name="20% - Accent1 4 10 4 4" xfId="31058"/>
    <cellStyle name="20% - Accent1 4 10 5" xfId="31059"/>
    <cellStyle name="20% - Accent1 4 10 5 2" xfId="31060"/>
    <cellStyle name="20% - Accent1 4 10 5 2 2" xfId="31061"/>
    <cellStyle name="20% - Accent1 4 10 5 2 2 2" xfId="31062"/>
    <cellStyle name="20% - Accent1 4 10 5 2 3" xfId="31063"/>
    <cellStyle name="20% - Accent1 4 10 5 3" xfId="31064"/>
    <cellStyle name="20% - Accent1 4 10 5 3 2" xfId="31065"/>
    <cellStyle name="20% - Accent1 4 10 5 4" xfId="31066"/>
    <cellStyle name="20% - Accent1 4 10 6" xfId="31067"/>
    <cellStyle name="20% - Accent1 4 10 6 2" xfId="31068"/>
    <cellStyle name="20% - Accent1 4 10 6 2 2" xfId="31069"/>
    <cellStyle name="20% - Accent1 4 10 6 2 2 2" xfId="31070"/>
    <cellStyle name="20% - Accent1 4 10 6 2 3" xfId="31071"/>
    <cellStyle name="20% - Accent1 4 10 6 3" xfId="31072"/>
    <cellStyle name="20% - Accent1 4 10 6 3 2" xfId="31073"/>
    <cellStyle name="20% - Accent1 4 10 6 4" xfId="31074"/>
    <cellStyle name="20% - Accent1 4 10 7" xfId="31075"/>
    <cellStyle name="20% - Accent1 4 10 7 2" xfId="31076"/>
    <cellStyle name="20% - Accent1 4 10 7 2 2" xfId="31077"/>
    <cellStyle name="20% - Accent1 4 10 7 3" xfId="31078"/>
    <cellStyle name="20% - Accent1 4 10 8" xfId="31079"/>
    <cellStyle name="20% - Accent1 4 10 8 2" xfId="31080"/>
    <cellStyle name="20% - Accent1 4 10 8 2 2" xfId="31081"/>
    <cellStyle name="20% - Accent1 4 10 8 3" xfId="31082"/>
    <cellStyle name="20% - Accent1 4 10 9" xfId="31083"/>
    <cellStyle name="20% - Accent1 4 10 9 2" xfId="31084"/>
    <cellStyle name="20% - Accent1 4 11" xfId="31085"/>
    <cellStyle name="20% - Accent1 4 11 10" xfId="31086"/>
    <cellStyle name="20% - Accent1 4 11 10 2" xfId="31087"/>
    <cellStyle name="20% - Accent1 4 11 11" xfId="31088"/>
    <cellStyle name="20% - Accent1 4 11 2" xfId="31089"/>
    <cellStyle name="20% - Accent1 4 11 2 2" xfId="31090"/>
    <cellStyle name="20% - Accent1 4 11 2 2 2" xfId="31091"/>
    <cellStyle name="20% - Accent1 4 11 2 2 2 2" xfId="31092"/>
    <cellStyle name="20% - Accent1 4 11 2 2 2 2 2" xfId="31093"/>
    <cellStyle name="20% - Accent1 4 11 2 2 2 3" xfId="31094"/>
    <cellStyle name="20% - Accent1 4 11 2 2 3" xfId="31095"/>
    <cellStyle name="20% - Accent1 4 11 2 2 3 2" xfId="31096"/>
    <cellStyle name="20% - Accent1 4 11 2 2 4" xfId="31097"/>
    <cellStyle name="20% - Accent1 4 11 2 3" xfId="31098"/>
    <cellStyle name="20% - Accent1 4 11 2 3 2" xfId="31099"/>
    <cellStyle name="20% - Accent1 4 11 2 3 2 2" xfId="31100"/>
    <cellStyle name="20% - Accent1 4 11 2 3 2 2 2" xfId="31101"/>
    <cellStyle name="20% - Accent1 4 11 2 3 2 3" xfId="31102"/>
    <cellStyle name="20% - Accent1 4 11 2 3 3" xfId="31103"/>
    <cellStyle name="20% - Accent1 4 11 2 3 3 2" xfId="31104"/>
    <cellStyle name="20% - Accent1 4 11 2 3 4" xfId="31105"/>
    <cellStyle name="20% - Accent1 4 11 2 4" xfId="31106"/>
    <cellStyle name="20% - Accent1 4 11 2 4 2" xfId="31107"/>
    <cellStyle name="20% - Accent1 4 11 2 4 2 2" xfId="31108"/>
    <cellStyle name="20% - Accent1 4 11 2 4 2 2 2" xfId="31109"/>
    <cellStyle name="20% - Accent1 4 11 2 4 2 3" xfId="31110"/>
    <cellStyle name="20% - Accent1 4 11 2 4 3" xfId="31111"/>
    <cellStyle name="20% - Accent1 4 11 2 4 3 2" xfId="31112"/>
    <cellStyle name="20% - Accent1 4 11 2 4 4" xfId="31113"/>
    <cellStyle name="20% - Accent1 4 11 2 5" xfId="31114"/>
    <cellStyle name="20% - Accent1 4 11 2 5 2" xfId="31115"/>
    <cellStyle name="20% - Accent1 4 11 2 5 2 2" xfId="31116"/>
    <cellStyle name="20% - Accent1 4 11 2 5 3" xfId="31117"/>
    <cellStyle name="20% - Accent1 4 11 2 6" xfId="31118"/>
    <cellStyle name="20% - Accent1 4 11 2 6 2" xfId="31119"/>
    <cellStyle name="20% - Accent1 4 11 2 6 2 2" xfId="31120"/>
    <cellStyle name="20% - Accent1 4 11 2 6 3" xfId="31121"/>
    <cellStyle name="20% - Accent1 4 11 2 7" xfId="31122"/>
    <cellStyle name="20% - Accent1 4 11 2 7 2" xfId="31123"/>
    <cellStyle name="20% - Accent1 4 11 2 8" xfId="31124"/>
    <cellStyle name="20% - Accent1 4 11 2 8 2" xfId="31125"/>
    <cellStyle name="20% - Accent1 4 11 2 9" xfId="31126"/>
    <cellStyle name="20% - Accent1 4 11 3" xfId="31127"/>
    <cellStyle name="20% - Accent1 4 11 3 2" xfId="31128"/>
    <cellStyle name="20% - Accent1 4 11 3 2 2" xfId="31129"/>
    <cellStyle name="20% - Accent1 4 11 3 2 2 2" xfId="31130"/>
    <cellStyle name="20% - Accent1 4 11 3 2 2 2 2" xfId="31131"/>
    <cellStyle name="20% - Accent1 4 11 3 2 2 3" xfId="31132"/>
    <cellStyle name="20% - Accent1 4 11 3 2 3" xfId="31133"/>
    <cellStyle name="20% - Accent1 4 11 3 2 3 2" xfId="31134"/>
    <cellStyle name="20% - Accent1 4 11 3 2 4" xfId="31135"/>
    <cellStyle name="20% - Accent1 4 11 3 3" xfId="31136"/>
    <cellStyle name="20% - Accent1 4 11 3 3 2" xfId="31137"/>
    <cellStyle name="20% - Accent1 4 11 3 3 2 2" xfId="31138"/>
    <cellStyle name="20% - Accent1 4 11 3 3 2 2 2" xfId="31139"/>
    <cellStyle name="20% - Accent1 4 11 3 3 2 3" xfId="31140"/>
    <cellStyle name="20% - Accent1 4 11 3 3 3" xfId="31141"/>
    <cellStyle name="20% - Accent1 4 11 3 3 3 2" xfId="31142"/>
    <cellStyle name="20% - Accent1 4 11 3 3 4" xfId="31143"/>
    <cellStyle name="20% - Accent1 4 11 3 4" xfId="31144"/>
    <cellStyle name="20% - Accent1 4 11 3 4 2" xfId="31145"/>
    <cellStyle name="20% - Accent1 4 11 3 4 2 2" xfId="31146"/>
    <cellStyle name="20% - Accent1 4 11 3 4 2 2 2" xfId="31147"/>
    <cellStyle name="20% - Accent1 4 11 3 4 2 3" xfId="31148"/>
    <cellStyle name="20% - Accent1 4 11 3 4 3" xfId="31149"/>
    <cellStyle name="20% - Accent1 4 11 3 4 3 2" xfId="31150"/>
    <cellStyle name="20% - Accent1 4 11 3 4 4" xfId="31151"/>
    <cellStyle name="20% - Accent1 4 11 3 5" xfId="31152"/>
    <cellStyle name="20% - Accent1 4 11 3 5 2" xfId="31153"/>
    <cellStyle name="20% - Accent1 4 11 3 5 2 2" xfId="31154"/>
    <cellStyle name="20% - Accent1 4 11 3 5 3" xfId="31155"/>
    <cellStyle name="20% - Accent1 4 11 3 6" xfId="31156"/>
    <cellStyle name="20% - Accent1 4 11 3 6 2" xfId="31157"/>
    <cellStyle name="20% - Accent1 4 11 3 6 2 2" xfId="31158"/>
    <cellStyle name="20% - Accent1 4 11 3 6 3" xfId="31159"/>
    <cellStyle name="20% - Accent1 4 11 3 7" xfId="31160"/>
    <cellStyle name="20% - Accent1 4 11 3 7 2" xfId="31161"/>
    <cellStyle name="20% - Accent1 4 11 3 8" xfId="31162"/>
    <cellStyle name="20% - Accent1 4 11 3 8 2" xfId="31163"/>
    <cellStyle name="20% - Accent1 4 11 3 9" xfId="31164"/>
    <cellStyle name="20% - Accent1 4 11 4" xfId="31165"/>
    <cellStyle name="20% - Accent1 4 11 4 2" xfId="31166"/>
    <cellStyle name="20% - Accent1 4 11 4 2 2" xfId="31167"/>
    <cellStyle name="20% - Accent1 4 11 4 2 2 2" xfId="31168"/>
    <cellStyle name="20% - Accent1 4 11 4 2 3" xfId="31169"/>
    <cellStyle name="20% - Accent1 4 11 4 3" xfId="31170"/>
    <cellStyle name="20% - Accent1 4 11 4 3 2" xfId="31171"/>
    <cellStyle name="20% - Accent1 4 11 4 4" xfId="31172"/>
    <cellStyle name="20% - Accent1 4 11 5" xfId="31173"/>
    <cellStyle name="20% - Accent1 4 11 5 2" xfId="31174"/>
    <cellStyle name="20% - Accent1 4 11 5 2 2" xfId="31175"/>
    <cellStyle name="20% - Accent1 4 11 5 2 2 2" xfId="31176"/>
    <cellStyle name="20% - Accent1 4 11 5 2 3" xfId="31177"/>
    <cellStyle name="20% - Accent1 4 11 5 3" xfId="31178"/>
    <cellStyle name="20% - Accent1 4 11 5 3 2" xfId="31179"/>
    <cellStyle name="20% - Accent1 4 11 5 4" xfId="31180"/>
    <cellStyle name="20% - Accent1 4 11 6" xfId="31181"/>
    <cellStyle name="20% - Accent1 4 11 6 2" xfId="31182"/>
    <cellStyle name="20% - Accent1 4 11 6 2 2" xfId="31183"/>
    <cellStyle name="20% - Accent1 4 11 6 2 2 2" xfId="31184"/>
    <cellStyle name="20% - Accent1 4 11 6 2 3" xfId="31185"/>
    <cellStyle name="20% - Accent1 4 11 6 3" xfId="31186"/>
    <cellStyle name="20% - Accent1 4 11 6 3 2" xfId="31187"/>
    <cellStyle name="20% - Accent1 4 11 6 4" xfId="31188"/>
    <cellStyle name="20% - Accent1 4 11 7" xfId="31189"/>
    <cellStyle name="20% - Accent1 4 11 7 2" xfId="31190"/>
    <cellStyle name="20% - Accent1 4 11 7 2 2" xfId="31191"/>
    <cellStyle name="20% - Accent1 4 11 7 3" xfId="31192"/>
    <cellStyle name="20% - Accent1 4 11 8" xfId="31193"/>
    <cellStyle name="20% - Accent1 4 11 8 2" xfId="31194"/>
    <cellStyle name="20% - Accent1 4 11 8 2 2" xfId="31195"/>
    <cellStyle name="20% - Accent1 4 11 8 3" xfId="31196"/>
    <cellStyle name="20% - Accent1 4 11 9" xfId="31197"/>
    <cellStyle name="20% - Accent1 4 11 9 2" xfId="31198"/>
    <cellStyle name="20% - Accent1 4 12" xfId="31199"/>
    <cellStyle name="20% - Accent1 4 12 2" xfId="31200"/>
    <cellStyle name="20% - Accent1 4 12 2 2" xfId="31201"/>
    <cellStyle name="20% - Accent1 4 12 2 2 2" xfId="31202"/>
    <cellStyle name="20% - Accent1 4 12 2 2 2 2" xfId="31203"/>
    <cellStyle name="20% - Accent1 4 12 2 2 3" xfId="31204"/>
    <cellStyle name="20% - Accent1 4 12 2 3" xfId="31205"/>
    <cellStyle name="20% - Accent1 4 12 2 3 2" xfId="31206"/>
    <cellStyle name="20% - Accent1 4 12 2 4" xfId="31207"/>
    <cellStyle name="20% - Accent1 4 12 3" xfId="31208"/>
    <cellStyle name="20% - Accent1 4 12 3 2" xfId="31209"/>
    <cellStyle name="20% - Accent1 4 12 3 2 2" xfId="31210"/>
    <cellStyle name="20% - Accent1 4 12 3 2 2 2" xfId="31211"/>
    <cellStyle name="20% - Accent1 4 12 3 2 3" xfId="31212"/>
    <cellStyle name="20% - Accent1 4 12 3 3" xfId="31213"/>
    <cellStyle name="20% - Accent1 4 12 3 3 2" xfId="31214"/>
    <cellStyle name="20% - Accent1 4 12 3 4" xfId="31215"/>
    <cellStyle name="20% - Accent1 4 12 4" xfId="31216"/>
    <cellStyle name="20% - Accent1 4 12 4 2" xfId="31217"/>
    <cellStyle name="20% - Accent1 4 12 4 2 2" xfId="31218"/>
    <cellStyle name="20% - Accent1 4 12 4 2 2 2" xfId="31219"/>
    <cellStyle name="20% - Accent1 4 12 4 2 3" xfId="31220"/>
    <cellStyle name="20% - Accent1 4 12 4 3" xfId="31221"/>
    <cellStyle name="20% - Accent1 4 12 4 3 2" xfId="31222"/>
    <cellStyle name="20% - Accent1 4 12 4 4" xfId="31223"/>
    <cellStyle name="20% - Accent1 4 12 5" xfId="31224"/>
    <cellStyle name="20% - Accent1 4 12 5 2" xfId="31225"/>
    <cellStyle name="20% - Accent1 4 12 5 2 2" xfId="31226"/>
    <cellStyle name="20% - Accent1 4 12 5 3" xfId="31227"/>
    <cellStyle name="20% - Accent1 4 12 6" xfId="31228"/>
    <cellStyle name="20% - Accent1 4 12 6 2" xfId="31229"/>
    <cellStyle name="20% - Accent1 4 12 6 2 2" xfId="31230"/>
    <cellStyle name="20% - Accent1 4 12 6 3" xfId="31231"/>
    <cellStyle name="20% - Accent1 4 12 7" xfId="31232"/>
    <cellStyle name="20% - Accent1 4 12 7 2" xfId="31233"/>
    <cellStyle name="20% - Accent1 4 12 8" xfId="31234"/>
    <cellStyle name="20% - Accent1 4 12 8 2" xfId="31235"/>
    <cellStyle name="20% - Accent1 4 12 9" xfId="31236"/>
    <cellStyle name="20% - Accent1 4 13" xfId="31237"/>
    <cellStyle name="20% - Accent1 4 13 2" xfId="31238"/>
    <cellStyle name="20% - Accent1 4 13 2 2" xfId="31239"/>
    <cellStyle name="20% - Accent1 4 13 2 2 2" xfId="31240"/>
    <cellStyle name="20% - Accent1 4 13 2 2 2 2" xfId="31241"/>
    <cellStyle name="20% - Accent1 4 13 2 2 3" xfId="31242"/>
    <cellStyle name="20% - Accent1 4 13 2 3" xfId="31243"/>
    <cellStyle name="20% - Accent1 4 13 2 3 2" xfId="31244"/>
    <cellStyle name="20% - Accent1 4 13 2 4" xfId="31245"/>
    <cellStyle name="20% - Accent1 4 13 3" xfId="31246"/>
    <cellStyle name="20% - Accent1 4 13 3 2" xfId="31247"/>
    <cellStyle name="20% - Accent1 4 13 3 2 2" xfId="31248"/>
    <cellStyle name="20% - Accent1 4 13 3 2 2 2" xfId="31249"/>
    <cellStyle name="20% - Accent1 4 13 3 2 3" xfId="31250"/>
    <cellStyle name="20% - Accent1 4 13 3 3" xfId="31251"/>
    <cellStyle name="20% - Accent1 4 13 3 3 2" xfId="31252"/>
    <cellStyle name="20% - Accent1 4 13 3 4" xfId="31253"/>
    <cellStyle name="20% - Accent1 4 13 4" xfId="31254"/>
    <cellStyle name="20% - Accent1 4 13 4 2" xfId="31255"/>
    <cellStyle name="20% - Accent1 4 13 4 2 2" xfId="31256"/>
    <cellStyle name="20% - Accent1 4 13 4 2 2 2" xfId="31257"/>
    <cellStyle name="20% - Accent1 4 13 4 2 3" xfId="31258"/>
    <cellStyle name="20% - Accent1 4 13 4 3" xfId="31259"/>
    <cellStyle name="20% - Accent1 4 13 4 3 2" xfId="31260"/>
    <cellStyle name="20% - Accent1 4 13 4 4" xfId="31261"/>
    <cellStyle name="20% - Accent1 4 13 5" xfId="31262"/>
    <cellStyle name="20% - Accent1 4 13 5 2" xfId="31263"/>
    <cellStyle name="20% - Accent1 4 13 5 2 2" xfId="31264"/>
    <cellStyle name="20% - Accent1 4 13 5 3" xfId="31265"/>
    <cellStyle name="20% - Accent1 4 13 6" xfId="31266"/>
    <cellStyle name="20% - Accent1 4 13 6 2" xfId="31267"/>
    <cellStyle name="20% - Accent1 4 13 6 2 2" xfId="31268"/>
    <cellStyle name="20% - Accent1 4 13 6 3" xfId="31269"/>
    <cellStyle name="20% - Accent1 4 13 7" xfId="31270"/>
    <cellStyle name="20% - Accent1 4 13 7 2" xfId="31271"/>
    <cellStyle name="20% - Accent1 4 13 8" xfId="31272"/>
    <cellStyle name="20% - Accent1 4 13 8 2" xfId="31273"/>
    <cellStyle name="20% - Accent1 4 13 9" xfId="31274"/>
    <cellStyle name="20% - Accent1 4 14" xfId="31275"/>
    <cellStyle name="20% - Accent1 4 14 2" xfId="31276"/>
    <cellStyle name="20% - Accent1 4 14 2 2" xfId="31277"/>
    <cellStyle name="20% - Accent1 4 14 2 2 2" xfId="31278"/>
    <cellStyle name="20% - Accent1 4 14 2 3" xfId="31279"/>
    <cellStyle name="20% - Accent1 4 14 3" xfId="31280"/>
    <cellStyle name="20% - Accent1 4 14 3 2" xfId="31281"/>
    <cellStyle name="20% - Accent1 4 14 4" xfId="31282"/>
    <cellStyle name="20% - Accent1 4 15" xfId="31283"/>
    <cellStyle name="20% - Accent1 4 15 2" xfId="31284"/>
    <cellStyle name="20% - Accent1 4 15 2 2" xfId="31285"/>
    <cellStyle name="20% - Accent1 4 15 2 2 2" xfId="31286"/>
    <cellStyle name="20% - Accent1 4 15 2 3" xfId="31287"/>
    <cellStyle name="20% - Accent1 4 15 3" xfId="31288"/>
    <cellStyle name="20% - Accent1 4 15 3 2" xfId="31289"/>
    <cellStyle name="20% - Accent1 4 15 4" xfId="31290"/>
    <cellStyle name="20% - Accent1 4 16" xfId="31291"/>
    <cellStyle name="20% - Accent1 4 16 2" xfId="31292"/>
    <cellStyle name="20% - Accent1 4 16 2 2" xfId="31293"/>
    <cellStyle name="20% - Accent1 4 16 2 2 2" xfId="31294"/>
    <cellStyle name="20% - Accent1 4 16 2 3" xfId="31295"/>
    <cellStyle name="20% - Accent1 4 16 3" xfId="31296"/>
    <cellStyle name="20% - Accent1 4 16 3 2" xfId="31297"/>
    <cellStyle name="20% - Accent1 4 16 4" xfId="31298"/>
    <cellStyle name="20% - Accent1 4 17" xfId="31299"/>
    <cellStyle name="20% - Accent1 4 17 2" xfId="31300"/>
    <cellStyle name="20% - Accent1 4 17 2 2" xfId="31301"/>
    <cellStyle name="20% - Accent1 4 17 3" xfId="31302"/>
    <cellStyle name="20% - Accent1 4 18" xfId="31303"/>
    <cellStyle name="20% - Accent1 4 18 2" xfId="31304"/>
    <cellStyle name="20% - Accent1 4 18 2 2" xfId="31305"/>
    <cellStyle name="20% - Accent1 4 18 3" xfId="31306"/>
    <cellStyle name="20% - Accent1 4 19" xfId="31307"/>
    <cellStyle name="20% - Accent1 4 19 2" xfId="31308"/>
    <cellStyle name="20% - Accent1 4 2" xfId="31309"/>
    <cellStyle name="20% - Accent1 4 2 10" xfId="31310"/>
    <cellStyle name="20% - Accent1 4 2 10 10" xfId="31311"/>
    <cellStyle name="20% - Accent1 4 2 10 10 2" xfId="31312"/>
    <cellStyle name="20% - Accent1 4 2 10 11" xfId="31313"/>
    <cellStyle name="20% - Accent1 4 2 10 2" xfId="31314"/>
    <cellStyle name="20% - Accent1 4 2 10 2 2" xfId="31315"/>
    <cellStyle name="20% - Accent1 4 2 10 2 2 2" xfId="31316"/>
    <cellStyle name="20% - Accent1 4 2 10 2 2 2 2" xfId="31317"/>
    <cellStyle name="20% - Accent1 4 2 10 2 2 2 2 2" xfId="31318"/>
    <cellStyle name="20% - Accent1 4 2 10 2 2 2 3" xfId="31319"/>
    <cellStyle name="20% - Accent1 4 2 10 2 2 3" xfId="31320"/>
    <cellStyle name="20% - Accent1 4 2 10 2 2 3 2" xfId="31321"/>
    <cellStyle name="20% - Accent1 4 2 10 2 2 4" xfId="31322"/>
    <cellStyle name="20% - Accent1 4 2 10 2 3" xfId="31323"/>
    <cellStyle name="20% - Accent1 4 2 10 2 3 2" xfId="31324"/>
    <cellStyle name="20% - Accent1 4 2 10 2 3 2 2" xfId="31325"/>
    <cellStyle name="20% - Accent1 4 2 10 2 3 2 2 2" xfId="31326"/>
    <cellStyle name="20% - Accent1 4 2 10 2 3 2 3" xfId="31327"/>
    <cellStyle name="20% - Accent1 4 2 10 2 3 3" xfId="31328"/>
    <cellStyle name="20% - Accent1 4 2 10 2 3 3 2" xfId="31329"/>
    <cellStyle name="20% - Accent1 4 2 10 2 3 4" xfId="31330"/>
    <cellStyle name="20% - Accent1 4 2 10 2 4" xfId="31331"/>
    <cellStyle name="20% - Accent1 4 2 10 2 4 2" xfId="31332"/>
    <cellStyle name="20% - Accent1 4 2 10 2 4 2 2" xfId="31333"/>
    <cellStyle name="20% - Accent1 4 2 10 2 4 2 2 2" xfId="31334"/>
    <cellStyle name="20% - Accent1 4 2 10 2 4 2 3" xfId="31335"/>
    <cellStyle name="20% - Accent1 4 2 10 2 4 3" xfId="31336"/>
    <cellStyle name="20% - Accent1 4 2 10 2 4 3 2" xfId="31337"/>
    <cellStyle name="20% - Accent1 4 2 10 2 4 4" xfId="31338"/>
    <cellStyle name="20% - Accent1 4 2 10 2 5" xfId="31339"/>
    <cellStyle name="20% - Accent1 4 2 10 2 5 2" xfId="31340"/>
    <cellStyle name="20% - Accent1 4 2 10 2 5 2 2" xfId="31341"/>
    <cellStyle name="20% - Accent1 4 2 10 2 5 3" xfId="31342"/>
    <cellStyle name="20% - Accent1 4 2 10 2 6" xfId="31343"/>
    <cellStyle name="20% - Accent1 4 2 10 2 6 2" xfId="31344"/>
    <cellStyle name="20% - Accent1 4 2 10 2 6 2 2" xfId="31345"/>
    <cellStyle name="20% - Accent1 4 2 10 2 6 3" xfId="31346"/>
    <cellStyle name="20% - Accent1 4 2 10 2 7" xfId="31347"/>
    <cellStyle name="20% - Accent1 4 2 10 2 7 2" xfId="31348"/>
    <cellStyle name="20% - Accent1 4 2 10 2 8" xfId="31349"/>
    <cellStyle name="20% - Accent1 4 2 10 2 8 2" xfId="31350"/>
    <cellStyle name="20% - Accent1 4 2 10 2 9" xfId="31351"/>
    <cellStyle name="20% - Accent1 4 2 10 3" xfId="31352"/>
    <cellStyle name="20% - Accent1 4 2 10 3 2" xfId="31353"/>
    <cellStyle name="20% - Accent1 4 2 10 3 2 2" xfId="31354"/>
    <cellStyle name="20% - Accent1 4 2 10 3 2 2 2" xfId="31355"/>
    <cellStyle name="20% - Accent1 4 2 10 3 2 2 2 2" xfId="31356"/>
    <cellStyle name="20% - Accent1 4 2 10 3 2 2 3" xfId="31357"/>
    <cellStyle name="20% - Accent1 4 2 10 3 2 3" xfId="31358"/>
    <cellStyle name="20% - Accent1 4 2 10 3 2 3 2" xfId="31359"/>
    <cellStyle name="20% - Accent1 4 2 10 3 2 4" xfId="31360"/>
    <cellStyle name="20% - Accent1 4 2 10 3 3" xfId="31361"/>
    <cellStyle name="20% - Accent1 4 2 10 3 3 2" xfId="31362"/>
    <cellStyle name="20% - Accent1 4 2 10 3 3 2 2" xfId="31363"/>
    <cellStyle name="20% - Accent1 4 2 10 3 3 2 2 2" xfId="31364"/>
    <cellStyle name="20% - Accent1 4 2 10 3 3 2 3" xfId="31365"/>
    <cellStyle name="20% - Accent1 4 2 10 3 3 3" xfId="31366"/>
    <cellStyle name="20% - Accent1 4 2 10 3 3 3 2" xfId="31367"/>
    <cellStyle name="20% - Accent1 4 2 10 3 3 4" xfId="31368"/>
    <cellStyle name="20% - Accent1 4 2 10 3 4" xfId="31369"/>
    <cellStyle name="20% - Accent1 4 2 10 3 4 2" xfId="31370"/>
    <cellStyle name="20% - Accent1 4 2 10 3 4 2 2" xfId="31371"/>
    <cellStyle name="20% - Accent1 4 2 10 3 4 2 2 2" xfId="31372"/>
    <cellStyle name="20% - Accent1 4 2 10 3 4 2 3" xfId="31373"/>
    <cellStyle name="20% - Accent1 4 2 10 3 4 3" xfId="31374"/>
    <cellStyle name="20% - Accent1 4 2 10 3 4 3 2" xfId="31375"/>
    <cellStyle name="20% - Accent1 4 2 10 3 4 4" xfId="31376"/>
    <cellStyle name="20% - Accent1 4 2 10 3 5" xfId="31377"/>
    <cellStyle name="20% - Accent1 4 2 10 3 5 2" xfId="31378"/>
    <cellStyle name="20% - Accent1 4 2 10 3 5 2 2" xfId="31379"/>
    <cellStyle name="20% - Accent1 4 2 10 3 5 3" xfId="31380"/>
    <cellStyle name="20% - Accent1 4 2 10 3 6" xfId="31381"/>
    <cellStyle name="20% - Accent1 4 2 10 3 6 2" xfId="31382"/>
    <cellStyle name="20% - Accent1 4 2 10 3 6 2 2" xfId="31383"/>
    <cellStyle name="20% - Accent1 4 2 10 3 6 3" xfId="31384"/>
    <cellStyle name="20% - Accent1 4 2 10 3 7" xfId="31385"/>
    <cellStyle name="20% - Accent1 4 2 10 3 7 2" xfId="31386"/>
    <cellStyle name="20% - Accent1 4 2 10 3 8" xfId="31387"/>
    <cellStyle name="20% - Accent1 4 2 10 3 8 2" xfId="31388"/>
    <cellStyle name="20% - Accent1 4 2 10 3 9" xfId="31389"/>
    <cellStyle name="20% - Accent1 4 2 10 4" xfId="31390"/>
    <cellStyle name="20% - Accent1 4 2 10 4 2" xfId="31391"/>
    <cellStyle name="20% - Accent1 4 2 10 4 2 2" xfId="31392"/>
    <cellStyle name="20% - Accent1 4 2 10 4 2 2 2" xfId="31393"/>
    <cellStyle name="20% - Accent1 4 2 10 4 2 3" xfId="31394"/>
    <cellStyle name="20% - Accent1 4 2 10 4 3" xfId="31395"/>
    <cellStyle name="20% - Accent1 4 2 10 4 3 2" xfId="31396"/>
    <cellStyle name="20% - Accent1 4 2 10 4 4" xfId="31397"/>
    <cellStyle name="20% - Accent1 4 2 10 5" xfId="31398"/>
    <cellStyle name="20% - Accent1 4 2 10 5 2" xfId="31399"/>
    <cellStyle name="20% - Accent1 4 2 10 5 2 2" xfId="31400"/>
    <cellStyle name="20% - Accent1 4 2 10 5 2 2 2" xfId="31401"/>
    <cellStyle name="20% - Accent1 4 2 10 5 2 3" xfId="31402"/>
    <cellStyle name="20% - Accent1 4 2 10 5 3" xfId="31403"/>
    <cellStyle name="20% - Accent1 4 2 10 5 3 2" xfId="31404"/>
    <cellStyle name="20% - Accent1 4 2 10 5 4" xfId="31405"/>
    <cellStyle name="20% - Accent1 4 2 10 6" xfId="31406"/>
    <cellStyle name="20% - Accent1 4 2 10 6 2" xfId="31407"/>
    <cellStyle name="20% - Accent1 4 2 10 6 2 2" xfId="31408"/>
    <cellStyle name="20% - Accent1 4 2 10 6 2 2 2" xfId="31409"/>
    <cellStyle name="20% - Accent1 4 2 10 6 2 3" xfId="31410"/>
    <cellStyle name="20% - Accent1 4 2 10 6 3" xfId="31411"/>
    <cellStyle name="20% - Accent1 4 2 10 6 3 2" xfId="31412"/>
    <cellStyle name="20% - Accent1 4 2 10 6 4" xfId="31413"/>
    <cellStyle name="20% - Accent1 4 2 10 7" xfId="31414"/>
    <cellStyle name="20% - Accent1 4 2 10 7 2" xfId="31415"/>
    <cellStyle name="20% - Accent1 4 2 10 7 2 2" xfId="31416"/>
    <cellStyle name="20% - Accent1 4 2 10 7 3" xfId="31417"/>
    <cellStyle name="20% - Accent1 4 2 10 8" xfId="31418"/>
    <cellStyle name="20% - Accent1 4 2 10 8 2" xfId="31419"/>
    <cellStyle name="20% - Accent1 4 2 10 8 2 2" xfId="31420"/>
    <cellStyle name="20% - Accent1 4 2 10 8 3" xfId="31421"/>
    <cellStyle name="20% - Accent1 4 2 10 9" xfId="31422"/>
    <cellStyle name="20% - Accent1 4 2 10 9 2" xfId="31423"/>
    <cellStyle name="20% - Accent1 4 2 11" xfId="31424"/>
    <cellStyle name="20% - Accent1 4 2 11 2" xfId="31425"/>
    <cellStyle name="20% - Accent1 4 2 11 2 2" xfId="31426"/>
    <cellStyle name="20% - Accent1 4 2 11 2 2 2" xfId="31427"/>
    <cellStyle name="20% - Accent1 4 2 11 2 2 2 2" xfId="31428"/>
    <cellStyle name="20% - Accent1 4 2 11 2 2 3" xfId="31429"/>
    <cellStyle name="20% - Accent1 4 2 11 2 3" xfId="31430"/>
    <cellStyle name="20% - Accent1 4 2 11 2 3 2" xfId="31431"/>
    <cellStyle name="20% - Accent1 4 2 11 2 4" xfId="31432"/>
    <cellStyle name="20% - Accent1 4 2 11 3" xfId="31433"/>
    <cellStyle name="20% - Accent1 4 2 11 3 2" xfId="31434"/>
    <cellStyle name="20% - Accent1 4 2 11 3 2 2" xfId="31435"/>
    <cellStyle name="20% - Accent1 4 2 11 3 2 2 2" xfId="31436"/>
    <cellStyle name="20% - Accent1 4 2 11 3 2 3" xfId="31437"/>
    <cellStyle name="20% - Accent1 4 2 11 3 3" xfId="31438"/>
    <cellStyle name="20% - Accent1 4 2 11 3 3 2" xfId="31439"/>
    <cellStyle name="20% - Accent1 4 2 11 3 4" xfId="31440"/>
    <cellStyle name="20% - Accent1 4 2 11 4" xfId="31441"/>
    <cellStyle name="20% - Accent1 4 2 11 4 2" xfId="31442"/>
    <cellStyle name="20% - Accent1 4 2 11 4 2 2" xfId="31443"/>
    <cellStyle name="20% - Accent1 4 2 11 4 2 2 2" xfId="31444"/>
    <cellStyle name="20% - Accent1 4 2 11 4 2 3" xfId="31445"/>
    <cellStyle name="20% - Accent1 4 2 11 4 3" xfId="31446"/>
    <cellStyle name="20% - Accent1 4 2 11 4 3 2" xfId="31447"/>
    <cellStyle name="20% - Accent1 4 2 11 4 4" xfId="31448"/>
    <cellStyle name="20% - Accent1 4 2 11 5" xfId="31449"/>
    <cellStyle name="20% - Accent1 4 2 11 5 2" xfId="31450"/>
    <cellStyle name="20% - Accent1 4 2 11 5 2 2" xfId="31451"/>
    <cellStyle name="20% - Accent1 4 2 11 5 3" xfId="31452"/>
    <cellStyle name="20% - Accent1 4 2 11 6" xfId="31453"/>
    <cellStyle name="20% - Accent1 4 2 11 6 2" xfId="31454"/>
    <cellStyle name="20% - Accent1 4 2 11 6 2 2" xfId="31455"/>
    <cellStyle name="20% - Accent1 4 2 11 6 3" xfId="31456"/>
    <cellStyle name="20% - Accent1 4 2 11 7" xfId="31457"/>
    <cellStyle name="20% - Accent1 4 2 11 7 2" xfId="31458"/>
    <cellStyle name="20% - Accent1 4 2 11 8" xfId="31459"/>
    <cellStyle name="20% - Accent1 4 2 11 8 2" xfId="31460"/>
    <cellStyle name="20% - Accent1 4 2 11 9" xfId="31461"/>
    <cellStyle name="20% - Accent1 4 2 12" xfId="31462"/>
    <cellStyle name="20% - Accent1 4 2 12 2" xfId="31463"/>
    <cellStyle name="20% - Accent1 4 2 12 2 2" xfId="31464"/>
    <cellStyle name="20% - Accent1 4 2 12 2 2 2" xfId="31465"/>
    <cellStyle name="20% - Accent1 4 2 12 2 2 2 2" xfId="31466"/>
    <cellStyle name="20% - Accent1 4 2 12 2 2 3" xfId="31467"/>
    <cellStyle name="20% - Accent1 4 2 12 2 3" xfId="31468"/>
    <cellStyle name="20% - Accent1 4 2 12 2 3 2" xfId="31469"/>
    <cellStyle name="20% - Accent1 4 2 12 2 4" xfId="31470"/>
    <cellStyle name="20% - Accent1 4 2 12 3" xfId="31471"/>
    <cellStyle name="20% - Accent1 4 2 12 3 2" xfId="31472"/>
    <cellStyle name="20% - Accent1 4 2 12 3 2 2" xfId="31473"/>
    <cellStyle name="20% - Accent1 4 2 12 3 2 2 2" xfId="31474"/>
    <cellStyle name="20% - Accent1 4 2 12 3 2 3" xfId="31475"/>
    <cellStyle name="20% - Accent1 4 2 12 3 3" xfId="31476"/>
    <cellStyle name="20% - Accent1 4 2 12 3 3 2" xfId="31477"/>
    <cellStyle name="20% - Accent1 4 2 12 3 4" xfId="31478"/>
    <cellStyle name="20% - Accent1 4 2 12 4" xfId="31479"/>
    <cellStyle name="20% - Accent1 4 2 12 4 2" xfId="31480"/>
    <cellStyle name="20% - Accent1 4 2 12 4 2 2" xfId="31481"/>
    <cellStyle name="20% - Accent1 4 2 12 4 2 2 2" xfId="31482"/>
    <cellStyle name="20% - Accent1 4 2 12 4 2 3" xfId="31483"/>
    <cellStyle name="20% - Accent1 4 2 12 4 3" xfId="31484"/>
    <cellStyle name="20% - Accent1 4 2 12 4 3 2" xfId="31485"/>
    <cellStyle name="20% - Accent1 4 2 12 4 4" xfId="31486"/>
    <cellStyle name="20% - Accent1 4 2 12 5" xfId="31487"/>
    <cellStyle name="20% - Accent1 4 2 12 5 2" xfId="31488"/>
    <cellStyle name="20% - Accent1 4 2 12 5 2 2" xfId="31489"/>
    <cellStyle name="20% - Accent1 4 2 12 5 3" xfId="31490"/>
    <cellStyle name="20% - Accent1 4 2 12 6" xfId="31491"/>
    <cellStyle name="20% - Accent1 4 2 12 6 2" xfId="31492"/>
    <cellStyle name="20% - Accent1 4 2 12 6 2 2" xfId="31493"/>
    <cellStyle name="20% - Accent1 4 2 12 6 3" xfId="31494"/>
    <cellStyle name="20% - Accent1 4 2 12 7" xfId="31495"/>
    <cellStyle name="20% - Accent1 4 2 12 7 2" xfId="31496"/>
    <cellStyle name="20% - Accent1 4 2 12 8" xfId="31497"/>
    <cellStyle name="20% - Accent1 4 2 12 8 2" xfId="31498"/>
    <cellStyle name="20% - Accent1 4 2 12 9" xfId="31499"/>
    <cellStyle name="20% - Accent1 4 2 13" xfId="31500"/>
    <cellStyle name="20% - Accent1 4 2 13 2" xfId="31501"/>
    <cellStyle name="20% - Accent1 4 2 13 2 2" xfId="31502"/>
    <cellStyle name="20% - Accent1 4 2 13 2 2 2" xfId="31503"/>
    <cellStyle name="20% - Accent1 4 2 13 2 3" xfId="31504"/>
    <cellStyle name="20% - Accent1 4 2 13 3" xfId="31505"/>
    <cellStyle name="20% - Accent1 4 2 13 3 2" xfId="31506"/>
    <cellStyle name="20% - Accent1 4 2 13 4" xfId="31507"/>
    <cellStyle name="20% - Accent1 4 2 14" xfId="31508"/>
    <cellStyle name="20% - Accent1 4 2 14 2" xfId="31509"/>
    <cellStyle name="20% - Accent1 4 2 14 2 2" xfId="31510"/>
    <cellStyle name="20% - Accent1 4 2 14 2 2 2" xfId="31511"/>
    <cellStyle name="20% - Accent1 4 2 14 2 3" xfId="31512"/>
    <cellStyle name="20% - Accent1 4 2 14 3" xfId="31513"/>
    <cellStyle name="20% - Accent1 4 2 14 3 2" xfId="31514"/>
    <cellStyle name="20% - Accent1 4 2 14 4" xfId="31515"/>
    <cellStyle name="20% - Accent1 4 2 15" xfId="31516"/>
    <cellStyle name="20% - Accent1 4 2 15 2" xfId="31517"/>
    <cellStyle name="20% - Accent1 4 2 15 2 2" xfId="31518"/>
    <cellStyle name="20% - Accent1 4 2 15 2 2 2" xfId="31519"/>
    <cellStyle name="20% - Accent1 4 2 15 2 3" xfId="31520"/>
    <cellStyle name="20% - Accent1 4 2 15 3" xfId="31521"/>
    <cellStyle name="20% - Accent1 4 2 15 3 2" xfId="31522"/>
    <cellStyle name="20% - Accent1 4 2 15 4" xfId="31523"/>
    <cellStyle name="20% - Accent1 4 2 16" xfId="31524"/>
    <cellStyle name="20% - Accent1 4 2 16 2" xfId="31525"/>
    <cellStyle name="20% - Accent1 4 2 16 2 2" xfId="31526"/>
    <cellStyle name="20% - Accent1 4 2 16 3" xfId="31527"/>
    <cellStyle name="20% - Accent1 4 2 17" xfId="31528"/>
    <cellStyle name="20% - Accent1 4 2 17 2" xfId="31529"/>
    <cellStyle name="20% - Accent1 4 2 17 2 2" xfId="31530"/>
    <cellStyle name="20% - Accent1 4 2 17 3" xfId="31531"/>
    <cellStyle name="20% - Accent1 4 2 18" xfId="31532"/>
    <cellStyle name="20% - Accent1 4 2 18 2" xfId="31533"/>
    <cellStyle name="20% - Accent1 4 2 19" xfId="31534"/>
    <cellStyle name="20% - Accent1 4 2 19 2" xfId="31535"/>
    <cellStyle name="20% - Accent1 4 2 2" xfId="31536"/>
    <cellStyle name="20% - Accent1 4 2 2 10" xfId="31537"/>
    <cellStyle name="20% - Accent1 4 2 2 10 2" xfId="31538"/>
    <cellStyle name="20% - Accent1 4 2 2 10 2 2" xfId="31539"/>
    <cellStyle name="20% - Accent1 4 2 2 10 2 2 2" xfId="31540"/>
    <cellStyle name="20% - Accent1 4 2 2 10 2 3" xfId="31541"/>
    <cellStyle name="20% - Accent1 4 2 2 10 3" xfId="31542"/>
    <cellStyle name="20% - Accent1 4 2 2 10 3 2" xfId="31543"/>
    <cellStyle name="20% - Accent1 4 2 2 10 4" xfId="31544"/>
    <cellStyle name="20% - Accent1 4 2 2 11" xfId="31545"/>
    <cellStyle name="20% - Accent1 4 2 2 11 2" xfId="31546"/>
    <cellStyle name="20% - Accent1 4 2 2 11 2 2" xfId="31547"/>
    <cellStyle name="20% - Accent1 4 2 2 11 2 2 2" xfId="31548"/>
    <cellStyle name="20% - Accent1 4 2 2 11 2 3" xfId="31549"/>
    <cellStyle name="20% - Accent1 4 2 2 11 3" xfId="31550"/>
    <cellStyle name="20% - Accent1 4 2 2 11 3 2" xfId="31551"/>
    <cellStyle name="20% - Accent1 4 2 2 11 4" xfId="31552"/>
    <cellStyle name="20% - Accent1 4 2 2 12" xfId="31553"/>
    <cellStyle name="20% - Accent1 4 2 2 12 2" xfId="31554"/>
    <cellStyle name="20% - Accent1 4 2 2 12 2 2" xfId="31555"/>
    <cellStyle name="20% - Accent1 4 2 2 12 3" xfId="31556"/>
    <cellStyle name="20% - Accent1 4 2 2 13" xfId="31557"/>
    <cellStyle name="20% - Accent1 4 2 2 13 2" xfId="31558"/>
    <cellStyle name="20% - Accent1 4 2 2 13 2 2" xfId="31559"/>
    <cellStyle name="20% - Accent1 4 2 2 13 3" xfId="31560"/>
    <cellStyle name="20% - Accent1 4 2 2 14" xfId="31561"/>
    <cellStyle name="20% - Accent1 4 2 2 14 2" xfId="31562"/>
    <cellStyle name="20% - Accent1 4 2 2 15" xfId="31563"/>
    <cellStyle name="20% - Accent1 4 2 2 15 2" xfId="31564"/>
    <cellStyle name="20% - Accent1 4 2 2 16" xfId="31565"/>
    <cellStyle name="20% - Accent1 4 2 2 2" xfId="31566"/>
    <cellStyle name="20% - Accent1 4 2 2 2 10" xfId="31567"/>
    <cellStyle name="20% - Accent1 4 2 2 2 10 2" xfId="31568"/>
    <cellStyle name="20% - Accent1 4 2 2 2 10 2 2" xfId="31569"/>
    <cellStyle name="20% - Accent1 4 2 2 2 10 2 2 2" xfId="31570"/>
    <cellStyle name="20% - Accent1 4 2 2 2 10 2 3" xfId="31571"/>
    <cellStyle name="20% - Accent1 4 2 2 2 10 3" xfId="31572"/>
    <cellStyle name="20% - Accent1 4 2 2 2 10 3 2" xfId="31573"/>
    <cellStyle name="20% - Accent1 4 2 2 2 10 4" xfId="31574"/>
    <cellStyle name="20% - Accent1 4 2 2 2 11" xfId="31575"/>
    <cellStyle name="20% - Accent1 4 2 2 2 11 2" xfId="31576"/>
    <cellStyle name="20% - Accent1 4 2 2 2 11 2 2" xfId="31577"/>
    <cellStyle name="20% - Accent1 4 2 2 2 11 3" xfId="31578"/>
    <cellStyle name="20% - Accent1 4 2 2 2 12" xfId="31579"/>
    <cellStyle name="20% - Accent1 4 2 2 2 12 2" xfId="31580"/>
    <cellStyle name="20% - Accent1 4 2 2 2 12 2 2" xfId="31581"/>
    <cellStyle name="20% - Accent1 4 2 2 2 12 3" xfId="31582"/>
    <cellStyle name="20% - Accent1 4 2 2 2 13" xfId="31583"/>
    <cellStyle name="20% - Accent1 4 2 2 2 13 2" xfId="31584"/>
    <cellStyle name="20% - Accent1 4 2 2 2 14" xfId="31585"/>
    <cellStyle name="20% - Accent1 4 2 2 2 14 2" xfId="31586"/>
    <cellStyle name="20% - Accent1 4 2 2 2 15" xfId="31587"/>
    <cellStyle name="20% - Accent1 4 2 2 2 2" xfId="31588"/>
    <cellStyle name="20% - Accent1 4 2 2 2 2 10" xfId="31589"/>
    <cellStyle name="20% - Accent1 4 2 2 2 2 10 2" xfId="31590"/>
    <cellStyle name="20% - Accent1 4 2 2 2 2 10 2 2" xfId="31591"/>
    <cellStyle name="20% - Accent1 4 2 2 2 2 10 3" xfId="31592"/>
    <cellStyle name="20% - Accent1 4 2 2 2 2 11" xfId="31593"/>
    <cellStyle name="20% - Accent1 4 2 2 2 2 11 2" xfId="31594"/>
    <cellStyle name="20% - Accent1 4 2 2 2 2 11 2 2" xfId="31595"/>
    <cellStyle name="20% - Accent1 4 2 2 2 2 11 3" xfId="31596"/>
    <cellStyle name="20% - Accent1 4 2 2 2 2 12" xfId="31597"/>
    <cellStyle name="20% - Accent1 4 2 2 2 2 12 2" xfId="31598"/>
    <cellStyle name="20% - Accent1 4 2 2 2 2 13" xfId="31599"/>
    <cellStyle name="20% - Accent1 4 2 2 2 2 13 2" xfId="31600"/>
    <cellStyle name="20% - Accent1 4 2 2 2 2 14" xfId="31601"/>
    <cellStyle name="20% - Accent1 4 2 2 2 2 2" xfId="31602"/>
    <cellStyle name="20% - Accent1 4 2 2 2 2 2 10" xfId="31603"/>
    <cellStyle name="20% - Accent1 4 2 2 2 2 2 10 2" xfId="31604"/>
    <cellStyle name="20% - Accent1 4 2 2 2 2 2 11" xfId="31605"/>
    <cellStyle name="20% - Accent1 4 2 2 2 2 2 2" xfId="31606"/>
    <cellStyle name="20% - Accent1 4 2 2 2 2 2 2 2" xfId="31607"/>
    <cellStyle name="20% - Accent1 4 2 2 2 2 2 2 2 2" xfId="31608"/>
    <cellStyle name="20% - Accent1 4 2 2 2 2 2 2 2 2 2" xfId="31609"/>
    <cellStyle name="20% - Accent1 4 2 2 2 2 2 2 2 2 2 2" xfId="31610"/>
    <cellStyle name="20% - Accent1 4 2 2 2 2 2 2 2 2 3" xfId="31611"/>
    <cellStyle name="20% - Accent1 4 2 2 2 2 2 2 2 3" xfId="31612"/>
    <cellStyle name="20% - Accent1 4 2 2 2 2 2 2 2 3 2" xfId="31613"/>
    <cellStyle name="20% - Accent1 4 2 2 2 2 2 2 2 4" xfId="31614"/>
    <cellStyle name="20% - Accent1 4 2 2 2 2 2 2 3" xfId="31615"/>
    <cellStyle name="20% - Accent1 4 2 2 2 2 2 2 3 2" xfId="31616"/>
    <cellStyle name="20% - Accent1 4 2 2 2 2 2 2 3 2 2" xfId="31617"/>
    <cellStyle name="20% - Accent1 4 2 2 2 2 2 2 3 2 2 2" xfId="31618"/>
    <cellStyle name="20% - Accent1 4 2 2 2 2 2 2 3 2 3" xfId="31619"/>
    <cellStyle name="20% - Accent1 4 2 2 2 2 2 2 3 3" xfId="31620"/>
    <cellStyle name="20% - Accent1 4 2 2 2 2 2 2 3 3 2" xfId="31621"/>
    <cellStyle name="20% - Accent1 4 2 2 2 2 2 2 3 4" xfId="31622"/>
    <cellStyle name="20% - Accent1 4 2 2 2 2 2 2 4" xfId="31623"/>
    <cellStyle name="20% - Accent1 4 2 2 2 2 2 2 4 2" xfId="31624"/>
    <cellStyle name="20% - Accent1 4 2 2 2 2 2 2 4 2 2" xfId="31625"/>
    <cellStyle name="20% - Accent1 4 2 2 2 2 2 2 4 2 2 2" xfId="31626"/>
    <cellStyle name="20% - Accent1 4 2 2 2 2 2 2 4 2 3" xfId="31627"/>
    <cellStyle name="20% - Accent1 4 2 2 2 2 2 2 4 3" xfId="31628"/>
    <cellStyle name="20% - Accent1 4 2 2 2 2 2 2 4 3 2" xfId="31629"/>
    <cellStyle name="20% - Accent1 4 2 2 2 2 2 2 4 4" xfId="31630"/>
    <cellStyle name="20% - Accent1 4 2 2 2 2 2 2 5" xfId="31631"/>
    <cellStyle name="20% - Accent1 4 2 2 2 2 2 2 5 2" xfId="31632"/>
    <cellStyle name="20% - Accent1 4 2 2 2 2 2 2 5 2 2" xfId="31633"/>
    <cellStyle name="20% - Accent1 4 2 2 2 2 2 2 5 3" xfId="31634"/>
    <cellStyle name="20% - Accent1 4 2 2 2 2 2 2 6" xfId="31635"/>
    <cellStyle name="20% - Accent1 4 2 2 2 2 2 2 6 2" xfId="31636"/>
    <cellStyle name="20% - Accent1 4 2 2 2 2 2 2 6 2 2" xfId="31637"/>
    <cellStyle name="20% - Accent1 4 2 2 2 2 2 2 6 3" xfId="31638"/>
    <cellStyle name="20% - Accent1 4 2 2 2 2 2 2 7" xfId="31639"/>
    <cellStyle name="20% - Accent1 4 2 2 2 2 2 2 7 2" xfId="31640"/>
    <cellStyle name="20% - Accent1 4 2 2 2 2 2 2 8" xfId="31641"/>
    <cellStyle name="20% - Accent1 4 2 2 2 2 2 2 8 2" xfId="31642"/>
    <cellStyle name="20% - Accent1 4 2 2 2 2 2 2 9" xfId="31643"/>
    <cellStyle name="20% - Accent1 4 2 2 2 2 2 3" xfId="31644"/>
    <cellStyle name="20% - Accent1 4 2 2 2 2 2 3 2" xfId="31645"/>
    <cellStyle name="20% - Accent1 4 2 2 2 2 2 3 2 2" xfId="31646"/>
    <cellStyle name="20% - Accent1 4 2 2 2 2 2 3 2 2 2" xfId="31647"/>
    <cellStyle name="20% - Accent1 4 2 2 2 2 2 3 2 2 2 2" xfId="31648"/>
    <cellStyle name="20% - Accent1 4 2 2 2 2 2 3 2 2 3" xfId="31649"/>
    <cellStyle name="20% - Accent1 4 2 2 2 2 2 3 2 3" xfId="31650"/>
    <cellStyle name="20% - Accent1 4 2 2 2 2 2 3 2 3 2" xfId="31651"/>
    <cellStyle name="20% - Accent1 4 2 2 2 2 2 3 2 4" xfId="31652"/>
    <cellStyle name="20% - Accent1 4 2 2 2 2 2 3 3" xfId="31653"/>
    <cellStyle name="20% - Accent1 4 2 2 2 2 2 3 3 2" xfId="31654"/>
    <cellStyle name="20% - Accent1 4 2 2 2 2 2 3 3 2 2" xfId="31655"/>
    <cellStyle name="20% - Accent1 4 2 2 2 2 2 3 3 2 2 2" xfId="31656"/>
    <cellStyle name="20% - Accent1 4 2 2 2 2 2 3 3 2 3" xfId="31657"/>
    <cellStyle name="20% - Accent1 4 2 2 2 2 2 3 3 3" xfId="31658"/>
    <cellStyle name="20% - Accent1 4 2 2 2 2 2 3 3 3 2" xfId="31659"/>
    <cellStyle name="20% - Accent1 4 2 2 2 2 2 3 3 4" xfId="31660"/>
    <cellStyle name="20% - Accent1 4 2 2 2 2 2 3 4" xfId="31661"/>
    <cellStyle name="20% - Accent1 4 2 2 2 2 2 3 4 2" xfId="31662"/>
    <cellStyle name="20% - Accent1 4 2 2 2 2 2 3 4 2 2" xfId="31663"/>
    <cellStyle name="20% - Accent1 4 2 2 2 2 2 3 4 2 2 2" xfId="31664"/>
    <cellStyle name="20% - Accent1 4 2 2 2 2 2 3 4 2 3" xfId="31665"/>
    <cellStyle name="20% - Accent1 4 2 2 2 2 2 3 4 3" xfId="31666"/>
    <cellStyle name="20% - Accent1 4 2 2 2 2 2 3 4 3 2" xfId="31667"/>
    <cellStyle name="20% - Accent1 4 2 2 2 2 2 3 4 4" xfId="31668"/>
    <cellStyle name="20% - Accent1 4 2 2 2 2 2 3 5" xfId="31669"/>
    <cellStyle name="20% - Accent1 4 2 2 2 2 2 3 5 2" xfId="31670"/>
    <cellStyle name="20% - Accent1 4 2 2 2 2 2 3 5 2 2" xfId="31671"/>
    <cellStyle name="20% - Accent1 4 2 2 2 2 2 3 5 3" xfId="31672"/>
    <cellStyle name="20% - Accent1 4 2 2 2 2 2 3 6" xfId="31673"/>
    <cellStyle name="20% - Accent1 4 2 2 2 2 2 3 6 2" xfId="31674"/>
    <cellStyle name="20% - Accent1 4 2 2 2 2 2 3 6 2 2" xfId="31675"/>
    <cellStyle name="20% - Accent1 4 2 2 2 2 2 3 6 3" xfId="31676"/>
    <cellStyle name="20% - Accent1 4 2 2 2 2 2 3 7" xfId="31677"/>
    <cellStyle name="20% - Accent1 4 2 2 2 2 2 3 7 2" xfId="31678"/>
    <cellStyle name="20% - Accent1 4 2 2 2 2 2 3 8" xfId="31679"/>
    <cellStyle name="20% - Accent1 4 2 2 2 2 2 3 8 2" xfId="31680"/>
    <cellStyle name="20% - Accent1 4 2 2 2 2 2 3 9" xfId="31681"/>
    <cellStyle name="20% - Accent1 4 2 2 2 2 2 4" xfId="31682"/>
    <cellStyle name="20% - Accent1 4 2 2 2 2 2 4 2" xfId="31683"/>
    <cellStyle name="20% - Accent1 4 2 2 2 2 2 4 2 2" xfId="31684"/>
    <cellStyle name="20% - Accent1 4 2 2 2 2 2 4 2 2 2" xfId="31685"/>
    <cellStyle name="20% - Accent1 4 2 2 2 2 2 4 2 3" xfId="31686"/>
    <cellStyle name="20% - Accent1 4 2 2 2 2 2 4 3" xfId="31687"/>
    <cellStyle name="20% - Accent1 4 2 2 2 2 2 4 3 2" xfId="31688"/>
    <cellStyle name="20% - Accent1 4 2 2 2 2 2 4 4" xfId="31689"/>
    <cellStyle name="20% - Accent1 4 2 2 2 2 2 5" xfId="31690"/>
    <cellStyle name="20% - Accent1 4 2 2 2 2 2 5 2" xfId="31691"/>
    <cellStyle name="20% - Accent1 4 2 2 2 2 2 5 2 2" xfId="31692"/>
    <cellStyle name="20% - Accent1 4 2 2 2 2 2 5 2 2 2" xfId="31693"/>
    <cellStyle name="20% - Accent1 4 2 2 2 2 2 5 2 3" xfId="31694"/>
    <cellStyle name="20% - Accent1 4 2 2 2 2 2 5 3" xfId="31695"/>
    <cellStyle name="20% - Accent1 4 2 2 2 2 2 5 3 2" xfId="31696"/>
    <cellStyle name="20% - Accent1 4 2 2 2 2 2 5 4" xfId="31697"/>
    <cellStyle name="20% - Accent1 4 2 2 2 2 2 6" xfId="31698"/>
    <cellStyle name="20% - Accent1 4 2 2 2 2 2 6 2" xfId="31699"/>
    <cellStyle name="20% - Accent1 4 2 2 2 2 2 6 2 2" xfId="31700"/>
    <cellStyle name="20% - Accent1 4 2 2 2 2 2 6 2 2 2" xfId="31701"/>
    <cellStyle name="20% - Accent1 4 2 2 2 2 2 6 2 3" xfId="31702"/>
    <cellStyle name="20% - Accent1 4 2 2 2 2 2 6 3" xfId="31703"/>
    <cellStyle name="20% - Accent1 4 2 2 2 2 2 6 3 2" xfId="31704"/>
    <cellStyle name="20% - Accent1 4 2 2 2 2 2 6 4" xfId="31705"/>
    <cellStyle name="20% - Accent1 4 2 2 2 2 2 7" xfId="31706"/>
    <cellStyle name="20% - Accent1 4 2 2 2 2 2 7 2" xfId="31707"/>
    <cellStyle name="20% - Accent1 4 2 2 2 2 2 7 2 2" xfId="31708"/>
    <cellStyle name="20% - Accent1 4 2 2 2 2 2 7 3" xfId="31709"/>
    <cellStyle name="20% - Accent1 4 2 2 2 2 2 8" xfId="31710"/>
    <cellStyle name="20% - Accent1 4 2 2 2 2 2 8 2" xfId="31711"/>
    <cellStyle name="20% - Accent1 4 2 2 2 2 2 8 2 2" xfId="31712"/>
    <cellStyle name="20% - Accent1 4 2 2 2 2 2 8 3" xfId="31713"/>
    <cellStyle name="20% - Accent1 4 2 2 2 2 2 9" xfId="31714"/>
    <cellStyle name="20% - Accent1 4 2 2 2 2 2 9 2" xfId="31715"/>
    <cellStyle name="20% - Accent1 4 2 2 2 2 3" xfId="31716"/>
    <cellStyle name="20% - Accent1 4 2 2 2 2 3 10" xfId="31717"/>
    <cellStyle name="20% - Accent1 4 2 2 2 2 3 10 2" xfId="31718"/>
    <cellStyle name="20% - Accent1 4 2 2 2 2 3 11" xfId="31719"/>
    <cellStyle name="20% - Accent1 4 2 2 2 2 3 2" xfId="31720"/>
    <cellStyle name="20% - Accent1 4 2 2 2 2 3 2 2" xfId="31721"/>
    <cellStyle name="20% - Accent1 4 2 2 2 2 3 2 2 2" xfId="31722"/>
    <cellStyle name="20% - Accent1 4 2 2 2 2 3 2 2 2 2" xfId="31723"/>
    <cellStyle name="20% - Accent1 4 2 2 2 2 3 2 2 2 2 2" xfId="31724"/>
    <cellStyle name="20% - Accent1 4 2 2 2 2 3 2 2 2 3" xfId="31725"/>
    <cellStyle name="20% - Accent1 4 2 2 2 2 3 2 2 3" xfId="31726"/>
    <cellStyle name="20% - Accent1 4 2 2 2 2 3 2 2 3 2" xfId="31727"/>
    <cellStyle name="20% - Accent1 4 2 2 2 2 3 2 2 4" xfId="31728"/>
    <cellStyle name="20% - Accent1 4 2 2 2 2 3 2 3" xfId="31729"/>
    <cellStyle name="20% - Accent1 4 2 2 2 2 3 2 3 2" xfId="31730"/>
    <cellStyle name="20% - Accent1 4 2 2 2 2 3 2 3 2 2" xfId="31731"/>
    <cellStyle name="20% - Accent1 4 2 2 2 2 3 2 3 2 2 2" xfId="31732"/>
    <cellStyle name="20% - Accent1 4 2 2 2 2 3 2 3 2 3" xfId="31733"/>
    <cellStyle name="20% - Accent1 4 2 2 2 2 3 2 3 3" xfId="31734"/>
    <cellStyle name="20% - Accent1 4 2 2 2 2 3 2 3 3 2" xfId="31735"/>
    <cellStyle name="20% - Accent1 4 2 2 2 2 3 2 3 4" xfId="31736"/>
    <cellStyle name="20% - Accent1 4 2 2 2 2 3 2 4" xfId="31737"/>
    <cellStyle name="20% - Accent1 4 2 2 2 2 3 2 4 2" xfId="31738"/>
    <cellStyle name="20% - Accent1 4 2 2 2 2 3 2 4 2 2" xfId="31739"/>
    <cellStyle name="20% - Accent1 4 2 2 2 2 3 2 4 2 2 2" xfId="31740"/>
    <cellStyle name="20% - Accent1 4 2 2 2 2 3 2 4 2 3" xfId="31741"/>
    <cellStyle name="20% - Accent1 4 2 2 2 2 3 2 4 3" xfId="31742"/>
    <cellStyle name="20% - Accent1 4 2 2 2 2 3 2 4 3 2" xfId="31743"/>
    <cellStyle name="20% - Accent1 4 2 2 2 2 3 2 4 4" xfId="31744"/>
    <cellStyle name="20% - Accent1 4 2 2 2 2 3 2 5" xfId="31745"/>
    <cellStyle name="20% - Accent1 4 2 2 2 2 3 2 5 2" xfId="31746"/>
    <cellStyle name="20% - Accent1 4 2 2 2 2 3 2 5 2 2" xfId="31747"/>
    <cellStyle name="20% - Accent1 4 2 2 2 2 3 2 5 3" xfId="31748"/>
    <cellStyle name="20% - Accent1 4 2 2 2 2 3 2 6" xfId="31749"/>
    <cellStyle name="20% - Accent1 4 2 2 2 2 3 2 6 2" xfId="31750"/>
    <cellStyle name="20% - Accent1 4 2 2 2 2 3 2 6 2 2" xfId="31751"/>
    <cellStyle name="20% - Accent1 4 2 2 2 2 3 2 6 3" xfId="31752"/>
    <cellStyle name="20% - Accent1 4 2 2 2 2 3 2 7" xfId="31753"/>
    <cellStyle name="20% - Accent1 4 2 2 2 2 3 2 7 2" xfId="31754"/>
    <cellStyle name="20% - Accent1 4 2 2 2 2 3 2 8" xfId="31755"/>
    <cellStyle name="20% - Accent1 4 2 2 2 2 3 2 8 2" xfId="31756"/>
    <cellStyle name="20% - Accent1 4 2 2 2 2 3 2 9" xfId="31757"/>
    <cellStyle name="20% - Accent1 4 2 2 2 2 3 3" xfId="31758"/>
    <cellStyle name="20% - Accent1 4 2 2 2 2 3 3 2" xfId="31759"/>
    <cellStyle name="20% - Accent1 4 2 2 2 2 3 3 2 2" xfId="31760"/>
    <cellStyle name="20% - Accent1 4 2 2 2 2 3 3 2 2 2" xfId="31761"/>
    <cellStyle name="20% - Accent1 4 2 2 2 2 3 3 2 2 2 2" xfId="31762"/>
    <cellStyle name="20% - Accent1 4 2 2 2 2 3 3 2 2 3" xfId="31763"/>
    <cellStyle name="20% - Accent1 4 2 2 2 2 3 3 2 3" xfId="31764"/>
    <cellStyle name="20% - Accent1 4 2 2 2 2 3 3 2 3 2" xfId="31765"/>
    <cellStyle name="20% - Accent1 4 2 2 2 2 3 3 2 4" xfId="31766"/>
    <cellStyle name="20% - Accent1 4 2 2 2 2 3 3 3" xfId="31767"/>
    <cellStyle name="20% - Accent1 4 2 2 2 2 3 3 3 2" xfId="31768"/>
    <cellStyle name="20% - Accent1 4 2 2 2 2 3 3 3 2 2" xfId="31769"/>
    <cellStyle name="20% - Accent1 4 2 2 2 2 3 3 3 2 2 2" xfId="31770"/>
    <cellStyle name="20% - Accent1 4 2 2 2 2 3 3 3 2 3" xfId="31771"/>
    <cellStyle name="20% - Accent1 4 2 2 2 2 3 3 3 3" xfId="31772"/>
    <cellStyle name="20% - Accent1 4 2 2 2 2 3 3 3 3 2" xfId="31773"/>
    <cellStyle name="20% - Accent1 4 2 2 2 2 3 3 3 4" xfId="31774"/>
    <cellStyle name="20% - Accent1 4 2 2 2 2 3 3 4" xfId="31775"/>
    <cellStyle name="20% - Accent1 4 2 2 2 2 3 3 4 2" xfId="31776"/>
    <cellStyle name="20% - Accent1 4 2 2 2 2 3 3 4 2 2" xfId="31777"/>
    <cellStyle name="20% - Accent1 4 2 2 2 2 3 3 4 2 2 2" xfId="31778"/>
    <cellStyle name="20% - Accent1 4 2 2 2 2 3 3 4 2 3" xfId="31779"/>
    <cellStyle name="20% - Accent1 4 2 2 2 2 3 3 4 3" xfId="31780"/>
    <cellStyle name="20% - Accent1 4 2 2 2 2 3 3 4 3 2" xfId="31781"/>
    <cellStyle name="20% - Accent1 4 2 2 2 2 3 3 4 4" xfId="31782"/>
    <cellStyle name="20% - Accent1 4 2 2 2 2 3 3 5" xfId="31783"/>
    <cellStyle name="20% - Accent1 4 2 2 2 2 3 3 5 2" xfId="31784"/>
    <cellStyle name="20% - Accent1 4 2 2 2 2 3 3 5 2 2" xfId="31785"/>
    <cellStyle name="20% - Accent1 4 2 2 2 2 3 3 5 3" xfId="31786"/>
    <cellStyle name="20% - Accent1 4 2 2 2 2 3 3 6" xfId="31787"/>
    <cellStyle name="20% - Accent1 4 2 2 2 2 3 3 6 2" xfId="31788"/>
    <cellStyle name="20% - Accent1 4 2 2 2 2 3 3 6 2 2" xfId="31789"/>
    <cellStyle name="20% - Accent1 4 2 2 2 2 3 3 6 3" xfId="31790"/>
    <cellStyle name="20% - Accent1 4 2 2 2 2 3 3 7" xfId="31791"/>
    <cellStyle name="20% - Accent1 4 2 2 2 2 3 3 7 2" xfId="31792"/>
    <cellStyle name="20% - Accent1 4 2 2 2 2 3 3 8" xfId="31793"/>
    <cellStyle name="20% - Accent1 4 2 2 2 2 3 3 8 2" xfId="31794"/>
    <cellStyle name="20% - Accent1 4 2 2 2 2 3 3 9" xfId="31795"/>
    <cellStyle name="20% - Accent1 4 2 2 2 2 3 4" xfId="31796"/>
    <cellStyle name="20% - Accent1 4 2 2 2 2 3 4 2" xfId="31797"/>
    <cellStyle name="20% - Accent1 4 2 2 2 2 3 4 2 2" xfId="31798"/>
    <cellStyle name="20% - Accent1 4 2 2 2 2 3 4 2 2 2" xfId="31799"/>
    <cellStyle name="20% - Accent1 4 2 2 2 2 3 4 2 3" xfId="31800"/>
    <cellStyle name="20% - Accent1 4 2 2 2 2 3 4 3" xfId="31801"/>
    <cellStyle name="20% - Accent1 4 2 2 2 2 3 4 3 2" xfId="31802"/>
    <cellStyle name="20% - Accent1 4 2 2 2 2 3 4 4" xfId="31803"/>
    <cellStyle name="20% - Accent1 4 2 2 2 2 3 5" xfId="31804"/>
    <cellStyle name="20% - Accent1 4 2 2 2 2 3 5 2" xfId="31805"/>
    <cellStyle name="20% - Accent1 4 2 2 2 2 3 5 2 2" xfId="31806"/>
    <cellStyle name="20% - Accent1 4 2 2 2 2 3 5 2 2 2" xfId="31807"/>
    <cellStyle name="20% - Accent1 4 2 2 2 2 3 5 2 3" xfId="31808"/>
    <cellStyle name="20% - Accent1 4 2 2 2 2 3 5 3" xfId="31809"/>
    <cellStyle name="20% - Accent1 4 2 2 2 2 3 5 3 2" xfId="31810"/>
    <cellStyle name="20% - Accent1 4 2 2 2 2 3 5 4" xfId="31811"/>
    <cellStyle name="20% - Accent1 4 2 2 2 2 3 6" xfId="31812"/>
    <cellStyle name="20% - Accent1 4 2 2 2 2 3 6 2" xfId="31813"/>
    <cellStyle name="20% - Accent1 4 2 2 2 2 3 6 2 2" xfId="31814"/>
    <cellStyle name="20% - Accent1 4 2 2 2 2 3 6 2 2 2" xfId="31815"/>
    <cellStyle name="20% - Accent1 4 2 2 2 2 3 6 2 3" xfId="31816"/>
    <cellStyle name="20% - Accent1 4 2 2 2 2 3 6 3" xfId="31817"/>
    <cellStyle name="20% - Accent1 4 2 2 2 2 3 6 3 2" xfId="31818"/>
    <cellStyle name="20% - Accent1 4 2 2 2 2 3 6 4" xfId="31819"/>
    <cellStyle name="20% - Accent1 4 2 2 2 2 3 7" xfId="31820"/>
    <cellStyle name="20% - Accent1 4 2 2 2 2 3 7 2" xfId="31821"/>
    <cellStyle name="20% - Accent1 4 2 2 2 2 3 7 2 2" xfId="31822"/>
    <cellStyle name="20% - Accent1 4 2 2 2 2 3 7 3" xfId="31823"/>
    <cellStyle name="20% - Accent1 4 2 2 2 2 3 8" xfId="31824"/>
    <cellStyle name="20% - Accent1 4 2 2 2 2 3 8 2" xfId="31825"/>
    <cellStyle name="20% - Accent1 4 2 2 2 2 3 8 2 2" xfId="31826"/>
    <cellStyle name="20% - Accent1 4 2 2 2 2 3 8 3" xfId="31827"/>
    <cellStyle name="20% - Accent1 4 2 2 2 2 3 9" xfId="31828"/>
    <cellStyle name="20% - Accent1 4 2 2 2 2 3 9 2" xfId="31829"/>
    <cellStyle name="20% - Accent1 4 2 2 2 2 4" xfId="31830"/>
    <cellStyle name="20% - Accent1 4 2 2 2 2 4 10" xfId="31831"/>
    <cellStyle name="20% - Accent1 4 2 2 2 2 4 10 2" xfId="31832"/>
    <cellStyle name="20% - Accent1 4 2 2 2 2 4 11" xfId="31833"/>
    <cellStyle name="20% - Accent1 4 2 2 2 2 4 2" xfId="31834"/>
    <cellStyle name="20% - Accent1 4 2 2 2 2 4 2 2" xfId="31835"/>
    <cellStyle name="20% - Accent1 4 2 2 2 2 4 2 2 2" xfId="31836"/>
    <cellStyle name="20% - Accent1 4 2 2 2 2 4 2 2 2 2" xfId="31837"/>
    <cellStyle name="20% - Accent1 4 2 2 2 2 4 2 2 2 2 2" xfId="31838"/>
    <cellStyle name="20% - Accent1 4 2 2 2 2 4 2 2 2 3" xfId="31839"/>
    <cellStyle name="20% - Accent1 4 2 2 2 2 4 2 2 3" xfId="31840"/>
    <cellStyle name="20% - Accent1 4 2 2 2 2 4 2 2 3 2" xfId="31841"/>
    <cellStyle name="20% - Accent1 4 2 2 2 2 4 2 2 4" xfId="31842"/>
    <cellStyle name="20% - Accent1 4 2 2 2 2 4 2 3" xfId="31843"/>
    <cellStyle name="20% - Accent1 4 2 2 2 2 4 2 3 2" xfId="31844"/>
    <cellStyle name="20% - Accent1 4 2 2 2 2 4 2 3 2 2" xfId="31845"/>
    <cellStyle name="20% - Accent1 4 2 2 2 2 4 2 3 2 2 2" xfId="31846"/>
    <cellStyle name="20% - Accent1 4 2 2 2 2 4 2 3 2 3" xfId="31847"/>
    <cellStyle name="20% - Accent1 4 2 2 2 2 4 2 3 3" xfId="31848"/>
    <cellStyle name="20% - Accent1 4 2 2 2 2 4 2 3 3 2" xfId="31849"/>
    <cellStyle name="20% - Accent1 4 2 2 2 2 4 2 3 4" xfId="31850"/>
    <cellStyle name="20% - Accent1 4 2 2 2 2 4 2 4" xfId="31851"/>
    <cellStyle name="20% - Accent1 4 2 2 2 2 4 2 4 2" xfId="31852"/>
    <cellStyle name="20% - Accent1 4 2 2 2 2 4 2 4 2 2" xfId="31853"/>
    <cellStyle name="20% - Accent1 4 2 2 2 2 4 2 4 2 2 2" xfId="31854"/>
    <cellStyle name="20% - Accent1 4 2 2 2 2 4 2 4 2 3" xfId="31855"/>
    <cellStyle name="20% - Accent1 4 2 2 2 2 4 2 4 3" xfId="31856"/>
    <cellStyle name="20% - Accent1 4 2 2 2 2 4 2 4 3 2" xfId="31857"/>
    <cellStyle name="20% - Accent1 4 2 2 2 2 4 2 4 4" xfId="31858"/>
    <cellStyle name="20% - Accent1 4 2 2 2 2 4 2 5" xfId="31859"/>
    <cellStyle name="20% - Accent1 4 2 2 2 2 4 2 5 2" xfId="31860"/>
    <cellStyle name="20% - Accent1 4 2 2 2 2 4 2 5 2 2" xfId="31861"/>
    <cellStyle name="20% - Accent1 4 2 2 2 2 4 2 5 3" xfId="31862"/>
    <cellStyle name="20% - Accent1 4 2 2 2 2 4 2 6" xfId="31863"/>
    <cellStyle name="20% - Accent1 4 2 2 2 2 4 2 6 2" xfId="31864"/>
    <cellStyle name="20% - Accent1 4 2 2 2 2 4 2 6 2 2" xfId="31865"/>
    <cellStyle name="20% - Accent1 4 2 2 2 2 4 2 6 3" xfId="31866"/>
    <cellStyle name="20% - Accent1 4 2 2 2 2 4 2 7" xfId="31867"/>
    <cellStyle name="20% - Accent1 4 2 2 2 2 4 2 7 2" xfId="31868"/>
    <cellStyle name="20% - Accent1 4 2 2 2 2 4 2 8" xfId="31869"/>
    <cellStyle name="20% - Accent1 4 2 2 2 2 4 2 8 2" xfId="31870"/>
    <cellStyle name="20% - Accent1 4 2 2 2 2 4 2 9" xfId="31871"/>
    <cellStyle name="20% - Accent1 4 2 2 2 2 4 3" xfId="31872"/>
    <cellStyle name="20% - Accent1 4 2 2 2 2 4 3 2" xfId="31873"/>
    <cellStyle name="20% - Accent1 4 2 2 2 2 4 3 2 2" xfId="31874"/>
    <cellStyle name="20% - Accent1 4 2 2 2 2 4 3 2 2 2" xfId="31875"/>
    <cellStyle name="20% - Accent1 4 2 2 2 2 4 3 2 2 2 2" xfId="31876"/>
    <cellStyle name="20% - Accent1 4 2 2 2 2 4 3 2 2 3" xfId="31877"/>
    <cellStyle name="20% - Accent1 4 2 2 2 2 4 3 2 3" xfId="31878"/>
    <cellStyle name="20% - Accent1 4 2 2 2 2 4 3 2 3 2" xfId="31879"/>
    <cellStyle name="20% - Accent1 4 2 2 2 2 4 3 2 4" xfId="31880"/>
    <cellStyle name="20% - Accent1 4 2 2 2 2 4 3 3" xfId="31881"/>
    <cellStyle name="20% - Accent1 4 2 2 2 2 4 3 3 2" xfId="31882"/>
    <cellStyle name="20% - Accent1 4 2 2 2 2 4 3 3 2 2" xfId="31883"/>
    <cellStyle name="20% - Accent1 4 2 2 2 2 4 3 3 2 2 2" xfId="31884"/>
    <cellStyle name="20% - Accent1 4 2 2 2 2 4 3 3 2 3" xfId="31885"/>
    <cellStyle name="20% - Accent1 4 2 2 2 2 4 3 3 3" xfId="31886"/>
    <cellStyle name="20% - Accent1 4 2 2 2 2 4 3 3 3 2" xfId="31887"/>
    <cellStyle name="20% - Accent1 4 2 2 2 2 4 3 3 4" xfId="31888"/>
    <cellStyle name="20% - Accent1 4 2 2 2 2 4 3 4" xfId="31889"/>
    <cellStyle name="20% - Accent1 4 2 2 2 2 4 3 4 2" xfId="31890"/>
    <cellStyle name="20% - Accent1 4 2 2 2 2 4 3 4 2 2" xfId="31891"/>
    <cellStyle name="20% - Accent1 4 2 2 2 2 4 3 4 2 2 2" xfId="31892"/>
    <cellStyle name="20% - Accent1 4 2 2 2 2 4 3 4 2 3" xfId="31893"/>
    <cellStyle name="20% - Accent1 4 2 2 2 2 4 3 4 3" xfId="31894"/>
    <cellStyle name="20% - Accent1 4 2 2 2 2 4 3 4 3 2" xfId="31895"/>
    <cellStyle name="20% - Accent1 4 2 2 2 2 4 3 4 4" xfId="31896"/>
    <cellStyle name="20% - Accent1 4 2 2 2 2 4 3 5" xfId="31897"/>
    <cellStyle name="20% - Accent1 4 2 2 2 2 4 3 5 2" xfId="31898"/>
    <cellStyle name="20% - Accent1 4 2 2 2 2 4 3 5 2 2" xfId="31899"/>
    <cellStyle name="20% - Accent1 4 2 2 2 2 4 3 5 3" xfId="31900"/>
    <cellStyle name="20% - Accent1 4 2 2 2 2 4 3 6" xfId="31901"/>
    <cellStyle name="20% - Accent1 4 2 2 2 2 4 3 6 2" xfId="31902"/>
    <cellStyle name="20% - Accent1 4 2 2 2 2 4 3 6 2 2" xfId="31903"/>
    <cellStyle name="20% - Accent1 4 2 2 2 2 4 3 6 3" xfId="31904"/>
    <cellStyle name="20% - Accent1 4 2 2 2 2 4 3 7" xfId="31905"/>
    <cellStyle name="20% - Accent1 4 2 2 2 2 4 3 7 2" xfId="31906"/>
    <cellStyle name="20% - Accent1 4 2 2 2 2 4 3 8" xfId="31907"/>
    <cellStyle name="20% - Accent1 4 2 2 2 2 4 3 8 2" xfId="31908"/>
    <cellStyle name="20% - Accent1 4 2 2 2 2 4 3 9" xfId="31909"/>
    <cellStyle name="20% - Accent1 4 2 2 2 2 4 4" xfId="31910"/>
    <cellStyle name="20% - Accent1 4 2 2 2 2 4 4 2" xfId="31911"/>
    <cellStyle name="20% - Accent1 4 2 2 2 2 4 4 2 2" xfId="31912"/>
    <cellStyle name="20% - Accent1 4 2 2 2 2 4 4 2 2 2" xfId="31913"/>
    <cellStyle name="20% - Accent1 4 2 2 2 2 4 4 2 3" xfId="31914"/>
    <cellStyle name="20% - Accent1 4 2 2 2 2 4 4 3" xfId="31915"/>
    <cellStyle name="20% - Accent1 4 2 2 2 2 4 4 3 2" xfId="31916"/>
    <cellStyle name="20% - Accent1 4 2 2 2 2 4 4 4" xfId="31917"/>
    <cellStyle name="20% - Accent1 4 2 2 2 2 4 5" xfId="31918"/>
    <cellStyle name="20% - Accent1 4 2 2 2 2 4 5 2" xfId="31919"/>
    <cellStyle name="20% - Accent1 4 2 2 2 2 4 5 2 2" xfId="31920"/>
    <cellStyle name="20% - Accent1 4 2 2 2 2 4 5 2 2 2" xfId="31921"/>
    <cellStyle name="20% - Accent1 4 2 2 2 2 4 5 2 3" xfId="31922"/>
    <cellStyle name="20% - Accent1 4 2 2 2 2 4 5 3" xfId="31923"/>
    <cellStyle name="20% - Accent1 4 2 2 2 2 4 5 3 2" xfId="31924"/>
    <cellStyle name="20% - Accent1 4 2 2 2 2 4 5 4" xfId="31925"/>
    <cellStyle name="20% - Accent1 4 2 2 2 2 4 6" xfId="31926"/>
    <cellStyle name="20% - Accent1 4 2 2 2 2 4 6 2" xfId="31927"/>
    <cellStyle name="20% - Accent1 4 2 2 2 2 4 6 2 2" xfId="31928"/>
    <cellStyle name="20% - Accent1 4 2 2 2 2 4 6 2 2 2" xfId="31929"/>
    <cellStyle name="20% - Accent1 4 2 2 2 2 4 6 2 3" xfId="31930"/>
    <cellStyle name="20% - Accent1 4 2 2 2 2 4 6 3" xfId="31931"/>
    <cellStyle name="20% - Accent1 4 2 2 2 2 4 6 3 2" xfId="31932"/>
    <cellStyle name="20% - Accent1 4 2 2 2 2 4 6 4" xfId="31933"/>
    <cellStyle name="20% - Accent1 4 2 2 2 2 4 7" xfId="31934"/>
    <cellStyle name="20% - Accent1 4 2 2 2 2 4 7 2" xfId="31935"/>
    <cellStyle name="20% - Accent1 4 2 2 2 2 4 7 2 2" xfId="31936"/>
    <cellStyle name="20% - Accent1 4 2 2 2 2 4 7 3" xfId="31937"/>
    <cellStyle name="20% - Accent1 4 2 2 2 2 4 8" xfId="31938"/>
    <cellStyle name="20% - Accent1 4 2 2 2 2 4 8 2" xfId="31939"/>
    <cellStyle name="20% - Accent1 4 2 2 2 2 4 8 2 2" xfId="31940"/>
    <cellStyle name="20% - Accent1 4 2 2 2 2 4 8 3" xfId="31941"/>
    <cellStyle name="20% - Accent1 4 2 2 2 2 4 9" xfId="31942"/>
    <cellStyle name="20% - Accent1 4 2 2 2 2 4 9 2" xfId="31943"/>
    <cellStyle name="20% - Accent1 4 2 2 2 2 5" xfId="31944"/>
    <cellStyle name="20% - Accent1 4 2 2 2 2 5 2" xfId="31945"/>
    <cellStyle name="20% - Accent1 4 2 2 2 2 5 2 2" xfId="31946"/>
    <cellStyle name="20% - Accent1 4 2 2 2 2 5 2 2 2" xfId="31947"/>
    <cellStyle name="20% - Accent1 4 2 2 2 2 5 2 2 2 2" xfId="31948"/>
    <cellStyle name="20% - Accent1 4 2 2 2 2 5 2 2 3" xfId="31949"/>
    <cellStyle name="20% - Accent1 4 2 2 2 2 5 2 3" xfId="31950"/>
    <cellStyle name="20% - Accent1 4 2 2 2 2 5 2 3 2" xfId="31951"/>
    <cellStyle name="20% - Accent1 4 2 2 2 2 5 2 4" xfId="31952"/>
    <cellStyle name="20% - Accent1 4 2 2 2 2 5 3" xfId="31953"/>
    <cellStyle name="20% - Accent1 4 2 2 2 2 5 3 2" xfId="31954"/>
    <cellStyle name="20% - Accent1 4 2 2 2 2 5 3 2 2" xfId="31955"/>
    <cellStyle name="20% - Accent1 4 2 2 2 2 5 3 2 2 2" xfId="31956"/>
    <cellStyle name="20% - Accent1 4 2 2 2 2 5 3 2 3" xfId="31957"/>
    <cellStyle name="20% - Accent1 4 2 2 2 2 5 3 3" xfId="31958"/>
    <cellStyle name="20% - Accent1 4 2 2 2 2 5 3 3 2" xfId="31959"/>
    <cellStyle name="20% - Accent1 4 2 2 2 2 5 3 4" xfId="31960"/>
    <cellStyle name="20% - Accent1 4 2 2 2 2 5 4" xfId="31961"/>
    <cellStyle name="20% - Accent1 4 2 2 2 2 5 4 2" xfId="31962"/>
    <cellStyle name="20% - Accent1 4 2 2 2 2 5 4 2 2" xfId="31963"/>
    <cellStyle name="20% - Accent1 4 2 2 2 2 5 4 2 2 2" xfId="31964"/>
    <cellStyle name="20% - Accent1 4 2 2 2 2 5 4 2 3" xfId="31965"/>
    <cellStyle name="20% - Accent1 4 2 2 2 2 5 4 3" xfId="31966"/>
    <cellStyle name="20% - Accent1 4 2 2 2 2 5 4 3 2" xfId="31967"/>
    <cellStyle name="20% - Accent1 4 2 2 2 2 5 4 4" xfId="31968"/>
    <cellStyle name="20% - Accent1 4 2 2 2 2 5 5" xfId="31969"/>
    <cellStyle name="20% - Accent1 4 2 2 2 2 5 5 2" xfId="31970"/>
    <cellStyle name="20% - Accent1 4 2 2 2 2 5 5 2 2" xfId="31971"/>
    <cellStyle name="20% - Accent1 4 2 2 2 2 5 5 3" xfId="31972"/>
    <cellStyle name="20% - Accent1 4 2 2 2 2 5 6" xfId="31973"/>
    <cellStyle name="20% - Accent1 4 2 2 2 2 5 6 2" xfId="31974"/>
    <cellStyle name="20% - Accent1 4 2 2 2 2 5 6 2 2" xfId="31975"/>
    <cellStyle name="20% - Accent1 4 2 2 2 2 5 6 3" xfId="31976"/>
    <cellStyle name="20% - Accent1 4 2 2 2 2 5 7" xfId="31977"/>
    <cellStyle name="20% - Accent1 4 2 2 2 2 5 7 2" xfId="31978"/>
    <cellStyle name="20% - Accent1 4 2 2 2 2 5 8" xfId="31979"/>
    <cellStyle name="20% - Accent1 4 2 2 2 2 5 8 2" xfId="31980"/>
    <cellStyle name="20% - Accent1 4 2 2 2 2 5 9" xfId="31981"/>
    <cellStyle name="20% - Accent1 4 2 2 2 2 6" xfId="31982"/>
    <cellStyle name="20% - Accent1 4 2 2 2 2 6 2" xfId="31983"/>
    <cellStyle name="20% - Accent1 4 2 2 2 2 6 2 2" xfId="31984"/>
    <cellStyle name="20% - Accent1 4 2 2 2 2 6 2 2 2" xfId="31985"/>
    <cellStyle name="20% - Accent1 4 2 2 2 2 6 2 2 2 2" xfId="31986"/>
    <cellStyle name="20% - Accent1 4 2 2 2 2 6 2 2 3" xfId="31987"/>
    <cellStyle name="20% - Accent1 4 2 2 2 2 6 2 3" xfId="31988"/>
    <cellStyle name="20% - Accent1 4 2 2 2 2 6 2 3 2" xfId="31989"/>
    <cellStyle name="20% - Accent1 4 2 2 2 2 6 2 4" xfId="31990"/>
    <cellStyle name="20% - Accent1 4 2 2 2 2 6 3" xfId="31991"/>
    <cellStyle name="20% - Accent1 4 2 2 2 2 6 3 2" xfId="31992"/>
    <cellStyle name="20% - Accent1 4 2 2 2 2 6 3 2 2" xfId="31993"/>
    <cellStyle name="20% - Accent1 4 2 2 2 2 6 3 2 2 2" xfId="31994"/>
    <cellStyle name="20% - Accent1 4 2 2 2 2 6 3 2 3" xfId="31995"/>
    <cellStyle name="20% - Accent1 4 2 2 2 2 6 3 3" xfId="31996"/>
    <cellStyle name="20% - Accent1 4 2 2 2 2 6 3 3 2" xfId="31997"/>
    <cellStyle name="20% - Accent1 4 2 2 2 2 6 3 4" xfId="31998"/>
    <cellStyle name="20% - Accent1 4 2 2 2 2 6 4" xfId="31999"/>
    <cellStyle name="20% - Accent1 4 2 2 2 2 6 4 2" xfId="32000"/>
    <cellStyle name="20% - Accent1 4 2 2 2 2 6 4 2 2" xfId="32001"/>
    <cellStyle name="20% - Accent1 4 2 2 2 2 6 4 2 2 2" xfId="32002"/>
    <cellStyle name="20% - Accent1 4 2 2 2 2 6 4 2 3" xfId="32003"/>
    <cellStyle name="20% - Accent1 4 2 2 2 2 6 4 3" xfId="32004"/>
    <cellStyle name="20% - Accent1 4 2 2 2 2 6 4 3 2" xfId="32005"/>
    <cellStyle name="20% - Accent1 4 2 2 2 2 6 4 4" xfId="32006"/>
    <cellStyle name="20% - Accent1 4 2 2 2 2 6 5" xfId="32007"/>
    <cellStyle name="20% - Accent1 4 2 2 2 2 6 5 2" xfId="32008"/>
    <cellStyle name="20% - Accent1 4 2 2 2 2 6 5 2 2" xfId="32009"/>
    <cellStyle name="20% - Accent1 4 2 2 2 2 6 5 3" xfId="32010"/>
    <cellStyle name="20% - Accent1 4 2 2 2 2 6 6" xfId="32011"/>
    <cellStyle name="20% - Accent1 4 2 2 2 2 6 6 2" xfId="32012"/>
    <cellStyle name="20% - Accent1 4 2 2 2 2 6 6 2 2" xfId="32013"/>
    <cellStyle name="20% - Accent1 4 2 2 2 2 6 6 3" xfId="32014"/>
    <cellStyle name="20% - Accent1 4 2 2 2 2 6 7" xfId="32015"/>
    <cellStyle name="20% - Accent1 4 2 2 2 2 6 7 2" xfId="32016"/>
    <cellStyle name="20% - Accent1 4 2 2 2 2 6 8" xfId="32017"/>
    <cellStyle name="20% - Accent1 4 2 2 2 2 6 8 2" xfId="32018"/>
    <cellStyle name="20% - Accent1 4 2 2 2 2 6 9" xfId="32019"/>
    <cellStyle name="20% - Accent1 4 2 2 2 2 7" xfId="32020"/>
    <cellStyle name="20% - Accent1 4 2 2 2 2 7 2" xfId="32021"/>
    <cellStyle name="20% - Accent1 4 2 2 2 2 7 2 2" xfId="32022"/>
    <cellStyle name="20% - Accent1 4 2 2 2 2 7 2 2 2" xfId="32023"/>
    <cellStyle name="20% - Accent1 4 2 2 2 2 7 2 3" xfId="32024"/>
    <cellStyle name="20% - Accent1 4 2 2 2 2 7 3" xfId="32025"/>
    <cellStyle name="20% - Accent1 4 2 2 2 2 7 3 2" xfId="32026"/>
    <cellStyle name="20% - Accent1 4 2 2 2 2 7 4" xfId="32027"/>
    <cellStyle name="20% - Accent1 4 2 2 2 2 8" xfId="32028"/>
    <cellStyle name="20% - Accent1 4 2 2 2 2 8 2" xfId="32029"/>
    <cellStyle name="20% - Accent1 4 2 2 2 2 8 2 2" xfId="32030"/>
    <cellStyle name="20% - Accent1 4 2 2 2 2 8 2 2 2" xfId="32031"/>
    <cellStyle name="20% - Accent1 4 2 2 2 2 8 2 3" xfId="32032"/>
    <cellStyle name="20% - Accent1 4 2 2 2 2 8 3" xfId="32033"/>
    <cellStyle name="20% - Accent1 4 2 2 2 2 8 3 2" xfId="32034"/>
    <cellStyle name="20% - Accent1 4 2 2 2 2 8 4" xfId="32035"/>
    <cellStyle name="20% - Accent1 4 2 2 2 2 9" xfId="32036"/>
    <cellStyle name="20% - Accent1 4 2 2 2 2 9 2" xfId="32037"/>
    <cellStyle name="20% - Accent1 4 2 2 2 2 9 2 2" xfId="32038"/>
    <cellStyle name="20% - Accent1 4 2 2 2 2 9 2 2 2" xfId="32039"/>
    <cellStyle name="20% - Accent1 4 2 2 2 2 9 2 3" xfId="32040"/>
    <cellStyle name="20% - Accent1 4 2 2 2 2 9 3" xfId="32041"/>
    <cellStyle name="20% - Accent1 4 2 2 2 2 9 3 2" xfId="32042"/>
    <cellStyle name="20% - Accent1 4 2 2 2 2 9 4" xfId="32043"/>
    <cellStyle name="20% - Accent1 4 2 2 2 3" xfId="32044"/>
    <cellStyle name="20% - Accent1 4 2 2 2 3 10" xfId="32045"/>
    <cellStyle name="20% - Accent1 4 2 2 2 3 10 2" xfId="32046"/>
    <cellStyle name="20% - Accent1 4 2 2 2 3 11" xfId="32047"/>
    <cellStyle name="20% - Accent1 4 2 2 2 3 2" xfId="32048"/>
    <cellStyle name="20% - Accent1 4 2 2 2 3 2 2" xfId="32049"/>
    <cellStyle name="20% - Accent1 4 2 2 2 3 2 2 2" xfId="32050"/>
    <cellStyle name="20% - Accent1 4 2 2 2 3 2 2 2 2" xfId="32051"/>
    <cellStyle name="20% - Accent1 4 2 2 2 3 2 2 2 2 2" xfId="32052"/>
    <cellStyle name="20% - Accent1 4 2 2 2 3 2 2 2 3" xfId="32053"/>
    <cellStyle name="20% - Accent1 4 2 2 2 3 2 2 3" xfId="32054"/>
    <cellStyle name="20% - Accent1 4 2 2 2 3 2 2 3 2" xfId="32055"/>
    <cellStyle name="20% - Accent1 4 2 2 2 3 2 2 4" xfId="32056"/>
    <cellStyle name="20% - Accent1 4 2 2 2 3 2 3" xfId="32057"/>
    <cellStyle name="20% - Accent1 4 2 2 2 3 2 3 2" xfId="32058"/>
    <cellStyle name="20% - Accent1 4 2 2 2 3 2 3 2 2" xfId="32059"/>
    <cellStyle name="20% - Accent1 4 2 2 2 3 2 3 2 2 2" xfId="32060"/>
    <cellStyle name="20% - Accent1 4 2 2 2 3 2 3 2 3" xfId="32061"/>
    <cellStyle name="20% - Accent1 4 2 2 2 3 2 3 3" xfId="32062"/>
    <cellStyle name="20% - Accent1 4 2 2 2 3 2 3 3 2" xfId="32063"/>
    <cellStyle name="20% - Accent1 4 2 2 2 3 2 3 4" xfId="32064"/>
    <cellStyle name="20% - Accent1 4 2 2 2 3 2 4" xfId="32065"/>
    <cellStyle name="20% - Accent1 4 2 2 2 3 2 4 2" xfId="32066"/>
    <cellStyle name="20% - Accent1 4 2 2 2 3 2 4 2 2" xfId="32067"/>
    <cellStyle name="20% - Accent1 4 2 2 2 3 2 4 2 2 2" xfId="32068"/>
    <cellStyle name="20% - Accent1 4 2 2 2 3 2 4 2 3" xfId="32069"/>
    <cellStyle name="20% - Accent1 4 2 2 2 3 2 4 3" xfId="32070"/>
    <cellStyle name="20% - Accent1 4 2 2 2 3 2 4 3 2" xfId="32071"/>
    <cellStyle name="20% - Accent1 4 2 2 2 3 2 4 4" xfId="32072"/>
    <cellStyle name="20% - Accent1 4 2 2 2 3 2 5" xfId="32073"/>
    <cellStyle name="20% - Accent1 4 2 2 2 3 2 5 2" xfId="32074"/>
    <cellStyle name="20% - Accent1 4 2 2 2 3 2 5 2 2" xfId="32075"/>
    <cellStyle name="20% - Accent1 4 2 2 2 3 2 5 3" xfId="32076"/>
    <cellStyle name="20% - Accent1 4 2 2 2 3 2 6" xfId="32077"/>
    <cellStyle name="20% - Accent1 4 2 2 2 3 2 6 2" xfId="32078"/>
    <cellStyle name="20% - Accent1 4 2 2 2 3 2 6 2 2" xfId="32079"/>
    <cellStyle name="20% - Accent1 4 2 2 2 3 2 6 3" xfId="32080"/>
    <cellStyle name="20% - Accent1 4 2 2 2 3 2 7" xfId="32081"/>
    <cellStyle name="20% - Accent1 4 2 2 2 3 2 7 2" xfId="32082"/>
    <cellStyle name="20% - Accent1 4 2 2 2 3 2 8" xfId="32083"/>
    <cellStyle name="20% - Accent1 4 2 2 2 3 2 8 2" xfId="32084"/>
    <cellStyle name="20% - Accent1 4 2 2 2 3 2 9" xfId="32085"/>
    <cellStyle name="20% - Accent1 4 2 2 2 3 3" xfId="32086"/>
    <cellStyle name="20% - Accent1 4 2 2 2 3 3 2" xfId="32087"/>
    <cellStyle name="20% - Accent1 4 2 2 2 3 3 2 2" xfId="32088"/>
    <cellStyle name="20% - Accent1 4 2 2 2 3 3 2 2 2" xfId="32089"/>
    <cellStyle name="20% - Accent1 4 2 2 2 3 3 2 2 2 2" xfId="32090"/>
    <cellStyle name="20% - Accent1 4 2 2 2 3 3 2 2 3" xfId="32091"/>
    <cellStyle name="20% - Accent1 4 2 2 2 3 3 2 3" xfId="32092"/>
    <cellStyle name="20% - Accent1 4 2 2 2 3 3 2 3 2" xfId="32093"/>
    <cellStyle name="20% - Accent1 4 2 2 2 3 3 2 4" xfId="32094"/>
    <cellStyle name="20% - Accent1 4 2 2 2 3 3 3" xfId="32095"/>
    <cellStyle name="20% - Accent1 4 2 2 2 3 3 3 2" xfId="32096"/>
    <cellStyle name="20% - Accent1 4 2 2 2 3 3 3 2 2" xfId="32097"/>
    <cellStyle name="20% - Accent1 4 2 2 2 3 3 3 2 2 2" xfId="32098"/>
    <cellStyle name="20% - Accent1 4 2 2 2 3 3 3 2 3" xfId="32099"/>
    <cellStyle name="20% - Accent1 4 2 2 2 3 3 3 3" xfId="32100"/>
    <cellStyle name="20% - Accent1 4 2 2 2 3 3 3 3 2" xfId="32101"/>
    <cellStyle name="20% - Accent1 4 2 2 2 3 3 3 4" xfId="32102"/>
    <cellStyle name="20% - Accent1 4 2 2 2 3 3 4" xfId="32103"/>
    <cellStyle name="20% - Accent1 4 2 2 2 3 3 4 2" xfId="32104"/>
    <cellStyle name="20% - Accent1 4 2 2 2 3 3 4 2 2" xfId="32105"/>
    <cellStyle name="20% - Accent1 4 2 2 2 3 3 4 2 2 2" xfId="32106"/>
    <cellStyle name="20% - Accent1 4 2 2 2 3 3 4 2 3" xfId="32107"/>
    <cellStyle name="20% - Accent1 4 2 2 2 3 3 4 3" xfId="32108"/>
    <cellStyle name="20% - Accent1 4 2 2 2 3 3 4 3 2" xfId="32109"/>
    <cellStyle name="20% - Accent1 4 2 2 2 3 3 4 4" xfId="32110"/>
    <cellStyle name="20% - Accent1 4 2 2 2 3 3 5" xfId="32111"/>
    <cellStyle name="20% - Accent1 4 2 2 2 3 3 5 2" xfId="32112"/>
    <cellStyle name="20% - Accent1 4 2 2 2 3 3 5 2 2" xfId="32113"/>
    <cellStyle name="20% - Accent1 4 2 2 2 3 3 5 3" xfId="32114"/>
    <cellStyle name="20% - Accent1 4 2 2 2 3 3 6" xfId="32115"/>
    <cellStyle name="20% - Accent1 4 2 2 2 3 3 6 2" xfId="32116"/>
    <cellStyle name="20% - Accent1 4 2 2 2 3 3 6 2 2" xfId="32117"/>
    <cellStyle name="20% - Accent1 4 2 2 2 3 3 6 3" xfId="32118"/>
    <cellStyle name="20% - Accent1 4 2 2 2 3 3 7" xfId="32119"/>
    <cellStyle name="20% - Accent1 4 2 2 2 3 3 7 2" xfId="32120"/>
    <cellStyle name="20% - Accent1 4 2 2 2 3 3 8" xfId="32121"/>
    <cellStyle name="20% - Accent1 4 2 2 2 3 3 8 2" xfId="32122"/>
    <cellStyle name="20% - Accent1 4 2 2 2 3 3 9" xfId="32123"/>
    <cellStyle name="20% - Accent1 4 2 2 2 3 4" xfId="32124"/>
    <cellStyle name="20% - Accent1 4 2 2 2 3 4 2" xfId="32125"/>
    <cellStyle name="20% - Accent1 4 2 2 2 3 4 2 2" xfId="32126"/>
    <cellStyle name="20% - Accent1 4 2 2 2 3 4 2 2 2" xfId="32127"/>
    <cellStyle name="20% - Accent1 4 2 2 2 3 4 2 3" xfId="32128"/>
    <cellStyle name="20% - Accent1 4 2 2 2 3 4 3" xfId="32129"/>
    <cellStyle name="20% - Accent1 4 2 2 2 3 4 3 2" xfId="32130"/>
    <cellStyle name="20% - Accent1 4 2 2 2 3 4 4" xfId="32131"/>
    <cellStyle name="20% - Accent1 4 2 2 2 3 5" xfId="32132"/>
    <cellStyle name="20% - Accent1 4 2 2 2 3 5 2" xfId="32133"/>
    <cellStyle name="20% - Accent1 4 2 2 2 3 5 2 2" xfId="32134"/>
    <cellStyle name="20% - Accent1 4 2 2 2 3 5 2 2 2" xfId="32135"/>
    <cellStyle name="20% - Accent1 4 2 2 2 3 5 2 3" xfId="32136"/>
    <cellStyle name="20% - Accent1 4 2 2 2 3 5 3" xfId="32137"/>
    <cellStyle name="20% - Accent1 4 2 2 2 3 5 3 2" xfId="32138"/>
    <cellStyle name="20% - Accent1 4 2 2 2 3 5 4" xfId="32139"/>
    <cellStyle name="20% - Accent1 4 2 2 2 3 6" xfId="32140"/>
    <cellStyle name="20% - Accent1 4 2 2 2 3 6 2" xfId="32141"/>
    <cellStyle name="20% - Accent1 4 2 2 2 3 6 2 2" xfId="32142"/>
    <cellStyle name="20% - Accent1 4 2 2 2 3 6 2 2 2" xfId="32143"/>
    <cellStyle name="20% - Accent1 4 2 2 2 3 6 2 3" xfId="32144"/>
    <cellStyle name="20% - Accent1 4 2 2 2 3 6 3" xfId="32145"/>
    <cellStyle name="20% - Accent1 4 2 2 2 3 6 3 2" xfId="32146"/>
    <cellStyle name="20% - Accent1 4 2 2 2 3 6 4" xfId="32147"/>
    <cellStyle name="20% - Accent1 4 2 2 2 3 7" xfId="32148"/>
    <cellStyle name="20% - Accent1 4 2 2 2 3 7 2" xfId="32149"/>
    <cellStyle name="20% - Accent1 4 2 2 2 3 7 2 2" xfId="32150"/>
    <cellStyle name="20% - Accent1 4 2 2 2 3 7 3" xfId="32151"/>
    <cellStyle name="20% - Accent1 4 2 2 2 3 8" xfId="32152"/>
    <cellStyle name="20% - Accent1 4 2 2 2 3 8 2" xfId="32153"/>
    <cellStyle name="20% - Accent1 4 2 2 2 3 8 2 2" xfId="32154"/>
    <cellStyle name="20% - Accent1 4 2 2 2 3 8 3" xfId="32155"/>
    <cellStyle name="20% - Accent1 4 2 2 2 3 9" xfId="32156"/>
    <cellStyle name="20% - Accent1 4 2 2 2 3 9 2" xfId="32157"/>
    <cellStyle name="20% - Accent1 4 2 2 2 4" xfId="32158"/>
    <cellStyle name="20% - Accent1 4 2 2 2 4 10" xfId="32159"/>
    <cellStyle name="20% - Accent1 4 2 2 2 4 10 2" xfId="32160"/>
    <cellStyle name="20% - Accent1 4 2 2 2 4 11" xfId="32161"/>
    <cellStyle name="20% - Accent1 4 2 2 2 4 2" xfId="32162"/>
    <cellStyle name="20% - Accent1 4 2 2 2 4 2 2" xfId="32163"/>
    <cellStyle name="20% - Accent1 4 2 2 2 4 2 2 2" xfId="32164"/>
    <cellStyle name="20% - Accent1 4 2 2 2 4 2 2 2 2" xfId="32165"/>
    <cellStyle name="20% - Accent1 4 2 2 2 4 2 2 2 2 2" xfId="32166"/>
    <cellStyle name="20% - Accent1 4 2 2 2 4 2 2 2 3" xfId="32167"/>
    <cellStyle name="20% - Accent1 4 2 2 2 4 2 2 3" xfId="32168"/>
    <cellStyle name="20% - Accent1 4 2 2 2 4 2 2 3 2" xfId="32169"/>
    <cellStyle name="20% - Accent1 4 2 2 2 4 2 2 4" xfId="32170"/>
    <cellStyle name="20% - Accent1 4 2 2 2 4 2 3" xfId="32171"/>
    <cellStyle name="20% - Accent1 4 2 2 2 4 2 3 2" xfId="32172"/>
    <cellStyle name="20% - Accent1 4 2 2 2 4 2 3 2 2" xfId="32173"/>
    <cellStyle name="20% - Accent1 4 2 2 2 4 2 3 2 2 2" xfId="32174"/>
    <cellStyle name="20% - Accent1 4 2 2 2 4 2 3 2 3" xfId="32175"/>
    <cellStyle name="20% - Accent1 4 2 2 2 4 2 3 3" xfId="32176"/>
    <cellStyle name="20% - Accent1 4 2 2 2 4 2 3 3 2" xfId="32177"/>
    <cellStyle name="20% - Accent1 4 2 2 2 4 2 3 4" xfId="32178"/>
    <cellStyle name="20% - Accent1 4 2 2 2 4 2 4" xfId="32179"/>
    <cellStyle name="20% - Accent1 4 2 2 2 4 2 4 2" xfId="32180"/>
    <cellStyle name="20% - Accent1 4 2 2 2 4 2 4 2 2" xfId="32181"/>
    <cellStyle name="20% - Accent1 4 2 2 2 4 2 4 2 2 2" xfId="32182"/>
    <cellStyle name="20% - Accent1 4 2 2 2 4 2 4 2 3" xfId="32183"/>
    <cellStyle name="20% - Accent1 4 2 2 2 4 2 4 3" xfId="32184"/>
    <cellStyle name="20% - Accent1 4 2 2 2 4 2 4 3 2" xfId="32185"/>
    <cellStyle name="20% - Accent1 4 2 2 2 4 2 4 4" xfId="32186"/>
    <cellStyle name="20% - Accent1 4 2 2 2 4 2 5" xfId="32187"/>
    <cellStyle name="20% - Accent1 4 2 2 2 4 2 5 2" xfId="32188"/>
    <cellStyle name="20% - Accent1 4 2 2 2 4 2 5 2 2" xfId="32189"/>
    <cellStyle name="20% - Accent1 4 2 2 2 4 2 5 3" xfId="32190"/>
    <cellStyle name="20% - Accent1 4 2 2 2 4 2 6" xfId="32191"/>
    <cellStyle name="20% - Accent1 4 2 2 2 4 2 6 2" xfId="32192"/>
    <cellStyle name="20% - Accent1 4 2 2 2 4 2 6 2 2" xfId="32193"/>
    <cellStyle name="20% - Accent1 4 2 2 2 4 2 6 3" xfId="32194"/>
    <cellStyle name="20% - Accent1 4 2 2 2 4 2 7" xfId="32195"/>
    <cellStyle name="20% - Accent1 4 2 2 2 4 2 7 2" xfId="32196"/>
    <cellStyle name="20% - Accent1 4 2 2 2 4 2 8" xfId="32197"/>
    <cellStyle name="20% - Accent1 4 2 2 2 4 2 8 2" xfId="32198"/>
    <cellStyle name="20% - Accent1 4 2 2 2 4 2 9" xfId="32199"/>
    <cellStyle name="20% - Accent1 4 2 2 2 4 3" xfId="32200"/>
    <cellStyle name="20% - Accent1 4 2 2 2 4 3 2" xfId="32201"/>
    <cellStyle name="20% - Accent1 4 2 2 2 4 3 2 2" xfId="32202"/>
    <cellStyle name="20% - Accent1 4 2 2 2 4 3 2 2 2" xfId="32203"/>
    <cellStyle name="20% - Accent1 4 2 2 2 4 3 2 2 2 2" xfId="32204"/>
    <cellStyle name="20% - Accent1 4 2 2 2 4 3 2 2 3" xfId="32205"/>
    <cellStyle name="20% - Accent1 4 2 2 2 4 3 2 3" xfId="32206"/>
    <cellStyle name="20% - Accent1 4 2 2 2 4 3 2 3 2" xfId="32207"/>
    <cellStyle name="20% - Accent1 4 2 2 2 4 3 2 4" xfId="32208"/>
    <cellStyle name="20% - Accent1 4 2 2 2 4 3 3" xfId="32209"/>
    <cellStyle name="20% - Accent1 4 2 2 2 4 3 3 2" xfId="32210"/>
    <cellStyle name="20% - Accent1 4 2 2 2 4 3 3 2 2" xfId="32211"/>
    <cellStyle name="20% - Accent1 4 2 2 2 4 3 3 2 2 2" xfId="32212"/>
    <cellStyle name="20% - Accent1 4 2 2 2 4 3 3 2 3" xfId="32213"/>
    <cellStyle name="20% - Accent1 4 2 2 2 4 3 3 3" xfId="32214"/>
    <cellStyle name="20% - Accent1 4 2 2 2 4 3 3 3 2" xfId="32215"/>
    <cellStyle name="20% - Accent1 4 2 2 2 4 3 3 4" xfId="32216"/>
    <cellStyle name="20% - Accent1 4 2 2 2 4 3 4" xfId="32217"/>
    <cellStyle name="20% - Accent1 4 2 2 2 4 3 4 2" xfId="32218"/>
    <cellStyle name="20% - Accent1 4 2 2 2 4 3 4 2 2" xfId="32219"/>
    <cellStyle name="20% - Accent1 4 2 2 2 4 3 4 2 2 2" xfId="32220"/>
    <cellStyle name="20% - Accent1 4 2 2 2 4 3 4 2 3" xfId="32221"/>
    <cellStyle name="20% - Accent1 4 2 2 2 4 3 4 3" xfId="32222"/>
    <cellStyle name="20% - Accent1 4 2 2 2 4 3 4 3 2" xfId="32223"/>
    <cellStyle name="20% - Accent1 4 2 2 2 4 3 4 4" xfId="32224"/>
    <cellStyle name="20% - Accent1 4 2 2 2 4 3 5" xfId="32225"/>
    <cellStyle name="20% - Accent1 4 2 2 2 4 3 5 2" xfId="32226"/>
    <cellStyle name="20% - Accent1 4 2 2 2 4 3 5 2 2" xfId="32227"/>
    <cellStyle name="20% - Accent1 4 2 2 2 4 3 5 3" xfId="32228"/>
    <cellStyle name="20% - Accent1 4 2 2 2 4 3 6" xfId="32229"/>
    <cellStyle name="20% - Accent1 4 2 2 2 4 3 6 2" xfId="32230"/>
    <cellStyle name="20% - Accent1 4 2 2 2 4 3 6 2 2" xfId="32231"/>
    <cellStyle name="20% - Accent1 4 2 2 2 4 3 6 3" xfId="32232"/>
    <cellStyle name="20% - Accent1 4 2 2 2 4 3 7" xfId="32233"/>
    <cellStyle name="20% - Accent1 4 2 2 2 4 3 7 2" xfId="32234"/>
    <cellStyle name="20% - Accent1 4 2 2 2 4 3 8" xfId="32235"/>
    <cellStyle name="20% - Accent1 4 2 2 2 4 3 8 2" xfId="32236"/>
    <cellStyle name="20% - Accent1 4 2 2 2 4 3 9" xfId="32237"/>
    <cellStyle name="20% - Accent1 4 2 2 2 4 4" xfId="32238"/>
    <cellStyle name="20% - Accent1 4 2 2 2 4 4 2" xfId="32239"/>
    <cellStyle name="20% - Accent1 4 2 2 2 4 4 2 2" xfId="32240"/>
    <cellStyle name="20% - Accent1 4 2 2 2 4 4 2 2 2" xfId="32241"/>
    <cellStyle name="20% - Accent1 4 2 2 2 4 4 2 3" xfId="32242"/>
    <cellStyle name="20% - Accent1 4 2 2 2 4 4 3" xfId="32243"/>
    <cellStyle name="20% - Accent1 4 2 2 2 4 4 3 2" xfId="32244"/>
    <cellStyle name="20% - Accent1 4 2 2 2 4 4 4" xfId="32245"/>
    <cellStyle name="20% - Accent1 4 2 2 2 4 5" xfId="32246"/>
    <cellStyle name="20% - Accent1 4 2 2 2 4 5 2" xfId="32247"/>
    <cellStyle name="20% - Accent1 4 2 2 2 4 5 2 2" xfId="32248"/>
    <cellStyle name="20% - Accent1 4 2 2 2 4 5 2 2 2" xfId="32249"/>
    <cellStyle name="20% - Accent1 4 2 2 2 4 5 2 3" xfId="32250"/>
    <cellStyle name="20% - Accent1 4 2 2 2 4 5 3" xfId="32251"/>
    <cellStyle name="20% - Accent1 4 2 2 2 4 5 3 2" xfId="32252"/>
    <cellStyle name="20% - Accent1 4 2 2 2 4 5 4" xfId="32253"/>
    <cellStyle name="20% - Accent1 4 2 2 2 4 6" xfId="32254"/>
    <cellStyle name="20% - Accent1 4 2 2 2 4 6 2" xfId="32255"/>
    <cellStyle name="20% - Accent1 4 2 2 2 4 6 2 2" xfId="32256"/>
    <cellStyle name="20% - Accent1 4 2 2 2 4 6 2 2 2" xfId="32257"/>
    <cellStyle name="20% - Accent1 4 2 2 2 4 6 2 3" xfId="32258"/>
    <cellStyle name="20% - Accent1 4 2 2 2 4 6 3" xfId="32259"/>
    <cellStyle name="20% - Accent1 4 2 2 2 4 6 3 2" xfId="32260"/>
    <cellStyle name="20% - Accent1 4 2 2 2 4 6 4" xfId="32261"/>
    <cellStyle name="20% - Accent1 4 2 2 2 4 7" xfId="32262"/>
    <cellStyle name="20% - Accent1 4 2 2 2 4 7 2" xfId="32263"/>
    <cellStyle name="20% - Accent1 4 2 2 2 4 7 2 2" xfId="32264"/>
    <cellStyle name="20% - Accent1 4 2 2 2 4 7 3" xfId="32265"/>
    <cellStyle name="20% - Accent1 4 2 2 2 4 8" xfId="32266"/>
    <cellStyle name="20% - Accent1 4 2 2 2 4 8 2" xfId="32267"/>
    <cellStyle name="20% - Accent1 4 2 2 2 4 8 2 2" xfId="32268"/>
    <cellStyle name="20% - Accent1 4 2 2 2 4 8 3" xfId="32269"/>
    <cellStyle name="20% - Accent1 4 2 2 2 4 9" xfId="32270"/>
    <cellStyle name="20% - Accent1 4 2 2 2 4 9 2" xfId="32271"/>
    <cellStyle name="20% - Accent1 4 2 2 2 5" xfId="32272"/>
    <cellStyle name="20% - Accent1 4 2 2 2 5 10" xfId="32273"/>
    <cellStyle name="20% - Accent1 4 2 2 2 5 10 2" xfId="32274"/>
    <cellStyle name="20% - Accent1 4 2 2 2 5 11" xfId="32275"/>
    <cellStyle name="20% - Accent1 4 2 2 2 5 2" xfId="32276"/>
    <cellStyle name="20% - Accent1 4 2 2 2 5 2 2" xfId="32277"/>
    <cellStyle name="20% - Accent1 4 2 2 2 5 2 2 2" xfId="32278"/>
    <cellStyle name="20% - Accent1 4 2 2 2 5 2 2 2 2" xfId="32279"/>
    <cellStyle name="20% - Accent1 4 2 2 2 5 2 2 2 2 2" xfId="32280"/>
    <cellStyle name="20% - Accent1 4 2 2 2 5 2 2 2 3" xfId="32281"/>
    <cellStyle name="20% - Accent1 4 2 2 2 5 2 2 3" xfId="32282"/>
    <cellStyle name="20% - Accent1 4 2 2 2 5 2 2 3 2" xfId="32283"/>
    <cellStyle name="20% - Accent1 4 2 2 2 5 2 2 4" xfId="32284"/>
    <cellStyle name="20% - Accent1 4 2 2 2 5 2 3" xfId="32285"/>
    <cellStyle name="20% - Accent1 4 2 2 2 5 2 3 2" xfId="32286"/>
    <cellStyle name="20% - Accent1 4 2 2 2 5 2 3 2 2" xfId="32287"/>
    <cellStyle name="20% - Accent1 4 2 2 2 5 2 3 2 2 2" xfId="32288"/>
    <cellStyle name="20% - Accent1 4 2 2 2 5 2 3 2 3" xfId="32289"/>
    <cellStyle name="20% - Accent1 4 2 2 2 5 2 3 3" xfId="32290"/>
    <cellStyle name="20% - Accent1 4 2 2 2 5 2 3 3 2" xfId="32291"/>
    <cellStyle name="20% - Accent1 4 2 2 2 5 2 3 4" xfId="32292"/>
    <cellStyle name="20% - Accent1 4 2 2 2 5 2 4" xfId="32293"/>
    <cellStyle name="20% - Accent1 4 2 2 2 5 2 4 2" xfId="32294"/>
    <cellStyle name="20% - Accent1 4 2 2 2 5 2 4 2 2" xfId="32295"/>
    <cellStyle name="20% - Accent1 4 2 2 2 5 2 4 2 2 2" xfId="32296"/>
    <cellStyle name="20% - Accent1 4 2 2 2 5 2 4 2 3" xfId="32297"/>
    <cellStyle name="20% - Accent1 4 2 2 2 5 2 4 3" xfId="32298"/>
    <cellStyle name="20% - Accent1 4 2 2 2 5 2 4 3 2" xfId="32299"/>
    <cellStyle name="20% - Accent1 4 2 2 2 5 2 4 4" xfId="32300"/>
    <cellStyle name="20% - Accent1 4 2 2 2 5 2 5" xfId="32301"/>
    <cellStyle name="20% - Accent1 4 2 2 2 5 2 5 2" xfId="32302"/>
    <cellStyle name="20% - Accent1 4 2 2 2 5 2 5 2 2" xfId="32303"/>
    <cellStyle name="20% - Accent1 4 2 2 2 5 2 5 3" xfId="32304"/>
    <cellStyle name="20% - Accent1 4 2 2 2 5 2 6" xfId="32305"/>
    <cellStyle name="20% - Accent1 4 2 2 2 5 2 6 2" xfId="32306"/>
    <cellStyle name="20% - Accent1 4 2 2 2 5 2 6 2 2" xfId="32307"/>
    <cellStyle name="20% - Accent1 4 2 2 2 5 2 6 3" xfId="32308"/>
    <cellStyle name="20% - Accent1 4 2 2 2 5 2 7" xfId="32309"/>
    <cellStyle name="20% - Accent1 4 2 2 2 5 2 7 2" xfId="32310"/>
    <cellStyle name="20% - Accent1 4 2 2 2 5 2 8" xfId="32311"/>
    <cellStyle name="20% - Accent1 4 2 2 2 5 2 8 2" xfId="32312"/>
    <cellStyle name="20% - Accent1 4 2 2 2 5 2 9" xfId="32313"/>
    <cellStyle name="20% - Accent1 4 2 2 2 5 3" xfId="32314"/>
    <cellStyle name="20% - Accent1 4 2 2 2 5 3 2" xfId="32315"/>
    <cellStyle name="20% - Accent1 4 2 2 2 5 3 2 2" xfId="32316"/>
    <cellStyle name="20% - Accent1 4 2 2 2 5 3 2 2 2" xfId="32317"/>
    <cellStyle name="20% - Accent1 4 2 2 2 5 3 2 2 2 2" xfId="32318"/>
    <cellStyle name="20% - Accent1 4 2 2 2 5 3 2 2 3" xfId="32319"/>
    <cellStyle name="20% - Accent1 4 2 2 2 5 3 2 3" xfId="32320"/>
    <cellStyle name="20% - Accent1 4 2 2 2 5 3 2 3 2" xfId="32321"/>
    <cellStyle name="20% - Accent1 4 2 2 2 5 3 2 4" xfId="32322"/>
    <cellStyle name="20% - Accent1 4 2 2 2 5 3 3" xfId="32323"/>
    <cellStyle name="20% - Accent1 4 2 2 2 5 3 3 2" xfId="32324"/>
    <cellStyle name="20% - Accent1 4 2 2 2 5 3 3 2 2" xfId="32325"/>
    <cellStyle name="20% - Accent1 4 2 2 2 5 3 3 2 2 2" xfId="32326"/>
    <cellStyle name="20% - Accent1 4 2 2 2 5 3 3 2 3" xfId="32327"/>
    <cellStyle name="20% - Accent1 4 2 2 2 5 3 3 3" xfId="32328"/>
    <cellStyle name="20% - Accent1 4 2 2 2 5 3 3 3 2" xfId="32329"/>
    <cellStyle name="20% - Accent1 4 2 2 2 5 3 3 4" xfId="32330"/>
    <cellStyle name="20% - Accent1 4 2 2 2 5 3 4" xfId="32331"/>
    <cellStyle name="20% - Accent1 4 2 2 2 5 3 4 2" xfId="32332"/>
    <cellStyle name="20% - Accent1 4 2 2 2 5 3 4 2 2" xfId="32333"/>
    <cellStyle name="20% - Accent1 4 2 2 2 5 3 4 2 2 2" xfId="32334"/>
    <cellStyle name="20% - Accent1 4 2 2 2 5 3 4 2 3" xfId="32335"/>
    <cellStyle name="20% - Accent1 4 2 2 2 5 3 4 3" xfId="32336"/>
    <cellStyle name="20% - Accent1 4 2 2 2 5 3 4 3 2" xfId="32337"/>
    <cellStyle name="20% - Accent1 4 2 2 2 5 3 4 4" xfId="32338"/>
    <cellStyle name="20% - Accent1 4 2 2 2 5 3 5" xfId="32339"/>
    <cellStyle name="20% - Accent1 4 2 2 2 5 3 5 2" xfId="32340"/>
    <cellStyle name="20% - Accent1 4 2 2 2 5 3 5 2 2" xfId="32341"/>
    <cellStyle name="20% - Accent1 4 2 2 2 5 3 5 3" xfId="32342"/>
    <cellStyle name="20% - Accent1 4 2 2 2 5 3 6" xfId="32343"/>
    <cellStyle name="20% - Accent1 4 2 2 2 5 3 6 2" xfId="32344"/>
    <cellStyle name="20% - Accent1 4 2 2 2 5 3 6 2 2" xfId="32345"/>
    <cellStyle name="20% - Accent1 4 2 2 2 5 3 6 3" xfId="32346"/>
    <cellStyle name="20% - Accent1 4 2 2 2 5 3 7" xfId="32347"/>
    <cellStyle name="20% - Accent1 4 2 2 2 5 3 7 2" xfId="32348"/>
    <cellStyle name="20% - Accent1 4 2 2 2 5 3 8" xfId="32349"/>
    <cellStyle name="20% - Accent1 4 2 2 2 5 3 8 2" xfId="32350"/>
    <cellStyle name="20% - Accent1 4 2 2 2 5 3 9" xfId="32351"/>
    <cellStyle name="20% - Accent1 4 2 2 2 5 4" xfId="32352"/>
    <cellStyle name="20% - Accent1 4 2 2 2 5 4 2" xfId="32353"/>
    <cellStyle name="20% - Accent1 4 2 2 2 5 4 2 2" xfId="32354"/>
    <cellStyle name="20% - Accent1 4 2 2 2 5 4 2 2 2" xfId="32355"/>
    <cellStyle name="20% - Accent1 4 2 2 2 5 4 2 3" xfId="32356"/>
    <cellStyle name="20% - Accent1 4 2 2 2 5 4 3" xfId="32357"/>
    <cellStyle name="20% - Accent1 4 2 2 2 5 4 3 2" xfId="32358"/>
    <cellStyle name="20% - Accent1 4 2 2 2 5 4 4" xfId="32359"/>
    <cellStyle name="20% - Accent1 4 2 2 2 5 5" xfId="32360"/>
    <cellStyle name="20% - Accent1 4 2 2 2 5 5 2" xfId="32361"/>
    <cellStyle name="20% - Accent1 4 2 2 2 5 5 2 2" xfId="32362"/>
    <cellStyle name="20% - Accent1 4 2 2 2 5 5 2 2 2" xfId="32363"/>
    <cellStyle name="20% - Accent1 4 2 2 2 5 5 2 3" xfId="32364"/>
    <cellStyle name="20% - Accent1 4 2 2 2 5 5 3" xfId="32365"/>
    <cellStyle name="20% - Accent1 4 2 2 2 5 5 3 2" xfId="32366"/>
    <cellStyle name="20% - Accent1 4 2 2 2 5 5 4" xfId="32367"/>
    <cellStyle name="20% - Accent1 4 2 2 2 5 6" xfId="32368"/>
    <cellStyle name="20% - Accent1 4 2 2 2 5 6 2" xfId="32369"/>
    <cellStyle name="20% - Accent1 4 2 2 2 5 6 2 2" xfId="32370"/>
    <cellStyle name="20% - Accent1 4 2 2 2 5 6 2 2 2" xfId="32371"/>
    <cellStyle name="20% - Accent1 4 2 2 2 5 6 2 3" xfId="32372"/>
    <cellStyle name="20% - Accent1 4 2 2 2 5 6 3" xfId="32373"/>
    <cellStyle name="20% - Accent1 4 2 2 2 5 6 3 2" xfId="32374"/>
    <cellStyle name="20% - Accent1 4 2 2 2 5 6 4" xfId="32375"/>
    <cellStyle name="20% - Accent1 4 2 2 2 5 7" xfId="32376"/>
    <cellStyle name="20% - Accent1 4 2 2 2 5 7 2" xfId="32377"/>
    <cellStyle name="20% - Accent1 4 2 2 2 5 7 2 2" xfId="32378"/>
    <cellStyle name="20% - Accent1 4 2 2 2 5 7 3" xfId="32379"/>
    <cellStyle name="20% - Accent1 4 2 2 2 5 8" xfId="32380"/>
    <cellStyle name="20% - Accent1 4 2 2 2 5 8 2" xfId="32381"/>
    <cellStyle name="20% - Accent1 4 2 2 2 5 8 2 2" xfId="32382"/>
    <cellStyle name="20% - Accent1 4 2 2 2 5 8 3" xfId="32383"/>
    <cellStyle name="20% - Accent1 4 2 2 2 5 9" xfId="32384"/>
    <cellStyle name="20% - Accent1 4 2 2 2 5 9 2" xfId="32385"/>
    <cellStyle name="20% - Accent1 4 2 2 2 6" xfId="32386"/>
    <cellStyle name="20% - Accent1 4 2 2 2 6 2" xfId="32387"/>
    <cellStyle name="20% - Accent1 4 2 2 2 6 2 2" xfId="32388"/>
    <cellStyle name="20% - Accent1 4 2 2 2 6 2 2 2" xfId="32389"/>
    <cellStyle name="20% - Accent1 4 2 2 2 6 2 2 2 2" xfId="32390"/>
    <cellStyle name="20% - Accent1 4 2 2 2 6 2 2 3" xfId="32391"/>
    <cellStyle name="20% - Accent1 4 2 2 2 6 2 3" xfId="32392"/>
    <cellStyle name="20% - Accent1 4 2 2 2 6 2 3 2" xfId="32393"/>
    <cellStyle name="20% - Accent1 4 2 2 2 6 2 4" xfId="32394"/>
    <cellStyle name="20% - Accent1 4 2 2 2 6 3" xfId="32395"/>
    <cellStyle name="20% - Accent1 4 2 2 2 6 3 2" xfId="32396"/>
    <cellStyle name="20% - Accent1 4 2 2 2 6 3 2 2" xfId="32397"/>
    <cellStyle name="20% - Accent1 4 2 2 2 6 3 2 2 2" xfId="32398"/>
    <cellStyle name="20% - Accent1 4 2 2 2 6 3 2 3" xfId="32399"/>
    <cellStyle name="20% - Accent1 4 2 2 2 6 3 3" xfId="32400"/>
    <cellStyle name="20% - Accent1 4 2 2 2 6 3 3 2" xfId="32401"/>
    <cellStyle name="20% - Accent1 4 2 2 2 6 3 4" xfId="32402"/>
    <cellStyle name="20% - Accent1 4 2 2 2 6 4" xfId="32403"/>
    <cellStyle name="20% - Accent1 4 2 2 2 6 4 2" xfId="32404"/>
    <cellStyle name="20% - Accent1 4 2 2 2 6 4 2 2" xfId="32405"/>
    <cellStyle name="20% - Accent1 4 2 2 2 6 4 2 2 2" xfId="32406"/>
    <cellStyle name="20% - Accent1 4 2 2 2 6 4 2 3" xfId="32407"/>
    <cellStyle name="20% - Accent1 4 2 2 2 6 4 3" xfId="32408"/>
    <cellStyle name="20% - Accent1 4 2 2 2 6 4 3 2" xfId="32409"/>
    <cellStyle name="20% - Accent1 4 2 2 2 6 4 4" xfId="32410"/>
    <cellStyle name="20% - Accent1 4 2 2 2 6 5" xfId="32411"/>
    <cellStyle name="20% - Accent1 4 2 2 2 6 5 2" xfId="32412"/>
    <cellStyle name="20% - Accent1 4 2 2 2 6 5 2 2" xfId="32413"/>
    <cellStyle name="20% - Accent1 4 2 2 2 6 5 3" xfId="32414"/>
    <cellStyle name="20% - Accent1 4 2 2 2 6 6" xfId="32415"/>
    <cellStyle name="20% - Accent1 4 2 2 2 6 6 2" xfId="32416"/>
    <cellStyle name="20% - Accent1 4 2 2 2 6 6 2 2" xfId="32417"/>
    <cellStyle name="20% - Accent1 4 2 2 2 6 6 3" xfId="32418"/>
    <cellStyle name="20% - Accent1 4 2 2 2 6 7" xfId="32419"/>
    <cellStyle name="20% - Accent1 4 2 2 2 6 7 2" xfId="32420"/>
    <cellStyle name="20% - Accent1 4 2 2 2 6 8" xfId="32421"/>
    <cellStyle name="20% - Accent1 4 2 2 2 6 8 2" xfId="32422"/>
    <cellStyle name="20% - Accent1 4 2 2 2 6 9" xfId="32423"/>
    <cellStyle name="20% - Accent1 4 2 2 2 7" xfId="32424"/>
    <cellStyle name="20% - Accent1 4 2 2 2 7 2" xfId="32425"/>
    <cellStyle name="20% - Accent1 4 2 2 2 7 2 2" xfId="32426"/>
    <cellStyle name="20% - Accent1 4 2 2 2 7 2 2 2" xfId="32427"/>
    <cellStyle name="20% - Accent1 4 2 2 2 7 2 2 2 2" xfId="32428"/>
    <cellStyle name="20% - Accent1 4 2 2 2 7 2 2 3" xfId="32429"/>
    <cellStyle name="20% - Accent1 4 2 2 2 7 2 3" xfId="32430"/>
    <cellStyle name="20% - Accent1 4 2 2 2 7 2 3 2" xfId="32431"/>
    <cellStyle name="20% - Accent1 4 2 2 2 7 2 4" xfId="32432"/>
    <cellStyle name="20% - Accent1 4 2 2 2 7 3" xfId="32433"/>
    <cellStyle name="20% - Accent1 4 2 2 2 7 3 2" xfId="32434"/>
    <cellStyle name="20% - Accent1 4 2 2 2 7 3 2 2" xfId="32435"/>
    <cellStyle name="20% - Accent1 4 2 2 2 7 3 2 2 2" xfId="32436"/>
    <cellStyle name="20% - Accent1 4 2 2 2 7 3 2 3" xfId="32437"/>
    <cellStyle name="20% - Accent1 4 2 2 2 7 3 3" xfId="32438"/>
    <cellStyle name="20% - Accent1 4 2 2 2 7 3 3 2" xfId="32439"/>
    <cellStyle name="20% - Accent1 4 2 2 2 7 3 4" xfId="32440"/>
    <cellStyle name="20% - Accent1 4 2 2 2 7 4" xfId="32441"/>
    <cellStyle name="20% - Accent1 4 2 2 2 7 4 2" xfId="32442"/>
    <cellStyle name="20% - Accent1 4 2 2 2 7 4 2 2" xfId="32443"/>
    <cellStyle name="20% - Accent1 4 2 2 2 7 4 2 2 2" xfId="32444"/>
    <cellStyle name="20% - Accent1 4 2 2 2 7 4 2 3" xfId="32445"/>
    <cellStyle name="20% - Accent1 4 2 2 2 7 4 3" xfId="32446"/>
    <cellStyle name="20% - Accent1 4 2 2 2 7 4 3 2" xfId="32447"/>
    <cellStyle name="20% - Accent1 4 2 2 2 7 4 4" xfId="32448"/>
    <cellStyle name="20% - Accent1 4 2 2 2 7 5" xfId="32449"/>
    <cellStyle name="20% - Accent1 4 2 2 2 7 5 2" xfId="32450"/>
    <cellStyle name="20% - Accent1 4 2 2 2 7 5 2 2" xfId="32451"/>
    <cellStyle name="20% - Accent1 4 2 2 2 7 5 3" xfId="32452"/>
    <cellStyle name="20% - Accent1 4 2 2 2 7 6" xfId="32453"/>
    <cellStyle name="20% - Accent1 4 2 2 2 7 6 2" xfId="32454"/>
    <cellStyle name="20% - Accent1 4 2 2 2 7 6 2 2" xfId="32455"/>
    <cellStyle name="20% - Accent1 4 2 2 2 7 6 3" xfId="32456"/>
    <cellStyle name="20% - Accent1 4 2 2 2 7 7" xfId="32457"/>
    <cellStyle name="20% - Accent1 4 2 2 2 7 7 2" xfId="32458"/>
    <cellStyle name="20% - Accent1 4 2 2 2 7 8" xfId="32459"/>
    <cellStyle name="20% - Accent1 4 2 2 2 7 8 2" xfId="32460"/>
    <cellStyle name="20% - Accent1 4 2 2 2 7 9" xfId="32461"/>
    <cellStyle name="20% - Accent1 4 2 2 2 8" xfId="32462"/>
    <cellStyle name="20% - Accent1 4 2 2 2 8 2" xfId="32463"/>
    <cellStyle name="20% - Accent1 4 2 2 2 8 2 2" xfId="32464"/>
    <cellStyle name="20% - Accent1 4 2 2 2 8 2 2 2" xfId="32465"/>
    <cellStyle name="20% - Accent1 4 2 2 2 8 2 3" xfId="32466"/>
    <cellStyle name="20% - Accent1 4 2 2 2 8 3" xfId="32467"/>
    <cellStyle name="20% - Accent1 4 2 2 2 8 3 2" xfId="32468"/>
    <cellStyle name="20% - Accent1 4 2 2 2 8 4" xfId="32469"/>
    <cellStyle name="20% - Accent1 4 2 2 2 9" xfId="32470"/>
    <cellStyle name="20% - Accent1 4 2 2 2 9 2" xfId="32471"/>
    <cellStyle name="20% - Accent1 4 2 2 2 9 2 2" xfId="32472"/>
    <cellStyle name="20% - Accent1 4 2 2 2 9 2 2 2" xfId="32473"/>
    <cellStyle name="20% - Accent1 4 2 2 2 9 2 3" xfId="32474"/>
    <cellStyle name="20% - Accent1 4 2 2 2 9 3" xfId="32475"/>
    <cellStyle name="20% - Accent1 4 2 2 2 9 3 2" xfId="32476"/>
    <cellStyle name="20% - Accent1 4 2 2 2 9 4" xfId="32477"/>
    <cellStyle name="20% - Accent1 4 2 2 3" xfId="32478"/>
    <cellStyle name="20% - Accent1 4 2 2 3 10" xfId="32479"/>
    <cellStyle name="20% - Accent1 4 2 2 3 10 2" xfId="32480"/>
    <cellStyle name="20% - Accent1 4 2 2 3 10 2 2" xfId="32481"/>
    <cellStyle name="20% - Accent1 4 2 2 3 10 3" xfId="32482"/>
    <cellStyle name="20% - Accent1 4 2 2 3 11" xfId="32483"/>
    <cellStyle name="20% - Accent1 4 2 2 3 11 2" xfId="32484"/>
    <cellStyle name="20% - Accent1 4 2 2 3 11 2 2" xfId="32485"/>
    <cellStyle name="20% - Accent1 4 2 2 3 11 3" xfId="32486"/>
    <cellStyle name="20% - Accent1 4 2 2 3 12" xfId="32487"/>
    <cellStyle name="20% - Accent1 4 2 2 3 12 2" xfId="32488"/>
    <cellStyle name="20% - Accent1 4 2 2 3 13" xfId="32489"/>
    <cellStyle name="20% - Accent1 4 2 2 3 13 2" xfId="32490"/>
    <cellStyle name="20% - Accent1 4 2 2 3 14" xfId="32491"/>
    <cellStyle name="20% - Accent1 4 2 2 3 2" xfId="32492"/>
    <cellStyle name="20% - Accent1 4 2 2 3 2 10" xfId="32493"/>
    <cellStyle name="20% - Accent1 4 2 2 3 2 10 2" xfId="32494"/>
    <cellStyle name="20% - Accent1 4 2 2 3 2 11" xfId="32495"/>
    <cellStyle name="20% - Accent1 4 2 2 3 2 2" xfId="32496"/>
    <cellStyle name="20% - Accent1 4 2 2 3 2 2 2" xfId="32497"/>
    <cellStyle name="20% - Accent1 4 2 2 3 2 2 2 2" xfId="32498"/>
    <cellStyle name="20% - Accent1 4 2 2 3 2 2 2 2 2" xfId="32499"/>
    <cellStyle name="20% - Accent1 4 2 2 3 2 2 2 2 2 2" xfId="32500"/>
    <cellStyle name="20% - Accent1 4 2 2 3 2 2 2 2 3" xfId="32501"/>
    <cellStyle name="20% - Accent1 4 2 2 3 2 2 2 3" xfId="32502"/>
    <cellStyle name="20% - Accent1 4 2 2 3 2 2 2 3 2" xfId="32503"/>
    <cellStyle name="20% - Accent1 4 2 2 3 2 2 2 4" xfId="32504"/>
    <cellStyle name="20% - Accent1 4 2 2 3 2 2 3" xfId="32505"/>
    <cellStyle name="20% - Accent1 4 2 2 3 2 2 3 2" xfId="32506"/>
    <cellStyle name="20% - Accent1 4 2 2 3 2 2 3 2 2" xfId="32507"/>
    <cellStyle name="20% - Accent1 4 2 2 3 2 2 3 2 2 2" xfId="32508"/>
    <cellStyle name="20% - Accent1 4 2 2 3 2 2 3 2 3" xfId="32509"/>
    <cellStyle name="20% - Accent1 4 2 2 3 2 2 3 3" xfId="32510"/>
    <cellStyle name="20% - Accent1 4 2 2 3 2 2 3 3 2" xfId="32511"/>
    <cellStyle name="20% - Accent1 4 2 2 3 2 2 3 4" xfId="32512"/>
    <cellStyle name="20% - Accent1 4 2 2 3 2 2 4" xfId="32513"/>
    <cellStyle name="20% - Accent1 4 2 2 3 2 2 4 2" xfId="32514"/>
    <cellStyle name="20% - Accent1 4 2 2 3 2 2 4 2 2" xfId="32515"/>
    <cellStyle name="20% - Accent1 4 2 2 3 2 2 4 2 2 2" xfId="32516"/>
    <cellStyle name="20% - Accent1 4 2 2 3 2 2 4 2 3" xfId="32517"/>
    <cellStyle name="20% - Accent1 4 2 2 3 2 2 4 3" xfId="32518"/>
    <cellStyle name="20% - Accent1 4 2 2 3 2 2 4 3 2" xfId="32519"/>
    <cellStyle name="20% - Accent1 4 2 2 3 2 2 4 4" xfId="32520"/>
    <cellStyle name="20% - Accent1 4 2 2 3 2 2 5" xfId="32521"/>
    <cellStyle name="20% - Accent1 4 2 2 3 2 2 5 2" xfId="32522"/>
    <cellStyle name="20% - Accent1 4 2 2 3 2 2 5 2 2" xfId="32523"/>
    <cellStyle name="20% - Accent1 4 2 2 3 2 2 5 3" xfId="32524"/>
    <cellStyle name="20% - Accent1 4 2 2 3 2 2 6" xfId="32525"/>
    <cellStyle name="20% - Accent1 4 2 2 3 2 2 6 2" xfId="32526"/>
    <cellStyle name="20% - Accent1 4 2 2 3 2 2 6 2 2" xfId="32527"/>
    <cellStyle name="20% - Accent1 4 2 2 3 2 2 6 3" xfId="32528"/>
    <cellStyle name="20% - Accent1 4 2 2 3 2 2 7" xfId="32529"/>
    <cellStyle name="20% - Accent1 4 2 2 3 2 2 7 2" xfId="32530"/>
    <cellStyle name="20% - Accent1 4 2 2 3 2 2 8" xfId="32531"/>
    <cellStyle name="20% - Accent1 4 2 2 3 2 2 8 2" xfId="32532"/>
    <cellStyle name="20% - Accent1 4 2 2 3 2 2 9" xfId="32533"/>
    <cellStyle name="20% - Accent1 4 2 2 3 2 3" xfId="32534"/>
    <cellStyle name="20% - Accent1 4 2 2 3 2 3 2" xfId="32535"/>
    <cellStyle name="20% - Accent1 4 2 2 3 2 3 2 2" xfId="32536"/>
    <cellStyle name="20% - Accent1 4 2 2 3 2 3 2 2 2" xfId="32537"/>
    <cellStyle name="20% - Accent1 4 2 2 3 2 3 2 2 2 2" xfId="32538"/>
    <cellStyle name="20% - Accent1 4 2 2 3 2 3 2 2 3" xfId="32539"/>
    <cellStyle name="20% - Accent1 4 2 2 3 2 3 2 3" xfId="32540"/>
    <cellStyle name="20% - Accent1 4 2 2 3 2 3 2 3 2" xfId="32541"/>
    <cellStyle name="20% - Accent1 4 2 2 3 2 3 2 4" xfId="32542"/>
    <cellStyle name="20% - Accent1 4 2 2 3 2 3 3" xfId="32543"/>
    <cellStyle name="20% - Accent1 4 2 2 3 2 3 3 2" xfId="32544"/>
    <cellStyle name="20% - Accent1 4 2 2 3 2 3 3 2 2" xfId="32545"/>
    <cellStyle name="20% - Accent1 4 2 2 3 2 3 3 2 2 2" xfId="32546"/>
    <cellStyle name="20% - Accent1 4 2 2 3 2 3 3 2 3" xfId="32547"/>
    <cellStyle name="20% - Accent1 4 2 2 3 2 3 3 3" xfId="32548"/>
    <cellStyle name="20% - Accent1 4 2 2 3 2 3 3 3 2" xfId="32549"/>
    <cellStyle name="20% - Accent1 4 2 2 3 2 3 3 4" xfId="32550"/>
    <cellStyle name="20% - Accent1 4 2 2 3 2 3 4" xfId="32551"/>
    <cellStyle name="20% - Accent1 4 2 2 3 2 3 4 2" xfId="32552"/>
    <cellStyle name="20% - Accent1 4 2 2 3 2 3 4 2 2" xfId="32553"/>
    <cellStyle name="20% - Accent1 4 2 2 3 2 3 4 2 2 2" xfId="32554"/>
    <cellStyle name="20% - Accent1 4 2 2 3 2 3 4 2 3" xfId="32555"/>
    <cellStyle name="20% - Accent1 4 2 2 3 2 3 4 3" xfId="32556"/>
    <cellStyle name="20% - Accent1 4 2 2 3 2 3 4 3 2" xfId="32557"/>
    <cellStyle name="20% - Accent1 4 2 2 3 2 3 4 4" xfId="32558"/>
    <cellStyle name="20% - Accent1 4 2 2 3 2 3 5" xfId="32559"/>
    <cellStyle name="20% - Accent1 4 2 2 3 2 3 5 2" xfId="32560"/>
    <cellStyle name="20% - Accent1 4 2 2 3 2 3 5 2 2" xfId="32561"/>
    <cellStyle name="20% - Accent1 4 2 2 3 2 3 5 3" xfId="32562"/>
    <cellStyle name="20% - Accent1 4 2 2 3 2 3 6" xfId="32563"/>
    <cellStyle name="20% - Accent1 4 2 2 3 2 3 6 2" xfId="32564"/>
    <cellStyle name="20% - Accent1 4 2 2 3 2 3 6 2 2" xfId="32565"/>
    <cellStyle name="20% - Accent1 4 2 2 3 2 3 6 3" xfId="32566"/>
    <cellStyle name="20% - Accent1 4 2 2 3 2 3 7" xfId="32567"/>
    <cellStyle name="20% - Accent1 4 2 2 3 2 3 7 2" xfId="32568"/>
    <cellStyle name="20% - Accent1 4 2 2 3 2 3 8" xfId="32569"/>
    <cellStyle name="20% - Accent1 4 2 2 3 2 3 8 2" xfId="32570"/>
    <cellStyle name="20% - Accent1 4 2 2 3 2 3 9" xfId="32571"/>
    <cellStyle name="20% - Accent1 4 2 2 3 2 4" xfId="32572"/>
    <cellStyle name="20% - Accent1 4 2 2 3 2 4 2" xfId="32573"/>
    <cellStyle name="20% - Accent1 4 2 2 3 2 4 2 2" xfId="32574"/>
    <cellStyle name="20% - Accent1 4 2 2 3 2 4 2 2 2" xfId="32575"/>
    <cellStyle name="20% - Accent1 4 2 2 3 2 4 2 3" xfId="32576"/>
    <cellStyle name="20% - Accent1 4 2 2 3 2 4 3" xfId="32577"/>
    <cellStyle name="20% - Accent1 4 2 2 3 2 4 3 2" xfId="32578"/>
    <cellStyle name="20% - Accent1 4 2 2 3 2 4 4" xfId="32579"/>
    <cellStyle name="20% - Accent1 4 2 2 3 2 5" xfId="32580"/>
    <cellStyle name="20% - Accent1 4 2 2 3 2 5 2" xfId="32581"/>
    <cellStyle name="20% - Accent1 4 2 2 3 2 5 2 2" xfId="32582"/>
    <cellStyle name="20% - Accent1 4 2 2 3 2 5 2 2 2" xfId="32583"/>
    <cellStyle name="20% - Accent1 4 2 2 3 2 5 2 3" xfId="32584"/>
    <cellStyle name="20% - Accent1 4 2 2 3 2 5 3" xfId="32585"/>
    <cellStyle name="20% - Accent1 4 2 2 3 2 5 3 2" xfId="32586"/>
    <cellStyle name="20% - Accent1 4 2 2 3 2 5 4" xfId="32587"/>
    <cellStyle name="20% - Accent1 4 2 2 3 2 6" xfId="32588"/>
    <cellStyle name="20% - Accent1 4 2 2 3 2 6 2" xfId="32589"/>
    <cellStyle name="20% - Accent1 4 2 2 3 2 6 2 2" xfId="32590"/>
    <cellStyle name="20% - Accent1 4 2 2 3 2 6 2 2 2" xfId="32591"/>
    <cellStyle name="20% - Accent1 4 2 2 3 2 6 2 3" xfId="32592"/>
    <cellStyle name="20% - Accent1 4 2 2 3 2 6 3" xfId="32593"/>
    <cellStyle name="20% - Accent1 4 2 2 3 2 6 3 2" xfId="32594"/>
    <cellStyle name="20% - Accent1 4 2 2 3 2 6 4" xfId="32595"/>
    <cellStyle name="20% - Accent1 4 2 2 3 2 7" xfId="32596"/>
    <cellStyle name="20% - Accent1 4 2 2 3 2 7 2" xfId="32597"/>
    <cellStyle name="20% - Accent1 4 2 2 3 2 7 2 2" xfId="32598"/>
    <cellStyle name="20% - Accent1 4 2 2 3 2 7 3" xfId="32599"/>
    <cellStyle name="20% - Accent1 4 2 2 3 2 8" xfId="32600"/>
    <cellStyle name="20% - Accent1 4 2 2 3 2 8 2" xfId="32601"/>
    <cellStyle name="20% - Accent1 4 2 2 3 2 8 2 2" xfId="32602"/>
    <cellStyle name="20% - Accent1 4 2 2 3 2 8 3" xfId="32603"/>
    <cellStyle name="20% - Accent1 4 2 2 3 2 9" xfId="32604"/>
    <cellStyle name="20% - Accent1 4 2 2 3 2 9 2" xfId="32605"/>
    <cellStyle name="20% - Accent1 4 2 2 3 3" xfId="32606"/>
    <cellStyle name="20% - Accent1 4 2 2 3 3 10" xfId="32607"/>
    <cellStyle name="20% - Accent1 4 2 2 3 3 10 2" xfId="32608"/>
    <cellStyle name="20% - Accent1 4 2 2 3 3 11" xfId="32609"/>
    <cellStyle name="20% - Accent1 4 2 2 3 3 2" xfId="32610"/>
    <cellStyle name="20% - Accent1 4 2 2 3 3 2 2" xfId="32611"/>
    <cellStyle name="20% - Accent1 4 2 2 3 3 2 2 2" xfId="32612"/>
    <cellStyle name="20% - Accent1 4 2 2 3 3 2 2 2 2" xfId="32613"/>
    <cellStyle name="20% - Accent1 4 2 2 3 3 2 2 2 2 2" xfId="32614"/>
    <cellStyle name="20% - Accent1 4 2 2 3 3 2 2 2 3" xfId="32615"/>
    <cellStyle name="20% - Accent1 4 2 2 3 3 2 2 3" xfId="32616"/>
    <cellStyle name="20% - Accent1 4 2 2 3 3 2 2 3 2" xfId="32617"/>
    <cellStyle name="20% - Accent1 4 2 2 3 3 2 2 4" xfId="32618"/>
    <cellStyle name="20% - Accent1 4 2 2 3 3 2 3" xfId="32619"/>
    <cellStyle name="20% - Accent1 4 2 2 3 3 2 3 2" xfId="32620"/>
    <cellStyle name="20% - Accent1 4 2 2 3 3 2 3 2 2" xfId="32621"/>
    <cellStyle name="20% - Accent1 4 2 2 3 3 2 3 2 2 2" xfId="32622"/>
    <cellStyle name="20% - Accent1 4 2 2 3 3 2 3 2 3" xfId="32623"/>
    <cellStyle name="20% - Accent1 4 2 2 3 3 2 3 3" xfId="32624"/>
    <cellStyle name="20% - Accent1 4 2 2 3 3 2 3 3 2" xfId="32625"/>
    <cellStyle name="20% - Accent1 4 2 2 3 3 2 3 4" xfId="32626"/>
    <cellStyle name="20% - Accent1 4 2 2 3 3 2 4" xfId="32627"/>
    <cellStyle name="20% - Accent1 4 2 2 3 3 2 4 2" xfId="32628"/>
    <cellStyle name="20% - Accent1 4 2 2 3 3 2 4 2 2" xfId="32629"/>
    <cellStyle name="20% - Accent1 4 2 2 3 3 2 4 2 2 2" xfId="32630"/>
    <cellStyle name="20% - Accent1 4 2 2 3 3 2 4 2 3" xfId="32631"/>
    <cellStyle name="20% - Accent1 4 2 2 3 3 2 4 3" xfId="32632"/>
    <cellStyle name="20% - Accent1 4 2 2 3 3 2 4 3 2" xfId="32633"/>
    <cellStyle name="20% - Accent1 4 2 2 3 3 2 4 4" xfId="32634"/>
    <cellStyle name="20% - Accent1 4 2 2 3 3 2 5" xfId="32635"/>
    <cellStyle name="20% - Accent1 4 2 2 3 3 2 5 2" xfId="32636"/>
    <cellStyle name="20% - Accent1 4 2 2 3 3 2 5 2 2" xfId="32637"/>
    <cellStyle name="20% - Accent1 4 2 2 3 3 2 5 3" xfId="32638"/>
    <cellStyle name="20% - Accent1 4 2 2 3 3 2 6" xfId="32639"/>
    <cellStyle name="20% - Accent1 4 2 2 3 3 2 6 2" xfId="32640"/>
    <cellStyle name="20% - Accent1 4 2 2 3 3 2 6 2 2" xfId="32641"/>
    <cellStyle name="20% - Accent1 4 2 2 3 3 2 6 3" xfId="32642"/>
    <cellStyle name="20% - Accent1 4 2 2 3 3 2 7" xfId="32643"/>
    <cellStyle name="20% - Accent1 4 2 2 3 3 2 7 2" xfId="32644"/>
    <cellStyle name="20% - Accent1 4 2 2 3 3 2 8" xfId="32645"/>
    <cellStyle name="20% - Accent1 4 2 2 3 3 2 8 2" xfId="32646"/>
    <cellStyle name="20% - Accent1 4 2 2 3 3 2 9" xfId="32647"/>
    <cellStyle name="20% - Accent1 4 2 2 3 3 3" xfId="32648"/>
    <cellStyle name="20% - Accent1 4 2 2 3 3 3 2" xfId="32649"/>
    <cellStyle name="20% - Accent1 4 2 2 3 3 3 2 2" xfId="32650"/>
    <cellStyle name="20% - Accent1 4 2 2 3 3 3 2 2 2" xfId="32651"/>
    <cellStyle name="20% - Accent1 4 2 2 3 3 3 2 2 2 2" xfId="32652"/>
    <cellStyle name="20% - Accent1 4 2 2 3 3 3 2 2 3" xfId="32653"/>
    <cellStyle name="20% - Accent1 4 2 2 3 3 3 2 3" xfId="32654"/>
    <cellStyle name="20% - Accent1 4 2 2 3 3 3 2 3 2" xfId="32655"/>
    <cellStyle name="20% - Accent1 4 2 2 3 3 3 2 4" xfId="32656"/>
    <cellStyle name="20% - Accent1 4 2 2 3 3 3 3" xfId="32657"/>
    <cellStyle name="20% - Accent1 4 2 2 3 3 3 3 2" xfId="32658"/>
    <cellStyle name="20% - Accent1 4 2 2 3 3 3 3 2 2" xfId="32659"/>
    <cellStyle name="20% - Accent1 4 2 2 3 3 3 3 2 2 2" xfId="32660"/>
    <cellStyle name="20% - Accent1 4 2 2 3 3 3 3 2 3" xfId="32661"/>
    <cellStyle name="20% - Accent1 4 2 2 3 3 3 3 3" xfId="32662"/>
    <cellStyle name="20% - Accent1 4 2 2 3 3 3 3 3 2" xfId="32663"/>
    <cellStyle name="20% - Accent1 4 2 2 3 3 3 3 4" xfId="32664"/>
    <cellStyle name="20% - Accent1 4 2 2 3 3 3 4" xfId="32665"/>
    <cellStyle name="20% - Accent1 4 2 2 3 3 3 4 2" xfId="32666"/>
    <cellStyle name="20% - Accent1 4 2 2 3 3 3 4 2 2" xfId="32667"/>
    <cellStyle name="20% - Accent1 4 2 2 3 3 3 4 2 2 2" xfId="32668"/>
    <cellStyle name="20% - Accent1 4 2 2 3 3 3 4 2 3" xfId="32669"/>
    <cellStyle name="20% - Accent1 4 2 2 3 3 3 4 3" xfId="32670"/>
    <cellStyle name="20% - Accent1 4 2 2 3 3 3 4 3 2" xfId="32671"/>
    <cellStyle name="20% - Accent1 4 2 2 3 3 3 4 4" xfId="32672"/>
    <cellStyle name="20% - Accent1 4 2 2 3 3 3 5" xfId="32673"/>
    <cellStyle name="20% - Accent1 4 2 2 3 3 3 5 2" xfId="32674"/>
    <cellStyle name="20% - Accent1 4 2 2 3 3 3 5 2 2" xfId="32675"/>
    <cellStyle name="20% - Accent1 4 2 2 3 3 3 5 3" xfId="32676"/>
    <cellStyle name="20% - Accent1 4 2 2 3 3 3 6" xfId="32677"/>
    <cellStyle name="20% - Accent1 4 2 2 3 3 3 6 2" xfId="32678"/>
    <cellStyle name="20% - Accent1 4 2 2 3 3 3 6 2 2" xfId="32679"/>
    <cellStyle name="20% - Accent1 4 2 2 3 3 3 6 3" xfId="32680"/>
    <cellStyle name="20% - Accent1 4 2 2 3 3 3 7" xfId="32681"/>
    <cellStyle name="20% - Accent1 4 2 2 3 3 3 7 2" xfId="32682"/>
    <cellStyle name="20% - Accent1 4 2 2 3 3 3 8" xfId="32683"/>
    <cellStyle name="20% - Accent1 4 2 2 3 3 3 8 2" xfId="32684"/>
    <cellStyle name="20% - Accent1 4 2 2 3 3 3 9" xfId="32685"/>
    <cellStyle name="20% - Accent1 4 2 2 3 3 4" xfId="32686"/>
    <cellStyle name="20% - Accent1 4 2 2 3 3 4 2" xfId="32687"/>
    <cellStyle name="20% - Accent1 4 2 2 3 3 4 2 2" xfId="32688"/>
    <cellStyle name="20% - Accent1 4 2 2 3 3 4 2 2 2" xfId="32689"/>
    <cellStyle name="20% - Accent1 4 2 2 3 3 4 2 3" xfId="32690"/>
    <cellStyle name="20% - Accent1 4 2 2 3 3 4 3" xfId="32691"/>
    <cellStyle name="20% - Accent1 4 2 2 3 3 4 3 2" xfId="32692"/>
    <cellStyle name="20% - Accent1 4 2 2 3 3 4 4" xfId="32693"/>
    <cellStyle name="20% - Accent1 4 2 2 3 3 5" xfId="32694"/>
    <cellStyle name="20% - Accent1 4 2 2 3 3 5 2" xfId="32695"/>
    <cellStyle name="20% - Accent1 4 2 2 3 3 5 2 2" xfId="32696"/>
    <cellStyle name="20% - Accent1 4 2 2 3 3 5 2 2 2" xfId="32697"/>
    <cellStyle name="20% - Accent1 4 2 2 3 3 5 2 3" xfId="32698"/>
    <cellStyle name="20% - Accent1 4 2 2 3 3 5 3" xfId="32699"/>
    <cellStyle name="20% - Accent1 4 2 2 3 3 5 3 2" xfId="32700"/>
    <cellStyle name="20% - Accent1 4 2 2 3 3 5 4" xfId="32701"/>
    <cellStyle name="20% - Accent1 4 2 2 3 3 6" xfId="32702"/>
    <cellStyle name="20% - Accent1 4 2 2 3 3 6 2" xfId="32703"/>
    <cellStyle name="20% - Accent1 4 2 2 3 3 6 2 2" xfId="32704"/>
    <cellStyle name="20% - Accent1 4 2 2 3 3 6 2 2 2" xfId="32705"/>
    <cellStyle name="20% - Accent1 4 2 2 3 3 6 2 3" xfId="32706"/>
    <cellStyle name="20% - Accent1 4 2 2 3 3 6 3" xfId="32707"/>
    <cellStyle name="20% - Accent1 4 2 2 3 3 6 3 2" xfId="32708"/>
    <cellStyle name="20% - Accent1 4 2 2 3 3 6 4" xfId="32709"/>
    <cellStyle name="20% - Accent1 4 2 2 3 3 7" xfId="32710"/>
    <cellStyle name="20% - Accent1 4 2 2 3 3 7 2" xfId="32711"/>
    <cellStyle name="20% - Accent1 4 2 2 3 3 7 2 2" xfId="32712"/>
    <cellStyle name="20% - Accent1 4 2 2 3 3 7 3" xfId="32713"/>
    <cellStyle name="20% - Accent1 4 2 2 3 3 8" xfId="32714"/>
    <cellStyle name="20% - Accent1 4 2 2 3 3 8 2" xfId="32715"/>
    <cellStyle name="20% - Accent1 4 2 2 3 3 8 2 2" xfId="32716"/>
    <cellStyle name="20% - Accent1 4 2 2 3 3 8 3" xfId="32717"/>
    <cellStyle name="20% - Accent1 4 2 2 3 3 9" xfId="32718"/>
    <cellStyle name="20% - Accent1 4 2 2 3 3 9 2" xfId="32719"/>
    <cellStyle name="20% - Accent1 4 2 2 3 4" xfId="32720"/>
    <cellStyle name="20% - Accent1 4 2 2 3 4 10" xfId="32721"/>
    <cellStyle name="20% - Accent1 4 2 2 3 4 10 2" xfId="32722"/>
    <cellStyle name="20% - Accent1 4 2 2 3 4 11" xfId="32723"/>
    <cellStyle name="20% - Accent1 4 2 2 3 4 2" xfId="32724"/>
    <cellStyle name="20% - Accent1 4 2 2 3 4 2 2" xfId="32725"/>
    <cellStyle name="20% - Accent1 4 2 2 3 4 2 2 2" xfId="32726"/>
    <cellStyle name="20% - Accent1 4 2 2 3 4 2 2 2 2" xfId="32727"/>
    <cellStyle name="20% - Accent1 4 2 2 3 4 2 2 2 2 2" xfId="32728"/>
    <cellStyle name="20% - Accent1 4 2 2 3 4 2 2 2 3" xfId="32729"/>
    <cellStyle name="20% - Accent1 4 2 2 3 4 2 2 3" xfId="32730"/>
    <cellStyle name="20% - Accent1 4 2 2 3 4 2 2 3 2" xfId="32731"/>
    <cellStyle name="20% - Accent1 4 2 2 3 4 2 2 4" xfId="32732"/>
    <cellStyle name="20% - Accent1 4 2 2 3 4 2 3" xfId="32733"/>
    <cellStyle name="20% - Accent1 4 2 2 3 4 2 3 2" xfId="32734"/>
    <cellStyle name="20% - Accent1 4 2 2 3 4 2 3 2 2" xfId="32735"/>
    <cellStyle name="20% - Accent1 4 2 2 3 4 2 3 2 2 2" xfId="32736"/>
    <cellStyle name="20% - Accent1 4 2 2 3 4 2 3 2 3" xfId="32737"/>
    <cellStyle name="20% - Accent1 4 2 2 3 4 2 3 3" xfId="32738"/>
    <cellStyle name="20% - Accent1 4 2 2 3 4 2 3 3 2" xfId="32739"/>
    <cellStyle name="20% - Accent1 4 2 2 3 4 2 3 4" xfId="32740"/>
    <cellStyle name="20% - Accent1 4 2 2 3 4 2 4" xfId="32741"/>
    <cellStyle name="20% - Accent1 4 2 2 3 4 2 4 2" xfId="32742"/>
    <cellStyle name="20% - Accent1 4 2 2 3 4 2 4 2 2" xfId="32743"/>
    <cellStyle name="20% - Accent1 4 2 2 3 4 2 4 2 2 2" xfId="32744"/>
    <cellStyle name="20% - Accent1 4 2 2 3 4 2 4 2 3" xfId="32745"/>
    <cellStyle name="20% - Accent1 4 2 2 3 4 2 4 3" xfId="32746"/>
    <cellStyle name="20% - Accent1 4 2 2 3 4 2 4 3 2" xfId="32747"/>
    <cellStyle name="20% - Accent1 4 2 2 3 4 2 4 4" xfId="32748"/>
    <cellStyle name="20% - Accent1 4 2 2 3 4 2 5" xfId="32749"/>
    <cellStyle name="20% - Accent1 4 2 2 3 4 2 5 2" xfId="32750"/>
    <cellStyle name="20% - Accent1 4 2 2 3 4 2 5 2 2" xfId="32751"/>
    <cellStyle name="20% - Accent1 4 2 2 3 4 2 5 3" xfId="32752"/>
    <cellStyle name="20% - Accent1 4 2 2 3 4 2 6" xfId="32753"/>
    <cellStyle name="20% - Accent1 4 2 2 3 4 2 6 2" xfId="32754"/>
    <cellStyle name="20% - Accent1 4 2 2 3 4 2 6 2 2" xfId="32755"/>
    <cellStyle name="20% - Accent1 4 2 2 3 4 2 6 3" xfId="32756"/>
    <cellStyle name="20% - Accent1 4 2 2 3 4 2 7" xfId="32757"/>
    <cellStyle name="20% - Accent1 4 2 2 3 4 2 7 2" xfId="32758"/>
    <cellStyle name="20% - Accent1 4 2 2 3 4 2 8" xfId="32759"/>
    <cellStyle name="20% - Accent1 4 2 2 3 4 2 8 2" xfId="32760"/>
    <cellStyle name="20% - Accent1 4 2 2 3 4 2 9" xfId="32761"/>
    <cellStyle name="20% - Accent1 4 2 2 3 4 3" xfId="32762"/>
    <cellStyle name="20% - Accent1 4 2 2 3 4 3 2" xfId="32763"/>
    <cellStyle name="20% - Accent1 4 2 2 3 4 3 2 2" xfId="32764"/>
    <cellStyle name="20% - Accent1 4 2 2 3 4 3 2 2 2" xfId="32765"/>
    <cellStyle name="20% - Accent1 4 2 2 3 4 3 2 2 2 2" xfId="32766"/>
    <cellStyle name="20% - Accent1 4 2 2 3 4 3 2 2 3" xfId="32767"/>
    <cellStyle name="20% - Accent1 4 2 2 3 4 3 2 3" xfId="32768"/>
    <cellStyle name="20% - Accent1 4 2 2 3 4 3 2 3 2" xfId="32769"/>
    <cellStyle name="20% - Accent1 4 2 2 3 4 3 2 4" xfId="32770"/>
    <cellStyle name="20% - Accent1 4 2 2 3 4 3 3" xfId="32771"/>
    <cellStyle name="20% - Accent1 4 2 2 3 4 3 3 2" xfId="32772"/>
    <cellStyle name="20% - Accent1 4 2 2 3 4 3 3 2 2" xfId="32773"/>
    <cellStyle name="20% - Accent1 4 2 2 3 4 3 3 2 2 2" xfId="32774"/>
    <cellStyle name="20% - Accent1 4 2 2 3 4 3 3 2 3" xfId="32775"/>
    <cellStyle name="20% - Accent1 4 2 2 3 4 3 3 3" xfId="32776"/>
    <cellStyle name="20% - Accent1 4 2 2 3 4 3 3 3 2" xfId="32777"/>
    <cellStyle name="20% - Accent1 4 2 2 3 4 3 3 4" xfId="32778"/>
    <cellStyle name="20% - Accent1 4 2 2 3 4 3 4" xfId="32779"/>
    <cellStyle name="20% - Accent1 4 2 2 3 4 3 4 2" xfId="32780"/>
    <cellStyle name="20% - Accent1 4 2 2 3 4 3 4 2 2" xfId="32781"/>
    <cellStyle name="20% - Accent1 4 2 2 3 4 3 4 2 2 2" xfId="32782"/>
    <cellStyle name="20% - Accent1 4 2 2 3 4 3 4 2 3" xfId="32783"/>
    <cellStyle name="20% - Accent1 4 2 2 3 4 3 4 3" xfId="32784"/>
    <cellStyle name="20% - Accent1 4 2 2 3 4 3 4 3 2" xfId="32785"/>
    <cellStyle name="20% - Accent1 4 2 2 3 4 3 4 4" xfId="32786"/>
    <cellStyle name="20% - Accent1 4 2 2 3 4 3 5" xfId="32787"/>
    <cellStyle name="20% - Accent1 4 2 2 3 4 3 5 2" xfId="32788"/>
    <cellStyle name="20% - Accent1 4 2 2 3 4 3 5 2 2" xfId="32789"/>
    <cellStyle name="20% - Accent1 4 2 2 3 4 3 5 3" xfId="32790"/>
    <cellStyle name="20% - Accent1 4 2 2 3 4 3 6" xfId="32791"/>
    <cellStyle name="20% - Accent1 4 2 2 3 4 3 6 2" xfId="32792"/>
    <cellStyle name="20% - Accent1 4 2 2 3 4 3 6 2 2" xfId="32793"/>
    <cellStyle name="20% - Accent1 4 2 2 3 4 3 6 3" xfId="32794"/>
    <cellStyle name="20% - Accent1 4 2 2 3 4 3 7" xfId="32795"/>
    <cellStyle name="20% - Accent1 4 2 2 3 4 3 7 2" xfId="32796"/>
    <cellStyle name="20% - Accent1 4 2 2 3 4 3 8" xfId="32797"/>
    <cellStyle name="20% - Accent1 4 2 2 3 4 3 8 2" xfId="32798"/>
    <cellStyle name="20% - Accent1 4 2 2 3 4 3 9" xfId="32799"/>
    <cellStyle name="20% - Accent1 4 2 2 3 4 4" xfId="32800"/>
    <cellStyle name="20% - Accent1 4 2 2 3 4 4 2" xfId="32801"/>
    <cellStyle name="20% - Accent1 4 2 2 3 4 4 2 2" xfId="32802"/>
    <cellStyle name="20% - Accent1 4 2 2 3 4 4 2 2 2" xfId="32803"/>
    <cellStyle name="20% - Accent1 4 2 2 3 4 4 2 3" xfId="32804"/>
    <cellStyle name="20% - Accent1 4 2 2 3 4 4 3" xfId="32805"/>
    <cellStyle name="20% - Accent1 4 2 2 3 4 4 3 2" xfId="32806"/>
    <cellStyle name="20% - Accent1 4 2 2 3 4 4 4" xfId="32807"/>
    <cellStyle name="20% - Accent1 4 2 2 3 4 5" xfId="32808"/>
    <cellStyle name="20% - Accent1 4 2 2 3 4 5 2" xfId="32809"/>
    <cellStyle name="20% - Accent1 4 2 2 3 4 5 2 2" xfId="32810"/>
    <cellStyle name="20% - Accent1 4 2 2 3 4 5 2 2 2" xfId="32811"/>
    <cellStyle name="20% - Accent1 4 2 2 3 4 5 2 3" xfId="32812"/>
    <cellStyle name="20% - Accent1 4 2 2 3 4 5 3" xfId="32813"/>
    <cellStyle name="20% - Accent1 4 2 2 3 4 5 3 2" xfId="32814"/>
    <cellStyle name="20% - Accent1 4 2 2 3 4 5 4" xfId="32815"/>
    <cellStyle name="20% - Accent1 4 2 2 3 4 6" xfId="32816"/>
    <cellStyle name="20% - Accent1 4 2 2 3 4 6 2" xfId="32817"/>
    <cellStyle name="20% - Accent1 4 2 2 3 4 6 2 2" xfId="32818"/>
    <cellStyle name="20% - Accent1 4 2 2 3 4 6 2 2 2" xfId="32819"/>
    <cellStyle name="20% - Accent1 4 2 2 3 4 6 2 3" xfId="32820"/>
    <cellStyle name="20% - Accent1 4 2 2 3 4 6 3" xfId="32821"/>
    <cellStyle name="20% - Accent1 4 2 2 3 4 6 3 2" xfId="32822"/>
    <cellStyle name="20% - Accent1 4 2 2 3 4 6 4" xfId="32823"/>
    <cellStyle name="20% - Accent1 4 2 2 3 4 7" xfId="32824"/>
    <cellStyle name="20% - Accent1 4 2 2 3 4 7 2" xfId="32825"/>
    <cellStyle name="20% - Accent1 4 2 2 3 4 7 2 2" xfId="32826"/>
    <cellStyle name="20% - Accent1 4 2 2 3 4 7 3" xfId="32827"/>
    <cellStyle name="20% - Accent1 4 2 2 3 4 8" xfId="32828"/>
    <cellStyle name="20% - Accent1 4 2 2 3 4 8 2" xfId="32829"/>
    <cellStyle name="20% - Accent1 4 2 2 3 4 8 2 2" xfId="32830"/>
    <cellStyle name="20% - Accent1 4 2 2 3 4 8 3" xfId="32831"/>
    <cellStyle name="20% - Accent1 4 2 2 3 4 9" xfId="32832"/>
    <cellStyle name="20% - Accent1 4 2 2 3 4 9 2" xfId="32833"/>
    <cellStyle name="20% - Accent1 4 2 2 3 5" xfId="32834"/>
    <cellStyle name="20% - Accent1 4 2 2 3 5 2" xfId="32835"/>
    <cellStyle name="20% - Accent1 4 2 2 3 5 2 2" xfId="32836"/>
    <cellStyle name="20% - Accent1 4 2 2 3 5 2 2 2" xfId="32837"/>
    <cellStyle name="20% - Accent1 4 2 2 3 5 2 2 2 2" xfId="32838"/>
    <cellStyle name="20% - Accent1 4 2 2 3 5 2 2 3" xfId="32839"/>
    <cellStyle name="20% - Accent1 4 2 2 3 5 2 3" xfId="32840"/>
    <cellStyle name="20% - Accent1 4 2 2 3 5 2 3 2" xfId="32841"/>
    <cellStyle name="20% - Accent1 4 2 2 3 5 2 4" xfId="32842"/>
    <cellStyle name="20% - Accent1 4 2 2 3 5 3" xfId="32843"/>
    <cellStyle name="20% - Accent1 4 2 2 3 5 3 2" xfId="32844"/>
    <cellStyle name="20% - Accent1 4 2 2 3 5 3 2 2" xfId="32845"/>
    <cellStyle name="20% - Accent1 4 2 2 3 5 3 2 2 2" xfId="32846"/>
    <cellStyle name="20% - Accent1 4 2 2 3 5 3 2 3" xfId="32847"/>
    <cellStyle name="20% - Accent1 4 2 2 3 5 3 3" xfId="32848"/>
    <cellStyle name="20% - Accent1 4 2 2 3 5 3 3 2" xfId="32849"/>
    <cellStyle name="20% - Accent1 4 2 2 3 5 3 4" xfId="32850"/>
    <cellStyle name="20% - Accent1 4 2 2 3 5 4" xfId="32851"/>
    <cellStyle name="20% - Accent1 4 2 2 3 5 4 2" xfId="32852"/>
    <cellStyle name="20% - Accent1 4 2 2 3 5 4 2 2" xfId="32853"/>
    <cellStyle name="20% - Accent1 4 2 2 3 5 4 2 2 2" xfId="32854"/>
    <cellStyle name="20% - Accent1 4 2 2 3 5 4 2 3" xfId="32855"/>
    <cellStyle name="20% - Accent1 4 2 2 3 5 4 3" xfId="32856"/>
    <cellStyle name="20% - Accent1 4 2 2 3 5 4 3 2" xfId="32857"/>
    <cellStyle name="20% - Accent1 4 2 2 3 5 4 4" xfId="32858"/>
    <cellStyle name="20% - Accent1 4 2 2 3 5 5" xfId="32859"/>
    <cellStyle name="20% - Accent1 4 2 2 3 5 5 2" xfId="32860"/>
    <cellStyle name="20% - Accent1 4 2 2 3 5 5 2 2" xfId="32861"/>
    <cellStyle name="20% - Accent1 4 2 2 3 5 5 3" xfId="32862"/>
    <cellStyle name="20% - Accent1 4 2 2 3 5 6" xfId="32863"/>
    <cellStyle name="20% - Accent1 4 2 2 3 5 6 2" xfId="32864"/>
    <cellStyle name="20% - Accent1 4 2 2 3 5 6 2 2" xfId="32865"/>
    <cellStyle name="20% - Accent1 4 2 2 3 5 6 3" xfId="32866"/>
    <cellStyle name="20% - Accent1 4 2 2 3 5 7" xfId="32867"/>
    <cellStyle name="20% - Accent1 4 2 2 3 5 7 2" xfId="32868"/>
    <cellStyle name="20% - Accent1 4 2 2 3 5 8" xfId="32869"/>
    <cellStyle name="20% - Accent1 4 2 2 3 5 8 2" xfId="32870"/>
    <cellStyle name="20% - Accent1 4 2 2 3 5 9" xfId="32871"/>
    <cellStyle name="20% - Accent1 4 2 2 3 6" xfId="32872"/>
    <cellStyle name="20% - Accent1 4 2 2 3 6 2" xfId="32873"/>
    <cellStyle name="20% - Accent1 4 2 2 3 6 2 2" xfId="32874"/>
    <cellStyle name="20% - Accent1 4 2 2 3 6 2 2 2" xfId="32875"/>
    <cellStyle name="20% - Accent1 4 2 2 3 6 2 2 2 2" xfId="32876"/>
    <cellStyle name="20% - Accent1 4 2 2 3 6 2 2 3" xfId="32877"/>
    <cellStyle name="20% - Accent1 4 2 2 3 6 2 3" xfId="32878"/>
    <cellStyle name="20% - Accent1 4 2 2 3 6 2 3 2" xfId="32879"/>
    <cellStyle name="20% - Accent1 4 2 2 3 6 2 4" xfId="32880"/>
    <cellStyle name="20% - Accent1 4 2 2 3 6 3" xfId="32881"/>
    <cellStyle name="20% - Accent1 4 2 2 3 6 3 2" xfId="32882"/>
    <cellStyle name="20% - Accent1 4 2 2 3 6 3 2 2" xfId="32883"/>
    <cellStyle name="20% - Accent1 4 2 2 3 6 3 2 2 2" xfId="32884"/>
    <cellStyle name="20% - Accent1 4 2 2 3 6 3 2 3" xfId="32885"/>
    <cellStyle name="20% - Accent1 4 2 2 3 6 3 3" xfId="32886"/>
    <cellStyle name="20% - Accent1 4 2 2 3 6 3 3 2" xfId="32887"/>
    <cellStyle name="20% - Accent1 4 2 2 3 6 3 4" xfId="32888"/>
    <cellStyle name="20% - Accent1 4 2 2 3 6 4" xfId="32889"/>
    <cellStyle name="20% - Accent1 4 2 2 3 6 4 2" xfId="32890"/>
    <cellStyle name="20% - Accent1 4 2 2 3 6 4 2 2" xfId="32891"/>
    <cellStyle name="20% - Accent1 4 2 2 3 6 4 2 2 2" xfId="32892"/>
    <cellStyle name="20% - Accent1 4 2 2 3 6 4 2 3" xfId="32893"/>
    <cellStyle name="20% - Accent1 4 2 2 3 6 4 3" xfId="32894"/>
    <cellStyle name="20% - Accent1 4 2 2 3 6 4 3 2" xfId="32895"/>
    <cellStyle name="20% - Accent1 4 2 2 3 6 4 4" xfId="32896"/>
    <cellStyle name="20% - Accent1 4 2 2 3 6 5" xfId="32897"/>
    <cellStyle name="20% - Accent1 4 2 2 3 6 5 2" xfId="32898"/>
    <cellStyle name="20% - Accent1 4 2 2 3 6 5 2 2" xfId="32899"/>
    <cellStyle name="20% - Accent1 4 2 2 3 6 5 3" xfId="32900"/>
    <cellStyle name="20% - Accent1 4 2 2 3 6 6" xfId="32901"/>
    <cellStyle name="20% - Accent1 4 2 2 3 6 6 2" xfId="32902"/>
    <cellStyle name="20% - Accent1 4 2 2 3 6 6 2 2" xfId="32903"/>
    <cellStyle name="20% - Accent1 4 2 2 3 6 6 3" xfId="32904"/>
    <cellStyle name="20% - Accent1 4 2 2 3 6 7" xfId="32905"/>
    <cellStyle name="20% - Accent1 4 2 2 3 6 7 2" xfId="32906"/>
    <cellStyle name="20% - Accent1 4 2 2 3 6 8" xfId="32907"/>
    <cellStyle name="20% - Accent1 4 2 2 3 6 8 2" xfId="32908"/>
    <cellStyle name="20% - Accent1 4 2 2 3 6 9" xfId="32909"/>
    <cellStyle name="20% - Accent1 4 2 2 3 7" xfId="32910"/>
    <cellStyle name="20% - Accent1 4 2 2 3 7 2" xfId="32911"/>
    <cellStyle name="20% - Accent1 4 2 2 3 7 2 2" xfId="32912"/>
    <cellStyle name="20% - Accent1 4 2 2 3 7 2 2 2" xfId="32913"/>
    <cellStyle name="20% - Accent1 4 2 2 3 7 2 3" xfId="32914"/>
    <cellStyle name="20% - Accent1 4 2 2 3 7 3" xfId="32915"/>
    <cellStyle name="20% - Accent1 4 2 2 3 7 3 2" xfId="32916"/>
    <cellStyle name="20% - Accent1 4 2 2 3 7 4" xfId="32917"/>
    <cellStyle name="20% - Accent1 4 2 2 3 8" xfId="32918"/>
    <cellStyle name="20% - Accent1 4 2 2 3 8 2" xfId="32919"/>
    <cellStyle name="20% - Accent1 4 2 2 3 8 2 2" xfId="32920"/>
    <cellStyle name="20% - Accent1 4 2 2 3 8 2 2 2" xfId="32921"/>
    <cellStyle name="20% - Accent1 4 2 2 3 8 2 3" xfId="32922"/>
    <cellStyle name="20% - Accent1 4 2 2 3 8 3" xfId="32923"/>
    <cellStyle name="20% - Accent1 4 2 2 3 8 3 2" xfId="32924"/>
    <cellStyle name="20% - Accent1 4 2 2 3 8 4" xfId="32925"/>
    <cellStyle name="20% - Accent1 4 2 2 3 9" xfId="32926"/>
    <cellStyle name="20% - Accent1 4 2 2 3 9 2" xfId="32927"/>
    <cellStyle name="20% - Accent1 4 2 2 3 9 2 2" xfId="32928"/>
    <cellStyle name="20% - Accent1 4 2 2 3 9 2 2 2" xfId="32929"/>
    <cellStyle name="20% - Accent1 4 2 2 3 9 2 3" xfId="32930"/>
    <cellStyle name="20% - Accent1 4 2 2 3 9 3" xfId="32931"/>
    <cellStyle name="20% - Accent1 4 2 2 3 9 3 2" xfId="32932"/>
    <cellStyle name="20% - Accent1 4 2 2 3 9 4" xfId="32933"/>
    <cellStyle name="20% - Accent1 4 2 2 4" xfId="32934"/>
    <cellStyle name="20% - Accent1 4 2 2 4 10" xfId="32935"/>
    <cellStyle name="20% - Accent1 4 2 2 4 10 2" xfId="32936"/>
    <cellStyle name="20% - Accent1 4 2 2 4 11" xfId="32937"/>
    <cellStyle name="20% - Accent1 4 2 2 4 2" xfId="32938"/>
    <cellStyle name="20% - Accent1 4 2 2 4 2 2" xfId="32939"/>
    <cellStyle name="20% - Accent1 4 2 2 4 2 2 2" xfId="32940"/>
    <cellStyle name="20% - Accent1 4 2 2 4 2 2 2 2" xfId="32941"/>
    <cellStyle name="20% - Accent1 4 2 2 4 2 2 2 2 2" xfId="32942"/>
    <cellStyle name="20% - Accent1 4 2 2 4 2 2 2 3" xfId="32943"/>
    <cellStyle name="20% - Accent1 4 2 2 4 2 2 3" xfId="32944"/>
    <cellStyle name="20% - Accent1 4 2 2 4 2 2 3 2" xfId="32945"/>
    <cellStyle name="20% - Accent1 4 2 2 4 2 2 4" xfId="32946"/>
    <cellStyle name="20% - Accent1 4 2 2 4 2 3" xfId="32947"/>
    <cellStyle name="20% - Accent1 4 2 2 4 2 3 2" xfId="32948"/>
    <cellStyle name="20% - Accent1 4 2 2 4 2 3 2 2" xfId="32949"/>
    <cellStyle name="20% - Accent1 4 2 2 4 2 3 2 2 2" xfId="32950"/>
    <cellStyle name="20% - Accent1 4 2 2 4 2 3 2 3" xfId="32951"/>
    <cellStyle name="20% - Accent1 4 2 2 4 2 3 3" xfId="32952"/>
    <cellStyle name="20% - Accent1 4 2 2 4 2 3 3 2" xfId="32953"/>
    <cellStyle name="20% - Accent1 4 2 2 4 2 3 4" xfId="32954"/>
    <cellStyle name="20% - Accent1 4 2 2 4 2 4" xfId="32955"/>
    <cellStyle name="20% - Accent1 4 2 2 4 2 4 2" xfId="32956"/>
    <cellStyle name="20% - Accent1 4 2 2 4 2 4 2 2" xfId="32957"/>
    <cellStyle name="20% - Accent1 4 2 2 4 2 4 2 2 2" xfId="32958"/>
    <cellStyle name="20% - Accent1 4 2 2 4 2 4 2 3" xfId="32959"/>
    <cellStyle name="20% - Accent1 4 2 2 4 2 4 3" xfId="32960"/>
    <cellStyle name="20% - Accent1 4 2 2 4 2 4 3 2" xfId="32961"/>
    <cellStyle name="20% - Accent1 4 2 2 4 2 4 4" xfId="32962"/>
    <cellStyle name="20% - Accent1 4 2 2 4 2 5" xfId="32963"/>
    <cellStyle name="20% - Accent1 4 2 2 4 2 5 2" xfId="32964"/>
    <cellStyle name="20% - Accent1 4 2 2 4 2 5 2 2" xfId="32965"/>
    <cellStyle name="20% - Accent1 4 2 2 4 2 5 3" xfId="32966"/>
    <cellStyle name="20% - Accent1 4 2 2 4 2 6" xfId="32967"/>
    <cellStyle name="20% - Accent1 4 2 2 4 2 6 2" xfId="32968"/>
    <cellStyle name="20% - Accent1 4 2 2 4 2 6 2 2" xfId="32969"/>
    <cellStyle name="20% - Accent1 4 2 2 4 2 6 3" xfId="32970"/>
    <cellStyle name="20% - Accent1 4 2 2 4 2 7" xfId="32971"/>
    <cellStyle name="20% - Accent1 4 2 2 4 2 7 2" xfId="32972"/>
    <cellStyle name="20% - Accent1 4 2 2 4 2 8" xfId="32973"/>
    <cellStyle name="20% - Accent1 4 2 2 4 2 8 2" xfId="32974"/>
    <cellStyle name="20% - Accent1 4 2 2 4 2 9" xfId="32975"/>
    <cellStyle name="20% - Accent1 4 2 2 4 3" xfId="32976"/>
    <cellStyle name="20% - Accent1 4 2 2 4 3 2" xfId="32977"/>
    <cellStyle name="20% - Accent1 4 2 2 4 3 2 2" xfId="32978"/>
    <cellStyle name="20% - Accent1 4 2 2 4 3 2 2 2" xfId="32979"/>
    <cellStyle name="20% - Accent1 4 2 2 4 3 2 2 2 2" xfId="32980"/>
    <cellStyle name="20% - Accent1 4 2 2 4 3 2 2 3" xfId="32981"/>
    <cellStyle name="20% - Accent1 4 2 2 4 3 2 3" xfId="32982"/>
    <cellStyle name="20% - Accent1 4 2 2 4 3 2 3 2" xfId="32983"/>
    <cellStyle name="20% - Accent1 4 2 2 4 3 2 4" xfId="32984"/>
    <cellStyle name="20% - Accent1 4 2 2 4 3 3" xfId="32985"/>
    <cellStyle name="20% - Accent1 4 2 2 4 3 3 2" xfId="32986"/>
    <cellStyle name="20% - Accent1 4 2 2 4 3 3 2 2" xfId="32987"/>
    <cellStyle name="20% - Accent1 4 2 2 4 3 3 2 2 2" xfId="32988"/>
    <cellStyle name="20% - Accent1 4 2 2 4 3 3 2 3" xfId="32989"/>
    <cellStyle name="20% - Accent1 4 2 2 4 3 3 3" xfId="32990"/>
    <cellStyle name="20% - Accent1 4 2 2 4 3 3 3 2" xfId="32991"/>
    <cellStyle name="20% - Accent1 4 2 2 4 3 3 4" xfId="32992"/>
    <cellStyle name="20% - Accent1 4 2 2 4 3 4" xfId="32993"/>
    <cellStyle name="20% - Accent1 4 2 2 4 3 4 2" xfId="32994"/>
    <cellStyle name="20% - Accent1 4 2 2 4 3 4 2 2" xfId="32995"/>
    <cellStyle name="20% - Accent1 4 2 2 4 3 4 2 2 2" xfId="32996"/>
    <cellStyle name="20% - Accent1 4 2 2 4 3 4 2 3" xfId="32997"/>
    <cellStyle name="20% - Accent1 4 2 2 4 3 4 3" xfId="32998"/>
    <cellStyle name="20% - Accent1 4 2 2 4 3 4 3 2" xfId="32999"/>
    <cellStyle name="20% - Accent1 4 2 2 4 3 4 4" xfId="33000"/>
    <cellStyle name="20% - Accent1 4 2 2 4 3 5" xfId="33001"/>
    <cellStyle name="20% - Accent1 4 2 2 4 3 5 2" xfId="33002"/>
    <cellStyle name="20% - Accent1 4 2 2 4 3 5 2 2" xfId="33003"/>
    <cellStyle name="20% - Accent1 4 2 2 4 3 5 3" xfId="33004"/>
    <cellStyle name="20% - Accent1 4 2 2 4 3 6" xfId="33005"/>
    <cellStyle name="20% - Accent1 4 2 2 4 3 6 2" xfId="33006"/>
    <cellStyle name="20% - Accent1 4 2 2 4 3 6 2 2" xfId="33007"/>
    <cellStyle name="20% - Accent1 4 2 2 4 3 6 3" xfId="33008"/>
    <cellStyle name="20% - Accent1 4 2 2 4 3 7" xfId="33009"/>
    <cellStyle name="20% - Accent1 4 2 2 4 3 7 2" xfId="33010"/>
    <cellStyle name="20% - Accent1 4 2 2 4 3 8" xfId="33011"/>
    <cellStyle name="20% - Accent1 4 2 2 4 3 8 2" xfId="33012"/>
    <cellStyle name="20% - Accent1 4 2 2 4 3 9" xfId="33013"/>
    <cellStyle name="20% - Accent1 4 2 2 4 4" xfId="33014"/>
    <cellStyle name="20% - Accent1 4 2 2 4 4 2" xfId="33015"/>
    <cellStyle name="20% - Accent1 4 2 2 4 4 2 2" xfId="33016"/>
    <cellStyle name="20% - Accent1 4 2 2 4 4 2 2 2" xfId="33017"/>
    <cellStyle name="20% - Accent1 4 2 2 4 4 2 3" xfId="33018"/>
    <cellStyle name="20% - Accent1 4 2 2 4 4 3" xfId="33019"/>
    <cellStyle name="20% - Accent1 4 2 2 4 4 3 2" xfId="33020"/>
    <cellStyle name="20% - Accent1 4 2 2 4 4 4" xfId="33021"/>
    <cellStyle name="20% - Accent1 4 2 2 4 5" xfId="33022"/>
    <cellStyle name="20% - Accent1 4 2 2 4 5 2" xfId="33023"/>
    <cellStyle name="20% - Accent1 4 2 2 4 5 2 2" xfId="33024"/>
    <cellStyle name="20% - Accent1 4 2 2 4 5 2 2 2" xfId="33025"/>
    <cellStyle name="20% - Accent1 4 2 2 4 5 2 3" xfId="33026"/>
    <cellStyle name="20% - Accent1 4 2 2 4 5 3" xfId="33027"/>
    <cellStyle name="20% - Accent1 4 2 2 4 5 3 2" xfId="33028"/>
    <cellStyle name="20% - Accent1 4 2 2 4 5 4" xfId="33029"/>
    <cellStyle name="20% - Accent1 4 2 2 4 6" xfId="33030"/>
    <cellStyle name="20% - Accent1 4 2 2 4 6 2" xfId="33031"/>
    <cellStyle name="20% - Accent1 4 2 2 4 6 2 2" xfId="33032"/>
    <cellStyle name="20% - Accent1 4 2 2 4 6 2 2 2" xfId="33033"/>
    <cellStyle name="20% - Accent1 4 2 2 4 6 2 3" xfId="33034"/>
    <cellStyle name="20% - Accent1 4 2 2 4 6 3" xfId="33035"/>
    <cellStyle name="20% - Accent1 4 2 2 4 6 3 2" xfId="33036"/>
    <cellStyle name="20% - Accent1 4 2 2 4 6 4" xfId="33037"/>
    <cellStyle name="20% - Accent1 4 2 2 4 7" xfId="33038"/>
    <cellStyle name="20% - Accent1 4 2 2 4 7 2" xfId="33039"/>
    <cellStyle name="20% - Accent1 4 2 2 4 7 2 2" xfId="33040"/>
    <cellStyle name="20% - Accent1 4 2 2 4 7 3" xfId="33041"/>
    <cellStyle name="20% - Accent1 4 2 2 4 8" xfId="33042"/>
    <cellStyle name="20% - Accent1 4 2 2 4 8 2" xfId="33043"/>
    <cellStyle name="20% - Accent1 4 2 2 4 8 2 2" xfId="33044"/>
    <cellStyle name="20% - Accent1 4 2 2 4 8 3" xfId="33045"/>
    <cellStyle name="20% - Accent1 4 2 2 4 9" xfId="33046"/>
    <cellStyle name="20% - Accent1 4 2 2 4 9 2" xfId="33047"/>
    <cellStyle name="20% - Accent1 4 2 2 5" xfId="33048"/>
    <cellStyle name="20% - Accent1 4 2 2 5 10" xfId="33049"/>
    <cellStyle name="20% - Accent1 4 2 2 5 10 2" xfId="33050"/>
    <cellStyle name="20% - Accent1 4 2 2 5 11" xfId="33051"/>
    <cellStyle name="20% - Accent1 4 2 2 5 2" xfId="33052"/>
    <cellStyle name="20% - Accent1 4 2 2 5 2 2" xfId="33053"/>
    <cellStyle name="20% - Accent1 4 2 2 5 2 2 2" xfId="33054"/>
    <cellStyle name="20% - Accent1 4 2 2 5 2 2 2 2" xfId="33055"/>
    <cellStyle name="20% - Accent1 4 2 2 5 2 2 2 2 2" xfId="33056"/>
    <cellStyle name="20% - Accent1 4 2 2 5 2 2 2 3" xfId="33057"/>
    <cellStyle name="20% - Accent1 4 2 2 5 2 2 3" xfId="33058"/>
    <cellStyle name="20% - Accent1 4 2 2 5 2 2 3 2" xfId="33059"/>
    <cellStyle name="20% - Accent1 4 2 2 5 2 2 4" xfId="33060"/>
    <cellStyle name="20% - Accent1 4 2 2 5 2 3" xfId="33061"/>
    <cellStyle name="20% - Accent1 4 2 2 5 2 3 2" xfId="33062"/>
    <cellStyle name="20% - Accent1 4 2 2 5 2 3 2 2" xfId="33063"/>
    <cellStyle name="20% - Accent1 4 2 2 5 2 3 2 2 2" xfId="33064"/>
    <cellStyle name="20% - Accent1 4 2 2 5 2 3 2 3" xfId="33065"/>
    <cellStyle name="20% - Accent1 4 2 2 5 2 3 3" xfId="33066"/>
    <cellStyle name="20% - Accent1 4 2 2 5 2 3 3 2" xfId="33067"/>
    <cellStyle name="20% - Accent1 4 2 2 5 2 3 4" xfId="33068"/>
    <cellStyle name="20% - Accent1 4 2 2 5 2 4" xfId="33069"/>
    <cellStyle name="20% - Accent1 4 2 2 5 2 4 2" xfId="33070"/>
    <cellStyle name="20% - Accent1 4 2 2 5 2 4 2 2" xfId="33071"/>
    <cellStyle name="20% - Accent1 4 2 2 5 2 4 2 2 2" xfId="33072"/>
    <cellStyle name="20% - Accent1 4 2 2 5 2 4 2 3" xfId="33073"/>
    <cellStyle name="20% - Accent1 4 2 2 5 2 4 3" xfId="33074"/>
    <cellStyle name="20% - Accent1 4 2 2 5 2 4 3 2" xfId="33075"/>
    <cellStyle name="20% - Accent1 4 2 2 5 2 4 4" xfId="33076"/>
    <cellStyle name="20% - Accent1 4 2 2 5 2 5" xfId="33077"/>
    <cellStyle name="20% - Accent1 4 2 2 5 2 5 2" xfId="33078"/>
    <cellStyle name="20% - Accent1 4 2 2 5 2 5 2 2" xfId="33079"/>
    <cellStyle name="20% - Accent1 4 2 2 5 2 5 3" xfId="33080"/>
    <cellStyle name="20% - Accent1 4 2 2 5 2 6" xfId="33081"/>
    <cellStyle name="20% - Accent1 4 2 2 5 2 6 2" xfId="33082"/>
    <cellStyle name="20% - Accent1 4 2 2 5 2 6 2 2" xfId="33083"/>
    <cellStyle name="20% - Accent1 4 2 2 5 2 6 3" xfId="33084"/>
    <cellStyle name="20% - Accent1 4 2 2 5 2 7" xfId="33085"/>
    <cellStyle name="20% - Accent1 4 2 2 5 2 7 2" xfId="33086"/>
    <cellStyle name="20% - Accent1 4 2 2 5 2 8" xfId="33087"/>
    <cellStyle name="20% - Accent1 4 2 2 5 2 8 2" xfId="33088"/>
    <cellStyle name="20% - Accent1 4 2 2 5 2 9" xfId="33089"/>
    <cellStyle name="20% - Accent1 4 2 2 5 3" xfId="33090"/>
    <cellStyle name="20% - Accent1 4 2 2 5 3 2" xfId="33091"/>
    <cellStyle name="20% - Accent1 4 2 2 5 3 2 2" xfId="33092"/>
    <cellStyle name="20% - Accent1 4 2 2 5 3 2 2 2" xfId="33093"/>
    <cellStyle name="20% - Accent1 4 2 2 5 3 2 2 2 2" xfId="33094"/>
    <cellStyle name="20% - Accent1 4 2 2 5 3 2 2 3" xfId="33095"/>
    <cellStyle name="20% - Accent1 4 2 2 5 3 2 3" xfId="33096"/>
    <cellStyle name="20% - Accent1 4 2 2 5 3 2 3 2" xfId="33097"/>
    <cellStyle name="20% - Accent1 4 2 2 5 3 2 4" xfId="33098"/>
    <cellStyle name="20% - Accent1 4 2 2 5 3 3" xfId="33099"/>
    <cellStyle name="20% - Accent1 4 2 2 5 3 3 2" xfId="33100"/>
    <cellStyle name="20% - Accent1 4 2 2 5 3 3 2 2" xfId="33101"/>
    <cellStyle name="20% - Accent1 4 2 2 5 3 3 2 2 2" xfId="33102"/>
    <cellStyle name="20% - Accent1 4 2 2 5 3 3 2 3" xfId="33103"/>
    <cellStyle name="20% - Accent1 4 2 2 5 3 3 3" xfId="33104"/>
    <cellStyle name="20% - Accent1 4 2 2 5 3 3 3 2" xfId="33105"/>
    <cellStyle name="20% - Accent1 4 2 2 5 3 3 4" xfId="33106"/>
    <cellStyle name="20% - Accent1 4 2 2 5 3 4" xfId="33107"/>
    <cellStyle name="20% - Accent1 4 2 2 5 3 4 2" xfId="33108"/>
    <cellStyle name="20% - Accent1 4 2 2 5 3 4 2 2" xfId="33109"/>
    <cellStyle name="20% - Accent1 4 2 2 5 3 4 2 2 2" xfId="33110"/>
    <cellStyle name="20% - Accent1 4 2 2 5 3 4 2 3" xfId="33111"/>
    <cellStyle name="20% - Accent1 4 2 2 5 3 4 3" xfId="33112"/>
    <cellStyle name="20% - Accent1 4 2 2 5 3 4 3 2" xfId="33113"/>
    <cellStyle name="20% - Accent1 4 2 2 5 3 4 4" xfId="33114"/>
    <cellStyle name="20% - Accent1 4 2 2 5 3 5" xfId="33115"/>
    <cellStyle name="20% - Accent1 4 2 2 5 3 5 2" xfId="33116"/>
    <cellStyle name="20% - Accent1 4 2 2 5 3 5 2 2" xfId="33117"/>
    <cellStyle name="20% - Accent1 4 2 2 5 3 5 3" xfId="33118"/>
    <cellStyle name="20% - Accent1 4 2 2 5 3 6" xfId="33119"/>
    <cellStyle name="20% - Accent1 4 2 2 5 3 6 2" xfId="33120"/>
    <cellStyle name="20% - Accent1 4 2 2 5 3 6 2 2" xfId="33121"/>
    <cellStyle name="20% - Accent1 4 2 2 5 3 6 3" xfId="33122"/>
    <cellStyle name="20% - Accent1 4 2 2 5 3 7" xfId="33123"/>
    <cellStyle name="20% - Accent1 4 2 2 5 3 7 2" xfId="33124"/>
    <cellStyle name="20% - Accent1 4 2 2 5 3 8" xfId="33125"/>
    <cellStyle name="20% - Accent1 4 2 2 5 3 8 2" xfId="33126"/>
    <cellStyle name="20% - Accent1 4 2 2 5 3 9" xfId="33127"/>
    <cellStyle name="20% - Accent1 4 2 2 5 4" xfId="33128"/>
    <cellStyle name="20% - Accent1 4 2 2 5 4 2" xfId="33129"/>
    <cellStyle name="20% - Accent1 4 2 2 5 4 2 2" xfId="33130"/>
    <cellStyle name="20% - Accent1 4 2 2 5 4 2 2 2" xfId="33131"/>
    <cellStyle name="20% - Accent1 4 2 2 5 4 2 3" xfId="33132"/>
    <cellStyle name="20% - Accent1 4 2 2 5 4 3" xfId="33133"/>
    <cellStyle name="20% - Accent1 4 2 2 5 4 3 2" xfId="33134"/>
    <cellStyle name="20% - Accent1 4 2 2 5 4 4" xfId="33135"/>
    <cellStyle name="20% - Accent1 4 2 2 5 5" xfId="33136"/>
    <cellStyle name="20% - Accent1 4 2 2 5 5 2" xfId="33137"/>
    <cellStyle name="20% - Accent1 4 2 2 5 5 2 2" xfId="33138"/>
    <cellStyle name="20% - Accent1 4 2 2 5 5 2 2 2" xfId="33139"/>
    <cellStyle name="20% - Accent1 4 2 2 5 5 2 3" xfId="33140"/>
    <cellStyle name="20% - Accent1 4 2 2 5 5 3" xfId="33141"/>
    <cellStyle name="20% - Accent1 4 2 2 5 5 3 2" xfId="33142"/>
    <cellStyle name="20% - Accent1 4 2 2 5 5 4" xfId="33143"/>
    <cellStyle name="20% - Accent1 4 2 2 5 6" xfId="33144"/>
    <cellStyle name="20% - Accent1 4 2 2 5 6 2" xfId="33145"/>
    <cellStyle name="20% - Accent1 4 2 2 5 6 2 2" xfId="33146"/>
    <cellStyle name="20% - Accent1 4 2 2 5 6 2 2 2" xfId="33147"/>
    <cellStyle name="20% - Accent1 4 2 2 5 6 2 3" xfId="33148"/>
    <cellStyle name="20% - Accent1 4 2 2 5 6 3" xfId="33149"/>
    <cellStyle name="20% - Accent1 4 2 2 5 6 3 2" xfId="33150"/>
    <cellStyle name="20% - Accent1 4 2 2 5 6 4" xfId="33151"/>
    <cellStyle name="20% - Accent1 4 2 2 5 7" xfId="33152"/>
    <cellStyle name="20% - Accent1 4 2 2 5 7 2" xfId="33153"/>
    <cellStyle name="20% - Accent1 4 2 2 5 7 2 2" xfId="33154"/>
    <cellStyle name="20% - Accent1 4 2 2 5 7 3" xfId="33155"/>
    <cellStyle name="20% - Accent1 4 2 2 5 8" xfId="33156"/>
    <cellStyle name="20% - Accent1 4 2 2 5 8 2" xfId="33157"/>
    <cellStyle name="20% - Accent1 4 2 2 5 8 2 2" xfId="33158"/>
    <cellStyle name="20% - Accent1 4 2 2 5 8 3" xfId="33159"/>
    <cellStyle name="20% - Accent1 4 2 2 5 9" xfId="33160"/>
    <cellStyle name="20% - Accent1 4 2 2 5 9 2" xfId="33161"/>
    <cellStyle name="20% - Accent1 4 2 2 6" xfId="33162"/>
    <cellStyle name="20% - Accent1 4 2 2 6 10" xfId="33163"/>
    <cellStyle name="20% - Accent1 4 2 2 6 10 2" xfId="33164"/>
    <cellStyle name="20% - Accent1 4 2 2 6 11" xfId="33165"/>
    <cellStyle name="20% - Accent1 4 2 2 6 2" xfId="33166"/>
    <cellStyle name="20% - Accent1 4 2 2 6 2 2" xfId="33167"/>
    <cellStyle name="20% - Accent1 4 2 2 6 2 2 2" xfId="33168"/>
    <cellStyle name="20% - Accent1 4 2 2 6 2 2 2 2" xfId="33169"/>
    <cellStyle name="20% - Accent1 4 2 2 6 2 2 2 2 2" xfId="33170"/>
    <cellStyle name="20% - Accent1 4 2 2 6 2 2 2 3" xfId="33171"/>
    <cellStyle name="20% - Accent1 4 2 2 6 2 2 3" xfId="33172"/>
    <cellStyle name="20% - Accent1 4 2 2 6 2 2 3 2" xfId="33173"/>
    <cellStyle name="20% - Accent1 4 2 2 6 2 2 4" xfId="33174"/>
    <cellStyle name="20% - Accent1 4 2 2 6 2 3" xfId="33175"/>
    <cellStyle name="20% - Accent1 4 2 2 6 2 3 2" xfId="33176"/>
    <cellStyle name="20% - Accent1 4 2 2 6 2 3 2 2" xfId="33177"/>
    <cellStyle name="20% - Accent1 4 2 2 6 2 3 2 2 2" xfId="33178"/>
    <cellStyle name="20% - Accent1 4 2 2 6 2 3 2 3" xfId="33179"/>
    <cellStyle name="20% - Accent1 4 2 2 6 2 3 3" xfId="33180"/>
    <cellStyle name="20% - Accent1 4 2 2 6 2 3 3 2" xfId="33181"/>
    <cellStyle name="20% - Accent1 4 2 2 6 2 3 4" xfId="33182"/>
    <cellStyle name="20% - Accent1 4 2 2 6 2 4" xfId="33183"/>
    <cellStyle name="20% - Accent1 4 2 2 6 2 4 2" xfId="33184"/>
    <cellStyle name="20% - Accent1 4 2 2 6 2 4 2 2" xfId="33185"/>
    <cellStyle name="20% - Accent1 4 2 2 6 2 4 2 2 2" xfId="33186"/>
    <cellStyle name="20% - Accent1 4 2 2 6 2 4 2 3" xfId="33187"/>
    <cellStyle name="20% - Accent1 4 2 2 6 2 4 3" xfId="33188"/>
    <cellStyle name="20% - Accent1 4 2 2 6 2 4 3 2" xfId="33189"/>
    <cellStyle name="20% - Accent1 4 2 2 6 2 4 4" xfId="33190"/>
    <cellStyle name="20% - Accent1 4 2 2 6 2 5" xfId="33191"/>
    <cellStyle name="20% - Accent1 4 2 2 6 2 5 2" xfId="33192"/>
    <cellStyle name="20% - Accent1 4 2 2 6 2 5 2 2" xfId="33193"/>
    <cellStyle name="20% - Accent1 4 2 2 6 2 5 3" xfId="33194"/>
    <cellStyle name="20% - Accent1 4 2 2 6 2 6" xfId="33195"/>
    <cellStyle name="20% - Accent1 4 2 2 6 2 6 2" xfId="33196"/>
    <cellStyle name="20% - Accent1 4 2 2 6 2 6 2 2" xfId="33197"/>
    <cellStyle name="20% - Accent1 4 2 2 6 2 6 3" xfId="33198"/>
    <cellStyle name="20% - Accent1 4 2 2 6 2 7" xfId="33199"/>
    <cellStyle name="20% - Accent1 4 2 2 6 2 7 2" xfId="33200"/>
    <cellStyle name="20% - Accent1 4 2 2 6 2 8" xfId="33201"/>
    <cellStyle name="20% - Accent1 4 2 2 6 2 8 2" xfId="33202"/>
    <cellStyle name="20% - Accent1 4 2 2 6 2 9" xfId="33203"/>
    <cellStyle name="20% - Accent1 4 2 2 6 3" xfId="33204"/>
    <cellStyle name="20% - Accent1 4 2 2 6 3 2" xfId="33205"/>
    <cellStyle name="20% - Accent1 4 2 2 6 3 2 2" xfId="33206"/>
    <cellStyle name="20% - Accent1 4 2 2 6 3 2 2 2" xfId="33207"/>
    <cellStyle name="20% - Accent1 4 2 2 6 3 2 2 2 2" xfId="33208"/>
    <cellStyle name="20% - Accent1 4 2 2 6 3 2 2 3" xfId="33209"/>
    <cellStyle name="20% - Accent1 4 2 2 6 3 2 3" xfId="33210"/>
    <cellStyle name="20% - Accent1 4 2 2 6 3 2 3 2" xfId="33211"/>
    <cellStyle name="20% - Accent1 4 2 2 6 3 2 4" xfId="33212"/>
    <cellStyle name="20% - Accent1 4 2 2 6 3 3" xfId="33213"/>
    <cellStyle name="20% - Accent1 4 2 2 6 3 3 2" xfId="33214"/>
    <cellStyle name="20% - Accent1 4 2 2 6 3 3 2 2" xfId="33215"/>
    <cellStyle name="20% - Accent1 4 2 2 6 3 3 2 2 2" xfId="33216"/>
    <cellStyle name="20% - Accent1 4 2 2 6 3 3 2 3" xfId="33217"/>
    <cellStyle name="20% - Accent1 4 2 2 6 3 3 3" xfId="33218"/>
    <cellStyle name="20% - Accent1 4 2 2 6 3 3 3 2" xfId="33219"/>
    <cellStyle name="20% - Accent1 4 2 2 6 3 3 4" xfId="33220"/>
    <cellStyle name="20% - Accent1 4 2 2 6 3 4" xfId="33221"/>
    <cellStyle name="20% - Accent1 4 2 2 6 3 4 2" xfId="33222"/>
    <cellStyle name="20% - Accent1 4 2 2 6 3 4 2 2" xfId="33223"/>
    <cellStyle name="20% - Accent1 4 2 2 6 3 4 2 2 2" xfId="33224"/>
    <cellStyle name="20% - Accent1 4 2 2 6 3 4 2 3" xfId="33225"/>
    <cellStyle name="20% - Accent1 4 2 2 6 3 4 3" xfId="33226"/>
    <cellStyle name="20% - Accent1 4 2 2 6 3 4 3 2" xfId="33227"/>
    <cellStyle name="20% - Accent1 4 2 2 6 3 4 4" xfId="33228"/>
    <cellStyle name="20% - Accent1 4 2 2 6 3 5" xfId="33229"/>
    <cellStyle name="20% - Accent1 4 2 2 6 3 5 2" xfId="33230"/>
    <cellStyle name="20% - Accent1 4 2 2 6 3 5 2 2" xfId="33231"/>
    <cellStyle name="20% - Accent1 4 2 2 6 3 5 3" xfId="33232"/>
    <cellStyle name="20% - Accent1 4 2 2 6 3 6" xfId="33233"/>
    <cellStyle name="20% - Accent1 4 2 2 6 3 6 2" xfId="33234"/>
    <cellStyle name="20% - Accent1 4 2 2 6 3 6 2 2" xfId="33235"/>
    <cellStyle name="20% - Accent1 4 2 2 6 3 6 3" xfId="33236"/>
    <cellStyle name="20% - Accent1 4 2 2 6 3 7" xfId="33237"/>
    <cellStyle name="20% - Accent1 4 2 2 6 3 7 2" xfId="33238"/>
    <cellStyle name="20% - Accent1 4 2 2 6 3 8" xfId="33239"/>
    <cellStyle name="20% - Accent1 4 2 2 6 3 8 2" xfId="33240"/>
    <cellStyle name="20% - Accent1 4 2 2 6 3 9" xfId="33241"/>
    <cellStyle name="20% - Accent1 4 2 2 6 4" xfId="33242"/>
    <cellStyle name="20% - Accent1 4 2 2 6 4 2" xfId="33243"/>
    <cellStyle name="20% - Accent1 4 2 2 6 4 2 2" xfId="33244"/>
    <cellStyle name="20% - Accent1 4 2 2 6 4 2 2 2" xfId="33245"/>
    <cellStyle name="20% - Accent1 4 2 2 6 4 2 3" xfId="33246"/>
    <cellStyle name="20% - Accent1 4 2 2 6 4 3" xfId="33247"/>
    <cellStyle name="20% - Accent1 4 2 2 6 4 3 2" xfId="33248"/>
    <cellStyle name="20% - Accent1 4 2 2 6 4 4" xfId="33249"/>
    <cellStyle name="20% - Accent1 4 2 2 6 5" xfId="33250"/>
    <cellStyle name="20% - Accent1 4 2 2 6 5 2" xfId="33251"/>
    <cellStyle name="20% - Accent1 4 2 2 6 5 2 2" xfId="33252"/>
    <cellStyle name="20% - Accent1 4 2 2 6 5 2 2 2" xfId="33253"/>
    <cellStyle name="20% - Accent1 4 2 2 6 5 2 3" xfId="33254"/>
    <cellStyle name="20% - Accent1 4 2 2 6 5 3" xfId="33255"/>
    <cellStyle name="20% - Accent1 4 2 2 6 5 3 2" xfId="33256"/>
    <cellStyle name="20% - Accent1 4 2 2 6 5 4" xfId="33257"/>
    <cellStyle name="20% - Accent1 4 2 2 6 6" xfId="33258"/>
    <cellStyle name="20% - Accent1 4 2 2 6 6 2" xfId="33259"/>
    <cellStyle name="20% - Accent1 4 2 2 6 6 2 2" xfId="33260"/>
    <cellStyle name="20% - Accent1 4 2 2 6 6 2 2 2" xfId="33261"/>
    <cellStyle name="20% - Accent1 4 2 2 6 6 2 3" xfId="33262"/>
    <cellStyle name="20% - Accent1 4 2 2 6 6 3" xfId="33263"/>
    <cellStyle name="20% - Accent1 4 2 2 6 6 3 2" xfId="33264"/>
    <cellStyle name="20% - Accent1 4 2 2 6 6 4" xfId="33265"/>
    <cellStyle name="20% - Accent1 4 2 2 6 7" xfId="33266"/>
    <cellStyle name="20% - Accent1 4 2 2 6 7 2" xfId="33267"/>
    <cellStyle name="20% - Accent1 4 2 2 6 7 2 2" xfId="33268"/>
    <cellStyle name="20% - Accent1 4 2 2 6 7 3" xfId="33269"/>
    <cellStyle name="20% - Accent1 4 2 2 6 8" xfId="33270"/>
    <cellStyle name="20% - Accent1 4 2 2 6 8 2" xfId="33271"/>
    <cellStyle name="20% - Accent1 4 2 2 6 8 2 2" xfId="33272"/>
    <cellStyle name="20% - Accent1 4 2 2 6 8 3" xfId="33273"/>
    <cellStyle name="20% - Accent1 4 2 2 6 9" xfId="33274"/>
    <cellStyle name="20% - Accent1 4 2 2 6 9 2" xfId="33275"/>
    <cellStyle name="20% - Accent1 4 2 2 7" xfId="33276"/>
    <cellStyle name="20% - Accent1 4 2 2 7 2" xfId="33277"/>
    <cellStyle name="20% - Accent1 4 2 2 7 2 2" xfId="33278"/>
    <cellStyle name="20% - Accent1 4 2 2 7 2 2 2" xfId="33279"/>
    <cellStyle name="20% - Accent1 4 2 2 7 2 2 2 2" xfId="33280"/>
    <cellStyle name="20% - Accent1 4 2 2 7 2 2 3" xfId="33281"/>
    <cellStyle name="20% - Accent1 4 2 2 7 2 3" xfId="33282"/>
    <cellStyle name="20% - Accent1 4 2 2 7 2 3 2" xfId="33283"/>
    <cellStyle name="20% - Accent1 4 2 2 7 2 4" xfId="33284"/>
    <cellStyle name="20% - Accent1 4 2 2 7 3" xfId="33285"/>
    <cellStyle name="20% - Accent1 4 2 2 7 3 2" xfId="33286"/>
    <cellStyle name="20% - Accent1 4 2 2 7 3 2 2" xfId="33287"/>
    <cellStyle name="20% - Accent1 4 2 2 7 3 2 2 2" xfId="33288"/>
    <cellStyle name="20% - Accent1 4 2 2 7 3 2 3" xfId="33289"/>
    <cellStyle name="20% - Accent1 4 2 2 7 3 3" xfId="33290"/>
    <cellStyle name="20% - Accent1 4 2 2 7 3 3 2" xfId="33291"/>
    <cellStyle name="20% - Accent1 4 2 2 7 3 4" xfId="33292"/>
    <cellStyle name="20% - Accent1 4 2 2 7 4" xfId="33293"/>
    <cellStyle name="20% - Accent1 4 2 2 7 4 2" xfId="33294"/>
    <cellStyle name="20% - Accent1 4 2 2 7 4 2 2" xfId="33295"/>
    <cellStyle name="20% - Accent1 4 2 2 7 4 2 2 2" xfId="33296"/>
    <cellStyle name="20% - Accent1 4 2 2 7 4 2 3" xfId="33297"/>
    <cellStyle name="20% - Accent1 4 2 2 7 4 3" xfId="33298"/>
    <cellStyle name="20% - Accent1 4 2 2 7 4 3 2" xfId="33299"/>
    <cellStyle name="20% - Accent1 4 2 2 7 4 4" xfId="33300"/>
    <cellStyle name="20% - Accent1 4 2 2 7 5" xfId="33301"/>
    <cellStyle name="20% - Accent1 4 2 2 7 5 2" xfId="33302"/>
    <cellStyle name="20% - Accent1 4 2 2 7 5 2 2" xfId="33303"/>
    <cellStyle name="20% - Accent1 4 2 2 7 5 3" xfId="33304"/>
    <cellStyle name="20% - Accent1 4 2 2 7 6" xfId="33305"/>
    <cellStyle name="20% - Accent1 4 2 2 7 6 2" xfId="33306"/>
    <cellStyle name="20% - Accent1 4 2 2 7 6 2 2" xfId="33307"/>
    <cellStyle name="20% - Accent1 4 2 2 7 6 3" xfId="33308"/>
    <cellStyle name="20% - Accent1 4 2 2 7 7" xfId="33309"/>
    <cellStyle name="20% - Accent1 4 2 2 7 7 2" xfId="33310"/>
    <cellStyle name="20% - Accent1 4 2 2 7 8" xfId="33311"/>
    <cellStyle name="20% - Accent1 4 2 2 7 8 2" xfId="33312"/>
    <cellStyle name="20% - Accent1 4 2 2 7 9" xfId="33313"/>
    <cellStyle name="20% - Accent1 4 2 2 8" xfId="33314"/>
    <cellStyle name="20% - Accent1 4 2 2 8 2" xfId="33315"/>
    <cellStyle name="20% - Accent1 4 2 2 8 2 2" xfId="33316"/>
    <cellStyle name="20% - Accent1 4 2 2 8 2 2 2" xfId="33317"/>
    <cellStyle name="20% - Accent1 4 2 2 8 2 2 2 2" xfId="33318"/>
    <cellStyle name="20% - Accent1 4 2 2 8 2 2 3" xfId="33319"/>
    <cellStyle name="20% - Accent1 4 2 2 8 2 3" xfId="33320"/>
    <cellStyle name="20% - Accent1 4 2 2 8 2 3 2" xfId="33321"/>
    <cellStyle name="20% - Accent1 4 2 2 8 2 4" xfId="33322"/>
    <cellStyle name="20% - Accent1 4 2 2 8 3" xfId="33323"/>
    <cellStyle name="20% - Accent1 4 2 2 8 3 2" xfId="33324"/>
    <cellStyle name="20% - Accent1 4 2 2 8 3 2 2" xfId="33325"/>
    <cellStyle name="20% - Accent1 4 2 2 8 3 2 2 2" xfId="33326"/>
    <cellStyle name="20% - Accent1 4 2 2 8 3 2 3" xfId="33327"/>
    <cellStyle name="20% - Accent1 4 2 2 8 3 3" xfId="33328"/>
    <cellStyle name="20% - Accent1 4 2 2 8 3 3 2" xfId="33329"/>
    <cellStyle name="20% - Accent1 4 2 2 8 3 4" xfId="33330"/>
    <cellStyle name="20% - Accent1 4 2 2 8 4" xfId="33331"/>
    <cellStyle name="20% - Accent1 4 2 2 8 4 2" xfId="33332"/>
    <cellStyle name="20% - Accent1 4 2 2 8 4 2 2" xfId="33333"/>
    <cellStyle name="20% - Accent1 4 2 2 8 4 2 2 2" xfId="33334"/>
    <cellStyle name="20% - Accent1 4 2 2 8 4 2 3" xfId="33335"/>
    <cellStyle name="20% - Accent1 4 2 2 8 4 3" xfId="33336"/>
    <cellStyle name="20% - Accent1 4 2 2 8 4 3 2" xfId="33337"/>
    <cellStyle name="20% - Accent1 4 2 2 8 4 4" xfId="33338"/>
    <cellStyle name="20% - Accent1 4 2 2 8 5" xfId="33339"/>
    <cellStyle name="20% - Accent1 4 2 2 8 5 2" xfId="33340"/>
    <cellStyle name="20% - Accent1 4 2 2 8 5 2 2" xfId="33341"/>
    <cellStyle name="20% - Accent1 4 2 2 8 5 3" xfId="33342"/>
    <cellStyle name="20% - Accent1 4 2 2 8 6" xfId="33343"/>
    <cellStyle name="20% - Accent1 4 2 2 8 6 2" xfId="33344"/>
    <cellStyle name="20% - Accent1 4 2 2 8 6 2 2" xfId="33345"/>
    <cellStyle name="20% - Accent1 4 2 2 8 6 3" xfId="33346"/>
    <cellStyle name="20% - Accent1 4 2 2 8 7" xfId="33347"/>
    <cellStyle name="20% - Accent1 4 2 2 8 7 2" xfId="33348"/>
    <cellStyle name="20% - Accent1 4 2 2 8 8" xfId="33349"/>
    <cellStyle name="20% - Accent1 4 2 2 8 8 2" xfId="33350"/>
    <cellStyle name="20% - Accent1 4 2 2 8 9" xfId="33351"/>
    <cellStyle name="20% - Accent1 4 2 2 9" xfId="33352"/>
    <cellStyle name="20% - Accent1 4 2 2 9 2" xfId="33353"/>
    <cellStyle name="20% - Accent1 4 2 2 9 2 2" xfId="33354"/>
    <cellStyle name="20% - Accent1 4 2 2 9 2 2 2" xfId="33355"/>
    <cellStyle name="20% - Accent1 4 2 2 9 2 3" xfId="33356"/>
    <cellStyle name="20% - Accent1 4 2 2 9 3" xfId="33357"/>
    <cellStyle name="20% - Accent1 4 2 2 9 3 2" xfId="33358"/>
    <cellStyle name="20% - Accent1 4 2 2 9 4" xfId="33359"/>
    <cellStyle name="20% - Accent1 4 2 20" xfId="33360"/>
    <cellStyle name="20% - Accent1 4 2 3" xfId="33361"/>
    <cellStyle name="20% - Accent1 4 2 3 10" xfId="33362"/>
    <cellStyle name="20% - Accent1 4 2 3 10 2" xfId="33363"/>
    <cellStyle name="20% - Accent1 4 2 3 10 2 2" xfId="33364"/>
    <cellStyle name="20% - Accent1 4 2 3 10 2 2 2" xfId="33365"/>
    <cellStyle name="20% - Accent1 4 2 3 10 2 3" xfId="33366"/>
    <cellStyle name="20% - Accent1 4 2 3 10 3" xfId="33367"/>
    <cellStyle name="20% - Accent1 4 2 3 10 3 2" xfId="33368"/>
    <cellStyle name="20% - Accent1 4 2 3 10 4" xfId="33369"/>
    <cellStyle name="20% - Accent1 4 2 3 11" xfId="33370"/>
    <cellStyle name="20% - Accent1 4 2 3 11 2" xfId="33371"/>
    <cellStyle name="20% - Accent1 4 2 3 11 2 2" xfId="33372"/>
    <cellStyle name="20% - Accent1 4 2 3 11 2 2 2" xfId="33373"/>
    <cellStyle name="20% - Accent1 4 2 3 11 2 3" xfId="33374"/>
    <cellStyle name="20% - Accent1 4 2 3 11 3" xfId="33375"/>
    <cellStyle name="20% - Accent1 4 2 3 11 3 2" xfId="33376"/>
    <cellStyle name="20% - Accent1 4 2 3 11 4" xfId="33377"/>
    <cellStyle name="20% - Accent1 4 2 3 12" xfId="33378"/>
    <cellStyle name="20% - Accent1 4 2 3 12 2" xfId="33379"/>
    <cellStyle name="20% - Accent1 4 2 3 12 2 2" xfId="33380"/>
    <cellStyle name="20% - Accent1 4 2 3 12 3" xfId="33381"/>
    <cellStyle name="20% - Accent1 4 2 3 13" xfId="33382"/>
    <cellStyle name="20% - Accent1 4 2 3 13 2" xfId="33383"/>
    <cellStyle name="20% - Accent1 4 2 3 13 2 2" xfId="33384"/>
    <cellStyle name="20% - Accent1 4 2 3 13 3" xfId="33385"/>
    <cellStyle name="20% - Accent1 4 2 3 14" xfId="33386"/>
    <cellStyle name="20% - Accent1 4 2 3 14 2" xfId="33387"/>
    <cellStyle name="20% - Accent1 4 2 3 15" xfId="33388"/>
    <cellStyle name="20% - Accent1 4 2 3 15 2" xfId="33389"/>
    <cellStyle name="20% - Accent1 4 2 3 16" xfId="33390"/>
    <cellStyle name="20% - Accent1 4 2 3 2" xfId="33391"/>
    <cellStyle name="20% - Accent1 4 2 3 2 10" xfId="33392"/>
    <cellStyle name="20% - Accent1 4 2 3 2 10 2" xfId="33393"/>
    <cellStyle name="20% - Accent1 4 2 3 2 10 2 2" xfId="33394"/>
    <cellStyle name="20% - Accent1 4 2 3 2 10 2 2 2" xfId="33395"/>
    <cellStyle name="20% - Accent1 4 2 3 2 10 2 3" xfId="33396"/>
    <cellStyle name="20% - Accent1 4 2 3 2 10 3" xfId="33397"/>
    <cellStyle name="20% - Accent1 4 2 3 2 10 3 2" xfId="33398"/>
    <cellStyle name="20% - Accent1 4 2 3 2 10 4" xfId="33399"/>
    <cellStyle name="20% - Accent1 4 2 3 2 11" xfId="33400"/>
    <cellStyle name="20% - Accent1 4 2 3 2 11 2" xfId="33401"/>
    <cellStyle name="20% - Accent1 4 2 3 2 11 2 2" xfId="33402"/>
    <cellStyle name="20% - Accent1 4 2 3 2 11 3" xfId="33403"/>
    <cellStyle name="20% - Accent1 4 2 3 2 12" xfId="33404"/>
    <cellStyle name="20% - Accent1 4 2 3 2 12 2" xfId="33405"/>
    <cellStyle name="20% - Accent1 4 2 3 2 12 2 2" xfId="33406"/>
    <cellStyle name="20% - Accent1 4 2 3 2 12 3" xfId="33407"/>
    <cellStyle name="20% - Accent1 4 2 3 2 13" xfId="33408"/>
    <cellStyle name="20% - Accent1 4 2 3 2 13 2" xfId="33409"/>
    <cellStyle name="20% - Accent1 4 2 3 2 14" xfId="33410"/>
    <cellStyle name="20% - Accent1 4 2 3 2 14 2" xfId="33411"/>
    <cellStyle name="20% - Accent1 4 2 3 2 15" xfId="33412"/>
    <cellStyle name="20% - Accent1 4 2 3 2 2" xfId="33413"/>
    <cellStyle name="20% - Accent1 4 2 3 2 2 10" xfId="33414"/>
    <cellStyle name="20% - Accent1 4 2 3 2 2 10 2" xfId="33415"/>
    <cellStyle name="20% - Accent1 4 2 3 2 2 10 2 2" xfId="33416"/>
    <cellStyle name="20% - Accent1 4 2 3 2 2 10 3" xfId="33417"/>
    <cellStyle name="20% - Accent1 4 2 3 2 2 11" xfId="33418"/>
    <cellStyle name="20% - Accent1 4 2 3 2 2 11 2" xfId="33419"/>
    <cellStyle name="20% - Accent1 4 2 3 2 2 11 2 2" xfId="33420"/>
    <cellStyle name="20% - Accent1 4 2 3 2 2 11 3" xfId="33421"/>
    <cellStyle name="20% - Accent1 4 2 3 2 2 12" xfId="33422"/>
    <cellStyle name="20% - Accent1 4 2 3 2 2 12 2" xfId="33423"/>
    <cellStyle name="20% - Accent1 4 2 3 2 2 13" xfId="33424"/>
    <cellStyle name="20% - Accent1 4 2 3 2 2 13 2" xfId="33425"/>
    <cellStyle name="20% - Accent1 4 2 3 2 2 14" xfId="33426"/>
    <cellStyle name="20% - Accent1 4 2 3 2 2 2" xfId="33427"/>
    <cellStyle name="20% - Accent1 4 2 3 2 2 2 10" xfId="33428"/>
    <cellStyle name="20% - Accent1 4 2 3 2 2 2 10 2" xfId="33429"/>
    <cellStyle name="20% - Accent1 4 2 3 2 2 2 11" xfId="33430"/>
    <cellStyle name="20% - Accent1 4 2 3 2 2 2 2" xfId="33431"/>
    <cellStyle name="20% - Accent1 4 2 3 2 2 2 2 2" xfId="33432"/>
    <cellStyle name="20% - Accent1 4 2 3 2 2 2 2 2 2" xfId="33433"/>
    <cellStyle name="20% - Accent1 4 2 3 2 2 2 2 2 2 2" xfId="33434"/>
    <cellStyle name="20% - Accent1 4 2 3 2 2 2 2 2 2 2 2" xfId="33435"/>
    <cellStyle name="20% - Accent1 4 2 3 2 2 2 2 2 2 3" xfId="33436"/>
    <cellStyle name="20% - Accent1 4 2 3 2 2 2 2 2 3" xfId="33437"/>
    <cellStyle name="20% - Accent1 4 2 3 2 2 2 2 2 3 2" xfId="33438"/>
    <cellStyle name="20% - Accent1 4 2 3 2 2 2 2 2 4" xfId="33439"/>
    <cellStyle name="20% - Accent1 4 2 3 2 2 2 2 3" xfId="33440"/>
    <cellStyle name="20% - Accent1 4 2 3 2 2 2 2 3 2" xfId="33441"/>
    <cellStyle name="20% - Accent1 4 2 3 2 2 2 2 3 2 2" xfId="33442"/>
    <cellStyle name="20% - Accent1 4 2 3 2 2 2 2 3 2 2 2" xfId="33443"/>
    <cellStyle name="20% - Accent1 4 2 3 2 2 2 2 3 2 3" xfId="33444"/>
    <cellStyle name="20% - Accent1 4 2 3 2 2 2 2 3 3" xfId="33445"/>
    <cellStyle name="20% - Accent1 4 2 3 2 2 2 2 3 3 2" xfId="33446"/>
    <cellStyle name="20% - Accent1 4 2 3 2 2 2 2 3 4" xfId="33447"/>
    <cellStyle name="20% - Accent1 4 2 3 2 2 2 2 4" xfId="33448"/>
    <cellStyle name="20% - Accent1 4 2 3 2 2 2 2 4 2" xfId="33449"/>
    <cellStyle name="20% - Accent1 4 2 3 2 2 2 2 4 2 2" xfId="33450"/>
    <cellStyle name="20% - Accent1 4 2 3 2 2 2 2 4 2 2 2" xfId="33451"/>
    <cellStyle name="20% - Accent1 4 2 3 2 2 2 2 4 2 3" xfId="33452"/>
    <cellStyle name="20% - Accent1 4 2 3 2 2 2 2 4 3" xfId="33453"/>
    <cellStyle name="20% - Accent1 4 2 3 2 2 2 2 4 3 2" xfId="33454"/>
    <cellStyle name="20% - Accent1 4 2 3 2 2 2 2 4 4" xfId="33455"/>
    <cellStyle name="20% - Accent1 4 2 3 2 2 2 2 5" xfId="33456"/>
    <cellStyle name="20% - Accent1 4 2 3 2 2 2 2 5 2" xfId="33457"/>
    <cellStyle name="20% - Accent1 4 2 3 2 2 2 2 5 2 2" xfId="33458"/>
    <cellStyle name="20% - Accent1 4 2 3 2 2 2 2 5 3" xfId="33459"/>
    <cellStyle name="20% - Accent1 4 2 3 2 2 2 2 6" xfId="33460"/>
    <cellStyle name="20% - Accent1 4 2 3 2 2 2 2 6 2" xfId="33461"/>
    <cellStyle name="20% - Accent1 4 2 3 2 2 2 2 6 2 2" xfId="33462"/>
    <cellStyle name="20% - Accent1 4 2 3 2 2 2 2 6 3" xfId="33463"/>
    <cellStyle name="20% - Accent1 4 2 3 2 2 2 2 7" xfId="33464"/>
    <cellStyle name="20% - Accent1 4 2 3 2 2 2 2 7 2" xfId="33465"/>
    <cellStyle name="20% - Accent1 4 2 3 2 2 2 2 8" xfId="33466"/>
    <cellStyle name="20% - Accent1 4 2 3 2 2 2 2 8 2" xfId="33467"/>
    <cellStyle name="20% - Accent1 4 2 3 2 2 2 2 9" xfId="33468"/>
    <cellStyle name="20% - Accent1 4 2 3 2 2 2 3" xfId="33469"/>
    <cellStyle name="20% - Accent1 4 2 3 2 2 2 3 2" xfId="33470"/>
    <cellStyle name="20% - Accent1 4 2 3 2 2 2 3 2 2" xfId="33471"/>
    <cellStyle name="20% - Accent1 4 2 3 2 2 2 3 2 2 2" xfId="33472"/>
    <cellStyle name="20% - Accent1 4 2 3 2 2 2 3 2 2 2 2" xfId="33473"/>
    <cellStyle name="20% - Accent1 4 2 3 2 2 2 3 2 2 3" xfId="33474"/>
    <cellStyle name="20% - Accent1 4 2 3 2 2 2 3 2 3" xfId="33475"/>
    <cellStyle name="20% - Accent1 4 2 3 2 2 2 3 2 3 2" xfId="33476"/>
    <cellStyle name="20% - Accent1 4 2 3 2 2 2 3 2 4" xfId="33477"/>
    <cellStyle name="20% - Accent1 4 2 3 2 2 2 3 3" xfId="33478"/>
    <cellStyle name="20% - Accent1 4 2 3 2 2 2 3 3 2" xfId="33479"/>
    <cellStyle name="20% - Accent1 4 2 3 2 2 2 3 3 2 2" xfId="33480"/>
    <cellStyle name="20% - Accent1 4 2 3 2 2 2 3 3 2 2 2" xfId="33481"/>
    <cellStyle name="20% - Accent1 4 2 3 2 2 2 3 3 2 3" xfId="33482"/>
    <cellStyle name="20% - Accent1 4 2 3 2 2 2 3 3 3" xfId="33483"/>
    <cellStyle name="20% - Accent1 4 2 3 2 2 2 3 3 3 2" xfId="33484"/>
    <cellStyle name="20% - Accent1 4 2 3 2 2 2 3 3 4" xfId="33485"/>
    <cellStyle name="20% - Accent1 4 2 3 2 2 2 3 4" xfId="33486"/>
    <cellStyle name="20% - Accent1 4 2 3 2 2 2 3 4 2" xfId="33487"/>
    <cellStyle name="20% - Accent1 4 2 3 2 2 2 3 4 2 2" xfId="33488"/>
    <cellStyle name="20% - Accent1 4 2 3 2 2 2 3 4 2 2 2" xfId="33489"/>
    <cellStyle name="20% - Accent1 4 2 3 2 2 2 3 4 2 3" xfId="33490"/>
    <cellStyle name="20% - Accent1 4 2 3 2 2 2 3 4 3" xfId="33491"/>
    <cellStyle name="20% - Accent1 4 2 3 2 2 2 3 4 3 2" xfId="33492"/>
    <cellStyle name="20% - Accent1 4 2 3 2 2 2 3 4 4" xfId="33493"/>
    <cellStyle name="20% - Accent1 4 2 3 2 2 2 3 5" xfId="33494"/>
    <cellStyle name="20% - Accent1 4 2 3 2 2 2 3 5 2" xfId="33495"/>
    <cellStyle name="20% - Accent1 4 2 3 2 2 2 3 5 2 2" xfId="33496"/>
    <cellStyle name="20% - Accent1 4 2 3 2 2 2 3 5 3" xfId="33497"/>
    <cellStyle name="20% - Accent1 4 2 3 2 2 2 3 6" xfId="33498"/>
    <cellStyle name="20% - Accent1 4 2 3 2 2 2 3 6 2" xfId="33499"/>
    <cellStyle name="20% - Accent1 4 2 3 2 2 2 3 6 2 2" xfId="33500"/>
    <cellStyle name="20% - Accent1 4 2 3 2 2 2 3 6 3" xfId="33501"/>
    <cellStyle name="20% - Accent1 4 2 3 2 2 2 3 7" xfId="33502"/>
    <cellStyle name="20% - Accent1 4 2 3 2 2 2 3 7 2" xfId="33503"/>
    <cellStyle name="20% - Accent1 4 2 3 2 2 2 3 8" xfId="33504"/>
    <cellStyle name="20% - Accent1 4 2 3 2 2 2 3 8 2" xfId="33505"/>
    <cellStyle name="20% - Accent1 4 2 3 2 2 2 3 9" xfId="33506"/>
    <cellStyle name="20% - Accent1 4 2 3 2 2 2 4" xfId="33507"/>
    <cellStyle name="20% - Accent1 4 2 3 2 2 2 4 2" xfId="33508"/>
    <cellStyle name="20% - Accent1 4 2 3 2 2 2 4 2 2" xfId="33509"/>
    <cellStyle name="20% - Accent1 4 2 3 2 2 2 4 2 2 2" xfId="33510"/>
    <cellStyle name="20% - Accent1 4 2 3 2 2 2 4 2 3" xfId="33511"/>
    <cellStyle name="20% - Accent1 4 2 3 2 2 2 4 3" xfId="33512"/>
    <cellStyle name="20% - Accent1 4 2 3 2 2 2 4 3 2" xfId="33513"/>
    <cellStyle name="20% - Accent1 4 2 3 2 2 2 4 4" xfId="33514"/>
    <cellStyle name="20% - Accent1 4 2 3 2 2 2 5" xfId="33515"/>
    <cellStyle name="20% - Accent1 4 2 3 2 2 2 5 2" xfId="33516"/>
    <cellStyle name="20% - Accent1 4 2 3 2 2 2 5 2 2" xfId="33517"/>
    <cellStyle name="20% - Accent1 4 2 3 2 2 2 5 2 2 2" xfId="33518"/>
    <cellStyle name="20% - Accent1 4 2 3 2 2 2 5 2 3" xfId="33519"/>
    <cellStyle name="20% - Accent1 4 2 3 2 2 2 5 3" xfId="33520"/>
    <cellStyle name="20% - Accent1 4 2 3 2 2 2 5 3 2" xfId="33521"/>
    <cellStyle name="20% - Accent1 4 2 3 2 2 2 5 4" xfId="33522"/>
    <cellStyle name="20% - Accent1 4 2 3 2 2 2 6" xfId="33523"/>
    <cellStyle name="20% - Accent1 4 2 3 2 2 2 6 2" xfId="33524"/>
    <cellStyle name="20% - Accent1 4 2 3 2 2 2 6 2 2" xfId="33525"/>
    <cellStyle name="20% - Accent1 4 2 3 2 2 2 6 2 2 2" xfId="33526"/>
    <cellStyle name="20% - Accent1 4 2 3 2 2 2 6 2 3" xfId="33527"/>
    <cellStyle name="20% - Accent1 4 2 3 2 2 2 6 3" xfId="33528"/>
    <cellStyle name="20% - Accent1 4 2 3 2 2 2 6 3 2" xfId="33529"/>
    <cellStyle name="20% - Accent1 4 2 3 2 2 2 6 4" xfId="33530"/>
    <cellStyle name="20% - Accent1 4 2 3 2 2 2 7" xfId="33531"/>
    <cellStyle name="20% - Accent1 4 2 3 2 2 2 7 2" xfId="33532"/>
    <cellStyle name="20% - Accent1 4 2 3 2 2 2 7 2 2" xfId="33533"/>
    <cellStyle name="20% - Accent1 4 2 3 2 2 2 7 3" xfId="33534"/>
    <cellStyle name="20% - Accent1 4 2 3 2 2 2 8" xfId="33535"/>
    <cellStyle name="20% - Accent1 4 2 3 2 2 2 8 2" xfId="33536"/>
    <cellStyle name="20% - Accent1 4 2 3 2 2 2 8 2 2" xfId="33537"/>
    <cellStyle name="20% - Accent1 4 2 3 2 2 2 8 3" xfId="33538"/>
    <cellStyle name="20% - Accent1 4 2 3 2 2 2 9" xfId="33539"/>
    <cellStyle name="20% - Accent1 4 2 3 2 2 2 9 2" xfId="33540"/>
    <cellStyle name="20% - Accent1 4 2 3 2 2 3" xfId="33541"/>
    <cellStyle name="20% - Accent1 4 2 3 2 2 3 10" xfId="33542"/>
    <cellStyle name="20% - Accent1 4 2 3 2 2 3 10 2" xfId="33543"/>
    <cellStyle name="20% - Accent1 4 2 3 2 2 3 11" xfId="33544"/>
    <cellStyle name="20% - Accent1 4 2 3 2 2 3 2" xfId="33545"/>
    <cellStyle name="20% - Accent1 4 2 3 2 2 3 2 2" xfId="33546"/>
    <cellStyle name="20% - Accent1 4 2 3 2 2 3 2 2 2" xfId="33547"/>
    <cellStyle name="20% - Accent1 4 2 3 2 2 3 2 2 2 2" xfId="33548"/>
    <cellStyle name="20% - Accent1 4 2 3 2 2 3 2 2 2 2 2" xfId="33549"/>
    <cellStyle name="20% - Accent1 4 2 3 2 2 3 2 2 2 3" xfId="33550"/>
    <cellStyle name="20% - Accent1 4 2 3 2 2 3 2 2 3" xfId="33551"/>
    <cellStyle name="20% - Accent1 4 2 3 2 2 3 2 2 3 2" xfId="33552"/>
    <cellStyle name="20% - Accent1 4 2 3 2 2 3 2 2 4" xfId="33553"/>
    <cellStyle name="20% - Accent1 4 2 3 2 2 3 2 3" xfId="33554"/>
    <cellStyle name="20% - Accent1 4 2 3 2 2 3 2 3 2" xfId="33555"/>
    <cellStyle name="20% - Accent1 4 2 3 2 2 3 2 3 2 2" xfId="33556"/>
    <cellStyle name="20% - Accent1 4 2 3 2 2 3 2 3 2 2 2" xfId="33557"/>
    <cellStyle name="20% - Accent1 4 2 3 2 2 3 2 3 2 3" xfId="33558"/>
    <cellStyle name="20% - Accent1 4 2 3 2 2 3 2 3 3" xfId="33559"/>
    <cellStyle name="20% - Accent1 4 2 3 2 2 3 2 3 3 2" xfId="33560"/>
    <cellStyle name="20% - Accent1 4 2 3 2 2 3 2 3 4" xfId="33561"/>
    <cellStyle name="20% - Accent1 4 2 3 2 2 3 2 4" xfId="33562"/>
    <cellStyle name="20% - Accent1 4 2 3 2 2 3 2 4 2" xfId="33563"/>
    <cellStyle name="20% - Accent1 4 2 3 2 2 3 2 4 2 2" xfId="33564"/>
    <cellStyle name="20% - Accent1 4 2 3 2 2 3 2 4 2 2 2" xfId="33565"/>
    <cellStyle name="20% - Accent1 4 2 3 2 2 3 2 4 2 3" xfId="33566"/>
    <cellStyle name="20% - Accent1 4 2 3 2 2 3 2 4 3" xfId="33567"/>
    <cellStyle name="20% - Accent1 4 2 3 2 2 3 2 4 3 2" xfId="33568"/>
    <cellStyle name="20% - Accent1 4 2 3 2 2 3 2 4 4" xfId="33569"/>
    <cellStyle name="20% - Accent1 4 2 3 2 2 3 2 5" xfId="33570"/>
    <cellStyle name="20% - Accent1 4 2 3 2 2 3 2 5 2" xfId="33571"/>
    <cellStyle name="20% - Accent1 4 2 3 2 2 3 2 5 2 2" xfId="33572"/>
    <cellStyle name="20% - Accent1 4 2 3 2 2 3 2 5 3" xfId="33573"/>
    <cellStyle name="20% - Accent1 4 2 3 2 2 3 2 6" xfId="33574"/>
    <cellStyle name="20% - Accent1 4 2 3 2 2 3 2 6 2" xfId="33575"/>
    <cellStyle name="20% - Accent1 4 2 3 2 2 3 2 6 2 2" xfId="33576"/>
    <cellStyle name="20% - Accent1 4 2 3 2 2 3 2 6 3" xfId="33577"/>
    <cellStyle name="20% - Accent1 4 2 3 2 2 3 2 7" xfId="33578"/>
    <cellStyle name="20% - Accent1 4 2 3 2 2 3 2 7 2" xfId="33579"/>
    <cellStyle name="20% - Accent1 4 2 3 2 2 3 2 8" xfId="33580"/>
    <cellStyle name="20% - Accent1 4 2 3 2 2 3 2 8 2" xfId="33581"/>
    <cellStyle name="20% - Accent1 4 2 3 2 2 3 2 9" xfId="33582"/>
    <cellStyle name="20% - Accent1 4 2 3 2 2 3 3" xfId="33583"/>
    <cellStyle name="20% - Accent1 4 2 3 2 2 3 3 2" xfId="33584"/>
    <cellStyle name="20% - Accent1 4 2 3 2 2 3 3 2 2" xfId="33585"/>
    <cellStyle name="20% - Accent1 4 2 3 2 2 3 3 2 2 2" xfId="33586"/>
    <cellStyle name="20% - Accent1 4 2 3 2 2 3 3 2 2 2 2" xfId="33587"/>
    <cellStyle name="20% - Accent1 4 2 3 2 2 3 3 2 2 3" xfId="33588"/>
    <cellStyle name="20% - Accent1 4 2 3 2 2 3 3 2 3" xfId="33589"/>
    <cellStyle name="20% - Accent1 4 2 3 2 2 3 3 2 3 2" xfId="33590"/>
    <cellStyle name="20% - Accent1 4 2 3 2 2 3 3 2 4" xfId="33591"/>
    <cellStyle name="20% - Accent1 4 2 3 2 2 3 3 3" xfId="33592"/>
    <cellStyle name="20% - Accent1 4 2 3 2 2 3 3 3 2" xfId="33593"/>
    <cellStyle name="20% - Accent1 4 2 3 2 2 3 3 3 2 2" xfId="33594"/>
    <cellStyle name="20% - Accent1 4 2 3 2 2 3 3 3 2 2 2" xfId="33595"/>
    <cellStyle name="20% - Accent1 4 2 3 2 2 3 3 3 2 3" xfId="33596"/>
    <cellStyle name="20% - Accent1 4 2 3 2 2 3 3 3 3" xfId="33597"/>
    <cellStyle name="20% - Accent1 4 2 3 2 2 3 3 3 3 2" xfId="33598"/>
    <cellStyle name="20% - Accent1 4 2 3 2 2 3 3 3 4" xfId="33599"/>
    <cellStyle name="20% - Accent1 4 2 3 2 2 3 3 4" xfId="33600"/>
    <cellStyle name="20% - Accent1 4 2 3 2 2 3 3 4 2" xfId="33601"/>
    <cellStyle name="20% - Accent1 4 2 3 2 2 3 3 4 2 2" xfId="33602"/>
    <cellStyle name="20% - Accent1 4 2 3 2 2 3 3 4 2 2 2" xfId="33603"/>
    <cellStyle name="20% - Accent1 4 2 3 2 2 3 3 4 2 3" xfId="33604"/>
    <cellStyle name="20% - Accent1 4 2 3 2 2 3 3 4 3" xfId="33605"/>
    <cellStyle name="20% - Accent1 4 2 3 2 2 3 3 4 3 2" xfId="33606"/>
    <cellStyle name="20% - Accent1 4 2 3 2 2 3 3 4 4" xfId="33607"/>
    <cellStyle name="20% - Accent1 4 2 3 2 2 3 3 5" xfId="33608"/>
    <cellStyle name="20% - Accent1 4 2 3 2 2 3 3 5 2" xfId="33609"/>
    <cellStyle name="20% - Accent1 4 2 3 2 2 3 3 5 2 2" xfId="33610"/>
    <cellStyle name="20% - Accent1 4 2 3 2 2 3 3 5 3" xfId="33611"/>
    <cellStyle name="20% - Accent1 4 2 3 2 2 3 3 6" xfId="33612"/>
    <cellStyle name="20% - Accent1 4 2 3 2 2 3 3 6 2" xfId="33613"/>
    <cellStyle name="20% - Accent1 4 2 3 2 2 3 3 6 2 2" xfId="33614"/>
    <cellStyle name="20% - Accent1 4 2 3 2 2 3 3 6 3" xfId="33615"/>
    <cellStyle name="20% - Accent1 4 2 3 2 2 3 3 7" xfId="33616"/>
    <cellStyle name="20% - Accent1 4 2 3 2 2 3 3 7 2" xfId="33617"/>
    <cellStyle name="20% - Accent1 4 2 3 2 2 3 3 8" xfId="33618"/>
    <cellStyle name="20% - Accent1 4 2 3 2 2 3 3 8 2" xfId="33619"/>
    <cellStyle name="20% - Accent1 4 2 3 2 2 3 3 9" xfId="33620"/>
    <cellStyle name="20% - Accent1 4 2 3 2 2 3 4" xfId="33621"/>
    <cellStyle name="20% - Accent1 4 2 3 2 2 3 4 2" xfId="33622"/>
    <cellStyle name="20% - Accent1 4 2 3 2 2 3 4 2 2" xfId="33623"/>
    <cellStyle name="20% - Accent1 4 2 3 2 2 3 4 2 2 2" xfId="33624"/>
    <cellStyle name="20% - Accent1 4 2 3 2 2 3 4 2 3" xfId="33625"/>
    <cellStyle name="20% - Accent1 4 2 3 2 2 3 4 3" xfId="33626"/>
    <cellStyle name="20% - Accent1 4 2 3 2 2 3 4 3 2" xfId="33627"/>
    <cellStyle name="20% - Accent1 4 2 3 2 2 3 4 4" xfId="33628"/>
    <cellStyle name="20% - Accent1 4 2 3 2 2 3 5" xfId="33629"/>
    <cellStyle name="20% - Accent1 4 2 3 2 2 3 5 2" xfId="33630"/>
    <cellStyle name="20% - Accent1 4 2 3 2 2 3 5 2 2" xfId="33631"/>
    <cellStyle name="20% - Accent1 4 2 3 2 2 3 5 2 2 2" xfId="33632"/>
    <cellStyle name="20% - Accent1 4 2 3 2 2 3 5 2 3" xfId="33633"/>
    <cellStyle name="20% - Accent1 4 2 3 2 2 3 5 3" xfId="33634"/>
    <cellStyle name="20% - Accent1 4 2 3 2 2 3 5 3 2" xfId="33635"/>
    <cellStyle name="20% - Accent1 4 2 3 2 2 3 5 4" xfId="33636"/>
    <cellStyle name="20% - Accent1 4 2 3 2 2 3 6" xfId="33637"/>
    <cellStyle name="20% - Accent1 4 2 3 2 2 3 6 2" xfId="33638"/>
    <cellStyle name="20% - Accent1 4 2 3 2 2 3 6 2 2" xfId="33639"/>
    <cellStyle name="20% - Accent1 4 2 3 2 2 3 6 2 2 2" xfId="33640"/>
    <cellStyle name="20% - Accent1 4 2 3 2 2 3 6 2 3" xfId="33641"/>
    <cellStyle name="20% - Accent1 4 2 3 2 2 3 6 3" xfId="33642"/>
    <cellStyle name="20% - Accent1 4 2 3 2 2 3 6 3 2" xfId="33643"/>
    <cellStyle name="20% - Accent1 4 2 3 2 2 3 6 4" xfId="33644"/>
    <cellStyle name="20% - Accent1 4 2 3 2 2 3 7" xfId="33645"/>
    <cellStyle name="20% - Accent1 4 2 3 2 2 3 7 2" xfId="33646"/>
    <cellStyle name="20% - Accent1 4 2 3 2 2 3 7 2 2" xfId="33647"/>
    <cellStyle name="20% - Accent1 4 2 3 2 2 3 7 3" xfId="33648"/>
    <cellStyle name="20% - Accent1 4 2 3 2 2 3 8" xfId="33649"/>
    <cellStyle name="20% - Accent1 4 2 3 2 2 3 8 2" xfId="33650"/>
    <cellStyle name="20% - Accent1 4 2 3 2 2 3 8 2 2" xfId="33651"/>
    <cellStyle name="20% - Accent1 4 2 3 2 2 3 8 3" xfId="33652"/>
    <cellStyle name="20% - Accent1 4 2 3 2 2 3 9" xfId="33653"/>
    <cellStyle name="20% - Accent1 4 2 3 2 2 3 9 2" xfId="33654"/>
    <cellStyle name="20% - Accent1 4 2 3 2 2 4" xfId="33655"/>
    <cellStyle name="20% - Accent1 4 2 3 2 2 4 10" xfId="33656"/>
    <cellStyle name="20% - Accent1 4 2 3 2 2 4 10 2" xfId="33657"/>
    <cellStyle name="20% - Accent1 4 2 3 2 2 4 11" xfId="33658"/>
    <cellStyle name="20% - Accent1 4 2 3 2 2 4 2" xfId="33659"/>
    <cellStyle name="20% - Accent1 4 2 3 2 2 4 2 2" xfId="33660"/>
    <cellStyle name="20% - Accent1 4 2 3 2 2 4 2 2 2" xfId="33661"/>
    <cellStyle name="20% - Accent1 4 2 3 2 2 4 2 2 2 2" xfId="33662"/>
    <cellStyle name="20% - Accent1 4 2 3 2 2 4 2 2 2 2 2" xfId="33663"/>
    <cellStyle name="20% - Accent1 4 2 3 2 2 4 2 2 2 3" xfId="33664"/>
    <cellStyle name="20% - Accent1 4 2 3 2 2 4 2 2 3" xfId="33665"/>
    <cellStyle name="20% - Accent1 4 2 3 2 2 4 2 2 3 2" xfId="33666"/>
    <cellStyle name="20% - Accent1 4 2 3 2 2 4 2 2 4" xfId="33667"/>
    <cellStyle name="20% - Accent1 4 2 3 2 2 4 2 3" xfId="33668"/>
    <cellStyle name="20% - Accent1 4 2 3 2 2 4 2 3 2" xfId="33669"/>
    <cellStyle name="20% - Accent1 4 2 3 2 2 4 2 3 2 2" xfId="33670"/>
    <cellStyle name="20% - Accent1 4 2 3 2 2 4 2 3 2 2 2" xfId="33671"/>
    <cellStyle name="20% - Accent1 4 2 3 2 2 4 2 3 2 3" xfId="33672"/>
    <cellStyle name="20% - Accent1 4 2 3 2 2 4 2 3 3" xfId="33673"/>
    <cellStyle name="20% - Accent1 4 2 3 2 2 4 2 3 3 2" xfId="33674"/>
    <cellStyle name="20% - Accent1 4 2 3 2 2 4 2 3 4" xfId="33675"/>
    <cellStyle name="20% - Accent1 4 2 3 2 2 4 2 4" xfId="33676"/>
    <cellStyle name="20% - Accent1 4 2 3 2 2 4 2 4 2" xfId="33677"/>
    <cellStyle name="20% - Accent1 4 2 3 2 2 4 2 4 2 2" xfId="33678"/>
    <cellStyle name="20% - Accent1 4 2 3 2 2 4 2 4 2 2 2" xfId="33679"/>
    <cellStyle name="20% - Accent1 4 2 3 2 2 4 2 4 2 3" xfId="33680"/>
    <cellStyle name="20% - Accent1 4 2 3 2 2 4 2 4 3" xfId="33681"/>
    <cellStyle name="20% - Accent1 4 2 3 2 2 4 2 4 3 2" xfId="33682"/>
    <cellStyle name="20% - Accent1 4 2 3 2 2 4 2 4 4" xfId="33683"/>
    <cellStyle name="20% - Accent1 4 2 3 2 2 4 2 5" xfId="33684"/>
    <cellStyle name="20% - Accent1 4 2 3 2 2 4 2 5 2" xfId="33685"/>
    <cellStyle name="20% - Accent1 4 2 3 2 2 4 2 5 2 2" xfId="33686"/>
    <cellStyle name="20% - Accent1 4 2 3 2 2 4 2 5 3" xfId="33687"/>
    <cellStyle name="20% - Accent1 4 2 3 2 2 4 2 6" xfId="33688"/>
    <cellStyle name="20% - Accent1 4 2 3 2 2 4 2 6 2" xfId="33689"/>
    <cellStyle name="20% - Accent1 4 2 3 2 2 4 2 6 2 2" xfId="33690"/>
    <cellStyle name="20% - Accent1 4 2 3 2 2 4 2 6 3" xfId="33691"/>
    <cellStyle name="20% - Accent1 4 2 3 2 2 4 2 7" xfId="33692"/>
    <cellStyle name="20% - Accent1 4 2 3 2 2 4 2 7 2" xfId="33693"/>
    <cellStyle name="20% - Accent1 4 2 3 2 2 4 2 8" xfId="33694"/>
    <cellStyle name="20% - Accent1 4 2 3 2 2 4 2 8 2" xfId="33695"/>
    <cellStyle name="20% - Accent1 4 2 3 2 2 4 2 9" xfId="33696"/>
    <cellStyle name="20% - Accent1 4 2 3 2 2 4 3" xfId="33697"/>
    <cellStyle name="20% - Accent1 4 2 3 2 2 4 3 2" xfId="33698"/>
    <cellStyle name="20% - Accent1 4 2 3 2 2 4 3 2 2" xfId="33699"/>
    <cellStyle name="20% - Accent1 4 2 3 2 2 4 3 2 2 2" xfId="33700"/>
    <cellStyle name="20% - Accent1 4 2 3 2 2 4 3 2 2 2 2" xfId="33701"/>
    <cellStyle name="20% - Accent1 4 2 3 2 2 4 3 2 2 3" xfId="33702"/>
    <cellStyle name="20% - Accent1 4 2 3 2 2 4 3 2 3" xfId="33703"/>
    <cellStyle name="20% - Accent1 4 2 3 2 2 4 3 2 3 2" xfId="33704"/>
    <cellStyle name="20% - Accent1 4 2 3 2 2 4 3 2 4" xfId="33705"/>
    <cellStyle name="20% - Accent1 4 2 3 2 2 4 3 3" xfId="33706"/>
    <cellStyle name="20% - Accent1 4 2 3 2 2 4 3 3 2" xfId="33707"/>
    <cellStyle name="20% - Accent1 4 2 3 2 2 4 3 3 2 2" xfId="33708"/>
    <cellStyle name="20% - Accent1 4 2 3 2 2 4 3 3 2 2 2" xfId="33709"/>
    <cellStyle name="20% - Accent1 4 2 3 2 2 4 3 3 2 3" xfId="33710"/>
    <cellStyle name="20% - Accent1 4 2 3 2 2 4 3 3 3" xfId="33711"/>
    <cellStyle name="20% - Accent1 4 2 3 2 2 4 3 3 3 2" xfId="33712"/>
    <cellStyle name="20% - Accent1 4 2 3 2 2 4 3 3 4" xfId="33713"/>
    <cellStyle name="20% - Accent1 4 2 3 2 2 4 3 4" xfId="33714"/>
    <cellStyle name="20% - Accent1 4 2 3 2 2 4 3 4 2" xfId="33715"/>
    <cellStyle name="20% - Accent1 4 2 3 2 2 4 3 4 2 2" xfId="33716"/>
    <cellStyle name="20% - Accent1 4 2 3 2 2 4 3 4 2 2 2" xfId="33717"/>
    <cellStyle name="20% - Accent1 4 2 3 2 2 4 3 4 2 3" xfId="33718"/>
    <cellStyle name="20% - Accent1 4 2 3 2 2 4 3 4 3" xfId="33719"/>
    <cellStyle name="20% - Accent1 4 2 3 2 2 4 3 4 3 2" xfId="33720"/>
    <cellStyle name="20% - Accent1 4 2 3 2 2 4 3 4 4" xfId="33721"/>
    <cellStyle name="20% - Accent1 4 2 3 2 2 4 3 5" xfId="33722"/>
    <cellStyle name="20% - Accent1 4 2 3 2 2 4 3 5 2" xfId="33723"/>
    <cellStyle name="20% - Accent1 4 2 3 2 2 4 3 5 2 2" xfId="33724"/>
    <cellStyle name="20% - Accent1 4 2 3 2 2 4 3 5 3" xfId="33725"/>
    <cellStyle name="20% - Accent1 4 2 3 2 2 4 3 6" xfId="33726"/>
    <cellStyle name="20% - Accent1 4 2 3 2 2 4 3 6 2" xfId="33727"/>
    <cellStyle name="20% - Accent1 4 2 3 2 2 4 3 6 2 2" xfId="33728"/>
    <cellStyle name="20% - Accent1 4 2 3 2 2 4 3 6 3" xfId="33729"/>
    <cellStyle name="20% - Accent1 4 2 3 2 2 4 3 7" xfId="33730"/>
    <cellStyle name="20% - Accent1 4 2 3 2 2 4 3 7 2" xfId="33731"/>
    <cellStyle name="20% - Accent1 4 2 3 2 2 4 3 8" xfId="33732"/>
    <cellStyle name="20% - Accent1 4 2 3 2 2 4 3 8 2" xfId="33733"/>
    <cellStyle name="20% - Accent1 4 2 3 2 2 4 3 9" xfId="33734"/>
    <cellStyle name="20% - Accent1 4 2 3 2 2 4 4" xfId="33735"/>
    <cellStyle name="20% - Accent1 4 2 3 2 2 4 4 2" xfId="33736"/>
    <cellStyle name="20% - Accent1 4 2 3 2 2 4 4 2 2" xfId="33737"/>
    <cellStyle name="20% - Accent1 4 2 3 2 2 4 4 2 2 2" xfId="33738"/>
    <cellStyle name="20% - Accent1 4 2 3 2 2 4 4 2 3" xfId="33739"/>
    <cellStyle name="20% - Accent1 4 2 3 2 2 4 4 3" xfId="33740"/>
    <cellStyle name="20% - Accent1 4 2 3 2 2 4 4 3 2" xfId="33741"/>
    <cellStyle name="20% - Accent1 4 2 3 2 2 4 4 4" xfId="33742"/>
    <cellStyle name="20% - Accent1 4 2 3 2 2 4 5" xfId="33743"/>
    <cellStyle name="20% - Accent1 4 2 3 2 2 4 5 2" xfId="33744"/>
    <cellStyle name="20% - Accent1 4 2 3 2 2 4 5 2 2" xfId="33745"/>
    <cellStyle name="20% - Accent1 4 2 3 2 2 4 5 2 2 2" xfId="33746"/>
    <cellStyle name="20% - Accent1 4 2 3 2 2 4 5 2 3" xfId="33747"/>
    <cellStyle name="20% - Accent1 4 2 3 2 2 4 5 3" xfId="33748"/>
    <cellStyle name="20% - Accent1 4 2 3 2 2 4 5 3 2" xfId="33749"/>
    <cellStyle name="20% - Accent1 4 2 3 2 2 4 5 4" xfId="33750"/>
    <cellStyle name="20% - Accent1 4 2 3 2 2 4 6" xfId="33751"/>
    <cellStyle name="20% - Accent1 4 2 3 2 2 4 6 2" xfId="33752"/>
    <cellStyle name="20% - Accent1 4 2 3 2 2 4 6 2 2" xfId="33753"/>
    <cellStyle name="20% - Accent1 4 2 3 2 2 4 6 2 2 2" xfId="33754"/>
    <cellStyle name="20% - Accent1 4 2 3 2 2 4 6 2 3" xfId="33755"/>
    <cellStyle name="20% - Accent1 4 2 3 2 2 4 6 3" xfId="33756"/>
    <cellStyle name="20% - Accent1 4 2 3 2 2 4 6 3 2" xfId="33757"/>
    <cellStyle name="20% - Accent1 4 2 3 2 2 4 6 4" xfId="33758"/>
    <cellStyle name="20% - Accent1 4 2 3 2 2 4 7" xfId="33759"/>
    <cellStyle name="20% - Accent1 4 2 3 2 2 4 7 2" xfId="33760"/>
    <cellStyle name="20% - Accent1 4 2 3 2 2 4 7 2 2" xfId="33761"/>
    <cellStyle name="20% - Accent1 4 2 3 2 2 4 7 3" xfId="33762"/>
    <cellStyle name="20% - Accent1 4 2 3 2 2 4 8" xfId="33763"/>
    <cellStyle name="20% - Accent1 4 2 3 2 2 4 8 2" xfId="33764"/>
    <cellStyle name="20% - Accent1 4 2 3 2 2 4 8 2 2" xfId="33765"/>
    <cellStyle name="20% - Accent1 4 2 3 2 2 4 8 3" xfId="33766"/>
    <cellStyle name="20% - Accent1 4 2 3 2 2 4 9" xfId="33767"/>
    <cellStyle name="20% - Accent1 4 2 3 2 2 4 9 2" xfId="33768"/>
    <cellStyle name="20% - Accent1 4 2 3 2 2 5" xfId="33769"/>
    <cellStyle name="20% - Accent1 4 2 3 2 2 5 2" xfId="33770"/>
    <cellStyle name="20% - Accent1 4 2 3 2 2 5 2 2" xfId="33771"/>
    <cellStyle name="20% - Accent1 4 2 3 2 2 5 2 2 2" xfId="33772"/>
    <cellStyle name="20% - Accent1 4 2 3 2 2 5 2 2 2 2" xfId="33773"/>
    <cellStyle name="20% - Accent1 4 2 3 2 2 5 2 2 3" xfId="33774"/>
    <cellStyle name="20% - Accent1 4 2 3 2 2 5 2 3" xfId="33775"/>
    <cellStyle name="20% - Accent1 4 2 3 2 2 5 2 3 2" xfId="33776"/>
    <cellStyle name="20% - Accent1 4 2 3 2 2 5 2 4" xfId="33777"/>
    <cellStyle name="20% - Accent1 4 2 3 2 2 5 3" xfId="33778"/>
    <cellStyle name="20% - Accent1 4 2 3 2 2 5 3 2" xfId="33779"/>
    <cellStyle name="20% - Accent1 4 2 3 2 2 5 3 2 2" xfId="33780"/>
    <cellStyle name="20% - Accent1 4 2 3 2 2 5 3 2 2 2" xfId="33781"/>
    <cellStyle name="20% - Accent1 4 2 3 2 2 5 3 2 3" xfId="33782"/>
    <cellStyle name="20% - Accent1 4 2 3 2 2 5 3 3" xfId="33783"/>
    <cellStyle name="20% - Accent1 4 2 3 2 2 5 3 3 2" xfId="33784"/>
    <cellStyle name="20% - Accent1 4 2 3 2 2 5 3 4" xfId="33785"/>
    <cellStyle name="20% - Accent1 4 2 3 2 2 5 4" xfId="33786"/>
    <cellStyle name="20% - Accent1 4 2 3 2 2 5 4 2" xfId="33787"/>
    <cellStyle name="20% - Accent1 4 2 3 2 2 5 4 2 2" xfId="33788"/>
    <cellStyle name="20% - Accent1 4 2 3 2 2 5 4 2 2 2" xfId="33789"/>
    <cellStyle name="20% - Accent1 4 2 3 2 2 5 4 2 3" xfId="33790"/>
    <cellStyle name="20% - Accent1 4 2 3 2 2 5 4 3" xfId="33791"/>
    <cellStyle name="20% - Accent1 4 2 3 2 2 5 4 3 2" xfId="33792"/>
    <cellStyle name="20% - Accent1 4 2 3 2 2 5 4 4" xfId="33793"/>
    <cellStyle name="20% - Accent1 4 2 3 2 2 5 5" xfId="33794"/>
    <cellStyle name="20% - Accent1 4 2 3 2 2 5 5 2" xfId="33795"/>
    <cellStyle name="20% - Accent1 4 2 3 2 2 5 5 2 2" xfId="33796"/>
    <cellStyle name="20% - Accent1 4 2 3 2 2 5 5 3" xfId="33797"/>
    <cellStyle name="20% - Accent1 4 2 3 2 2 5 6" xfId="33798"/>
    <cellStyle name="20% - Accent1 4 2 3 2 2 5 6 2" xfId="33799"/>
    <cellStyle name="20% - Accent1 4 2 3 2 2 5 6 2 2" xfId="33800"/>
    <cellStyle name="20% - Accent1 4 2 3 2 2 5 6 3" xfId="33801"/>
    <cellStyle name="20% - Accent1 4 2 3 2 2 5 7" xfId="33802"/>
    <cellStyle name="20% - Accent1 4 2 3 2 2 5 7 2" xfId="33803"/>
    <cellStyle name="20% - Accent1 4 2 3 2 2 5 8" xfId="33804"/>
    <cellStyle name="20% - Accent1 4 2 3 2 2 5 8 2" xfId="33805"/>
    <cellStyle name="20% - Accent1 4 2 3 2 2 5 9" xfId="33806"/>
    <cellStyle name="20% - Accent1 4 2 3 2 2 6" xfId="33807"/>
    <cellStyle name="20% - Accent1 4 2 3 2 2 6 2" xfId="33808"/>
    <cellStyle name="20% - Accent1 4 2 3 2 2 6 2 2" xfId="33809"/>
    <cellStyle name="20% - Accent1 4 2 3 2 2 6 2 2 2" xfId="33810"/>
    <cellStyle name="20% - Accent1 4 2 3 2 2 6 2 2 2 2" xfId="33811"/>
    <cellStyle name="20% - Accent1 4 2 3 2 2 6 2 2 3" xfId="33812"/>
    <cellStyle name="20% - Accent1 4 2 3 2 2 6 2 3" xfId="33813"/>
    <cellStyle name="20% - Accent1 4 2 3 2 2 6 2 3 2" xfId="33814"/>
    <cellStyle name="20% - Accent1 4 2 3 2 2 6 2 4" xfId="33815"/>
    <cellStyle name="20% - Accent1 4 2 3 2 2 6 3" xfId="33816"/>
    <cellStyle name="20% - Accent1 4 2 3 2 2 6 3 2" xfId="33817"/>
    <cellStyle name="20% - Accent1 4 2 3 2 2 6 3 2 2" xfId="33818"/>
    <cellStyle name="20% - Accent1 4 2 3 2 2 6 3 2 2 2" xfId="33819"/>
    <cellStyle name="20% - Accent1 4 2 3 2 2 6 3 2 3" xfId="33820"/>
    <cellStyle name="20% - Accent1 4 2 3 2 2 6 3 3" xfId="33821"/>
    <cellStyle name="20% - Accent1 4 2 3 2 2 6 3 3 2" xfId="33822"/>
    <cellStyle name="20% - Accent1 4 2 3 2 2 6 3 4" xfId="33823"/>
    <cellStyle name="20% - Accent1 4 2 3 2 2 6 4" xfId="33824"/>
    <cellStyle name="20% - Accent1 4 2 3 2 2 6 4 2" xfId="33825"/>
    <cellStyle name="20% - Accent1 4 2 3 2 2 6 4 2 2" xfId="33826"/>
    <cellStyle name="20% - Accent1 4 2 3 2 2 6 4 2 2 2" xfId="33827"/>
    <cellStyle name="20% - Accent1 4 2 3 2 2 6 4 2 3" xfId="33828"/>
    <cellStyle name="20% - Accent1 4 2 3 2 2 6 4 3" xfId="33829"/>
    <cellStyle name="20% - Accent1 4 2 3 2 2 6 4 3 2" xfId="33830"/>
    <cellStyle name="20% - Accent1 4 2 3 2 2 6 4 4" xfId="33831"/>
    <cellStyle name="20% - Accent1 4 2 3 2 2 6 5" xfId="33832"/>
    <cellStyle name="20% - Accent1 4 2 3 2 2 6 5 2" xfId="33833"/>
    <cellStyle name="20% - Accent1 4 2 3 2 2 6 5 2 2" xfId="33834"/>
    <cellStyle name="20% - Accent1 4 2 3 2 2 6 5 3" xfId="33835"/>
    <cellStyle name="20% - Accent1 4 2 3 2 2 6 6" xfId="33836"/>
    <cellStyle name="20% - Accent1 4 2 3 2 2 6 6 2" xfId="33837"/>
    <cellStyle name="20% - Accent1 4 2 3 2 2 6 6 2 2" xfId="33838"/>
    <cellStyle name="20% - Accent1 4 2 3 2 2 6 6 3" xfId="33839"/>
    <cellStyle name="20% - Accent1 4 2 3 2 2 6 7" xfId="33840"/>
    <cellStyle name="20% - Accent1 4 2 3 2 2 6 7 2" xfId="33841"/>
    <cellStyle name="20% - Accent1 4 2 3 2 2 6 8" xfId="33842"/>
    <cellStyle name="20% - Accent1 4 2 3 2 2 6 8 2" xfId="33843"/>
    <cellStyle name="20% - Accent1 4 2 3 2 2 6 9" xfId="33844"/>
    <cellStyle name="20% - Accent1 4 2 3 2 2 7" xfId="33845"/>
    <cellStyle name="20% - Accent1 4 2 3 2 2 7 2" xfId="33846"/>
    <cellStyle name="20% - Accent1 4 2 3 2 2 7 2 2" xfId="33847"/>
    <cellStyle name="20% - Accent1 4 2 3 2 2 7 2 2 2" xfId="33848"/>
    <cellStyle name="20% - Accent1 4 2 3 2 2 7 2 3" xfId="33849"/>
    <cellStyle name="20% - Accent1 4 2 3 2 2 7 3" xfId="33850"/>
    <cellStyle name="20% - Accent1 4 2 3 2 2 7 3 2" xfId="33851"/>
    <cellStyle name="20% - Accent1 4 2 3 2 2 7 4" xfId="33852"/>
    <cellStyle name="20% - Accent1 4 2 3 2 2 8" xfId="33853"/>
    <cellStyle name="20% - Accent1 4 2 3 2 2 8 2" xfId="33854"/>
    <cellStyle name="20% - Accent1 4 2 3 2 2 8 2 2" xfId="33855"/>
    <cellStyle name="20% - Accent1 4 2 3 2 2 8 2 2 2" xfId="33856"/>
    <cellStyle name="20% - Accent1 4 2 3 2 2 8 2 3" xfId="33857"/>
    <cellStyle name="20% - Accent1 4 2 3 2 2 8 3" xfId="33858"/>
    <cellStyle name="20% - Accent1 4 2 3 2 2 8 3 2" xfId="33859"/>
    <cellStyle name="20% - Accent1 4 2 3 2 2 8 4" xfId="33860"/>
    <cellStyle name="20% - Accent1 4 2 3 2 2 9" xfId="33861"/>
    <cellStyle name="20% - Accent1 4 2 3 2 2 9 2" xfId="33862"/>
    <cellStyle name="20% - Accent1 4 2 3 2 2 9 2 2" xfId="33863"/>
    <cellStyle name="20% - Accent1 4 2 3 2 2 9 2 2 2" xfId="33864"/>
    <cellStyle name="20% - Accent1 4 2 3 2 2 9 2 3" xfId="33865"/>
    <cellStyle name="20% - Accent1 4 2 3 2 2 9 3" xfId="33866"/>
    <cellStyle name="20% - Accent1 4 2 3 2 2 9 3 2" xfId="33867"/>
    <cellStyle name="20% - Accent1 4 2 3 2 2 9 4" xfId="33868"/>
    <cellStyle name="20% - Accent1 4 2 3 2 3" xfId="33869"/>
    <cellStyle name="20% - Accent1 4 2 3 2 3 10" xfId="33870"/>
    <cellStyle name="20% - Accent1 4 2 3 2 3 10 2" xfId="33871"/>
    <cellStyle name="20% - Accent1 4 2 3 2 3 11" xfId="33872"/>
    <cellStyle name="20% - Accent1 4 2 3 2 3 2" xfId="33873"/>
    <cellStyle name="20% - Accent1 4 2 3 2 3 2 2" xfId="33874"/>
    <cellStyle name="20% - Accent1 4 2 3 2 3 2 2 2" xfId="33875"/>
    <cellStyle name="20% - Accent1 4 2 3 2 3 2 2 2 2" xfId="33876"/>
    <cellStyle name="20% - Accent1 4 2 3 2 3 2 2 2 2 2" xfId="33877"/>
    <cellStyle name="20% - Accent1 4 2 3 2 3 2 2 2 3" xfId="33878"/>
    <cellStyle name="20% - Accent1 4 2 3 2 3 2 2 3" xfId="33879"/>
    <cellStyle name="20% - Accent1 4 2 3 2 3 2 2 3 2" xfId="33880"/>
    <cellStyle name="20% - Accent1 4 2 3 2 3 2 2 4" xfId="33881"/>
    <cellStyle name="20% - Accent1 4 2 3 2 3 2 3" xfId="33882"/>
    <cellStyle name="20% - Accent1 4 2 3 2 3 2 3 2" xfId="33883"/>
    <cellStyle name="20% - Accent1 4 2 3 2 3 2 3 2 2" xfId="33884"/>
    <cellStyle name="20% - Accent1 4 2 3 2 3 2 3 2 2 2" xfId="33885"/>
    <cellStyle name="20% - Accent1 4 2 3 2 3 2 3 2 3" xfId="33886"/>
    <cellStyle name="20% - Accent1 4 2 3 2 3 2 3 3" xfId="33887"/>
    <cellStyle name="20% - Accent1 4 2 3 2 3 2 3 3 2" xfId="33888"/>
    <cellStyle name="20% - Accent1 4 2 3 2 3 2 3 4" xfId="33889"/>
    <cellStyle name="20% - Accent1 4 2 3 2 3 2 4" xfId="33890"/>
    <cellStyle name="20% - Accent1 4 2 3 2 3 2 4 2" xfId="33891"/>
    <cellStyle name="20% - Accent1 4 2 3 2 3 2 4 2 2" xfId="33892"/>
    <cellStyle name="20% - Accent1 4 2 3 2 3 2 4 2 2 2" xfId="33893"/>
    <cellStyle name="20% - Accent1 4 2 3 2 3 2 4 2 3" xfId="33894"/>
    <cellStyle name="20% - Accent1 4 2 3 2 3 2 4 3" xfId="33895"/>
    <cellStyle name="20% - Accent1 4 2 3 2 3 2 4 3 2" xfId="33896"/>
    <cellStyle name="20% - Accent1 4 2 3 2 3 2 4 4" xfId="33897"/>
    <cellStyle name="20% - Accent1 4 2 3 2 3 2 5" xfId="33898"/>
    <cellStyle name="20% - Accent1 4 2 3 2 3 2 5 2" xfId="33899"/>
    <cellStyle name="20% - Accent1 4 2 3 2 3 2 5 2 2" xfId="33900"/>
    <cellStyle name="20% - Accent1 4 2 3 2 3 2 5 3" xfId="33901"/>
    <cellStyle name="20% - Accent1 4 2 3 2 3 2 6" xfId="33902"/>
    <cellStyle name="20% - Accent1 4 2 3 2 3 2 6 2" xfId="33903"/>
    <cellStyle name="20% - Accent1 4 2 3 2 3 2 6 2 2" xfId="33904"/>
    <cellStyle name="20% - Accent1 4 2 3 2 3 2 6 3" xfId="33905"/>
    <cellStyle name="20% - Accent1 4 2 3 2 3 2 7" xfId="33906"/>
    <cellStyle name="20% - Accent1 4 2 3 2 3 2 7 2" xfId="33907"/>
    <cellStyle name="20% - Accent1 4 2 3 2 3 2 8" xfId="33908"/>
    <cellStyle name="20% - Accent1 4 2 3 2 3 2 8 2" xfId="33909"/>
    <cellStyle name="20% - Accent1 4 2 3 2 3 2 9" xfId="33910"/>
    <cellStyle name="20% - Accent1 4 2 3 2 3 3" xfId="33911"/>
    <cellStyle name="20% - Accent1 4 2 3 2 3 3 2" xfId="33912"/>
    <cellStyle name="20% - Accent1 4 2 3 2 3 3 2 2" xfId="33913"/>
    <cellStyle name="20% - Accent1 4 2 3 2 3 3 2 2 2" xfId="33914"/>
    <cellStyle name="20% - Accent1 4 2 3 2 3 3 2 2 2 2" xfId="33915"/>
    <cellStyle name="20% - Accent1 4 2 3 2 3 3 2 2 3" xfId="33916"/>
    <cellStyle name="20% - Accent1 4 2 3 2 3 3 2 3" xfId="33917"/>
    <cellStyle name="20% - Accent1 4 2 3 2 3 3 2 3 2" xfId="33918"/>
    <cellStyle name="20% - Accent1 4 2 3 2 3 3 2 4" xfId="33919"/>
    <cellStyle name="20% - Accent1 4 2 3 2 3 3 3" xfId="33920"/>
    <cellStyle name="20% - Accent1 4 2 3 2 3 3 3 2" xfId="33921"/>
    <cellStyle name="20% - Accent1 4 2 3 2 3 3 3 2 2" xfId="33922"/>
    <cellStyle name="20% - Accent1 4 2 3 2 3 3 3 2 2 2" xfId="33923"/>
    <cellStyle name="20% - Accent1 4 2 3 2 3 3 3 2 3" xfId="33924"/>
    <cellStyle name="20% - Accent1 4 2 3 2 3 3 3 3" xfId="33925"/>
    <cellStyle name="20% - Accent1 4 2 3 2 3 3 3 3 2" xfId="33926"/>
    <cellStyle name="20% - Accent1 4 2 3 2 3 3 3 4" xfId="33927"/>
    <cellStyle name="20% - Accent1 4 2 3 2 3 3 4" xfId="33928"/>
    <cellStyle name="20% - Accent1 4 2 3 2 3 3 4 2" xfId="33929"/>
    <cellStyle name="20% - Accent1 4 2 3 2 3 3 4 2 2" xfId="33930"/>
    <cellStyle name="20% - Accent1 4 2 3 2 3 3 4 2 2 2" xfId="33931"/>
    <cellStyle name="20% - Accent1 4 2 3 2 3 3 4 2 3" xfId="33932"/>
    <cellStyle name="20% - Accent1 4 2 3 2 3 3 4 3" xfId="33933"/>
    <cellStyle name="20% - Accent1 4 2 3 2 3 3 4 3 2" xfId="33934"/>
    <cellStyle name="20% - Accent1 4 2 3 2 3 3 4 4" xfId="33935"/>
    <cellStyle name="20% - Accent1 4 2 3 2 3 3 5" xfId="33936"/>
    <cellStyle name="20% - Accent1 4 2 3 2 3 3 5 2" xfId="33937"/>
    <cellStyle name="20% - Accent1 4 2 3 2 3 3 5 2 2" xfId="33938"/>
    <cellStyle name="20% - Accent1 4 2 3 2 3 3 5 3" xfId="33939"/>
    <cellStyle name="20% - Accent1 4 2 3 2 3 3 6" xfId="33940"/>
    <cellStyle name="20% - Accent1 4 2 3 2 3 3 6 2" xfId="33941"/>
    <cellStyle name="20% - Accent1 4 2 3 2 3 3 6 2 2" xfId="33942"/>
    <cellStyle name="20% - Accent1 4 2 3 2 3 3 6 3" xfId="33943"/>
    <cellStyle name="20% - Accent1 4 2 3 2 3 3 7" xfId="33944"/>
    <cellStyle name="20% - Accent1 4 2 3 2 3 3 7 2" xfId="33945"/>
    <cellStyle name="20% - Accent1 4 2 3 2 3 3 8" xfId="33946"/>
    <cellStyle name="20% - Accent1 4 2 3 2 3 3 8 2" xfId="33947"/>
    <cellStyle name="20% - Accent1 4 2 3 2 3 3 9" xfId="33948"/>
    <cellStyle name="20% - Accent1 4 2 3 2 3 4" xfId="33949"/>
    <cellStyle name="20% - Accent1 4 2 3 2 3 4 2" xfId="33950"/>
    <cellStyle name="20% - Accent1 4 2 3 2 3 4 2 2" xfId="33951"/>
    <cellStyle name="20% - Accent1 4 2 3 2 3 4 2 2 2" xfId="33952"/>
    <cellStyle name="20% - Accent1 4 2 3 2 3 4 2 3" xfId="33953"/>
    <cellStyle name="20% - Accent1 4 2 3 2 3 4 3" xfId="33954"/>
    <cellStyle name="20% - Accent1 4 2 3 2 3 4 3 2" xfId="33955"/>
    <cellStyle name="20% - Accent1 4 2 3 2 3 4 4" xfId="33956"/>
    <cellStyle name="20% - Accent1 4 2 3 2 3 5" xfId="33957"/>
    <cellStyle name="20% - Accent1 4 2 3 2 3 5 2" xfId="33958"/>
    <cellStyle name="20% - Accent1 4 2 3 2 3 5 2 2" xfId="33959"/>
    <cellStyle name="20% - Accent1 4 2 3 2 3 5 2 2 2" xfId="33960"/>
    <cellStyle name="20% - Accent1 4 2 3 2 3 5 2 3" xfId="33961"/>
    <cellStyle name="20% - Accent1 4 2 3 2 3 5 3" xfId="33962"/>
    <cellStyle name="20% - Accent1 4 2 3 2 3 5 3 2" xfId="33963"/>
    <cellStyle name="20% - Accent1 4 2 3 2 3 5 4" xfId="33964"/>
    <cellStyle name="20% - Accent1 4 2 3 2 3 6" xfId="33965"/>
    <cellStyle name="20% - Accent1 4 2 3 2 3 6 2" xfId="33966"/>
    <cellStyle name="20% - Accent1 4 2 3 2 3 6 2 2" xfId="33967"/>
    <cellStyle name="20% - Accent1 4 2 3 2 3 6 2 2 2" xfId="33968"/>
    <cellStyle name="20% - Accent1 4 2 3 2 3 6 2 3" xfId="33969"/>
    <cellStyle name="20% - Accent1 4 2 3 2 3 6 3" xfId="33970"/>
    <cellStyle name="20% - Accent1 4 2 3 2 3 6 3 2" xfId="33971"/>
    <cellStyle name="20% - Accent1 4 2 3 2 3 6 4" xfId="33972"/>
    <cellStyle name="20% - Accent1 4 2 3 2 3 7" xfId="33973"/>
    <cellStyle name="20% - Accent1 4 2 3 2 3 7 2" xfId="33974"/>
    <cellStyle name="20% - Accent1 4 2 3 2 3 7 2 2" xfId="33975"/>
    <cellStyle name="20% - Accent1 4 2 3 2 3 7 3" xfId="33976"/>
    <cellStyle name="20% - Accent1 4 2 3 2 3 8" xfId="33977"/>
    <cellStyle name="20% - Accent1 4 2 3 2 3 8 2" xfId="33978"/>
    <cellStyle name="20% - Accent1 4 2 3 2 3 8 2 2" xfId="33979"/>
    <cellStyle name="20% - Accent1 4 2 3 2 3 8 3" xfId="33980"/>
    <cellStyle name="20% - Accent1 4 2 3 2 3 9" xfId="33981"/>
    <cellStyle name="20% - Accent1 4 2 3 2 3 9 2" xfId="33982"/>
    <cellStyle name="20% - Accent1 4 2 3 2 4" xfId="33983"/>
    <cellStyle name="20% - Accent1 4 2 3 2 4 10" xfId="33984"/>
    <cellStyle name="20% - Accent1 4 2 3 2 4 10 2" xfId="33985"/>
    <cellStyle name="20% - Accent1 4 2 3 2 4 11" xfId="33986"/>
    <cellStyle name="20% - Accent1 4 2 3 2 4 2" xfId="33987"/>
    <cellStyle name="20% - Accent1 4 2 3 2 4 2 2" xfId="33988"/>
    <cellStyle name="20% - Accent1 4 2 3 2 4 2 2 2" xfId="33989"/>
    <cellStyle name="20% - Accent1 4 2 3 2 4 2 2 2 2" xfId="33990"/>
    <cellStyle name="20% - Accent1 4 2 3 2 4 2 2 2 2 2" xfId="33991"/>
    <cellStyle name="20% - Accent1 4 2 3 2 4 2 2 2 3" xfId="33992"/>
    <cellStyle name="20% - Accent1 4 2 3 2 4 2 2 3" xfId="33993"/>
    <cellStyle name="20% - Accent1 4 2 3 2 4 2 2 3 2" xfId="33994"/>
    <cellStyle name="20% - Accent1 4 2 3 2 4 2 2 4" xfId="33995"/>
    <cellStyle name="20% - Accent1 4 2 3 2 4 2 3" xfId="33996"/>
    <cellStyle name="20% - Accent1 4 2 3 2 4 2 3 2" xfId="33997"/>
    <cellStyle name="20% - Accent1 4 2 3 2 4 2 3 2 2" xfId="33998"/>
    <cellStyle name="20% - Accent1 4 2 3 2 4 2 3 2 2 2" xfId="33999"/>
    <cellStyle name="20% - Accent1 4 2 3 2 4 2 3 2 3" xfId="34000"/>
    <cellStyle name="20% - Accent1 4 2 3 2 4 2 3 3" xfId="34001"/>
    <cellStyle name="20% - Accent1 4 2 3 2 4 2 3 3 2" xfId="34002"/>
    <cellStyle name="20% - Accent1 4 2 3 2 4 2 3 4" xfId="34003"/>
    <cellStyle name="20% - Accent1 4 2 3 2 4 2 4" xfId="34004"/>
    <cellStyle name="20% - Accent1 4 2 3 2 4 2 4 2" xfId="34005"/>
    <cellStyle name="20% - Accent1 4 2 3 2 4 2 4 2 2" xfId="34006"/>
    <cellStyle name="20% - Accent1 4 2 3 2 4 2 4 2 2 2" xfId="34007"/>
    <cellStyle name="20% - Accent1 4 2 3 2 4 2 4 2 3" xfId="34008"/>
    <cellStyle name="20% - Accent1 4 2 3 2 4 2 4 3" xfId="34009"/>
    <cellStyle name="20% - Accent1 4 2 3 2 4 2 4 3 2" xfId="34010"/>
    <cellStyle name="20% - Accent1 4 2 3 2 4 2 4 4" xfId="34011"/>
    <cellStyle name="20% - Accent1 4 2 3 2 4 2 5" xfId="34012"/>
    <cellStyle name="20% - Accent1 4 2 3 2 4 2 5 2" xfId="34013"/>
    <cellStyle name="20% - Accent1 4 2 3 2 4 2 5 2 2" xfId="34014"/>
    <cellStyle name="20% - Accent1 4 2 3 2 4 2 5 3" xfId="34015"/>
    <cellStyle name="20% - Accent1 4 2 3 2 4 2 6" xfId="34016"/>
    <cellStyle name="20% - Accent1 4 2 3 2 4 2 6 2" xfId="34017"/>
    <cellStyle name="20% - Accent1 4 2 3 2 4 2 6 2 2" xfId="34018"/>
    <cellStyle name="20% - Accent1 4 2 3 2 4 2 6 3" xfId="34019"/>
    <cellStyle name="20% - Accent1 4 2 3 2 4 2 7" xfId="34020"/>
    <cellStyle name="20% - Accent1 4 2 3 2 4 2 7 2" xfId="34021"/>
    <cellStyle name="20% - Accent1 4 2 3 2 4 2 8" xfId="34022"/>
    <cellStyle name="20% - Accent1 4 2 3 2 4 2 8 2" xfId="34023"/>
    <cellStyle name="20% - Accent1 4 2 3 2 4 2 9" xfId="34024"/>
    <cellStyle name="20% - Accent1 4 2 3 2 4 3" xfId="34025"/>
    <cellStyle name="20% - Accent1 4 2 3 2 4 3 2" xfId="34026"/>
    <cellStyle name="20% - Accent1 4 2 3 2 4 3 2 2" xfId="34027"/>
    <cellStyle name="20% - Accent1 4 2 3 2 4 3 2 2 2" xfId="34028"/>
    <cellStyle name="20% - Accent1 4 2 3 2 4 3 2 2 2 2" xfId="34029"/>
    <cellStyle name="20% - Accent1 4 2 3 2 4 3 2 2 3" xfId="34030"/>
    <cellStyle name="20% - Accent1 4 2 3 2 4 3 2 3" xfId="34031"/>
    <cellStyle name="20% - Accent1 4 2 3 2 4 3 2 3 2" xfId="34032"/>
    <cellStyle name="20% - Accent1 4 2 3 2 4 3 2 4" xfId="34033"/>
    <cellStyle name="20% - Accent1 4 2 3 2 4 3 3" xfId="34034"/>
    <cellStyle name="20% - Accent1 4 2 3 2 4 3 3 2" xfId="34035"/>
    <cellStyle name="20% - Accent1 4 2 3 2 4 3 3 2 2" xfId="34036"/>
    <cellStyle name="20% - Accent1 4 2 3 2 4 3 3 2 2 2" xfId="34037"/>
    <cellStyle name="20% - Accent1 4 2 3 2 4 3 3 2 3" xfId="34038"/>
    <cellStyle name="20% - Accent1 4 2 3 2 4 3 3 3" xfId="34039"/>
    <cellStyle name="20% - Accent1 4 2 3 2 4 3 3 3 2" xfId="34040"/>
    <cellStyle name="20% - Accent1 4 2 3 2 4 3 3 4" xfId="34041"/>
    <cellStyle name="20% - Accent1 4 2 3 2 4 3 4" xfId="34042"/>
    <cellStyle name="20% - Accent1 4 2 3 2 4 3 4 2" xfId="34043"/>
    <cellStyle name="20% - Accent1 4 2 3 2 4 3 4 2 2" xfId="34044"/>
    <cellStyle name="20% - Accent1 4 2 3 2 4 3 4 2 2 2" xfId="34045"/>
    <cellStyle name="20% - Accent1 4 2 3 2 4 3 4 2 3" xfId="34046"/>
    <cellStyle name="20% - Accent1 4 2 3 2 4 3 4 3" xfId="34047"/>
    <cellStyle name="20% - Accent1 4 2 3 2 4 3 4 3 2" xfId="34048"/>
    <cellStyle name="20% - Accent1 4 2 3 2 4 3 4 4" xfId="34049"/>
    <cellStyle name="20% - Accent1 4 2 3 2 4 3 5" xfId="34050"/>
    <cellStyle name="20% - Accent1 4 2 3 2 4 3 5 2" xfId="34051"/>
    <cellStyle name="20% - Accent1 4 2 3 2 4 3 5 2 2" xfId="34052"/>
    <cellStyle name="20% - Accent1 4 2 3 2 4 3 5 3" xfId="34053"/>
    <cellStyle name="20% - Accent1 4 2 3 2 4 3 6" xfId="34054"/>
    <cellStyle name="20% - Accent1 4 2 3 2 4 3 6 2" xfId="34055"/>
    <cellStyle name="20% - Accent1 4 2 3 2 4 3 6 2 2" xfId="34056"/>
    <cellStyle name="20% - Accent1 4 2 3 2 4 3 6 3" xfId="34057"/>
    <cellStyle name="20% - Accent1 4 2 3 2 4 3 7" xfId="34058"/>
    <cellStyle name="20% - Accent1 4 2 3 2 4 3 7 2" xfId="34059"/>
    <cellStyle name="20% - Accent1 4 2 3 2 4 3 8" xfId="34060"/>
    <cellStyle name="20% - Accent1 4 2 3 2 4 3 8 2" xfId="34061"/>
    <cellStyle name="20% - Accent1 4 2 3 2 4 3 9" xfId="34062"/>
    <cellStyle name="20% - Accent1 4 2 3 2 4 4" xfId="34063"/>
    <cellStyle name="20% - Accent1 4 2 3 2 4 4 2" xfId="34064"/>
    <cellStyle name="20% - Accent1 4 2 3 2 4 4 2 2" xfId="34065"/>
    <cellStyle name="20% - Accent1 4 2 3 2 4 4 2 2 2" xfId="34066"/>
    <cellStyle name="20% - Accent1 4 2 3 2 4 4 2 3" xfId="34067"/>
    <cellStyle name="20% - Accent1 4 2 3 2 4 4 3" xfId="34068"/>
    <cellStyle name="20% - Accent1 4 2 3 2 4 4 3 2" xfId="34069"/>
    <cellStyle name="20% - Accent1 4 2 3 2 4 4 4" xfId="34070"/>
    <cellStyle name="20% - Accent1 4 2 3 2 4 5" xfId="34071"/>
    <cellStyle name="20% - Accent1 4 2 3 2 4 5 2" xfId="34072"/>
    <cellStyle name="20% - Accent1 4 2 3 2 4 5 2 2" xfId="34073"/>
    <cellStyle name="20% - Accent1 4 2 3 2 4 5 2 2 2" xfId="34074"/>
    <cellStyle name="20% - Accent1 4 2 3 2 4 5 2 3" xfId="34075"/>
    <cellStyle name="20% - Accent1 4 2 3 2 4 5 3" xfId="34076"/>
    <cellStyle name="20% - Accent1 4 2 3 2 4 5 3 2" xfId="34077"/>
    <cellStyle name="20% - Accent1 4 2 3 2 4 5 4" xfId="34078"/>
    <cellStyle name="20% - Accent1 4 2 3 2 4 6" xfId="34079"/>
    <cellStyle name="20% - Accent1 4 2 3 2 4 6 2" xfId="34080"/>
    <cellStyle name="20% - Accent1 4 2 3 2 4 6 2 2" xfId="34081"/>
    <cellStyle name="20% - Accent1 4 2 3 2 4 6 2 2 2" xfId="34082"/>
    <cellStyle name="20% - Accent1 4 2 3 2 4 6 2 3" xfId="34083"/>
    <cellStyle name="20% - Accent1 4 2 3 2 4 6 3" xfId="34084"/>
    <cellStyle name="20% - Accent1 4 2 3 2 4 6 3 2" xfId="34085"/>
    <cellStyle name="20% - Accent1 4 2 3 2 4 6 4" xfId="34086"/>
    <cellStyle name="20% - Accent1 4 2 3 2 4 7" xfId="34087"/>
    <cellStyle name="20% - Accent1 4 2 3 2 4 7 2" xfId="34088"/>
    <cellStyle name="20% - Accent1 4 2 3 2 4 7 2 2" xfId="34089"/>
    <cellStyle name="20% - Accent1 4 2 3 2 4 7 3" xfId="34090"/>
    <cellStyle name="20% - Accent1 4 2 3 2 4 8" xfId="34091"/>
    <cellStyle name="20% - Accent1 4 2 3 2 4 8 2" xfId="34092"/>
    <cellStyle name="20% - Accent1 4 2 3 2 4 8 2 2" xfId="34093"/>
    <cellStyle name="20% - Accent1 4 2 3 2 4 8 3" xfId="34094"/>
    <cellStyle name="20% - Accent1 4 2 3 2 4 9" xfId="34095"/>
    <cellStyle name="20% - Accent1 4 2 3 2 4 9 2" xfId="34096"/>
    <cellStyle name="20% - Accent1 4 2 3 2 5" xfId="34097"/>
    <cellStyle name="20% - Accent1 4 2 3 2 5 10" xfId="34098"/>
    <cellStyle name="20% - Accent1 4 2 3 2 5 10 2" xfId="34099"/>
    <cellStyle name="20% - Accent1 4 2 3 2 5 11" xfId="34100"/>
    <cellStyle name="20% - Accent1 4 2 3 2 5 2" xfId="34101"/>
    <cellStyle name="20% - Accent1 4 2 3 2 5 2 2" xfId="34102"/>
    <cellStyle name="20% - Accent1 4 2 3 2 5 2 2 2" xfId="34103"/>
    <cellStyle name="20% - Accent1 4 2 3 2 5 2 2 2 2" xfId="34104"/>
    <cellStyle name="20% - Accent1 4 2 3 2 5 2 2 2 2 2" xfId="34105"/>
    <cellStyle name="20% - Accent1 4 2 3 2 5 2 2 2 3" xfId="34106"/>
    <cellStyle name="20% - Accent1 4 2 3 2 5 2 2 3" xfId="34107"/>
    <cellStyle name="20% - Accent1 4 2 3 2 5 2 2 3 2" xfId="34108"/>
    <cellStyle name="20% - Accent1 4 2 3 2 5 2 2 4" xfId="34109"/>
    <cellStyle name="20% - Accent1 4 2 3 2 5 2 3" xfId="34110"/>
    <cellStyle name="20% - Accent1 4 2 3 2 5 2 3 2" xfId="34111"/>
    <cellStyle name="20% - Accent1 4 2 3 2 5 2 3 2 2" xfId="34112"/>
    <cellStyle name="20% - Accent1 4 2 3 2 5 2 3 2 2 2" xfId="34113"/>
    <cellStyle name="20% - Accent1 4 2 3 2 5 2 3 2 3" xfId="34114"/>
    <cellStyle name="20% - Accent1 4 2 3 2 5 2 3 3" xfId="34115"/>
    <cellStyle name="20% - Accent1 4 2 3 2 5 2 3 3 2" xfId="34116"/>
    <cellStyle name="20% - Accent1 4 2 3 2 5 2 3 4" xfId="34117"/>
    <cellStyle name="20% - Accent1 4 2 3 2 5 2 4" xfId="34118"/>
    <cellStyle name="20% - Accent1 4 2 3 2 5 2 4 2" xfId="34119"/>
    <cellStyle name="20% - Accent1 4 2 3 2 5 2 4 2 2" xfId="34120"/>
    <cellStyle name="20% - Accent1 4 2 3 2 5 2 4 2 2 2" xfId="34121"/>
    <cellStyle name="20% - Accent1 4 2 3 2 5 2 4 2 3" xfId="34122"/>
    <cellStyle name="20% - Accent1 4 2 3 2 5 2 4 3" xfId="34123"/>
    <cellStyle name="20% - Accent1 4 2 3 2 5 2 4 3 2" xfId="34124"/>
    <cellStyle name="20% - Accent1 4 2 3 2 5 2 4 4" xfId="34125"/>
    <cellStyle name="20% - Accent1 4 2 3 2 5 2 5" xfId="34126"/>
    <cellStyle name="20% - Accent1 4 2 3 2 5 2 5 2" xfId="34127"/>
    <cellStyle name="20% - Accent1 4 2 3 2 5 2 5 2 2" xfId="34128"/>
    <cellStyle name="20% - Accent1 4 2 3 2 5 2 5 3" xfId="34129"/>
    <cellStyle name="20% - Accent1 4 2 3 2 5 2 6" xfId="34130"/>
    <cellStyle name="20% - Accent1 4 2 3 2 5 2 6 2" xfId="34131"/>
    <cellStyle name="20% - Accent1 4 2 3 2 5 2 6 2 2" xfId="34132"/>
    <cellStyle name="20% - Accent1 4 2 3 2 5 2 6 3" xfId="34133"/>
    <cellStyle name="20% - Accent1 4 2 3 2 5 2 7" xfId="34134"/>
    <cellStyle name="20% - Accent1 4 2 3 2 5 2 7 2" xfId="34135"/>
    <cellStyle name="20% - Accent1 4 2 3 2 5 2 8" xfId="34136"/>
    <cellStyle name="20% - Accent1 4 2 3 2 5 2 8 2" xfId="34137"/>
    <cellStyle name="20% - Accent1 4 2 3 2 5 2 9" xfId="34138"/>
    <cellStyle name="20% - Accent1 4 2 3 2 5 3" xfId="34139"/>
    <cellStyle name="20% - Accent1 4 2 3 2 5 3 2" xfId="34140"/>
    <cellStyle name="20% - Accent1 4 2 3 2 5 3 2 2" xfId="34141"/>
    <cellStyle name="20% - Accent1 4 2 3 2 5 3 2 2 2" xfId="34142"/>
    <cellStyle name="20% - Accent1 4 2 3 2 5 3 2 2 2 2" xfId="34143"/>
    <cellStyle name="20% - Accent1 4 2 3 2 5 3 2 2 3" xfId="34144"/>
    <cellStyle name="20% - Accent1 4 2 3 2 5 3 2 3" xfId="34145"/>
    <cellStyle name="20% - Accent1 4 2 3 2 5 3 2 3 2" xfId="34146"/>
    <cellStyle name="20% - Accent1 4 2 3 2 5 3 2 4" xfId="34147"/>
    <cellStyle name="20% - Accent1 4 2 3 2 5 3 3" xfId="34148"/>
    <cellStyle name="20% - Accent1 4 2 3 2 5 3 3 2" xfId="34149"/>
    <cellStyle name="20% - Accent1 4 2 3 2 5 3 3 2 2" xfId="34150"/>
    <cellStyle name="20% - Accent1 4 2 3 2 5 3 3 2 2 2" xfId="34151"/>
    <cellStyle name="20% - Accent1 4 2 3 2 5 3 3 2 3" xfId="34152"/>
    <cellStyle name="20% - Accent1 4 2 3 2 5 3 3 3" xfId="34153"/>
    <cellStyle name="20% - Accent1 4 2 3 2 5 3 3 3 2" xfId="34154"/>
    <cellStyle name="20% - Accent1 4 2 3 2 5 3 3 4" xfId="34155"/>
    <cellStyle name="20% - Accent1 4 2 3 2 5 3 4" xfId="34156"/>
    <cellStyle name="20% - Accent1 4 2 3 2 5 3 4 2" xfId="34157"/>
    <cellStyle name="20% - Accent1 4 2 3 2 5 3 4 2 2" xfId="34158"/>
    <cellStyle name="20% - Accent1 4 2 3 2 5 3 4 2 2 2" xfId="34159"/>
    <cellStyle name="20% - Accent1 4 2 3 2 5 3 4 2 3" xfId="34160"/>
    <cellStyle name="20% - Accent1 4 2 3 2 5 3 4 3" xfId="34161"/>
    <cellStyle name="20% - Accent1 4 2 3 2 5 3 4 3 2" xfId="34162"/>
    <cellStyle name="20% - Accent1 4 2 3 2 5 3 4 4" xfId="34163"/>
    <cellStyle name="20% - Accent1 4 2 3 2 5 3 5" xfId="34164"/>
    <cellStyle name="20% - Accent1 4 2 3 2 5 3 5 2" xfId="34165"/>
    <cellStyle name="20% - Accent1 4 2 3 2 5 3 5 2 2" xfId="34166"/>
    <cellStyle name="20% - Accent1 4 2 3 2 5 3 5 3" xfId="34167"/>
    <cellStyle name="20% - Accent1 4 2 3 2 5 3 6" xfId="34168"/>
    <cellStyle name="20% - Accent1 4 2 3 2 5 3 6 2" xfId="34169"/>
    <cellStyle name="20% - Accent1 4 2 3 2 5 3 6 2 2" xfId="34170"/>
    <cellStyle name="20% - Accent1 4 2 3 2 5 3 6 3" xfId="34171"/>
    <cellStyle name="20% - Accent1 4 2 3 2 5 3 7" xfId="34172"/>
    <cellStyle name="20% - Accent1 4 2 3 2 5 3 7 2" xfId="34173"/>
    <cellStyle name="20% - Accent1 4 2 3 2 5 3 8" xfId="34174"/>
    <cellStyle name="20% - Accent1 4 2 3 2 5 3 8 2" xfId="34175"/>
    <cellStyle name="20% - Accent1 4 2 3 2 5 3 9" xfId="34176"/>
    <cellStyle name="20% - Accent1 4 2 3 2 5 4" xfId="34177"/>
    <cellStyle name="20% - Accent1 4 2 3 2 5 4 2" xfId="34178"/>
    <cellStyle name="20% - Accent1 4 2 3 2 5 4 2 2" xfId="34179"/>
    <cellStyle name="20% - Accent1 4 2 3 2 5 4 2 2 2" xfId="34180"/>
    <cellStyle name="20% - Accent1 4 2 3 2 5 4 2 3" xfId="34181"/>
    <cellStyle name="20% - Accent1 4 2 3 2 5 4 3" xfId="34182"/>
    <cellStyle name="20% - Accent1 4 2 3 2 5 4 3 2" xfId="34183"/>
    <cellStyle name="20% - Accent1 4 2 3 2 5 4 4" xfId="34184"/>
    <cellStyle name="20% - Accent1 4 2 3 2 5 5" xfId="34185"/>
    <cellStyle name="20% - Accent1 4 2 3 2 5 5 2" xfId="34186"/>
    <cellStyle name="20% - Accent1 4 2 3 2 5 5 2 2" xfId="34187"/>
    <cellStyle name="20% - Accent1 4 2 3 2 5 5 2 2 2" xfId="34188"/>
    <cellStyle name="20% - Accent1 4 2 3 2 5 5 2 3" xfId="34189"/>
    <cellStyle name="20% - Accent1 4 2 3 2 5 5 3" xfId="34190"/>
    <cellStyle name="20% - Accent1 4 2 3 2 5 5 3 2" xfId="34191"/>
    <cellStyle name="20% - Accent1 4 2 3 2 5 5 4" xfId="34192"/>
    <cellStyle name="20% - Accent1 4 2 3 2 5 6" xfId="34193"/>
    <cellStyle name="20% - Accent1 4 2 3 2 5 6 2" xfId="34194"/>
    <cellStyle name="20% - Accent1 4 2 3 2 5 6 2 2" xfId="34195"/>
    <cellStyle name="20% - Accent1 4 2 3 2 5 6 2 2 2" xfId="34196"/>
    <cellStyle name="20% - Accent1 4 2 3 2 5 6 2 3" xfId="34197"/>
    <cellStyle name="20% - Accent1 4 2 3 2 5 6 3" xfId="34198"/>
    <cellStyle name="20% - Accent1 4 2 3 2 5 6 3 2" xfId="34199"/>
    <cellStyle name="20% - Accent1 4 2 3 2 5 6 4" xfId="34200"/>
    <cellStyle name="20% - Accent1 4 2 3 2 5 7" xfId="34201"/>
    <cellStyle name="20% - Accent1 4 2 3 2 5 7 2" xfId="34202"/>
    <cellStyle name="20% - Accent1 4 2 3 2 5 7 2 2" xfId="34203"/>
    <cellStyle name="20% - Accent1 4 2 3 2 5 7 3" xfId="34204"/>
    <cellStyle name="20% - Accent1 4 2 3 2 5 8" xfId="34205"/>
    <cellStyle name="20% - Accent1 4 2 3 2 5 8 2" xfId="34206"/>
    <cellStyle name="20% - Accent1 4 2 3 2 5 8 2 2" xfId="34207"/>
    <cellStyle name="20% - Accent1 4 2 3 2 5 8 3" xfId="34208"/>
    <cellStyle name="20% - Accent1 4 2 3 2 5 9" xfId="34209"/>
    <cellStyle name="20% - Accent1 4 2 3 2 5 9 2" xfId="34210"/>
    <cellStyle name="20% - Accent1 4 2 3 2 6" xfId="34211"/>
    <cellStyle name="20% - Accent1 4 2 3 2 6 2" xfId="34212"/>
    <cellStyle name="20% - Accent1 4 2 3 2 6 2 2" xfId="34213"/>
    <cellStyle name="20% - Accent1 4 2 3 2 6 2 2 2" xfId="34214"/>
    <cellStyle name="20% - Accent1 4 2 3 2 6 2 2 2 2" xfId="34215"/>
    <cellStyle name="20% - Accent1 4 2 3 2 6 2 2 3" xfId="34216"/>
    <cellStyle name="20% - Accent1 4 2 3 2 6 2 3" xfId="34217"/>
    <cellStyle name="20% - Accent1 4 2 3 2 6 2 3 2" xfId="34218"/>
    <cellStyle name="20% - Accent1 4 2 3 2 6 2 4" xfId="34219"/>
    <cellStyle name="20% - Accent1 4 2 3 2 6 3" xfId="34220"/>
    <cellStyle name="20% - Accent1 4 2 3 2 6 3 2" xfId="34221"/>
    <cellStyle name="20% - Accent1 4 2 3 2 6 3 2 2" xfId="34222"/>
    <cellStyle name="20% - Accent1 4 2 3 2 6 3 2 2 2" xfId="34223"/>
    <cellStyle name="20% - Accent1 4 2 3 2 6 3 2 3" xfId="34224"/>
    <cellStyle name="20% - Accent1 4 2 3 2 6 3 3" xfId="34225"/>
    <cellStyle name="20% - Accent1 4 2 3 2 6 3 3 2" xfId="34226"/>
    <cellStyle name="20% - Accent1 4 2 3 2 6 3 4" xfId="34227"/>
    <cellStyle name="20% - Accent1 4 2 3 2 6 4" xfId="34228"/>
    <cellStyle name="20% - Accent1 4 2 3 2 6 4 2" xfId="34229"/>
    <cellStyle name="20% - Accent1 4 2 3 2 6 4 2 2" xfId="34230"/>
    <cellStyle name="20% - Accent1 4 2 3 2 6 4 2 2 2" xfId="34231"/>
    <cellStyle name="20% - Accent1 4 2 3 2 6 4 2 3" xfId="34232"/>
    <cellStyle name="20% - Accent1 4 2 3 2 6 4 3" xfId="34233"/>
    <cellStyle name="20% - Accent1 4 2 3 2 6 4 3 2" xfId="34234"/>
    <cellStyle name="20% - Accent1 4 2 3 2 6 4 4" xfId="34235"/>
    <cellStyle name="20% - Accent1 4 2 3 2 6 5" xfId="34236"/>
    <cellStyle name="20% - Accent1 4 2 3 2 6 5 2" xfId="34237"/>
    <cellStyle name="20% - Accent1 4 2 3 2 6 5 2 2" xfId="34238"/>
    <cellStyle name="20% - Accent1 4 2 3 2 6 5 3" xfId="34239"/>
    <cellStyle name="20% - Accent1 4 2 3 2 6 6" xfId="34240"/>
    <cellStyle name="20% - Accent1 4 2 3 2 6 6 2" xfId="34241"/>
    <cellStyle name="20% - Accent1 4 2 3 2 6 6 2 2" xfId="34242"/>
    <cellStyle name="20% - Accent1 4 2 3 2 6 6 3" xfId="34243"/>
    <cellStyle name="20% - Accent1 4 2 3 2 6 7" xfId="34244"/>
    <cellStyle name="20% - Accent1 4 2 3 2 6 7 2" xfId="34245"/>
    <cellStyle name="20% - Accent1 4 2 3 2 6 8" xfId="34246"/>
    <cellStyle name="20% - Accent1 4 2 3 2 6 8 2" xfId="34247"/>
    <cellStyle name="20% - Accent1 4 2 3 2 6 9" xfId="34248"/>
    <cellStyle name="20% - Accent1 4 2 3 2 7" xfId="34249"/>
    <cellStyle name="20% - Accent1 4 2 3 2 7 2" xfId="34250"/>
    <cellStyle name="20% - Accent1 4 2 3 2 7 2 2" xfId="34251"/>
    <cellStyle name="20% - Accent1 4 2 3 2 7 2 2 2" xfId="34252"/>
    <cellStyle name="20% - Accent1 4 2 3 2 7 2 2 2 2" xfId="34253"/>
    <cellStyle name="20% - Accent1 4 2 3 2 7 2 2 3" xfId="34254"/>
    <cellStyle name="20% - Accent1 4 2 3 2 7 2 3" xfId="34255"/>
    <cellStyle name="20% - Accent1 4 2 3 2 7 2 3 2" xfId="34256"/>
    <cellStyle name="20% - Accent1 4 2 3 2 7 2 4" xfId="34257"/>
    <cellStyle name="20% - Accent1 4 2 3 2 7 3" xfId="34258"/>
    <cellStyle name="20% - Accent1 4 2 3 2 7 3 2" xfId="34259"/>
    <cellStyle name="20% - Accent1 4 2 3 2 7 3 2 2" xfId="34260"/>
    <cellStyle name="20% - Accent1 4 2 3 2 7 3 2 2 2" xfId="34261"/>
    <cellStyle name="20% - Accent1 4 2 3 2 7 3 2 3" xfId="34262"/>
    <cellStyle name="20% - Accent1 4 2 3 2 7 3 3" xfId="34263"/>
    <cellStyle name="20% - Accent1 4 2 3 2 7 3 3 2" xfId="34264"/>
    <cellStyle name="20% - Accent1 4 2 3 2 7 3 4" xfId="34265"/>
    <cellStyle name="20% - Accent1 4 2 3 2 7 4" xfId="34266"/>
    <cellStyle name="20% - Accent1 4 2 3 2 7 4 2" xfId="34267"/>
    <cellStyle name="20% - Accent1 4 2 3 2 7 4 2 2" xfId="34268"/>
    <cellStyle name="20% - Accent1 4 2 3 2 7 4 2 2 2" xfId="34269"/>
    <cellStyle name="20% - Accent1 4 2 3 2 7 4 2 3" xfId="34270"/>
    <cellStyle name="20% - Accent1 4 2 3 2 7 4 3" xfId="34271"/>
    <cellStyle name="20% - Accent1 4 2 3 2 7 4 3 2" xfId="34272"/>
    <cellStyle name="20% - Accent1 4 2 3 2 7 4 4" xfId="34273"/>
    <cellStyle name="20% - Accent1 4 2 3 2 7 5" xfId="34274"/>
    <cellStyle name="20% - Accent1 4 2 3 2 7 5 2" xfId="34275"/>
    <cellStyle name="20% - Accent1 4 2 3 2 7 5 2 2" xfId="34276"/>
    <cellStyle name="20% - Accent1 4 2 3 2 7 5 3" xfId="34277"/>
    <cellStyle name="20% - Accent1 4 2 3 2 7 6" xfId="34278"/>
    <cellStyle name="20% - Accent1 4 2 3 2 7 6 2" xfId="34279"/>
    <cellStyle name="20% - Accent1 4 2 3 2 7 6 2 2" xfId="34280"/>
    <cellStyle name="20% - Accent1 4 2 3 2 7 6 3" xfId="34281"/>
    <cellStyle name="20% - Accent1 4 2 3 2 7 7" xfId="34282"/>
    <cellStyle name="20% - Accent1 4 2 3 2 7 7 2" xfId="34283"/>
    <cellStyle name="20% - Accent1 4 2 3 2 7 8" xfId="34284"/>
    <cellStyle name="20% - Accent1 4 2 3 2 7 8 2" xfId="34285"/>
    <cellStyle name="20% - Accent1 4 2 3 2 7 9" xfId="34286"/>
    <cellStyle name="20% - Accent1 4 2 3 2 8" xfId="34287"/>
    <cellStyle name="20% - Accent1 4 2 3 2 8 2" xfId="34288"/>
    <cellStyle name="20% - Accent1 4 2 3 2 8 2 2" xfId="34289"/>
    <cellStyle name="20% - Accent1 4 2 3 2 8 2 2 2" xfId="34290"/>
    <cellStyle name="20% - Accent1 4 2 3 2 8 2 3" xfId="34291"/>
    <cellStyle name="20% - Accent1 4 2 3 2 8 3" xfId="34292"/>
    <cellStyle name="20% - Accent1 4 2 3 2 8 3 2" xfId="34293"/>
    <cellStyle name="20% - Accent1 4 2 3 2 8 4" xfId="34294"/>
    <cellStyle name="20% - Accent1 4 2 3 2 9" xfId="34295"/>
    <cellStyle name="20% - Accent1 4 2 3 2 9 2" xfId="34296"/>
    <cellStyle name="20% - Accent1 4 2 3 2 9 2 2" xfId="34297"/>
    <cellStyle name="20% - Accent1 4 2 3 2 9 2 2 2" xfId="34298"/>
    <cellStyle name="20% - Accent1 4 2 3 2 9 2 3" xfId="34299"/>
    <cellStyle name="20% - Accent1 4 2 3 2 9 3" xfId="34300"/>
    <cellStyle name="20% - Accent1 4 2 3 2 9 3 2" xfId="34301"/>
    <cellStyle name="20% - Accent1 4 2 3 2 9 4" xfId="34302"/>
    <cellStyle name="20% - Accent1 4 2 3 3" xfId="34303"/>
    <cellStyle name="20% - Accent1 4 2 3 3 10" xfId="34304"/>
    <cellStyle name="20% - Accent1 4 2 3 3 10 2" xfId="34305"/>
    <cellStyle name="20% - Accent1 4 2 3 3 10 2 2" xfId="34306"/>
    <cellStyle name="20% - Accent1 4 2 3 3 10 3" xfId="34307"/>
    <cellStyle name="20% - Accent1 4 2 3 3 11" xfId="34308"/>
    <cellStyle name="20% - Accent1 4 2 3 3 11 2" xfId="34309"/>
    <cellStyle name="20% - Accent1 4 2 3 3 11 2 2" xfId="34310"/>
    <cellStyle name="20% - Accent1 4 2 3 3 11 3" xfId="34311"/>
    <cellStyle name="20% - Accent1 4 2 3 3 12" xfId="34312"/>
    <cellStyle name="20% - Accent1 4 2 3 3 12 2" xfId="34313"/>
    <cellStyle name="20% - Accent1 4 2 3 3 13" xfId="34314"/>
    <cellStyle name="20% - Accent1 4 2 3 3 13 2" xfId="34315"/>
    <cellStyle name="20% - Accent1 4 2 3 3 14" xfId="34316"/>
    <cellStyle name="20% - Accent1 4 2 3 3 2" xfId="34317"/>
    <cellStyle name="20% - Accent1 4 2 3 3 2 10" xfId="34318"/>
    <cellStyle name="20% - Accent1 4 2 3 3 2 10 2" xfId="34319"/>
    <cellStyle name="20% - Accent1 4 2 3 3 2 11" xfId="34320"/>
    <cellStyle name="20% - Accent1 4 2 3 3 2 2" xfId="34321"/>
    <cellStyle name="20% - Accent1 4 2 3 3 2 2 2" xfId="34322"/>
    <cellStyle name="20% - Accent1 4 2 3 3 2 2 2 2" xfId="34323"/>
    <cellStyle name="20% - Accent1 4 2 3 3 2 2 2 2 2" xfId="34324"/>
    <cellStyle name="20% - Accent1 4 2 3 3 2 2 2 2 2 2" xfId="34325"/>
    <cellStyle name="20% - Accent1 4 2 3 3 2 2 2 2 3" xfId="34326"/>
    <cellStyle name="20% - Accent1 4 2 3 3 2 2 2 3" xfId="34327"/>
    <cellStyle name="20% - Accent1 4 2 3 3 2 2 2 3 2" xfId="34328"/>
    <cellStyle name="20% - Accent1 4 2 3 3 2 2 2 4" xfId="34329"/>
    <cellStyle name="20% - Accent1 4 2 3 3 2 2 3" xfId="34330"/>
    <cellStyle name="20% - Accent1 4 2 3 3 2 2 3 2" xfId="34331"/>
    <cellStyle name="20% - Accent1 4 2 3 3 2 2 3 2 2" xfId="34332"/>
    <cellStyle name="20% - Accent1 4 2 3 3 2 2 3 2 2 2" xfId="34333"/>
    <cellStyle name="20% - Accent1 4 2 3 3 2 2 3 2 3" xfId="34334"/>
    <cellStyle name="20% - Accent1 4 2 3 3 2 2 3 3" xfId="34335"/>
    <cellStyle name="20% - Accent1 4 2 3 3 2 2 3 3 2" xfId="34336"/>
    <cellStyle name="20% - Accent1 4 2 3 3 2 2 3 4" xfId="34337"/>
    <cellStyle name="20% - Accent1 4 2 3 3 2 2 4" xfId="34338"/>
    <cellStyle name="20% - Accent1 4 2 3 3 2 2 4 2" xfId="34339"/>
    <cellStyle name="20% - Accent1 4 2 3 3 2 2 4 2 2" xfId="34340"/>
    <cellStyle name="20% - Accent1 4 2 3 3 2 2 4 2 2 2" xfId="34341"/>
    <cellStyle name="20% - Accent1 4 2 3 3 2 2 4 2 3" xfId="34342"/>
    <cellStyle name="20% - Accent1 4 2 3 3 2 2 4 3" xfId="34343"/>
    <cellStyle name="20% - Accent1 4 2 3 3 2 2 4 3 2" xfId="34344"/>
    <cellStyle name="20% - Accent1 4 2 3 3 2 2 4 4" xfId="34345"/>
    <cellStyle name="20% - Accent1 4 2 3 3 2 2 5" xfId="34346"/>
    <cellStyle name="20% - Accent1 4 2 3 3 2 2 5 2" xfId="34347"/>
    <cellStyle name="20% - Accent1 4 2 3 3 2 2 5 2 2" xfId="34348"/>
    <cellStyle name="20% - Accent1 4 2 3 3 2 2 5 3" xfId="34349"/>
    <cellStyle name="20% - Accent1 4 2 3 3 2 2 6" xfId="34350"/>
    <cellStyle name="20% - Accent1 4 2 3 3 2 2 6 2" xfId="34351"/>
    <cellStyle name="20% - Accent1 4 2 3 3 2 2 6 2 2" xfId="34352"/>
    <cellStyle name="20% - Accent1 4 2 3 3 2 2 6 3" xfId="34353"/>
    <cellStyle name="20% - Accent1 4 2 3 3 2 2 7" xfId="34354"/>
    <cellStyle name="20% - Accent1 4 2 3 3 2 2 7 2" xfId="34355"/>
    <cellStyle name="20% - Accent1 4 2 3 3 2 2 8" xfId="34356"/>
    <cellStyle name="20% - Accent1 4 2 3 3 2 2 8 2" xfId="34357"/>
    <cellStyle name="20% - Accent1 4 2 3 3 2 2 9" xfId="34358"/>
    <cellStyle name="20% - Accent1 4 2 3 3 2 3" xfId="34359"/>
    <cellStyle name="20% - Accent1 4 2 3 3 2 3 2" xfId="34360"/>
    <cellStyle name="20% - Accent1 4 2 3 3 2 3 2 2" xfId="34361"/>
    <cellStyle name="20% - Accent1 4 2 3 3 2 3 2 2 2" xfId="34362"/>
    <cellStyle name="20% - Accent1 4 2 3 3 2 3 2 2 2 2" xfId="34363"/>
    <cellStyle name="20% - Accent1 4 2 3 3 2 3 2 2 3" xfId="34364"/>
    <cellStyle name="20% - Accent1 4 2 3 3 2 3 2 3" xfId="34365"/>
    <cellStyle name="20% - Accent1 4 2 3 3 2 3 2 3 2" xfId="34366"/>
    <cellStyle name="20% - Accent1 4 2 3 3 2 3 2 4" xfId="34367"/>
    <cellStyle name="20% - Accent1 4 2 3 3 2 3 3" xfId="34368"/>
    <cellStyle name="20% - Accent1 4 2 3 3 2 3 3 2" xfId="34369"/>
    <cellStyle name="20% - Accent1 4 2 3 3 2 3 3 2 2" xfId="34370"/>
    <cellStyle name="20% - Accent1 4 2 3 3 2 3 3 2 2 2" xfId="34371"/>
    <cellStyle name="20% - Accent1 4 2 3 3 2 3 3 2 3" xfId="34372"/>
    <cellStyle name="20% - Accent1 4 2 3 3 2 3 3 3" xfId="34373"/>
    <cellStyle name="20% - Accent1 4 2 3 3 2 3 3 3 2" xfId="34374"/>
    <cellStyle name="20% - Accent1 4 2 3 3 2 3 3 4" xfId="34375"/>
    <cellStyle name="20% - Accent1 4 2 3 3 2 3 4" xfId="34376"/>
    <cellStyle name="20% - Accent1 4 2 3 3 2 3 4 2" xfId="34377"/>
    <cellStyle name="20% - Accent1 4 2 3 3 2 3 4 2 2" xfId="34378"/>
    <cellStyle name="20% - Accent1 4 2 3 3 2 3 4 2 2 2" xfId="34379"/>
    <cellStyle name="20% - Accent1 4 2 3 3 2 3 4 2 3" xfId="34380"/>
    <cellStyle name="20% - Accent1 4 2 3 3 2 3 4 3" xfId="34381"/>
    <cellStyle name="20% - Accent1 4 2 3 3 2 3 4 3 2" xfId="34382"/>
    <cellStyle name="20% - Accent1 4 2 3 3 2 3 4 4" xfId="34383"/>
    <cellStyle name="20% - Accent1 4 2 3 3 2 3 5" xfId="34384"/>
    <cellStyle name="20% - Accent1 4 2 3 3 2 3 5 2" xfId="34385"/>
    <cellStyle name="20% - Accent1 4 2 3 3 2 3 5 2 2" xfId="34386"/>
    <cellStyle name="20% - Accent1 4 2 3 3 2 3 5 3" xfId="34387"/>
    <cellStyle name="20% - Accent1 4 2 3 3 2 3 6" xfId="34388"/>
    <cellStyle name="20% - Accent1 4 2 3 3 2 3 6 2" xfId="34389"/>
    <cellStyle name="20% - Accent1 4 2 3 3 2 3 6 2 2" xfId="34390"/>
    <cellStyle name="20% - Accent1 4 2 3 3 2 3 6 3" xfId="34391"/>
    <cellStyle name="20% - Accent1 4 2 3 3 2 3 7" xfId="34392"/>
    <cellStyle name="20% - Accent1 4 2 3 3 2 3 7 2" xfId="34393"/>
    <cellStyle name="20% - Accent1 4 2 3 3 2 3 8" xfId="34394"/>
    <cellStyle name="20% - Accent1 4 2 3 3 2 3 8 2" xfId="34395"/>
    <cellStyle name="20% - Accent1 4 2 3 3 2 3 9" xfId="34396"/>
    <cellStyle name="20% - Accent1 4 2 3 3 2 4" xfId="34397"/>
    <cellStyle name="20% - Accent1 4 2 3 3 2 4 2" xfId="34398"/>
    <cellStyle name="20% - Accent1 4 2 3 3 2 4 2 2" xfId="34399"/>
    <cellStyle name="20% - Accent1 4 2 3 3 2 4 2 2 2" xfId="34400"/>
    <cellStyle name="20% - Accent1 4 2 3 3 2 4 2 3" xfId="34401"/>
    <cellStyle name="20% - Accent1 4 2 3 3 2 4 3" xfId="34402"/>
    <cellStyle name="20% - Accent1 4 2 3 3 2 4 3 2" xfId="34403"/>
    <cellStyle name="20% - Accent1 4 2 3 3 2 4 4" xfId="34404"/>
    <cellStyle name="20% - Accent1 4 2 3 3 2 5" xfId="34405"/>
    <cellStyle name="20% - Accent1 4 2 3 3 2 5 2" xfId="34406"/>
    <cellStyle name="20% - Accent1 4 2 3 3 2 5 2 2" xfId="34407"/>
    <cellStyle name="20% - Accent1 4 2 3 3 2 5 2 2 2" xfId="34408"/>
    <cellStyle name="20% - Accent1 4 2 3 3 2 5 2 3" xfId="34409"/>
    <cellStyle name="20% - Accent1 4 2 3 3 2 5 3" xfId="34410"/>
    <cellStyle name="20% - Accent1 4 2 3 3 2 5 3 2" xfId="34411"/>
    <cellStyle name="20% - Accent1 4 2 3 3 2 5 4" xfId="34412"/>
    <cellStyle name="20% - Accent1 4 2 3 3 2 6" xfId="34413"/>
    <cellStyle name="20% - Accent1 4 2 3 3 2 6 2" xfId="34414"/>
    <cellStyle name="20% - Accent1 4 2 3 3 2 6 2 2" xfId="34415"/>
    <cellStyle name="20% - Accent1 4 2 3 3 2 6 2 2 2" xfId="34416"/>
    <cellStyle name="20% - Accent1 4 2 3 3 2 6 2 3" xfId="34417"/>
    <cellStyle name="20% - Accent1 4 2 3 3 2 6 3" xfId="34418"/>
    <cellStyle name="20% - Accent1 4 2 3 3 2 6 3 2" xfId="34419"/>
    <cellStyle name="20% - Accent1 4 2 3 3 2 6 4" xfId="34420"/>
    <cellStyle name="20% - Accent1 4 2 3 3 2 7" xfId="34421"/>
    <cellStyle name="20% - Accent1 4 2 3 3 2 7 2" xfId="34422"/>
    <cellStyle name="20% - Accent1 4 2 3 3 2 7 2 2" xfId="34423"/>
    <cellStyle name="20% - Accent1 4 2 3 3 2 7 3" xfId="34424"/>
    <cellStyle name="20% - Accent1 4 2 3 3 2 8" xfId="34425"/>
    <cellStyle name="20% - Accent1 4 2 3 3 2 8 2" xfId="34426"/>
    <cellStyle name="20% - Accent1 4 2 3 3 2 8 2 2" xfId="34427"/>
    <cellStyle name="20% - Accent1 4 2 3 3 2 8 3" xfId="34428"/>
    <cellStyle name="20% - Accent1 4 2 3 3 2 9" xfId="34429"/>
    <cellStyle name="20% - Accent1 4 2 3 3 2 9 2" xfId="34430"/>
    <cellStyle name="20% - Accent1 4 2 3 3 3" xfId="34431"/>
    <cellStyle name="20% - Accent1 4 2 3 3 3 10" xfId="34432"/>
    <cellStyle name="20% - Accent1 4 2 3 3 3 10 2" xfId="34433"/>
    <cellStyle name="20% - Accent1 4 2 3 3 3 11" xfId="34434"/>
    <cellStyle name="20% - Accent1 4 2 3 3 3 2" xfId="34435"/>
    <cellStyle name="20% - Accent1 4 2 3 3 3 2 2" xfId="34436"/>
    <cellStyle name="20% - Accent1 4 2 3 3 3 2 2 2" xfId="34437"/>
    <cellStyle name="20% - Accent1 4 2 3 3 3 2 2 2 2" xfId="34438"/>
    <cellStyle name="20% - Accent1 4 2 3 3 3 2 2 2 2 2" xfId="34439"/>
    <cellStyle name="20% - Accent1 4 2 3 3 3 2 2 2 3" xfId="34440"/>
    <cellStyle name="20% - Accent1 4 2 3 3 3 2 2 3" xfId="34441"/>
    <cellStyle name="20% - Accent1 4 2 3 3 3 2 2 3 2" xfId="34442"/>
    <cellStyle name="20% - Accent1 4 2 3 3 3 2 2 4" xfId="34443"/>
    <cellStyle name="20% - Accent1 4 2 3 3 3 2 3" xfId="34444"/>
    <cellStyle name="20% - Accent1 4 2 3 3 3 2 3 2" xfId="34445"/>
    <cellStyle name="20% - Accent1 4 2 3 3 3 2 3 2 2" xfId="34446"/>
    <cellStyle name="20% - Accent1 4 2 3 3 3 2 3 2 2 2" xfId="34447"/>
    <cellStyle name="20% - Accent1 4 2 3 3 3 2 3 2 3" xfId="34448"/>
    <cellStyle name="20% - Accent1 4 2 3 3 3 2 3 3" xfId="34449"/>
    <cellStyle name="20% - Accent1 4 2 3 3 3 2 3 3 2" xfId="34450"/>
    <cellStyle name="20% - Accent1 4 2 3 3 3 2 3 4" xfId="34451"/>
    <cellStyle name="20% - Accent1 4 2 3 3 3 2 4" xfId="34452"/>
    <cellStyle name="20% - Accent1 4 2 3 3 3 2 4 2" xfId="34453"/>
    <cellStyle name="20% - Accent1 4 2 3 3 3 2 4 2 2" xfId="34454"/>
    <cellStyle name="20% - Accent1 4 2 3 3 3 2 4 2 2 2" xfId="34455"/>
    <cellStyle name="20% - Accent1 4 2 3 3 3 2 4 2 3" xfId="34456"/>
    <cellStyle name="20% - Accent1 4 2 3 3 3 2 4 3" xfId="34457"/>
    <cellStyle name="20% - Accent1 4 2 3 3 3 2 4 3 2" xfId="34458"/>
    <cellStyle name="20% - Accent1 4 2 3 3 3 2 4 4" xfId="34459"/>
    <cellStyle name="20% - Accent1 4 2 3 3 3 2 5" xfId="34460"/>
    <cellStyle name="20% - Accent1 4 2 3 3 3 2 5 2" xfId="34461"/>
    <cellStyle name="20% - Accent1 4 2 3 3 3 2 5 2 2" xfId="34462"/>
    <cellStyle name="20% - Accent1 4 2 3 3 3 2 5 3" xfId="34463"/>
    <cellStyle name="20% - Accent1 4 2 3 3 3 2 6" xfId="34464"/>
    <cellStyle name="20% - Accent1 4 2 3 3 3 2 6 2" xfId="34465"/>
    <cellStyle name="20% - Accent1 4 2 3 3 3 2 6 2 2" xfId="34466"/>
    <cellStyle name="20% - Accent1 4 2 3 3 3 2 6 3" xfId="34467"/>
    <cellStyle name="20% - Accent1 4 2 3 3 3 2 7" xfId="34468"/>
    <cellStyle name="20% - Accent1 4 2 3 3 3 2 7 2" xfId="34469"/>
    <cellStyle name="20% - Accent1 4 2 3 3 3 2 8" xfId="34470"/>
    <cellStyle name="20% - Accent1 4 2 3 3 3 2 8 2" xfId="34471"/>
    <cellStyle name="20% - Accent1 4 2 3 3 3 2 9" xfId="34472"/>
    <cellStyle name="20% - Accent1 4 2 3 3 3 3" xfId="34473"/>
    <cellStyle name="20% - Accent1 4 2 3 3 3 3 2" xfId="34474"/>
    <cellStyle name="20% - Accent1 4 2 3 3 3 3 2 2" xfId="34475"/>
    <cellStyle name="20% - Accent1 4 2 3 3 3 3 2 2 2" xfId="34476"/>
    <cellStyle name="20% - Accent1 4 2 3 3 3 3 2 2 2 2" xfId="34477"/>
    <cellStyle name="20% - Accent1 4 2 3 3 3 3 2 2 3" xfId="34478"/>
    <cellStyle name="20% - Accent1 4 2 3 3 3 3 2 3" xfId="34479"/>
    <cellStyle name="20% - Accent1 4 2 3 3 3 3 2 3 2" xfId="34480"/>
    <cellStyle name="20% - Accent1 4 2 3 3 3 3 2 4" xfId="34481"/>
    <cellStyle name="20% - Accent1 4 2 3 3 3 3 3" xfId="34482"/>
    <cellStyle name="20% - Accent1 4 2 3 3 3 3 3 2" xfId="34483"/>
    <cellStyle name="20% - Accent1 4 2 3 3 3 3 3 2 2" xfId="34484"/>
    <cellStyle name="20% - Accent1 4 2 3 3 3 3 3 2 2 2" xfId="34485"/>
    <cellStyle name="20% - Accent1 4 2 3 3 3 3 3 2 3" xfId="34486"/>
    <cellStyle name="20% - Accent1 4 2 3 3 3 3 3 3" xfId="34487"/>
    <cellStyle name="20% - Accent1 4 2 3 3 3 3 3 3 2" xfId="34488"/>
    <cellStyle name="20% - Accent1 4 2 3 3 3 3 3 4" xfId="34489"/>
    <cellStyle name="20% - Accent1 4 2 3 3 3 3 4" xfId="34490"/>
    <cellStyle name="20% - Accent1 4 2 3 3 3 3 4 2" xfId="34491"/>
    <cellStyle name="20% - Accent1 4 2 3 3 3 3 4 2 2" xfId="34492"/>
    <cellStyle name="20% - Accent1 4 2 3 3 3 3 4 2 2 2" xfId="34493"/>
    <cellStyle name="20% - Accent1 4 2 3 3 3 3 4 2 3" xfId="34494"/>
    <cellStyle name="20% - Accent1 4 2 3 3 3 3 4 3" xfId="34495"/>
    <cellStyle name="20% - Accent1 4 2 3 3 3 3 4 3 2" xfId="34496"/>
    <cellStyle name="20% - Accent1 4 2 3 3 3 3 4 4" xfId="34497"/>
    <cellStyle name="20% - Accent1 4 2 3 3 3 3 5" xfId="34498"/>
    <cellStyle name="20% - Accent1 4 2 3 3 3 3 5 2" xfId="34499"/>
    <cellStyle name="20% - Accent1 4 2 3 3 3 3 5 2 2" xfId="34500"/>
    <cellStyle name="20% - Accent1 4 2 3 3 3 3 5 3" xfId="34501"/>
    <cellStyle name="20% - Accent1 4 2 3 3 3 3 6" xfId="34502"/>
    <cellStyle name="20% - Accent1 4 2 3 3 3 3 6 2" xfId="34503"/>
    <cellStyle name="20% - Accent1 4 2 3 3 3 3 6 2 2" xfId="34504"/>
    <cellStyle name="20% - Accent1 4 2 3 3 3 3 6 3" xfId="34505"/>
    <cellStyle name="20% - Accent1 4 2 3 3 3 3 7" xfId="34506"/>
    <cellStyle name="20% - Accent1 4 2 3 3 3 3 7 2" xfId="34507"/>
    <cellStyle name="20% - Accent1 4 2 3 3 3 3 8" xfId="34508"/>
    <cellStyle name="20% - Accent1 4 2 3 3 3 3 8 2" xfId="34509"/>
    <cellStyle name="20% - Accent1 4 2 3 3 3 3 9" xfId="34510"/>
    <cellStyle name="20% - Accent1 4 2 3 3 3 4" xfId="34511"/>
    <cellStyle name="20% - Accent1 4 2 3 3 3 4 2" xfId="34512"/>
    <cellStyle name="20% - Accent1 4 2 3 3 3 4 2 2" xfId="34513"/>
    <cellStyle name="20% - Accent1 4 2 3 3 3 4 2 2 2" xfId="34514"/>
    <cellStyle name="20% - Accent1 4 2 3 3 3 4 2 3" xfId="34515"/>
    <cellStyle name="20% - Accent1 4 2 3 3 3 4 3" xfId="34516"/>
    <cellStyle name="20% - Accent1 4 2 3 3 3 4 3 2" xfId="34517"/>
    <cellStyle name="20% - Accent1 4 2 3 3 3 4 4" xfId="34518"/>
    <cellStyle name="20% - Accent1 4 2 3 3 3 5" xfId="34519"/>
    <cellStyle name="20% - Accent1 4 2 3 3 3 5 2" xfId="34520"/>
    <cellStyle name="20% - Accent1 4 2 3 3 3 5 2 2" xfId="34521"/>
    <cellStyle name="20% - Accent1 4 2 3 3 3 5 2 2 2" xfId="34522"/>
    <cellStyle name="20% - Accent1 4 2 3 3 3 5 2 3" xfId="34523"/>
    <cellStyle name="20% - Accent1 4 2 3 3 3 5 3" xfId="34524"/>
    <cellStyle name="20% - Accent1 4 2 3 3 3 5 3 2" xfId="34525"/>
    <cellStyle name="20% - Accent1 4 2 3 3 3 5 4" xfId="34526"/>
    <cellStyle name="20% - Accent1 4 2 3 3 3 6" xfId="34527"/>
    <cellStyle name="20% - Accent1 4 2 3 3 3 6 2" xfId="34528"/>
    <cellStyle name="20% - Accent1 4 2 3 3 3 6 2 2" xfId="34529"/>
    <cellStyle name="20% - Accent1 4 2 3 3 3 6 2 2 2" xfId="34530"/>
    <cellStyle name="20% - Accent1 4 2 3 3 3 6 2 3" xfId="34531"/>
    <cellStyle name="20% - Accent1 4 2 3 3 3 6 3" xfId="34532"/>
    <cellStyle name="20% - Accent1 4 2 3 3 3 6 3 2" xfId="34533"/>
    <cellStyle name="20% - Accent1 4 2 3 3 3 6 4" xfId="34534"/>
    <cellStyle name="20% - Accent1 4 2 3 3 3 7" xfId="34535"/>
    <cellStyle name="20% - Accent1 4 2 3 3 3 7 2" xfId="34536"/>
    <cellStyle name="20% - Accent1 4 2 3 3 3 7 2 2" xfId="34537"/>
    <cellStyle name="20% - Accent1 4 2 3 3 3 7 3" xfId="34538"/>
    <cellStyle name="20% - Accent1 4 2 3 3 3 8" xfId="34539"/>
    <cellStyle name="20% - Accent1 4 2 3 3 3 8 2" xfId="34540"/>
    <cellStyle name="20% - Accent1 4 2 3 3 3 8 2 2" xfId="34541"/>
    <cellStyle name="20% - Accent1 4 2 3 3 3 8 3" xfId="34542"/>
    <cellStyle name="20% - Accent1 4 2 3 3 3 9" xfId="34543"/>
    <cellStyle name="20% - Accent1 4 2 3 3 3 9 2" xfId="34544"/>
    <cellStyle name="20% - Accent1 4 2 3 3 4" xfId="34545"/>
    <cellStyle name="20% - Accent1 4 2 3 3 4 10" xfId="34546"/>
    <cellStyle name="20% - Accent1 4 2 3 3 4 10 2" xfId="34547"/>
    <cellStyle name="20% - Accent1 4 2 3 3 4 11" xfId="34548"/>
    <cellStyle name="20% - Accent1 4 2 3 3 4 2" xfId="34549"/>
    <cellStyle name="20% - Accent1 4 2 3 3 4 2 2" xfId="34550"/>
    <cellStyle name="20% - Accent1 4 2 3 3 4 2 2 2" xfId="34551"/>
    <cellStyle name="20% - Accent1 4 2 3 3 4 2 2 2 2" xfId="34552"/>
    <cellStyle name="20% - Accent1 4 2 3 3 4 2 2 2 2 2" xfId="34553"/>
    <cellStyle name="20% - Accent1 4 2 3 3 4 2 2 2 3" xfId="34554"/>
    <cellStyle name="20% - Accent1 4 2 3 3 4 2 2 3" xfId="34555"/>
    <cellStyle name="20% - Accent1 4 2 3 3 4 2 2 3 2" xfId="34556"/>
    <cellStyle name="20% - Accent1 4 2 3 3 4 2 2 4" xfId="34557"/>
    <cellStyle name="20% - Accent1 4 2 3 3 4 2 3" xfId="34558"/>
    <cellStyle name="20% - Accent1 4 2 3 3 4 2 3 2" xfId="34559"/>
    <cellStyle name="20% - Accent1 4 2 3 3 4 2 3 2 2" xfId="34560"/>
    <cellStyle name="20% - Accent1 4 2 3 3 4 2 3 2 2 2" xfId="34561"/>
    <cellStyle name="20% - Accent1 4 2 3 3 4 2 3 2 3" xfId="34562"/>
    <cellStyle name="20% - Accent1 4 2 3 3 4 2 3 3" xfId="34563"/>
    <cellStyle name="20% - Accent1 4 2 3 3 4 2 3 3 2" xfId="34564"/>
    <cellStyle name="20% - Accent1 4 2 3 3 4 2 3 4" xfId="34565"/>
    <cellStyle name="20% - Accent1 4 2 3 3 4 2 4" xfId="34566"/>
    <cellStyle name="20% - Accent1 4 2 3 3 4 2 4 2" xfId="34567"/>
    <cellStyle name="20% - Accent1 4 2 3 3 4 2 4 2 2" xfId="34568"/>
    <cellStyle name="20% - Accent1 4 2 3 3 4 2 4 2 2 2" xfId="34569"/>
    <cellStyle name="20% - Accent1 4 2 3 3 4 2 4 2 3" xfId="34570"/>
    <cellStyle name="20% - Accent1 4 2 3 3 4 2 4 3" xfId="34571"/>
    <cellStyle name="20% - Accent1 4 2 3 3 4 2 4 3 2" xfId="34572"/>
    <cellStyle name="20% - Accent1 4 2 3 3 4 2 4 4" xfId="34573"/>
    <cellStyle name="20% - Accent1 4 2 3 3 4 2 5" xfId="34574"/>
    <cellStyle name="20% - Accent1 4 2 3 3 4 2 5 2" xfId="34575"/>
    <cellStyle name="20% - Accent1 4 2 3 3 4 2 5 2 2" xfId="34576"/>
    <cellStyle name="20% - Accent1 4 2 3 3 4 2 5 3" xfId="34577"/>
    <cellStyle name="20% - Accent1 4 2 3 3 4 2 6" xfId="34578"/>
    <cellStyle name="20% - Accent1 4 2 3 3 4 2 6 2" xfId="34579"/>
    <cellStyle name="20% - Accent1 4 2 3 3 4 2 6 2 2" xfId="34580"/>
    <cellStyle name="20% - Accent1 4 2 3 3 4 2 6 3" xfId="34581"/>
    <cellStyle name="20% - Accent1 4 2 3 3 4 2 7" xfId="34582"/>
    <cellStyle name="20% - Accent1 4 2 3 3 4 2 7 2" xfId="34583"/>
    <cellStyle name="20% - Accent1 4 2 3 3 4 2 8" xfId="34584"/>
    <cellStyle name="20% - Accent1 4 2 3 3 4 2 8 2" xfId="34585"/>
    <cellStyle name="20% - Accent1 4 2 3 3 4 2 9" xfId="34586"/>
    <cellStyle name="20% - Accent1 4 2 3 3 4 3" xfId="34587"/>
    <cellStyle name="20% - Accent1 4 2 3 3 4 3 2" xfId="34588"/>
    <cellStyle name="20% - Accent1 4 2 3 3 4 3 2 2" xfId="34589"/>
    <cellStyle name="20% - Accent1 4 2 3 3 4 3 2 2 2" xfId="34590"/>
    <cellStyle name="20% - Accent1 4 2 3 3 4 3 2 2 2 2" xfId="34591"/>
    <cellStyle name="20% - Accent1 4 2 3 3 4 3 2 2 3" xfId="34592"/>
    <cellStyle name="20% - Accent1 4 2 3 3 4 3 2 3" xfId="34593"/>
    <cellStyle name="20% - Accent1 4 2 3 3 4 3 2 3 2" xfId="34594"/>
    <cellStyle name="20% - Accent1 4 2 3 3 4 3 2 4" xfId="34595"/>
    <cellStyle name="20% - Accent1 4 2 3 3 4 3 3" xfId="34596"/>
    <cellStyle name="20% - Accent1 4 2 3 3 4 3 3 2" xfId="34597"/>
    <cellStyle name="20% - Accent1 4 2 3 3 4 3 3 2 2" xfId="34598"/>
    <cellStyle name="20% - Accent1 4 2 3 3 4 3 3 2 2 2" xfId="34599"/>
    <cellStyle name="20% - Accent1 4 2 3 3 4 3 3 2 3" xfId="34600"/>
    <cellStyle name="20% - Accent1 4 2 3 3 4 3 3 3" xfId="34601"/>
    <cellStyle name="20% - Accent1 4 2 3 3 4 3 3 3 2" xfId="34602"/>
    <cellStyle name="20% - Accent1 4 2 3 3 4 3 3 4" xfId="34603"/>
    <cellStyle name="20% - Accent1 4 2 3 3 4 3 4" xfId="34604"/>
    <cellStyle name="20% - Accent1 4 2 3 3 4 3 4 2" xfId="34605"/>
    <cellStyle name="20% - Accent1 4 2 3 3 4 3 4 2 2" xfId="34606"/>
    <cellStyle name="20% - Accent1 4 2 3 3 4 3 4 2 2 2" xfId="34607"/>
    <cellStyle name="20% - Accent1 4 2 3 3 4 3 4 2 3" xfId="34608"/>
    <cellStyle name="20% - Accent1 4 2 3 3 4 3 4 3" xfId="34609"/>
    <cellStyle name="20% - Accent1 4 2 3 3 4 3 4 3 2" xfId="34610"/>
    <cellStyle name="20% - Accent1 4 2 3 3 4 3 4 4" xfId="34611"/>
    <cellStyle name="20% - Accent1 4 2 3 3 4 3 5" xfId="34612"/>
    <cellStyle name="20% - Accent1 4 2 3 3 4 3 5 2" xfId="34613"/>
    <cellStyle name="20% - Accent1 4 2 3 3 4 3 5 2 2" xfId="34614"/>
    <cellStyle name="20% - Accent1 4 2 3 3 4 3 5 3" xfId="34615"/>
    <cellStyle name="20% - Accent1 4 2 3 3 4 3 6" xfId="34616"/>
    <cellStyle name="20% - Accent1 4 2 3 3 4 3 6 2" xfId="34617"/>
    <cellStyle name="20% - Accent1 4 2 3 3 4 3 6 2 2" xfId="34618"/>
    <cellStyle name="20% - Accent1 4 2 3 3 4 3 6 3" xfId="34619"/>
    <cellStyle name="20% - Accent1 4 2 3 3 4 3 7" xfId="34620"/>
    <cellStyle name="20% - Accent1 4 2 3 3 4 3 7 2" xfId="34621"/>
    <cellStyle name="20% - Accent1 4 2 3 3 4 3 8" xfId="34622"/>
    <cellStyle name="20% - Accent1 4 2 3 3 4 3 8 2" xfId="34623"/>
    <cellStyle name="20% - Accent1 4 2 3 3 4 3 9" xfId="34624"/>
    <cellStyle name="20% - Accent1 4 2 3 3 4 4" xfId="34625"/>
    <cellStyle name="20% - Accent1 4 2 3 3 4 4 2" xfId="34626"/>
    <cellStyle name="20% - Accent1 4 2 3 3 4 4 2 2" xfId="34627"/>
    <cellStyle name="20% - Accent1 4 2 3 3 4 4 2 2 2" xfId="34628"/>
    <cellStyle name="20% - Accent1 4 2 3 3 4 4 2 3" xfId="34629"/>
    <cellStyle name="20% - Accent1 4 2 3 3 4 4 3" xfId="34630"/>
    <cellStyle name="20% - Accent1 4 2 3 3 4 4 3 2" xfId="34631"/>
    <cellStyle name="20% - Accent1 4 2 3 3 4 4 4" xfId="34632"/>
    <cellStyle name="20% - Accent1 4 2 3 3 4 5" xfId="34633"/>
    <cellStyle name="20% - Accent1 4 2 3 3 4 5 2" xfId="34634"/>
    <cellStyle name="20% - Accent1 4 2 3 3 4 5 2 2" xfId="34635"/>
    <cellStyle name="20% - Accent1 4 2 3 3 4 5 2 2 2" xfId="34636"/>
    <cellStyle name="20% - Accent1 4 2 3 3 4 5 2 3" xfId="34637"/>
    <cellStyle name="20% - Accent1 4 2 3 3 4 5 3" xfId="34638"/>
    <cellStyle name="20% - Accent1 4 2 3 3 4 5 3 2" xfId="34639"/>
    <cellStyle name="20% - Accent1 4 2 3 3 4 5 4" xfId="34640"/>
    <cellStyle name="20% - Accent1 4 2 3 3 4 6" xfId="34641"/>
    <cellStyle name="20% - Accent1 4 2 3 3 4 6 2" xfId="34642"/>
    <cellStyle name="20% - Accent1 4 2 3 3 4 6 2 2" xfId="34643"/>
    <cellStyle name="20% - Accent1 4 2 3 3 4 6 2 2 2" xfId="34644"/>
    <cellStyle name="20% - Accent1 4 2 3 3 4 6 2 3" xfId="34645"/>
    <cellStyle name="20% - Accent1 4 2 3 3 4 6 3" xfId="34646"/>
    <cellStyle name="20% - Accent1 4 2 3 3 4 6 3 2" xfId="34647"/>
    <cellStyle name="20% - Accent1 4 2 3 3 4 6 4" xfId="34648"/>
    <cellStyle name="20% - Accent1 4 2 3 3 4 7" xfId="34649"/>
    <cellStyle name="20% - Accent1 4 2 3 3 4 7 2" xfId="34650"/>
    <cellStyle name="20% - Accent1 4 2 3 3 4 7 2 2" xfId="34651"/>
    <cellStyle name="20% - Accent1 4 2 3 3 4 7 3" xfId="34652"/>
    <cellStyle name="20% - Accent1 4 2 3 3 4 8" xfId="34653"/>
    <cellStyle name="20% - Accent1 4 2 3 3 4 8 2" xfId="34654"/>
    <cellStyle name="20% - Accent1 4 2 3 3 4 8 2 2" xfId="34655"/>
    <cellStyle name="20% - Accent1 4 2 3 3 4 8 3" xfId="34656"/>
    <cellStyle name="20% - Accent1 4 2 3 3 4 9" xfId="34657"/>
    <cellStyle name="20% - Accent1 4 2 3 3 4 9 2" xfId="34658"/>
    <cellStyle name="20% - Accent1 4 2 3 3 5" xfId="34659"/>
    <cellStyle name="20% - Accent1 4 2 3 3 5 2" xfId="34660"/>
    <cellStyle name="20% - Accent1 4 2 3 3 5 2 2" xfId="34661"/>
    <cellStyle name="20% - Accent1 4 2 3 3 5 2 2 2" xfId="34662"/>
    <cellStyle name="20% - Accent1 4 2 3 3 5 2 2 2 2" xfId="34663"/>
    <cellStyle name="20% - Accent1 4 2 3 3 5 2 2 3" xfId="34664"/>
    <cellStyle name="20% - Accent1 4 2 3 3 5 2 3" xfId="34665"/>
    <cellStyle name="20% - Accent1 4 2 3 3 5 2 3 2" xfId="34666"/>
    <cellStyle name="20% - Accent1 4 2 3 3 5 2 4" xfId="34667"/>
    <cellStyle name="20% - Accent1 4 2 3 3 5 3" xfId="34668"/>
    <cellStyle name="20% - Accent1 4 2 3 3 5 3 2" xfId="34669"/>
    <cellStyle name="20% - Accent1 4 2 3 3 5 3 2 2" xfId="34670"/>
    <cellStyle name="20% - Accent1 4 2 3 3 5 3 2 2 2" xfId="34671"/>
    <cellStyle name="20% - Accent1 4 2 3 3 5 3 2 3" xfId="34672"/>
    <cellStyle name="20% - Accent1 4 2 3 3 5 3 3" xfId="34673"/>
    <cellStyle name="20% - Accent1 4 2 3 3 5 3 3 2" xfId="34674"/>
    <cellStyle name="20% - Accent1 4 2 3 3 5 3 4" xfId="34675"/>
    <cellStyle name="20% - Accent1 4 2 3 3 5 4" xfId="34676"/>
    <cellStyle name="20% - Accent1 4 2 3 3 5 4 2" xfId="34677"/>
    <cellStyle name="20% - Accent1 4 2 3 3 5 4 2 2" xfId="34678"/>
    <cellStyle name="20% - Accent1 4 2 3 3 5 4 2 2 2" xfId="34679"/>
    <cellStyle name="20% - Accent1 4 2 3 3 5 4 2 3" xfId="34680"/>
    <cellStyle name="20% - Accent1 4 2 3 3 5 4 3" xfId="34681"/>
    <cellStyle name="20% - Accent1 4 2 3 3 5 4 3 2" xfId="34682"/>
    <cellStyle name="20% - Accent1 4 2 3 3 5 4 4" xfId="34683"/>
    <cellStyle name="20% - Accent1 4 2 3 3 5 5" xfId="34684"/>
    <cellStyle name="20% - Accent1 4 2 3 3 5 5 2" xfId="34685"/>
    <cellStyle name="20% - Accent1 4 2 3 3 5 5 2 2" xfId="34686"/>
    <cellStyle name="20% - Accent1 4 2 3 3 5 5 3" xfId="34687"/>
    <cellStyle name="20% - Accent1 4 2 3 3 5 6" xfId="34688"/>
    <cellStyle name="20% - Accent1 4 2 3 3 5 6 2" xfId="34689"/>
    <cellStyle name="20% - Accent1 4 2 3 3 5 6 2 2" xfId="34690"/>
    <cellStyle name="20% - Accent1 4 2 3 3 5 6 3" xfId="34691"/>
    <cellStyle name="20% - Accent1 4 2 3 3 5 7" xfId="34692"/>
    <cellStyle name="20% - Accent1 4 2 3 3 5 7 2" xfId="34693"/>
    <cellStyle name="20% - Accent1 4 2 3 3 5 8" xfId="34694"/>
    <cellStyle name="20% - Accent1 4 2 3 3 5 8 2" xfId="34695"/>
    <cellStyle name="20% - Accent1 4 2 3 3 5 9" xfId="34696"/>
    <cellStyle name="20% - Accent1 4 2 3 3 6" xfId="34697"/>
    <cellStyle name="20% - Accent1 4 2 3 3 6 2" xfId="34698"/>
    <cellStyle name="20% - Accent1 4 2 3 3 6 2 2" xfId="34699"/>
    <cellStyle name="20% - Accent1 4 2 3 3 6 2 2 2" xfId="34700"/>
    <cellStyle name="20% - Accent1 4 2 3 3 6 2 2 2 2" xfId="34701"/>
    <cellStyle name="20% - Accent1 4 2 3 3 6 2 2 3" xfId="34702"/>
    <cellStyle name="20% - Accent1 4 2 3 3 6 2 3" xfId="34703"/>
    <cellStyle name="20% - Accent1 4 2 3 3 6 2 3 2" xfId="34704"/>
    <cellStyle name="20% - Accent1 4 2 3 3 6 2 4" xfId="34705"/>
    <cellStyle name="20% - Accent1 4 2 3 3 6 3" xfId="34706"/>
    <cellStyle name="20% - Accent1 4 2 3 3 6 3 2" xfId="34707"/>
    <cellStyle name="20% - Accent1 4 2 3 3 6 3 2 2" xfId="34708"/>
    <cellStyle name="20% - Accent1 4 2 3 3 6 3 2 2 2" xfId="34709"/>
    <cellStyle name="20% - Accent1 4 2 3 3 6 3 2 3" xfId="34710"/>
    <cellStyle name="20% - Accent1 4 2 3 3 6 3 3" xfId="34711"/>
    <cellStyle name="20% - Accent1 4 2 3 3 6 3 3 2" xfId="34712"/>
    <cellStyle name="20% - Accent1 4 2 3 3 6 3 4" xfId="34713"/>
    <cellStyle name="20% - Accent1 4 2 3 3 6 4" xfId="34714"/>
    <cellStyle name="20% - Accent1 4 2 3 3 6 4 2" xfId="34715"/>
    <cellStyle name="20% - Accent1 4 2 3 3 6 4 2 2" xfId="34716"/>
    <cellStyle name="20% - Accent1 4 2 3 3 6 4 2 2 2" xfId="34717"/>
    <cellStyle name="20% - Accent1 4 2 3 3 6 4 2 3" xfId="34718"/>
    <cellStyle name="20% - Accent1 4 2 3 3 6 4 3" xfId="34719"/>
    <cellStyle name="20% - Accent1 4 2 3 3 6 4 3 2" xfId="34720"/>
    <cellStyle name="20% - Accent1 4 2 3 3 6 4 4" xfId="34721"/>
    <cellStyle name="20% - Accent1 4 2 3 3 6 5" xfId="34722"/>
    <cellStyle name="20% - Accent1 4 2 3 3 6 5 2" xfId="34723"/>
    <cellStyle name="20% - Accent1 4 2 3 3 6 5 2 2" xfId="34724"/>
    <cellStyle name="20% - Accent1 4 2 3 3 6 5 3" xfId="34725"/>
    <cellStyle name="20% - Accent1 4 2 3 3 6 6" xfId="34726"/>
    <cellStyle name="20% - Accent1 4 2 3 3 6 6 2" xfId="34727"/>
    <cellStyle name="20% - Accent1 4 2 3 3 6 6 2 2" xfId="34728"/>
    <cellStyle name="20% - Accent1 4 2 3 3 6 6 3" xfId="34729"/>
    <cellStyle name="20% - Accent1 4 2 3 3 6 7" xfId="34730"/>
    <cellStyle name="20% - Accent1 4 2 3 3 6 7 2" xfId="34731"/>
    <cellStyle name="20% - Accent1 4 2 3 3 6 8" xfId="34732"/>
    <cellStyle name="20% - Accent1 4 2 3 3 6 8 2" xfId="34733"/>
    <cellStyle name="20% - Accent1 4 2 3 3 6 9" xfId="34734"/>
    <cellStyle name="20% - Accent1 4 2 3 3 7" xfId="34735"/>
    <cellStyle name="20% - Accent1 4 2 3 3 7 2" xfId="34736"/>
    <cellStyle name="20% - Accent1 4 2 3 3 7 2 2" xfId="34737"/>
    <cellStyle name="20% - Accent1 4 2 3 3 7 2 2 2" xfId="34738"/>
    <cellStyle name="20% - Accent1 4 2 3 3 7 2 3" xfId="34739"/>
    <cellStyle name="20% - Accent1 4 2 3 3 7 3" xfId="34740"/>
    <cellStyle name="20% - Accent1 4 2 3 3 7 3 2" xfId="34741"/>
    <cellStyle name="20% - Accent1 4 2 3 3 7 4" xfId="34742"/>
    <cellStyle name="20% - Accent1 4 2 3 3 8" xfId="34743"/>
    <cellStyle name="20% - Accent1 4 2 3 3 8 2" xfId="34744"/>
    <cellStyle name="20% - Accent1 4 2 3 3 8 2 2" xfId="34745"/>
    <cellStyle name="20% - Accent1 4 2 3 3 8 2 2 2" xfId="34746"/>
    <cellStyle name="20% - Accent1 4 2 3 3 8 2 3" xfId="34747"/>
    <cellStyle name="20% - Accent1 4 2 3 3 8 3" xfId="34748"/>
    <cellStyle name="20% - Accent1 4 2 3 3 8 3 2" xfId="34749"/>
    <cellStyle name="20% - Accent1 4 2 3 3 8 4" xfId="34750"/>
    <cellStyle name="20% - Accent1 4 2 3 3 9" xfId="34751"/>
    <cellStyle name="20% - Accent1 4 2 3 3 9 2" xfId="34752"/>
    <cellStyle name="20% - Accent1 4 2 3 3 9 2 2" xfId="34753"/>
    <cellStyle name="20% - Accent1 4 2 3 3 9 2 2 2" xfId="34754"/>
    <cellStyle name="20% - Accent1 4 2 3 3 9 2 3" xfId="34755"/>
    <cellStyle name="20% - Accent1 4 2 3 3 9 3" xfId="34756"/>
    <cellStyle name="20% - Accent1 4 2 3 3 9 3 2" xfId="34757"/>
    <cellStyle name="20% - Accent1 4 2 3 3 9 4" xfId="34758"/>
    <cellStyle name="20% - Accent1 4 2 3 4" xfId="34759"/>
    <cellStyle name="20% - Accent1 4 2 3 4 10" xfId="34760"/>
    <cellStyle name="20% - Accent1 4 2 3 4 10 2" xfId="34761"/>
    <cellStyle name="20% - Accent1 4 2 3 4 11" xfId="34762"/>
    <cellStyle name="20% - Accent1 4 2 3 4 2" xfId="34763"/>
    <cellStyle name="20% - Accent1 4 2 3 4 2 2" xfId="34764"/>
    <cellStyle name="20% - Accent1 4 2 3 4 2 2 2" xfId="34765"/>
    <cellStyle name="20% - Accent1 4 2 3 4 2 2 2 2" xfId="34766"/>
    <cellStyle name="20% - Accent1 4 2 3 4 2 2 2 2 2" xfId="34767"/>
    <cellStyle name="20% - Accent1 4 2 3 4 2 2 2 3" xfId="34768"/>
    <cellStyle name="20% - Accent1 4 2 3 4 2 2 3" xfId="34769"/>
    <cellStyle name="20% - Accent1 4 2 3 4 2 2 3 2" xfId="34770"/>
    <cellStyle name="20% - Accent1 4 2 3 4 2 2 4" xfId="34771"/>
    <cellStyle name="20% - Accent1 4 2 3 4 2 3" xfId="34772"/>
    <cellStyle name="20% - Accent1 4 2 3 4 2 3 2" xfId="34773"/>
    <cellStyle name="20% - Accent1 4 2 3 4 2 3 2 2" xfId="34774"/>
    <cellStyle name="20% - Accent1 4 2 3 4 2 3 2 2 2" xfId="34775"/>
    <cellStyle name="20% - Accent1 4 2 3 4 2 3 2 3" xfId="34776"/>
    <cellStyle name="20% - Accent1 4 2 3 4 2 3 3" xfId="34777"/>
    <cellStyle name="20% - Accent1 4 2 3 4 2 3 3 2" xfId="34778"/>
    <cellStyle name="20% - Accent1 4 2 3 4 2 3 4" xfId="34779"/>
    <cellStyle name="20% - Accent1 4 2 3 4 2 4" xfId="34780"/>
    <cellStyle name="20% - Accent1 4 2 3 4 2 4 2" xfId="34781"/>
    <cellStyle name="20% - Accent1 4 2 3 4 2 4 2 2" xfId="34782"/>
    <cellStyle name="20% - Accent1 4 2 3 4 2 4 2 2 2" xfId="34783"/>
    <cellStyle name="20% - Accent1 4 2 3 4 2 4 2 3" xfId="34784"/>
    <cellStyle name="20% - Accent1 4 2 3 4 2 4 3" xfId="34785"/>
    <cellStyle name="20% - Accent1 4 2 3 4 2 4 3 2" xfId="34786"/>
    <cellStyle name="20% - Accent1 4 2 3 4 2 4 4" xfId="34787"/>
    <cellStyle name="20% - Accent1 4 2 3 4 2 5" xfId="34788"/>
    <cellStyle name="20% - Accent1 4 2 3 4 2 5 2" xfId="34789"/>
    <cellStyle name="20% - Accent1 4 2 3 4 2 5 2 2" xfId="34790"/>
    <cellStyle name="20% - Accent1 4 2 3 4 2 5 3" xfId="34791"/>
    <cellStyle name="20% - Accent1 4 2 3 4 2 6" xfId="34792"/>
    <cellStyle name="20% - Accent1 4 2 3 4 2 6 2" xfId="34793"/>
    <cellStyle name="20% - Accent1 4 2 3 4 2 6 2 2" xfId="34794"/>
    <cellStyle name="20% - Accent1 4 2 3 4 2 6 3" xfId="34795"/>
    <cellStyle name="20% - Accent1 4 2 3 4 2 7" xfId="34796"/>
    <cellStyle name="20% - Accent1 4 2 3 4 2 7 2" xfId="34797"/>
    <cellStyle name="20% - Accent1 4 2 3 4 2 8" xfId="34798"/>
    <cellStyle name="20% - Accent1 4 2 3 4 2 8 2" xfId="34799"/>
    <cellStyle name="20% - Accent1 4 2 3 4 2 9" xfId="34800"/>
    <cellStyle name="20% - Accent1 4 2 3 4 3" xfId="34801"/>
    <cellStyle name="20% - Accent1 4 2 3 4 3 2" xfId="34802"/>
    <cellStyle name="20% - Accent1 4 2 3 4 3 2 2" xfId="34803"/>
    <cellStyle name="20% - Accent1 4 2 3 4 3 2 2 2" xfId="34804"/>
    <cellStyle name="20% - Accent1 4 2 3 4 3 2 2 2 2" xfId="34805"/>
    <cellStyle name="20% - Accent1 4 2 3 4 3 2 2 3" xfId="34806"/>
    <cellStyle name="20% - Accent1 4 2 3 4 3 2 3" xfId="34807"/>
    <cellStyle name="20% - Accent1 4 2 3 4 3 2 3 2" xfId="34808"/>
    <cellStyle name="20% - Accent1 4 2 3 4 3 2 4" xfId="34809"/>
    <cellStyle name="20% - Accent1 4 2 3 4 3 3" xfId="34810"/>
    <cellStyle name="20% - Accent1 4 2 3 4 3 3 2" xfId="34811"/>
    <cellStyle name="20% - Accent1 4 2 3 4 3 3 2 2" xfId="34812"/>
    <cellStyle name="20% - Accent1 4 2 3 4 3 3 2 2 2" xfId="34813"/>
    <cellStyle name="20% - Accent1 4 2 3 4 3 3 2 3" xfId="34814"/>
    <cellStyle name="20% - Accent1 4 2 3 4 3 3 3" xfId="34815"/>
    <cellStyle name="20% - Accent1 4 2 3 4 3 3 3 2" xfId="34816"/>
    <cellStyle name="20% - Accent1 4 2 3 4 3 3 4" xfId="34817"/>
    <cellStyle name="20% - Accent1 4 2 3 4 3 4" xfId="34818"/>
    <cellStyle name="20% - Accent1 4 2 3 4 3 4 2" xfId="34819"/>
    <cellStyle name="20% - Accent1 4 2 3 4 3 4 2 2" xfId="34820"/>
    <cellStyle name="20% - Accent1 4 2 3 4 3 4 2 2 2" xfId="34821"/>
    <cellStyle name="20% - Accent1 4 2 3 4 3 4 2 3" xfId="34822"/>
    <cellStyle name="20% - Accent1 4 2 3 4 3 4 3" xfId="34823"/>
    <cellStyle name="20% - Accent1 4 2 3 4 3 4 3 2" xfId="34824"/>
    <cellStyle name="20% - Accent1 4 2 3 4 3 4 4" xfId="34825"/>
    <cellStyle name="20% - Accent1 4 2 3 4 3 5" xfId="34826"/>
    <cellStyle name="20% - Accent1 4 2 3 4 3 5 2" xfId="34827"/>
    <cellStyle name="20% - Accent1 4 2 3 4 3 5 2 2" xfId="34828"/>
    <cellStyle name="20% - Accent1 4 2 3 4 3 5 3" xfId="34829"/>
    <cellStyle name="20% - Accent1 4 2 3 4 3 6" xfId="34830"/>
    <cellStyle name="20% - Accent1 4 2 3 4 3 6 2" xfId="34831"/>
    <cellStyle name="20% - Accent1 4 2 3 4 3 6 2 2" xfId="34832"/>
    <cellStyle name="20% - Accent1 4 2 3 4 3 6 3" xfId="34833"/>
    <cellStyle name="20% - Accent1 4 2 3 4 3 7" xfId="34834"/>
    <cellStyle name="20% - Accent1 4 2 3 4 3 7 2" xfId="34835"/>
    <cellStyle name="20% - Accent1 4 2 3 4 3 8" xfId="34836"/>
    <cellStyle name="20% - Accent1 4 2 3 4 3 8 2" xfId="34837"/>
    <cellStyle name="20% - Accent1 4 2 3 4 3 9" xfId="34838"/>
    <cellStyle name="20% - Accent1 4 2 3 4 4" xfId="34839"/>
    <cellStyle name="20% - Accent1 4 2 3 4 4 2" xfId="34840"/>
    <cellStyle name="20% - Accent1 4 2 3 4 4 2 2" xfId="34841"/>
    <cellStyle name="20% - Accent1 4 2 3 4 4 2 2 2" xfId="34842"/>
    <cellStyle name="20% - Accent1 4 2 3 4 4 2 3" xfId="34843"/>
    <cellStyle name="20% - Accent1 4 2 3 4 4 3" xfId="34844"/>
    <cellStyle name="20% - Accent1 4 2 3 4 4 3 2" xfId="34845"/>
    <cellStyle name="20% - Accent1 4 2 3 4 4 4" xfId="34846"/>
    <cellStyle name="20% - Accent1 4 2 3 4 5" xfId="34847"/>
    <cellStyle name="20% - Accent1 4 2 3 4 5 2" xfId="34848"/>
    <cellStyle name="20% - Accent1 4 2 3 4 5 2 2" xfId="34849"/>
    <cellStyle name="20% - Accent1 4 2 3 4 5 2 2 2" xfId="34850"/>
    <cellStyle name="20% - Accent1 4 2 3 4 5 2 3" xfId="34851"/>
    <cellStyle name="20% - Accent1 4 2 3 4 5 3" xfId="34852"/>
    <cellStyle name="20% - Accent1 4 2 3 4 5 3 2" xfId="34853"/>
    <cellStyle name="20% - Accent1 4 2 3 4 5 4" xfId="34854"/>
    <cellStyle name="20% - Accent1 4 2 3 4 6" xfId="34855"/>
    <cellStyle name="20% - Accent1 4 2 3 4 6 2" xfId="34856"/>
    <cellStyle name="20% - Accent1 4 2 3 4 6 2 2" xfId="34857"/>
    <cellStyle name="20% - Accent1 4 2 3 4 6 2 2 2" xfId="34858"/>
    <cellStyle name="20% - Accent1 4 2 3 4 6 2 3" xfId="34859"/>
    <cellStyle name="20% - Accent1 4 2 3 4 6 3" xfId="34860"/>
    <cellStyle name="20% - Accent1 4 2 3 4 6 3 2" xfId="34861"/>
    <cellStyle name="20% - Accent1 4 2 3 4 6 4" xfId="34862"/>
    <cellStyle name="20% - Accent1 4 2 3 4 7" xfId="34863"/>
    <cellStyle name="20% - Accent1 4 2 3 4 7 2" xfId="34864"/>
    <cellStyle name="20% - Accent1 4 2 3 4 7 2 2" xfId="34865"/>
    <cellStyle name="20% - Accent1 4 2 3 4 7 3" xfId="34866"/>
    <cellStyle name="20% - Accent1 4 2 3 4 8" xfId="34867"/>
    <cellStyle name="20% - Accent1 4 2 3 4 8 2" xfId="34868"/>
    <cellStyle name="20% - Accent1 4 2 3 4 8 2 2" xfId="34869"/>
    <cellStyle name="20% - Accent1 4 2 3 4 8 3" xfId="34870"/>
    <cellStyle name="20% - Accent1 4 2 3 4 9" xfId="34871"/>
    <cellStyle name="20% - Accent1 4 2 3 4 9 2" xfId="34872"/>
    <cellStyle name="20% - Accent1 4 2 3 5" xfId="34873"/>
    <cellStyle name="20% - Accent1 4 2 3 5 10" xfId="34874"/>
    <cellStyle name="20% - Accent1 4 2 3 5 10 2" xfId="34875"/>
    <cellStyle name="20% - Accent1 4 2 3 5 11" xfId="34876"/>
    <cellStyle name="20% - Accent1 4 2 3 5 2" xfId="34877"/>
    <cellStyle name="20% - Accent1 4 2 3 5 2 2" xfId="34878"/>
    <cellStyle name="20% - Accent1 4 2 3 5 2 2 2" xfId="34879"/>
    <cellStyle name="20% - Accent1 4 2 3 5 2 2 2 2" xfId="34880"/>
    <cellStyle name="20% - Accent1 4 2 3 5 2 2 2 2 2" xfId="34881"/>
    <cellStyle name="20% - Accent1 4 2 3 5 2 2 2 3" xfId="34882"/>
    <cellStyle name="20% - Accent1 4 2 3 5 2 2 3" xfId="34883"/>
    <cellStyle name="20% - Accent1 4 2 3 5 2 2 3 2" xfId="34884"/>
    <cellStyle name="20% - Accent1 4 2 3 5 2 2 4" xfId="34885"/>
    <cellStyle name="20% - Accent1 4 2 3 5 2 3" xfId="34886"/>
    <cellStyle name="20% - Accent1 4 2 3 5 2 3 2" xfId="34887"/>
    <cellStyle name="20% - Accent1 4 2 3 5 2 3 2 2" xfId="34888"/>
    <cellStyle name="20% - Accent1 4 2 3 5 2 3 2 2 2" xfId="34889"/>
    <cellStyle name="20% - Accent1 4 2 3 5 2 3 2 3" xfId="34890"/>
    <cellStyle name="20% - Accent1 4 2 3 5 2 3 3" xfId="34891"/>
    <cellStyle name="20% - Accent1 4 2 3 5 2 3 3 2" xfId="34892"/>
    <cellStyle name="20% - Accent1 4 2 3 5 2 3 4" xfId="34893"/>
    <cellStyle name="20% - Accent1 4 2 3 5 2 4" xfId="34894"/>
    <cellStyle name="20% - Accent1 4 2 3 5 2 4 2" xfId="34895"/>
    <cellStyle name="20% - Accent1 4 2 3 5 2 4 2 2" xfId="34896"/>
    <cellStyle name="20% - Accent1 4 2 3 5 2 4 2 2 2" xfId="34897"/>
    <cellStyle name="20% - Accent1 4 2 3 5 2 4 2 3" xfId="34898"/>
    <cellStyle name="20% - Accent1 4 2 3 5 2 4 3" xfId="34899"/>
    <cellStyle name="20% - Accent1 4 2 3 5 2 4 3 2" xfId="34900"/>
    <cellStyle name="20% - Accent1 4 2 3 5 2 4 4" xfId="34901"/>
    <cellStyle name="20% - Accent1 4 2 3 5 2 5" xfId="34902"/>
    <cellStyle name="20% - Accent1 4 2 3 5 2 5 2" xfId="34903"/>
    <cellStyle name="20% - Accent1 4 2 3 5 2 5 2 2" xfId="34904"/>
    <cellStyle name="20% - Accent1 4 2 3 5 2 5 3" xfId="34905"/>
    <cellStyle name="20% - Accent1 4 2 3 5 2 6" xfId="34906"/>
    <cellStyle name="20% - Accent1 4 2 3 5 2 6 2" xfId="34907"/>
    <cellStyle name="20% - Accent1 4 2 3 5 2 6 2 2" xfId="34908"/>
    <cellStyle name="20% - Accent1 4 2 3 5 2 6 3" xfId="34909"/>
    <cellStyle name="20% - Accent1 4 2 3 5 2 7" xfId="34910"/>
    <cellStyle name="20% - Accent1 4 2 3 5 2 7 2" xfId="34911"/>
    <cellStyle name="20% - Accent1 4 2 3 5 2 8" xfId="34912"/>
    <cellStyle name="20% - Accent1 4 2 3 5 2 8 2" xfId="34913"/>
    <cellStyle name="20% - Accent1 4 2 3 5 2 9" xfId="34914"/>
    <cellStyle name="20% - Accent1 4 2 3 5 3" xfId="34915"/>
    <cellStyle name="20% - Accent1 4 2 3 5 3 2" xfId="34916"/>
    <cellStyle name="20% - Accent1 4 2 3 5 3 2 2" xfId="34917"/>
    <cellStyle name="20% - Accent1 4 2 3 5 3 2 2 2" xfId="34918"/>
    <cellStyle name="20% - Accent1 4 2 3 5 3 2 2 2 2" xfId="34919"/>
    <cellStyle name="20% - Accent1 4 2 3 5 3 2 2 3" xfId="34920"/>
    <cellStyle name="20% - Accent1 4 2 3 5 3 2 3" xfId="34921"/>
    <cellStyle name="20% - Accent1 4 2 3 5 3 2 3 2" xfId="34922"/>
    <cellStyle name="20% - Accent1 4 2 3 5 3 2 4" xfId="34923"/>
    <cellStyle name="20% - Accent1 4 2 3 5 3 3" xfId="34924"/>
    <cellStyle name="20% - Accent1 4 2 3 5 3 3 2" xfId="34925"/>
    <cellStyle name="20% - Accent1 4 2 3 5 3 3 2 2" xfId="34926"/>
    <cellStyle name="20% - Accent1 4 2 3 5 3 3 2 2 2" xfId="34927"/>
    <cellStyle name="20% - Accent1 4 2 3 5 3 3 2 3" xfId="34928"/>
    <cellStyle name="20% - Accent1 4 2 3 5 3 3 3" xfId="34929"/>
    <cellStyle name="20% - Accent1 4 2 3 5 3 3 3 2" xfId="34930"/>
    <cellStyle name="20% - Accent1 4 2 3 5 3 3 4" xfId="34931"/>
    <cellStyle name="20% - Accent1 4 2 3 5 3 4" xfId="34932"/>
    <cellStyle name="20% - Accent1 4 2 3 5 3 4 2" xfId="34933"/>
    <cellStyle name="20% - Accent1 4 2 3 5 3 4 2 2" xfId="34934"/>
    <cellStyle name="20% - Accent1 4 2 3 5 3 4 2 2 2" xfId="34935"/>
    <cellStyle name="20% - Accent1 4 2 3 5 3 4 2 3" xfId="34936"/>
    <cellStyle name="20% - Accent1 4 2 3 5 3 4 3" xfId="34937"/>
    <cellStyle name="20% - Accent1 4 2 3 5 3 4 3 2" xfId="34938"/>
    <cellStyle name="20% - Accent1 4 2 3 5 3 4 4" xfId="34939"/>
    <cellStyle name="20% - Accent1 4 2 3 5 3 5" xfId="34940"/>
    <cellStyle name="20% - Accent1 4 2 3 5 3 5 2" xfId="34941"/>
    <cellStyle name="20% - Accent1 4 2 3 5 3 5 2 2" xfId="34942"/>
    <cellStyle name="20% - Accent1 4 2 3 5 3 5 3" xfId="34943"/>
    <cellStyle name="20% - Accent1 4 2 3 5 3 6" xfId="34944"/>
    <cellStyle name="20% - Accent1 4 2 3 5 3 6 2" xfId="34945"/>
    <cellStyle name="20% - Accent1 4 2 3 5 3 6 2 2" xfId="34946"/>
    <cellStyle name="20% - Accent1 4 2 3 5 3 6 3" xfId="34947"/>
    <cellStyle name="20% - Accent1 4 2 3 5 3 7" xfId="34948"/>
    <cellStyle name="20% - Accent1 4 2 3 5 3 7 2" xfId="34949"/>
    <cellStyle name="20% - Accent1 4 2 3 5 3 8" xfId="34950"/>
    <cellStyle name="20% - Accent1 4 2 3 5 3 8 2" xfId="34951"/>
    <cellStyle name="20% - Accent1 4 2 3 5 3 9" xfId="34952"/>
    <cellStyle name="20% - Accent1 4 2 3 5 4" xfId="34953"/>
    <cellStyle name="20% - Accent1 4 2 3 5 4 2" xfId="34954"/>
    <cellStyle name="20% - Accent1 4 2 3 5 4 2 2" xfId="34955"/>
    <cellStyle name="20% - Accent1 4 2 3 5 4 2 2 2" xfId="34956"/>
    <cellStyle name="20% - Accent1 4 2 3 5 4 2 3" xfId="34957"/>
    <cellStyle name="20% - Accent1 4 2 3 5 4 3" xfId="34958"/>
    <cellStyle name="20% - Accent1 4 2 3 5 4 3 2" xfId="34959"/>
    <cellStyle name="20% - Accent1 4 2 3 5 4 4" xfId="34960"/>
    <cellStyle name="20% - Accent1 4 2 3 5 5" xfId="34961"/>
    <cellStyle name="20% - Accent1 4 2 3 5 5 2" xfId="34962"/>
    <cellStyle name="20% - Accent1 4 2 3 5 5 2 2" xfId="34963"/>
    <cellStyle name="20% - Accent1 4 2 3 5 5 2 2 2" xfId="34964"/>
    <cellStyle name="20% - Accent1 4 2 3 5 5 2 3" xfId="34965"/>
    <cellStyle name="20% - Accent1 4 2 3 5 5 3" xfId="34966"/>
    <cellStyle name="20% - Accent1 4 2 3 5 5 3 2" xfId="34967"/>
    <cellStyle name="20% - Accent1 4 2 3 5 5 4" xfId="34968"/>
    <cellStyle name="20% - Accent1 4 2 3 5 6" xfId="34969"/>
    <cellStyle name="20% - Accent1 4 2 3 5 6 2" xfId="34970"/>
    <cellStyle name="20% - Accent1 4 2 3 5 6 2 2" xfId="34971"/>
    <cellStyle name="20% - Accent1 4 2 3 5 6 2 2 2" xfId="34972"/>
    <cellStyle name="20% - Accent1 4 2 3 5 6 2 3" xfId="34973"/>
    <cellStyle name="20% - Accent1 4 2 3 5 6 3" xfId="34974"/>
    <cellStyle name="20% - Accent1 4 2 3 5 6 3 2" xfId="34975"/>
    <cellStyle name="20% - Accent1 4 2 3 5 6 4" xfId="34976"/>
    <cellStyle name="20% - Accent1 4 2 3 5 7" xfId="34977"/>
    <cellStyle name="20% - Accent1 4 2 3 5 7 2" xfId="34978"/>
    <cellStyle name="20% - Accent1 4 2 3 5 7 2 2" xfId="34979"/>
    <cellStyle name="20% - Accent1 4 2 3 5 7 3" xfId="34980"/>
    <cellStyle name="20% - Accent1 4 2 3 5 8" xfId="34981"/>
    <cellStyle name="20% - Accent1 4 2 3 5 8 2" xfId="34982"/>
    <cellStyle name="20% - Accent1 4 2 3 5 8 2 2" xfId="34983"/>
    <cellStyle name="20% - Accent1 4 2 3 5 8 3" xfId="34984"/>
    <cellStyle name="20% - Accent1 4 2 3 5 9" xfId="34985"/>
    <cellStyle name="20% - Accent1 4 2 3 5 9 2" xfId="34986"/>
    <cellStyle name="20% - Accent1 4 2 3 6" xfId="34987"/>
    <cellStyle name="20% - Accent1 4 2 3 6 10" xfId="34988"/>
    <cellStyle name="20% - Accent1 4 2 3 6 10 2" xfId="34989"/>
    <cellStyle name="20% - Accent1 4 2 3 6 11" xfId="34990"/>
    <cellStyle name="20% - Accent1 4 2 3 6 2" xfId="34991"/>
    <cellStyle name="20% - Accent1 4 2 3 6 2 2" xfId="34992"/>
    <cellStyle name="20% - Accent1 4 2 3 6 2 2 2" xfId="34993"/>
    <cellStyle name="20% - Accent1 4 2 3 6 2 2 2 2" xfId="34994"/>
    <cellStyle name="20% - Accent1 4 2 3 6 2 2 2 2 2" xfId="34995"/>
    <cellStyle name="20% - Accent1 4 2 3 6 2 2 2 3" xfId="34996"/>
    <cellStyle name="20% - Accent1 4 2 3 6 2 2 3" xfId="34997"/>
    <cellStyle name="20% - Accent1 4 2 3 6 2 2 3 2" xfId="34998"/>
    <cellStyle name="20% - Accent1 4 2 3 6 2 2 4" xfId="34999"/>
    <cellStyle name="20% - Accent1 4 2 3 6 2 3" xfId="35000"/>
    <cellStyle name="20% - Accent1 4 2 3 6 2 3 2" xfId="35001"/>
    <cellStyle name="20% - Accent1 4 2 3 6 2 3 2 2" xfId="35002"/>
    <cellStyle name="20% - Accent1 4 2 3 6 2 3 2 2 2" xfId="35003"/>
    <cellStyle name="20% - Accent1 4 2 3 6 2 3 2 3" xfId="35004"/>
    <cellStyle name="20% - Accent1 4 2 3 6 2 3 3" xfId="35005"/>
    <cellStyle name="20% - Accent1 4 2 3 6 2 3 3 2" xfId="35006"/>
    <cellStyle name="20% - Accent1 4 2 3 6 2 3 4" xfId="35007"/>
    <cellStyle name="20% - Accent1 4 2 3 6 2 4" xfId="35008"/>
    <cellStyle name="20% - Accent1 4 2 3 6 2 4 2" xfId="35009"/>
    <cellStyle name="20% - Accent1 4 2 3 6 2 4 2 2" xfId="35010"/>
    <cellStyle name="20% - Accent1 4 2 3 6 2 4 2 2 2" xfId="35011"/>
    <cellStyle name="20% - Accent1 4 2 3 6 2 4 2 3" xfId="35012"/>
    <cellStyle name="20% - Accent1 4 2 3 6 2 4 3" xfId="35013"/>
    <cellStyle name="20% - Accent1 4 2 3 6 2 4 3 2" xfId="35014"/>
    <cellStyle name="20% - Accent1 4 2 3 6 2 4 4" xfId="35015"/>
    <cellStyle name="20% - Accent1 4 2 3 6 2 5" xfId="35016"/>
    <cellStyle name="20% - Accent1 4 2 3 6 2 5 2" xfId="35017"/>
    <cellStyle name="20% - Accent1 4 2 3 6 2 5 2 2" xfId="35018"/>
    <cellStyle name="20% - Accent1 4 2 3 6 2 5 3" xfId="35019"/>
    <cellStyle name="20% - Accent1 4 2 3 6 2 6" xfId="35020"/>
    <cellStyle name="20% - Accent1 4 2 3 6 2 6 2" xfId="35021"/>
    <cellStyle name="20% - Accent1 4 2 3 6 2 6 2 2" xfId="35022"/>
    <cellStyle name="20% - Accent1 4 2 3 6 2 6 3" xfId="35023"/>
    <cellStyle name="20% - Accent1 4 2 3 6 2 7" xfId="35024"/>
    <cellStyle name="20% - Accent1 4 2 3 6 2 7 2" xfId="35025"/>
    <cellStyle name="20% - Accent1 4 2 3 6 2 8" xfId="35026"/>
    <cellStyle name="20% - Accent1 4 2 3 6 2 8 2" xfId="35027"/>
    <cellStyle name="20% - Accent1 4 2 3 6 2 9" xfId="35028"/>
    <cellStyle name="20% - Accent1 4 2 3 6 3" xfId="35029"/>
    <cellStyle name="20% - Accent1 4 2 3 6 3 2" xfId="35030"/>
    <cellStyle name="20% - Accent1 4 2 3 6 3 2 2" xfId="35031"/>
    <cellStyle name="20% - Accent1 4 2 3 6 3 2 2 2" xfId="35032"/>
    <cellStyle name="20% - Accent1 4 2 3 6 3 2 2 2 2" xfId="35033"/>
    <cellStyle name="20% - Accent1 4 2 3 6 3 2 2 3" xfId="35034"/>
    <cellStyle name="20% - Accent1 4 2 3 6 3 2 3" xfId="35035"/>
    <cellStyle name="20% - Accent1 4 2 3 6 3 2 3 2" xfId="35036"/>
    <cellStyle name="20% - Accent1 4 2 3 6 3 2 4" xfId="35037"/>
    <cellStyle name="20% - Accent1 4 2 3 6 3 3" xfId="35038"/>
    <cellStyle name="20% - Accent1 4 2 3 6 3 3 2" xfId="35039"/>
    <cellStyle name="20% - Accent1 4 2 3 6 3 3 2 2" xfId="35040"/>
    <cellStyle name="20% - Accent1 4 2 3 6 3 3 2 2 2" xfId="35041"/>
    <cellStyle name="20% - Accent1 4 2 3 6 3 3 2 3" xfId="35042"/>
    <cellStyle name="20% - Accent1 4 2 3 6 3 3 3" xfId="35043"/>
    <cellStyle name="20% - Accent1 4 2 3 6 3 3 3 2" xfId="35044"/>
    <cellStyle name="20% - Accent1 4 2 3 6 3 3 4" xfId="35045"/>
    <cellStyle name="20% - Accent1 4 2 3 6 3 4" xfId="35046"/>
    <cellStyle name="20% - Accent1 4 2 3 6 3 4 2" xfId="35047"/>
    <cellStyle name="20% - Accent1 4 2 3 6 3 4 2 2" xfId="35048"/>
    <cellStyle name="20% - Accent1 4 2 3 6 3 4 2 2 2" xfId="35049"/>
    <cellStyle name="20% - Accent1 4 2 3 6 3 4 2 3" xfId="35050"/>
    <cellStyle name="20% - Accent1 4 2 3 6 3 4 3" xfId="35051"/>
    <cellStyle name="20% - Accent1 4 2 3 6 3 4 3 2" xfId="35052"/>
    <cellStyle name="20% - Accent1 4 2 3 6 3 4 4" xfId="35053"/>
    <cellStyle name="20% - Accent1 4 2 3 6 3 5" xfId="35054"/>
    <cellStyle name="20% - Accent1 4 2 3 6 3 5 2" xfId="35055"/>
    <cellStyle name="20% - Accent1 4 2 3 6 3 5 2 2" xfId="35056"/>
    <cellStyle name="20% - Accent1 4 2 3 6 3 5 3" xfId="35057"/>
    <cellStyle name="20% - Accent1 4 2 3 6 3 6" xfId="35058"/>
    <cellStyle name="20% - Accent1 4 2 3 6 3 6 2" xfId="35059"/>
    <cellStyle name="20% - Accent1 4 2 3 6 3 6 2 2" xfId="35060"/>
    <cellStyle name="20% - Accent1 4 2 3 6 3 6 3" xfId="35061"/>
    <cellStyle name="20% - Accent1 4 2 3 6 3 7" xfId="35062"/>
    <cellStyle name="20% - Accent1 4 2 3 6 3 7 2" xfId="35063"/>
    <cellStyle name="20% - Accent1 4 2 3 6 3 8" xfId="35064"/>
    <cellStyle name="20% - Accent1 4 2 3 6 3 8 2" xfId="35065"/>
    <cellStyle name="20% - Accent1 4 2 3 6 3 9" xfId="35066"/>
    <cellStyle name="20% - Accent1 4 2 3 6 4" xfId="35067"/>
    <cellStyle name="20% - Accent1 4 2 3 6 4 2" xfId="35068"/>
    <cellStyle name="20% - Accent1 4 2 3 6 4 2 2" xfId="35069"/>
    <cellStyle name="20% - Accent1 4 2 3 6 4 2 2 2" xfId="35070"/>
    <cellStyle name="20% - Accent1 4 2 3 6 4 2 3" xfId="35071"/>
    <cellStyle name="20% - Accent1 4 2 3 6 4 3" xfId="35072"/>
    <cellStyle name="20% - Accent1 4 2 3 6 4 3 2" xfId="35073"/>
    <cellStyle name="20% - Accent1 4 2 3 6 4 4" xfId="35074"/>
    <cellStyle name="20% - Accent1 4 2 3 6 5" xfId="35075"/>
    <cellStyle name="20% - Accent1 4 2 3 6 5 2" xfId="35076"/>
    <cellStyle name="20% - Accent1 4 2 3 6 5 2 2" xfId="35077"/>
    <cellStyle name="20% - Accent1 4 2 3 6 5 2 2 2" xfId="35078"/>
    <cellStyle name="20% - Accent1 4 2 3 6 5 2 3" xfId="35079"/>
    <cellStyle name="20% - Accent1 4 2 3 6 5 3" xfId="35080"/>
    <cellStyle name="20% - Accent1 4 2 3 6 5 3 2" xfId="35081"/>
    <cellStyle name="20% - Accent1 4 2 3 6 5 4" xfId="35082"/>
    <cellStyle name="20% - Accent1 4 2 3 6 6" xfId="35083"/>
    <cellStyle name="20% - Accent1 4 2 3 6 6 2" xfId="35084"/>
    <cellStyle name="20% - Accent1 4 2 3 6 6 2 2" xfId="35085"/>
    <cellStyle name="20% - Accent1 4 2 3 6 6 2 2 2" xfId="35086"/>
    <cellStyle name="20% - Accent1 4 2 3 6 6 2 3" xfId="35087"/>
    <cellStyle name="20% - Accent1 4 2 3 6 6 3" xfId="35088"/>
    <cellStyle name="20% - Accent1 4 2 3 6 6 3 2" xfId="35089"/>
    <cellStyle name="20% - Accent1 4 2 3 6 6 4" xfId="35090"/>
    <cellStyle name="20% - Accent1 4 2 3 6 7" xfId="35091"/>
    <cellStyle name="20% - Accent1 4 2 3 6 7 2" xfId="35092"/>
    <cellStyle name="20% - Accent1 4 2 3 6 7 2 2" xfId="35093"/>
    <cellStyle name="20% - Accent1 4 2 3 6 7 3" xfId="35094"/>
    <cellStyle name="20% - Accent1 4 2 3 6 8" xfId="35095"/>
    <cellStyle name="20% - Accent1 4 2 3 6 8 2" xfId="35096"/>
    <cellStyle name="20% - Accent1 4 2 3 6 8 2 2" xfId="35097"/>
    <cellStyle name="20% - Accent1 4 2 3 6 8 3" xfId="35098"/>
    <cellStyle name="20% - Accent1 4 2 3 6 9" xfId="35099"/>
    <cellStyle name="20% - Accent1 4 2 3 6 9 2" xfId="35100"/>
    <cellStyle name="20% - Accent1 4 2 3 7" xfId="35101"/>
    <cellStyle name="20% - Accent1 4 2 3 7 2" xfId="35102"/>
    <cellStyle name="20% - Accent1 4 2 3 7 2 2" xfId="35103"/>
    <cellStyle name="20% - Accent1 4 2 3 7 2 2 2" xfId="35104"/>
    <cellStyle name="20% - Accent1 4 2 3 7 2 2 2 2" xfId="35105"/>
    <cellStyle name="20% - Accent1 4 2 3 7 2 2 3" xfId="35106"/>
    <cellStyle name="20% - Accent1 4 2 3 7 2 3" xfId="35107"/>
    <cellStyle name="20% - Accent1 4 2 3 7 2 3 2" xfId="35108"/>
    <cellStyle name="20% - Accent1 4 2 3 7 2 4" xfId="35109"/>
    <cellStyle name="20% - Accent1 4 2 3 7 3" xfId="35110"/>
    <cellStyle name="20% - Accent1 4 2 3 7 3 2" xfId="35111"/>
    <cellStyle name="20% - Accent1 4 2 3 7 3 2 2" xfId="35112"/>
    <cellStyle name="20% - Accent1 4 2 3 7 3 2 2 2" xfId="35113"/>
    <cellStyle name="20% - Accent1 4 2 3 7 3 2 3" xfId="35114"/>
    <cellStyle name="20% - Accent1 4 2 3 7 3 3" xfId="35115"/>
    <cellStyle name="20% - Accent1 4 2 3 7 3 3 2" xfId="35116"/>
    <cellStyle name="20% - Accent1 4 2 3 7 3 4" xfId="35117"/>
    <cellStyle name="20% - Accent1 4 2 3 7 4" xfId="35118"/>
    <cellStyle name="20% - Accent1 4 2 3 7 4 2" xfId="35119"/>
    <cellStyle name="20% - Accent1 4 2 3 7 4 2 2" xfId="35120"/>
    <cellStyle name="20% - Accent1 4 2 3 7 4 2 2 2" xfId="35121"/>
    <cellStyle name="20% - Accent1 4 2 3 7 4 2 3" xfId="35122"/>
    <cellStyle name="20% - Accent1 4 2 3 7 4 3" xfId="35123"/>
    <cellStyle name="20% - Accent1 4 2 3 7 4 3 2" xfId="35124"/>
    <cellStyle name="20% - Accent1 4 2 3 7 4 4" xfId="35125"/>
    <cellStyle name="20% - Accent1 4 2 3 7 5" xfId="35126"/>
    <cellStyle name="20% - Accent1 4 2 3 7 5 2" xfId="35127"/>
    <cellStyle name="20% - Accent1 4 2 3 7 5 2 2" xfId="35128"/>
    <cellStyle name="20% - Accent1 4 2 3 7 5 3" xfId="35129"/>
    <cellStyle name="20% - Accent1 4 2 3 7 6" xfId="35130"/>
    <cellStyle name="20% - Accent1 4 2 3 7 6 2" xfId="35131"/>
    <cellStyle name="20% - Accent1 4 2 3 7 6 2 2" xfId="35132"/>
    <cellStyle name="20% - Accent1 4 2 3 7 6 3" xfId="35133"/>
    <cellStyle name="20% - Accent1 4 2 3 7 7" xfId="35134"/>
    <cellStyle name="20% - Accent1 4 2 3 7 7 2" xfId="35135"/>
    <cellStyle name="20% - Accent1 4 2 3 7 8" xfId="35136"/>
    <cellStyle name="20% - Accent1 4 2 3 7 8 2" xfId="35137"/>
    <cellStyle name="20% - Accent1 4 2 3 7 9" xfId="35138"/>
    <cellStyle name="20% - Accent1 4 2 3 8" xfId="35139"/>
    <cellStyle name="20% - Accent1 4 2 3 8 2" xfId="35140"/>
    <cellStyle name="20% - Accent1 4 2 3 8 2 2" xfId="35141"/>
    <cellStyle name="20% - Accent1 4 2 3 8 2 2 2" xfId="35142"/>
    <cellStyle name="20% - Accent1 4 2 3 8 2 2 2 2" xfId="35143"/>
    <cellStyle name="20% - Accent1 4 2 3 8 2 2 3" xfId="35144"/>
    <cellStyle name="20% - Accent1 4 2 3 8 2 3" xfId="35145"/>
    <cellStyle name="20% - Accent1 4 2 3 8 2 3 2" xfId="35146"/>
    <cellStyle name="20% - Accent1 4 2 3 8 2 4" xfId="35147"/>
    <cellStyle name="20% - Accent1 4 2 3 8 3" xfId="35148"/>
    <cellStyle name="20% - Accent1 4 2 3 8 3 2" xfId="35149"/>
    <cellStyle name="20% - Accent1 4 2 3 8 3 2 2" xfId="35150"/>
    <cellStyle name="20% - Accent1 4 2 3 8 3 2 2 2" xfId="35151"/>
    <cellStyle name="20% - Accent1 4 2 3 8 3 2 3" xfId="35152"/>
    <cellStyle name="20% - Accent1 4 2 3 8 3 3" xfId="35153"/>
    <cellStyle name="20% - Accent1 4 2 3 8 3 3 2" xfId="35154"/>
    <cellStyle name="20% - Accent1 4 2 3 8 3 4" xfId="35155"/>
    <cellStyle name="20% - Accent1 4 2 3 8 4" xfId="35156"/>
    <cellStyle name="20% - Accent1 4 2 3 8 4 2" xfId="35157"/>
    <cellStyle name="20% - Accent1 4 2 3 8 4 2 2" xfId="35158"/>
    <cellStyle name="20% - Accent1 4 2 3 8 4 2 2 2" xfId="35159"/>
    <cellStyle name="20% - Accent1 4 2 3 8 4 2 3" xfId="35160"/>
    <cellStyle name="20% - Accent1 4 2 3 8 4 3" xfId="35161"/>
    <cellStyle name="20% - Accent1 4 2 3 8 4 3 2" xfId="35162"/>
    <cellStyle name="20% - Accent1 4 2 3 8 4 4" xfId="35163"/>
    <cellStyle name="20% - Accent1 4 2 3 8 5" xfId="35164"/>
    <cellStyle name="20% - Accent1 4 2 3 8 5 2" xfId="35165"/>
    <cellStyle name="20% - Accent1 4 2 3 8 5 2 2" xfId="35166"/>
    <cellStyle name="20% - Accent1 4 2 3 8 5 3" xfId="35167"/>
    <cellStyle name="20% - Accent1 4 2 3 8 6" xfId="35168"/>
    <cellStyle name="20% - Accent1 4 2 3 8 6 2" xfId="35169"/>
    <cellStyle name="20% - Accent1 4 2 3 8 6 2 2" xfId="35170"/>
    <cellStyle name="20% - Accent1 4 2 3 8 6 3" xfId="35171"/>
    <cellStyle name="20% - Accent1 4 2 3 8 7" xfId="35172"/>
    <cellStyle name="20% - Accent1 4 2 3 8 7 2" xfId="35173"/>
    <cellStyle name="20% - Accent1 4 2 3 8 8" xfId="35174"/>
    <cellStyle name="20% - Accent1 4 2 3 8 8 2" xfId="35175"/>
    <cellStyle name="20% - Accent1 4 2 3 8 9" xfId="35176"/>
    <cellStyle name="20% - Accent1 4 2 3 9" xfId="35177"/>
    <cellStyle name="20% - Accent1 4 2 3 9 2" xfId="35178"/>
    <cellStyle name="20% - Accent1 4 2 3 9 2 2" xfId="35179"/>
    <cellStyle name="20% - Accent1 4 2 3 9 2 2 2" xfId="35180"/>
    <cellStyle name="20% - Accent1 4 2 3 9 2 3" xfId="35181"/>
    <cellStyle name="20% - Accent1 4 2 3 9 3" xfId="35182"/>
    <cellStyle name="20% - Accent1 4 2 3 9 3 2" xfId="35183"/>
    <cellStyle name="20% - Accent1 4 2 3 9 4" xfId="35184"/>
    <cellStyle name="20% - Accent1 4 2 4" xfId="35185"/>
    <cellStyle name="20% - Accent1 4 2 4 10" xfId="35186"/>
    <cellStyle name="20% - Accent1 4 2 4 10 2" xfId="35187"/>
    <cellStyle name="20% - Accent1 4 2 4 10 2 2" xfId="35188"/>
    <cellStyle name="20% - Accent1 4 2 4 10 2 2 2" xfId="35189"/>
    <cellStyle name="20% - Accent1 4 2 4 10 2 3" xfId="35190"/>
    <cellStyle name="20% - Accent1 4 2 4 10 3" xfId="35191"/>
    <cellStyle name="20% - Accent1 4 2 4 10 3 2" xfId="35192"/>
    <cellStyle name="20% - Accent1 4 2 4 10 4" xfId="35193"/>
    <cellStyle name="20% - Accent1 4 2 4 11" xfId="35194"/>
    <cellStyle name="20% - Accent1 4 2 4 11 2" xfId="35195"/>
    <cellStyle name="20% - Accent1 4 2 4 11 2 2" xfId="35196"/>
    <cellStyle name="20% - Accent1 4 2 4 11 2 2 2" xfId="35197"/>
    <cellStyle name="20% - Accent1 4 2 4 11 2 3" xfId="35198"/>
    <cellStyle name="20% - Accent1 4 2 4 11 3" xfId="35199"/>
    <cellStyle name="20% - Accent1 4 2 4 11 3 2" xfId="35200"/>
    <cellStyle name="20% - Accent1 4 2 4 11 4" xfId="35201"/>
    <cellStyle name="20% - Accent1 4 2 4 12" xfId="35202"/>
    <cellStyle name="20% - Accent1 4 2 4 12 2" xfId="35203"/>
    <cellStyle name="20% - Accent1 4 2 4 12 2 2" xfId="35204"/>
    <cellStyle name="20% - Accent1 4 2 4 12 3" xfId="35205"/>
    <cellStyle name="20% - Accent1 4 2 4 13" xfId="35206"/>
    <cellStyle name="20% - Accent1 4 2 4 13 2" xfId="35207"/>
    <cellStyle name="20% - Accent1 4 2 4 13 2 2" xfId="35208"/>
    <cellStyle name="20% - Accent1 4 2 4 13 3" xfId="35209"/>
    <cellStyle name="20% - Accent1 4 2 4 14" xfId="35210"/>
    <cellStyle name="20% - Accent1 4 2 4 14 2" xfId="35211"/>
    <cellStyle name="20% - Accent1 4 2 4 15" xfId="35212"/>
    <cellStyle name="20% - Accent1 4 2 4 15 2" xfId="35213"/>
    <cellStyle name="20% - Accent1 4 2 4 16" xfId="35214"/>
    <cellStyle name="20% - Accent1 4 2 4 2" xfId="35215"/>
    <cellStyle name="20% - Accent1 4 2 4 2 10" xfId="35216"/>
    <cellStyle name="20% - Accent1 4 2 4 2 10 2" xfId="35217"/>
    <cellStyle name="20% - Accent1 4 2 4 2 10 2 2" xfId="35218"/>
    <cellStyle name="20% - Accent1 4 2 4 2 10 2 2 2" xfId="35219"/>
    <cellStyle name="20% - Accent1 4 2 4 2 10 2 3" xfId="35220"/>
    <cellStyle name="20% - Accent1 4 2 4 2 10 3" xfId="35221"/>
    <cellStyle name="20% - Accent1 4 2 4 2 10 3 2" xfId="35222"/>
    <cellStyle name="20% - Accent1 4 2 4 2 10 4" xfId="35223"/>
    <cellStyle name="20% - Accent1 4 2 4 2 11" xfId="35224"/>
    <cellStyle name="20% - Accent1 4 2 4 2 11 2" xfId="35225"/>
    <cellStyle name="20% - Accent1 4 2 4 2 11 2 2" xfId="35226"/>
    <cellStyle name="20% - Accent1 4 2 4 2 11 3" xfId="35227"/>
    <cellStyle name="20% - Accent1 4 2 4 2 12" xfId="35228"/>
    <cellStyle name="20% - Accent1 4 2 4 2 12 2" xfId="35229"/>
    <cellStyle name="20% - Accent1 4 2 4 2 12 2 2" xfId="35230"/>
    <cellStyle name="20% - Accent1 4 2 4 2 12 3" xfId="35231"/>
    <cellStyle name="20% - Accent1 4 2 4 2 13" xfId="35232"/>
    <cellStyle name="20% - Accent1 4 2 4 2 13 2" xfId="35233"/>
    <cellStyle name="20% - Accent1 4 2 4 2 14" xfId="35234"/>
    <cellStyle name="20% - Accent1 4 2 4 2 14 2" xfId="35235"/>
    <cellStyle name="20% - Accent1 4 2 4 2 15" xfId="35236"/>
    <cellStyle name="20% - Accent1 4 2 4 2 2" xfId="35237"/>
    <cellStyle name="20% - Accent1 4 2 4 2 2 10" xfId="35238"/>
    <cellStyle name="20% - Accent1 4 2 4 2 2 10 2" xfId="35239"/>
    <cellStyle name="20% - Accent1 4 2 4 2 2 10 2 2" xfId="35240"/>
    <cellStyle name="20% - Accent1 4 2 4 2 2 10 3" xfId="35241"/>
    <cellStyle name="20% - Accent1 4 2 4 2 2 11" xfId="35242"/>
    <cellStyle name="20% - Accent1 4 2 4 2 2 11 2" xfId="35243"/>
    <cellStyle name="20% - Accent1 4 2 4 2 2 11 2 2" xfId="35244"/>
    <cellStyle name="20% - Accent1 4 2 4 2 2 11 3" xfId="35245"/>
    <cellStyle name="20% - Accent1 4 2 4 2 2 12" xfId="35246"/>
    <cellStyle name="20% - Accent1 4 2 4 2 2 12 2" xfId="35247"/>
    <cellStyle name="20% - Accent1 4 2 4 2 2 13" xfId="35248"/>
    <cellStyle name="20% - Accent1 4 2 4 2 2 13 2" xfId="35249"/>
    <cellStyle name="20% - Accent1 4 2 4 2 2 14" xfId="35250"/>
    <cellStyle name="20% - Accent1 4 2 4 2 2 2" xfId="35251"/>
    <cellStyle name="20% - Accent1 4 2 4 2 2 2 10" xfId="35252"/>
    <cellStyle name="20% - Accent1 4 2 4 2 2 2 10 2" xfId="35253"/>
    <cellStyle name="20% - Accent1 4 2 4 2 2 2 11" xfId="35254"/>
    <cellStyle name="20% - Accent1 4 2 4 2 2 2 2" xfId="35255"/>
    <cellStyle name="20% - Accent1 4 2 4 2 2 2 2 2" xfId="35256"/>
    <cellStyle name="20% - Accent1 4 2 4 2 2 2 2 2 2" xfId="35257"/>
    <cellStyle name="20% - Accent1 4 2 4 2 2 2 2 2 2 2" xfId="35258"/>
    <cellStyle name="20% - Accent1 4 2 4 2 2 2 2 2 2 2 2" xfId="35259"/>
    <cellStyle name="20% - Accent1 4 2 4 2 2 2 2 2 2 3" xfId="35260"/>
    <cellStyle name="20% - Accent1 4 2 4 2 2 2 2 2 3" xfId="35261"/>
    <cellStyle name="20% - Accent1 4 2 4 2 2 2 2 2 3 2" xfId="35262"/>
    <cellStyle name="20% - Accent1 4 2 4 2 2 2 2 2 4" xfId="35263"/>
    <cellStyle name="20% - Accent1 4 2 4 2 2 2 2 3" xfId="35264"/>
    <cellStyle name="20% - Accent1 4 2 4 2 2 2 2 3 2" xfId="35265"/>
    <cellStyle name="20% - Accent1 4 2 4 2 2 2 2 3 2 2" xfId="35266"/>
    <cellStyle name="20% - Accent1 4 2 4 2 2 2 2 3 2 2 2" xfId="35267"/>
    <cellStyle name="20% - Accent1 4 2 4 2 2 2 2 3 2 3" xfId="35268"/>
    <cellStyle name="20% - Accent1 4 2 4 2 2 2 2 3 3" xfId="35269"/>
    <cellStyle name="20% - Accent1 4 2 4 2 2 2 2 3 3 2" xfId="35270"/>
    <cellStyle name="20% - Accent1 4 2 4 2 2 2 2 3 4" xfId="35271"/>
    <cellStyle name="20% - Accent1 4 2 4 2 2 2 2 4" xfId="35272"/>
    <cellStyle name="20% - Accent1 4 2 4 2 2 2 2 4 2" xfId="35273"/>
    <cellStyle name="20% - Accent1 4 2 4 2 2 2 2 4 2 2" xfId="35274"/>
    <cellStyle name="20% - Accent1 4 2 4 2 2 2 2 4 2 2 2" xfId="35275"/>
    <cellStyle name="20% - Accent1 4 2 4 2 2 2 2 4 2 3" xfId="35276"/>
    <cellStyle name="20% - Accent1 4 2 4 2 2 2 2 4 3" xfId="35277"/>
    <cellStyle name="20% - Accent1 4 2 4 2 2 2 2 4 3 2" xfId="35278"/>
    <cellStyle name="20% - Accent1 4 2 4 2 2 2 2 4 4" xfId="35279"/>
    <cellStyle name="20% - Accent1 4 2 4 2 2 2 2 5" xfId="35280"/>
    <cellStyle name="20% - Accent1 4 2 4 2 2 2 2 5 2" xfId="35281"/>
    <cellStyle name="20% - Accent1 4 2 4 2 2 2 2 5 2 2" xfId="35282"/>
    <cellStyle name="20% - Accent1 4 2 4 2 2 2 2 5 3" xfId="35283"/>
    <cellStyle name="20% - Accent1 4 2 4 2 2 2 2 6" xfId="35284"/>
    <cellStyle name="20% - Accent1 4 2 4 2 2 2 2 6 2" xfId="35285"/>
    <cellStyle name="20% - Accent1 4 2 4 2 2 2 2 6 2 2" xfId="35286"/>
    <cellStyle name="20% - Accent1 4 2 4 2 2 2 2 6 3" xfId="35287"/>
    <cellStyle name="20% - Accent1 4 2 4 2 2 2 2 7" xfId="35288"/>
    <cellStyle name="20% - Accent1 4 2 4 2 2 2 2 7 2" xfId="35289"/>
    <cellStyle name="20% - Accent1 4 2 4 2 2 2 2 8" xfId="35290"/>
    <cellStyle name="20% - Accent1 4 2 4 2 2 2 2 8 2" xfId="35291"/>
    <cellStyle name="20% - Accent1 4 2 4 2 2 2 2 9" xfId="35292"/>
    <cellStyle name="20% - Accent1 4 2 4 2 2 2 3" xfId="35293"/>
    <cellStyle name="20% - Accent1 4 2 4 2 2 2 3 2" xfId="35294"/>
    <cellStyle name="20% - Accent1 4 2 4 2 2 2 3 2 2" xfId="35295"/>
    <cellStyle name="20% - Accent1 4 2 4 2 2 2 3 2 2 2" xfId="35296"/>
    <cellStyle name="20% - Accent1 4 2 4 2 2 2 3 2 2 2 2" xfId="35297"/>
    <cellStyle name="20% - Accent1 4 2 4 2 2 2 3 2 2 3" xfId="35298"/>
    <cellStyle name="20% - Accent1 4 2 4 2 2 2 3 2 3" xfId="35299"/>
    <cellStyle name="20% - Accent1 4 2 4 2 2 2 3 2 3 2" xfId="35300"/>
    <cellStyle name="20% - Accent1 4 2 4 2 2 2 3 2 4" xfId="35301"/>
    <cellStyle name="20% - Accent1 4 2 4 2 2 2 3 3" xfId="35302"/>
    <cellStyle name="20% - Accent1 4 2 4 2 2 2 3 3 2" xfId="35303"/>
    <cellStyle name="20% - Accent1 4 2 4 2 2 2 3 3 2 2" xfId="35304"/>
    <cellStyle name="20% - Accent1 4 2 4 2 2 2 3 3 2 2 2" xfId="35305"/>
    <cellStyle name="20% - Accent1 4 2 4 2 2 2 3 3 2 3" xfId="35306"/>
    <cellStyle name="20% - Accent1 4 2 4 2 2 2 3 3 3" xfId="35307"/>
    <cellStyle name="20% - Accent1 4 2 4 2 2 2 3 3 3 2" xfId="35308"/>
    <cellStyle name="20% - Accent1 4 2 4 2 2 2 3 3 4" xfId="35309"/>
    <cellStyle name="20% - Accent1 4 2 4 2 2 2 3 4" xfId="35310"/>
    <cellStyle name="20% - Accent1 4 2 4 2 2 2 3 4 2" xfId="35311"/>
    <cellStyle name="20% - Accent1 4 2 4 2 2 2 3 4 2 2" xfId="35312"/>
    <cellStyle name="20% - Accent1 4 2 4 2 2 2 3 4 2 2 2" xfId="35313"/>
    <cellStyle name="20% - Accent1 4 2 4 2 2 2 3 4 2 3" xfId="35314"/>
    <cellStyle name="20% - Accent1 4 2 4 2 2 2 3 4 3" xfId="35315"/>
    <cellStyle name="20% - Accent1 4 2 4 2 2 2 3 4 3 2" xfId="35316"/>
    <cellStyle name="20% - Accent1 4 2 4 2 2 2 3 4 4" xfId="35317"/>
    <cellStyle name="20% - Accent1 4 2 4 2 2 2 3 5" xfId="35318"/>
    <cellStyle name="20% - Accent1 4 2 4 2 2 2 3 5 2" xfId="35319"/>
    <cellStyle name="20% - Accent1 4 2 4 2 2 2 3 5 2 2" xfId="35320"/>
    <cellStyle name="20% - Accent1 4 2 4 2 2 2 3 5 3" xfId="35321"/>
    <cellStyle name="20% - Accent1 4 2 4 2 2 2 3 6" xfId="35322"/>
    <cellStyle name="20% - Accent1 4 2 4 2 2 2 3 6 2" xfId="35323"/>
    <cellStyle name="20% - Accent1 4 2 4 2 2 2 3 6 2 2" xfId="35324"/>
    <cellStyle name="20% - Accent1 4 2 4 2 2 2 3 6 3" xfId="35325"/>
    <cellStyle name="20% - Accent1 4 2 4 2 2 2 3 7" xfId="35326"/>
    <cellStyle name="20% - Accent1 4 2 4 2 2 2 3 7 2" xfId="35327"/>
    <cellStyle name="20% - Accent1 4 2 4 2 2 2 3 8" xfId="35328"/>
    <cellStyle name="20% - Accent1 4 2 4 2 2 2 3 8 2" xfId="35329"/>
    <cellStyle name="20% - Accent1 4 2 4 2 2 2 3 9" xfId="35330"/>
    <cellStyle name="20% - Accent1 4 2 4 2 2 2 4" xfId="35331"/>
    <cellStyle name="20% - Accent1 4 2 4 2 2 2 4 2" xfId="35332"/>
    <cellStyle name="20% - Accent1 4 2 4 2 2 2 4 2 2" xfId="35333"/>
    <cellStyle name="20% - Accent1 4 2 4 2 2 2 4 2 2 2" xfId="35334"/>
    <cellStyle name="20% - Accent1 4 2 4 2 2 2 4 2 3" xfId="35335"/>
    <cellStyle name="20% - Accent1 4 2 4 2 2 2 4 3" xfId="35336"/>
    <cellStyle name="20% - Accent1 4 2 4 2 2 2 4 3 2" xfId="35337"/>
    <cellStyle name="20% - Accent1 4 2 4 2 2 2 4 4" xfId="35338"/>
    <cellStyle name="20% - Accent1 4 2 4 2 2 2 5" xfId="35339"/>
    <cellStyle name="20% - Accent1 4 2 4 2 2 2 5 2" xfId="35340"/>
    <cellStyle name="20% - Accent1 4 2 4 2 2 2 5 2 2" xfId="35341"/>
    <cellStyle name="20% - Accent1 4 2 4 2 2 2 5 2 2 2" xfId="35342"/>
    <cellStyle name="20% - Accent1 4 2 4 2 2 2 5 2 3" xfId="35343"/>
    <cellStyle name="20% - Accent1 4 2 4 2 2 2 5 3" xfId="35344"/>
    <cellStyle name="20% - Accent1 4 2 4 2 2 2 5 3 2" xfId="35345"/>
    <cellStyle name="20% - Accent1 4 2 4 2 2 2 5 4" xfId="35346"/>
    <cellStyle name="20% - Accent1 4 2 4 2 2 2 6" xfId="35347"/>
    <cellStyle name="20% - Accent1 4 2 4 2 2 2 6 2" xfId="35348"/>
    <cellStyle name="20% - Accent1 4 2 4 2 2 2 6 2 2" xfId="35349"/>
    <cellStyle name="20% - Accent1 4 2 4 2 2 2 6 2 2 2" xfId="35350"/>
    <cellStyle name="20% - Accent1 4 2 4 2 2 2 6 2 3" xfId="35351"/>
    <cellStyle name="20% - Accent1 4 2 4 2 2 2 6 3" xfId="35352"/>
    <cellStyle name="20% - Accent1 4 2 4 2 2 2 6 3 2" xfId="35353"/>
    <cellStyle name="20% - Accent1 4 2 4 2 2 2 6 4" xfId="35354"/>
    <cellStyle name="20% - Accent1 4 2 4 2 2 2 7" xfId="35355"/>
    <cellStyle name="20% - Accent1 4 2 4 2 2 2 7 2" xfId="35356"/>
    <cellStyle name="20% - Accent1 4 2 4 2 2 2 7 2 2" xfId="35357"/>
    <cellStyle name="20% - Accent1 4 2 4 2 2 2 7 3" xfId="35358"/>
    <cellStyle name="20% - Accent1 4 2 4 2 2 2 8" xfId="35359"/>
    <cellStyle name="20% - Accent1 4 2 4 2 2 2 8 2" xfId="35360"/>
    <cellStyle name="20% - Accent1 4 2 4 2 2 2 8 2 2" xfId="35361"/>
    <cellStyle name="20% - Accent1 4 2 4 2 2 2 8 3" xfId="35362"/>
    <cellStyle name="20% - Accent1 4 2 4 2 2 2 9" xfId="35363"/>
    <cellStyle name="20% - Accent1 4 2 4 2 2 2 9 2" xfId="35364"/>
    <cellStyle name="20% - Accent1 4 2 4 2 2 3" xfId="35365"/>
    <cellStyle name="20% - Accent1 4 2 4 2 2 3 10" xfId="35366"/>
    <cellStyle name="20% - Accent1 4 2 4 2 2 3 10 2" xfId="35367"/>
    <cellStyle name="20% - Accent1 4 2 4 2 2 3 11" xfId="35368"/>
    <cellStyle name="20% - Accent1 4 2 4 2 2 3 2" xfId="35369"/>
    <cellStyle name="20% - Accent1 4 2 4 2 2 3 2 2" xfId="35370"/>
    <cellStyle name="20% - Accent1 4 2 4 2 2 3 2 2 2" xfId="35371"/>
    <cellStyle name="20% - Accent1 4 2 4 2 2 3 2 2 2 2" xfId="35372"/>
    <cellStyle name="20% - Accent1 4 2 4 2 2 3 2 2 2 2 2" xfId="35373"/>
    <cellStyle name="20% - Accent1 4 2 4 2 2 3 2 2 2 3" xfId="35374"/>
    <cellStyle name="20% - Accent1 4 2 4 2 2 3 2 2 3" xfId="35375"/>
    <cellStyle name="20% - Accent1 4 2 4 2 2 3 2 2 3 2" xfId="35376"/>
    <cellStyle name="20% - Accent1 4 2 4 2 2 3 2 2 4" xfId="35377"/>
    <cellStyle name="20% - Accent1 4 2 4 2 2 3 2 3" xfId="35378"/>
    <cellStyle name="20% - Accent1 4 2 4 2 2 3 2 3 2" xfId="35379"/>
    <cellStyle name="20% - Accent1 4 2 4 2 2 3 2 3 2 2" xfId="35380"/>
    <cellStyle name="20% - Accent1 4 2 4 2 2 3 2 3 2 2 2" xfId="35381"/>
    <cellStyle name="20% - Accent1 4 2 4 2 2 3 2 3 2 3" xfId="35382"/>
    <cellStyle name="20% - Accent1 4 2 4 2 2 3 2 3 3" xfId="35383"/>
    <cellStyle name="20% - Accent1 4 2 4 2 2 3 2 3 3 2" xfId="35384"/>
    <cellStyle name="20% - Accent1 4 2 4 2 2 3 2 3 4" xfId="35385"/>
    <cellStyle name="20% - Accent1 4 2 4 2 2 3 2 4" xfId="35386"/>
    <cellStyle name="20% - Accent1 4 2 4 2 2 3 2 4 2" xfId="35387"/>
    <cellStyle name="20% - Accent1 4 2 4 2 2 3 2 4 2 2" xfId="35388"/>
    <cellStyle name="20% - Accent1 4 2 4 2 2 3 2 4 2 2 2" xfId="35389"/>
    <cellStyle name="20% - Accent1 4 2 4 2 2 3 2 4 2 3" xfId="35390"/>
    <cellStyle name="20% - Accent1 4 2 4 2 2 3 2 4 3" xfId="35391"/>
    <cellStyle name="20% - Accent1 4 2 4 2 2 3 2 4 3 2" xfId="35392"/>
    <cellStyle name="20% - Accent1 4 2 4 2 2 3 2 4 4" xfId="35393"/>
    <cellStyle name="20% - Accent1 4 2 4 2 2 3 2 5" xfId="35394"/>
    <cellStyle name="20% - Accent1 4 2 4 2 2 3 2 5 2" xfId="35395"/>
    <cellStyle name="20% - Accent1 4 2 4 2 2 3 2 5 2 2" xfId="35396"/>
    <cellStyle name="20% - Accent1 4 2 4 2 2 3 2 5 3" xfId="35397"/>
    <cellStyle name="20% - Accent1 4 2 4 2 2 3 2 6" xfId="35398"/>
    <cellStyle name="20% - Accent1 4 2 4 2 2 3 2 6 2" xfId="35399"/>
    <cellStyle name="20% - Accent1 4 2 4 2 2 3 2 6 2 2" xfId="35400"/>
    <cellStyle name="20% - Accent1 4 2 4 2 2 3 2 6 3" xfId="35401"/>
    <cellStyle name="20% - Accent1 4 2 4 2 2 3 2 7" xfId="35402"/>
    <cellStyle name="20% - Accent1 4 2 4 2 2 3 2 7 2" xfId="35403"/>
    <cellStyle name="20% - Accent1 4 2 4 2 2 3 2 8" xfId="35404"/>
    <cellStyle name="20% - Accent1 4 2 4 2 2 3 2 8 2" xfId="35405"/>
    <cellStyle name="20% - Accent1 4 2 4 2 2 3 2 9" xfId="35406"/>
    <cellStyle name="20% - Accent1 4 2 4 2 2 3 3" xfId="35407"/>
    <cellStyle name="20% - Accent1 4 2 4 2 2 3 3 2" xfId="35408"/>
    <cellStyle name="20% - Accent1 4 2 4 2 2 3 3 2 2" xfId="35409"/>
    <cellStyle name="20% - Accent1 4 2 4 2 2 3 3 2 2 2" xfId="35410"/>
    <cellStyle name="20% - Accent1 4 2 4 2 2 3 3 2 2 2 2" xfId="35411"/>
    <cellStyle name="20% - Accent1 4 2 4 2 2 3 3 2 2 3" xfId="35412"/>
    <cellStyle name="20% - Accent1 4 2 4 2 2 3 3 2 3" xfId="35413"/>
    <cellStyle name="20% - Accent1 4 2 4 2 2 3 3 2 3 2" xfId="35414"/>
    <cellStyle name="20% - Accent1 4 2 4 2 2 3 3 2 4" xfId="35415"/>
    <cellStyle name="20% - Accent1 4 2 4 2 2 3 3 3" xfId="35416"/>
    <cellStyle name="20% - Accent1 4 2 4 2 2 3 3 3 2" xfId="35417"/>
    <cellStyle name="20% - Accent1 4 2 4 2 2 3 3 3 2 2" xfId="35418"/>
    <cellStyle name="20% - Accent1 4 2 4 2 2 3 3 3 2 2 2" xfId="35419"/>
    <cellStyle name="20% - Accent1 4 2 4 2 2 3 3 3 2 3" xfId="35420"/>
    <cellStyle name="20% - Accent1 4 2 4 2 2 3 3 3 3" xfId="35421"/>
    <cellStyle name="20% - Accent1 4 2 4 2 2 3 3 3 3 2" xfId="35422"/>
    <cellStyle name="20% - Accent1 4 2 4 2 2 3 3 3 4" xfId="35423"/>
    <cellStyle name="20% - Accent1 4 2 4 2 2 3 3 4" xfId="35424"/>
    <cellStyle name="20% - Accent1 4 2 4 2 2 3 3 4 2" xfId="35425"/>
    <cellStyle name="20% - Accent1 4 2 4 2 2 3 3 4 2 2" xfId="35426"/>
    <cellStyle name="20% - Accent1 4 2 4 2 2 3 3 4 2 2 2" xfId="35427"/>
    <cellStyle name="20% - Accent1 4 2 4 2 2 3 3 4 2 3" xfId="35428"/>
    <cellStyle name="20% - Accent1 4 2 4 2 2 3 3 4 3" xfId="35429"/>
    <cellStyle name="20% - Accent1 4 2 4 2 2 3 3 4 3 2" xfId="35430"/>
    <cellStyle name="20% - Accent1 4 2 4 2 2 3 3 4 4" xfId="35431"/>
    <cellStyle name="20% - Accent1 4 2 4 2 2 3 3 5" xfId="35432"/>
    <cellStyle name="20% - Accent1 4 2 4 2 2 3 3 5 2" xfId="35433"/>
    <cellStyle name="20% - Accent1 4 2 4 2 2 3 3 5 2 2" xfId="35434"/>
    <cellStyle name="20% - Accent1 4 2 4 2 2 3 3 5 3" xfId="35435"/>
    <cellStyle name="20% - Accent1 4 2 4 2 2 3 3 6" xfId="35436"/>
    <cellStyle name="20% - Accent1 4 2 4 2 2 3 3 6 2" xfId="35437"/>
    <cellStyle name="20% - Accent1 4 2 4 2 2 3 3 6 2 2" xfId="35438"/>
    <cellStyle name="20% - Accent1 4 2 4 2 2 3 3 6 3" xfId="35439"/>
    <cellStyle name="20% - Accent1 4 2 4 2 2 3 3 7" xfId="35440"/>
    <cellStyle name="20% - Accent1 4 2 4 2 2 3 3 7 2" xfId="35441"/>
    <cellStyle name="20% - Accent1 4 2 4 2 2 3 3 8" xfId="35442"/>
    <cellStyle name="20% - Accent1 4 2 4 2 2 3 3 8 2" xfId="35443"/>
    <cellStyle name="20% - Accent1 4 2 4 2 2 3 3 9" xfId="35444"/>
    <cellStyle name="20% - Accent1 4 2 4 2 2 3 4" xfId="35445"/>
    <cellStyle name="20% - Accent1 4 2 4 2 2 3 4 2" xfId="35446"/>
    <cellStyle name="20% - Accent1 4 2 4 2 2 3 4 2 2" xfId="35447"/>
    <cellStyle name="20% - Accent1 4 2 4 2 2 3 4 2 2 2" xfId="35448"/>
    <cellStyle name="20% - Accent1 4 2 4 2 2 3 4 2 3" xfId="35449"/>
    <cellStyle name="20% - Accent1 4 2 4 2 2 3 4 3" xfId="35450"/>
    <cellStyle name="20% - Accent1 4 2 4 2 2 3 4 3 2" xfId="35451"/>
    <cellStyle name="20% - Accent1 4 2 4 2 2 3 4 4" xfId="35452"/>
    <cellStyle name="20% - Accent1 4 2 4 2 2 3 5" xfId="35453"/>
    <cellStyle name="20% - Accent1 4 2 4 2 2 3 5 2" xfId="35454"/>
    <cellStyle name="20% - Accent1 4 2 4 2 2 3 5 2 2" xfId="35455"/>
    <cellStyle name="20% - Accent1 4 2 4 2 2 3 5 2 2 2" xfId="35456"/>
    <cellStyle name="20% - Accent1 4 2 4 2 2 3 5 2 3" xfId="35457"/>
    <cellStyle name="20% - Accent1 4 2 4 2 2 3 5 3" xfId="35458"/>
    <cellStyle name="20% - Accent1 4 2 4 2 2 3 5 3 2" xfId="35459"/>
    <cellStyle name="20% - Accent1 4 2 4 2 2 3 5 4" xfId="35460"/>
    <cellStyle name="20% - Accent1 4 2 4 2 2 3 6" xfId="35461"/>
    <cellStyle name="20% - Accent1 4 2 4 2 2 3 6 2" xfId="35462"/>
    <cellStyle name="20% - Accent1 4 2 4 2 2 3 6 2 2" xfId="35463"/>
    <cellStyle name="20% - Accent1 4 2 4 2 2 3 6 2 2 2" xfId="35464"/>
    <cellStyle name="20% - Accent1 4 2 4 2 2 3 6 2 3" xfId="35465"/>
    <cellStyle name="20% - Accent1 4 2 4 2 2 3 6 3" xfId="35466"/>
    <cellStyle name="20% - Accent1 4 2 4 2 2 3 6 3 2" xfId="35467"/>
    <cellStyle name="20% - Accent1 4 2 4 2 2 3 6 4" xfId="35468"/>
    <cellStyle name="20% - Accent1 4 2 4 2 2 3 7" xfId="35469"/>
    <cellStyle name="20% - Accent1 4 2 4 2 2 3 7 2" xfId="35470"/>
    <cellStyle name="20% - Accent1 4 2 4 2 2 3 7 2 2" xfId="35471"/>
    <cellStyle name="20% - Accent1 4 2 4 2 2 3 7 3" xfId="35472"/>
    <cellStyle name="20% - Accent1 4 2 4 2 2 3 8" xfId="35473"/>
    <cellStyle name="20% - Accent1 4 2 4 2 2 3 8 2" xfId="35474"/>
    <cellStyle name="20% - Accent1 4 2 4 2 2 3 8 2 2" xfId="35475"/>
    <cellStyle name="20% - Accent1 4 2 4 2 2 3 8 3" xfId="35476"/>
    <cellStyle name="20% - Accent1 4 2 4 2 2 3 9" xfId="35477"/>
    <cellStyle name="20% - Accent1 4 2 4 2 2 3 9 2" xfId="35478"/>
    <cellStyle name="20% - Accent1 4 2 4 2 2 4" xfId="35479"/>
    <cellStyle name="20% - Accent1 4 2 4 2 2 4 10" xfId="35480"/>
    <cellStyle name="20% - Accent1 4 2 4 2 2 4 10 2" xfId="35481"/>
    <cellStyle name="20% - Accent1 4 2 4 2 2 4 11" xfId="35482"/>
    <cellStyle name="20% - Accent1 4 2 4 2 2 4 2" xfId="35483"/>
    <cellStyle name="20% - Accent1 4 2 4 2 2 4 2 2" xfId="35484"/>
    <cellStyle name="20% - Accent1 4 2 4 2 2 4 2 2 2" xfId="35485"/>
    <cellStyle name="20% - Accent1 4 2 4 2 2 4 2 2 2 2" xfId="35486"/>
    <cellStyle name="20% - Accent1 4 2 4 2 2 4 2 2 2 2 2" xfId="35487"/>
    <cellStyle name="20% - Accent1 4 2 4 2 2 4 2 2 2 3" xfId="35488"/>
    <cellStyle name="20% - Accent1 4 2 4 2 2 4 2 2 3" xfId="35489"/>
    <cellStyle name="20% - Accent1 4 2 4 2 2 4 2 2 3 2" xfId="35490"/>
    <cellStyle name="20% - Accent1 4 2 4 2 2 4 2 2 4" xfId="35491"/>
    <cellStyle name="20% - Accent1 4 2 4 2 2 4 2 3" xfId="35492"/>
    <cellStyle name="20% - Accent1 4 2 4 2 2 4 2 3 2" xfId="35493"/>
    <cellStyle name="20% - Accent1 4 2 4 2 2 4 2 3 2 2" xfId="35494"/>
    <cellStyle name="20% - Accent1 4 2 4 2 2 4 2 3 2 2 2" xfId="35495"/>
    <cellStyle name="20% - Accent1 4 2 4 2 2 4 2 3 2 3" xfId="35496"/>
    <cellStyle name="20% - Accent1 4 2 4 2 2 4 2 3 3" xfId="35497"/>
    <cellStyle name="20% - Accent1 4 2 4 2 2 4 2 3 3 2" xfId="35498"/>
    <cellStyle name="20% - Accent1 4 2 4 2 2 4 2 3 4" xfId="35499"/>
    <cellStyle name="20% - Accent1 4 2 4 2 2 4 2 4" xfId="35500"/>
    <cellStyle name="20% - Accent1 4 2 4 2 2 4 2 4 2" xfId="35501"/>
    <cellStyle name="20% - Accent1 4 2 4 2 2 4 2 4 2 2" xfId="35502"/>
    <cellStyle name="20% - Accent1 4 2 4 2 2 4 2 4 2 2 2" xfId="35503"/>
    <cellStyle name="20% - Accent1 4 2 4 2 2 4 2 4 2 3" xfId="35504"/>
    <cellStyle name="20% - Accent1 4 2 4 2 2 4 2 4 3" xfId="35505"/>
    <cellStyle name="20% - Accent1 4 2 4 2 2 4 2 4 3 2" xfId="35506"/>
    <cellStyle name="20% - Accent1 4 2 4 2 2 4 2 4 4" xfId="35507"/>
    <cellStyle name="20% - Accent1 4 2 4 2 2 4 2 5" xfId="35508"/>
    <cellStyle name="20% - Accent1 4 2 4 2 2 4 2 5 2" xfId="35509"/>
    <cellStyle name="20% - Accent1 4 2 4 2 2 4 2 5 2 2" xfId="35510"/>
    <cellStyle name="20% - Accent1 4 2 4 2 2 4 2 5 3" xfId="35511"/>
    <cellStyle name="20% - Accent1 4 2 4 2 2 4 2 6" xfId="35512"/>
    <cellStyle name="20% - Accent1 4 2 4 2 2 4 2 6 2" xfId="35513"/>
    <cellStyle name="20% - Accent1 4 2 4 2 2 4 2 6 2 2" xfId="35514"/>
    <cellStyle name="20% - Accent1 4 2 4 2 2 4 2 6 3" xfId="35515"/>
    <cellStyle name="20% - Accent1 4 2 4 2 2 4 2 7" xfId="35516"/>
    <cellStyle name="20% - Accent1 4 2 4 2 2 4 2 7 2" xfId="35517"/>
    <cellStyle name="20% - Accent1 4 2 4 2 2 4 2 8" xfId="35518"/>
    <cellStyle name="20% - Accent1 4 2 4 2 2 4 2 8 2" xfId="35519"/>
    <cellStyle name="20% - Accent1 4 2 4 2 2 4 2 9" xfId="35520"/>
    <cellStyle name="20% - Accent1 4 2 4 2 2 4 3" xfId="35521"/>
    <cellStyle name="20% - Accent1 4 2 4 2 2 4 3 2" xfId="35522"/>
    <cellStyle name="20% - Accent1 4 2 4 2 2 4 3 2 2" xfId="35523"/>
    <cellStyle name="20% - Accent1 4 2 4 2 2 4 3 2 2 2" xfId="35524"/>
    <cellStyle name="20% - Accent1 4 2 4 2 2 4 3 2 2 2 2" xfId="35525"/>
    <cellStyle name="20% - Accent1 4 2 4 2 2 4 3 2 2 3" xfId="35526"/>
    <cellStyle name="20% - Accent1 4 2 4 2 2 4 3 2 3" xfId="35527"/>
    <cellStyle name="20% - Accent1 4 2 4 2 2 4 3 2 3 2" xfId="35528"/>
    <cellStyle name="20% - Accent1 4 2 4 2 2 4 3 2 4" xfId="35529"/>
    <cellStyle name="20% - Accent1 4 2 4 2 2 4 3 3" xfId="35530"/>
    <cellStyle name="20% - Accent1 4 2 4 2 2 4 3 3 2" xfId="35531"/>
    <cellStyle name="20% - Accent1 4 2 4 2 2 4 3 3 2 2" xfId="35532"/>
    <cellStyle name="20% - Accent1 4 2 4 2 2 4 3 3 2 2 2" xfId="35533"/>
    <cellStyle name="20% - Accent1 4 2 4 2 2 4 3 3 2 3" xfId="35534"/>
    <cellStyle name="20% - Accent1 4 2 4 2 2 4 3 3 3" xfId="35535"/>
    <cellStyle name="20% - Accent1 4 2 4 2 2 4 3 3 3 2" xfId="35536"/>
    <cellStyle name="20% - Accent1 4 2 4 2 2 4 3 3 4" xfId="35537"/>
    <cellStyle name="20% - Accent1 4 2 4 2 2 4 3 4" xfId="35538"/>
    <cellStyle name="20% - Accent1 4 2 4 2 2 4 3 4 2" xfId="35539"/>
    <cellStyle name="20% - Accent1 4 2 4 2 2 4 3 4 2 2" xfId="35540"/>
    <cellStyle name="20% - Accent1 4 2 4 2 2 4 3 4 2 2 2" xfId="35541"/>
    <cellStyle name="20% - Accent1 4 2 4 2 2 4 3 4 2 3" xfId="35542"/>
    <cellStyle name="20% - Accent1 4 2 4 2 2 4 3 4 3" xfId="35543"/>
    <cellStyle name="20% - Accent1 4 2 4 2 2 4 3 4 3 2" xfId="35544"/>
    <cellStyle name="20% - Accent1 4 2 4 2 2 4 3 4 4" xfId="35545"/>
    <cellStyle name="20% - Accent1 4 2 4 2 2 4 3 5" xfId="35546"/>
    <cellStyle name="20% - Accent1 4 2 4 2 2 4 3 5 2" xfId="35547"/>
    <cellStyle name="20% - Accent1 4 2 4 2 2 4 3 5 2 2" xfId="35548"/>
    <cellStyle name="20% - Accent1 4 2 4 2 2 4 3 5 3" xfId="35549"/>
    <cellStyle name="20% - Accent1 4 2 4 2 2 4 3 6" xfId="35550"/>
    <cellStyle name="20% - Accent1 4 2 4 2 2 4 3 6 2" xfId="35551"/>
    <cellStyle name="20% - Accent1 4 2 4 2 2 4 3 6 2 2" xfId="35552"/>
    <cellStyle name="20% - Accent1 4 2 4 2 2 4 3 6 3" xfId="35553"/>
    <cellStyle name="20% - Accent1 4 2 4 2 2 4 3 7" xfId="35554"/>
    <cellStyle name="20% - Accent1 4 2 4 2 2 4 3 7 2" xfId="35555"/>
    <cellStyle name="20% - Accent1 4 2 4 2 2 4 3 8" xfId="35556"/>
    <cellStyle name="20% - Accent1 4 2 4 2 2 4 3 8 2" xfId="35557"/>
    <cellStyle name="20% - Accent1 4 2 4 2 2 4 3 9" xfId="35558"/>
    <cellStyle name="20% - Accent1 4 2 4 2 2 4 4" xfId="35559"/>
    <cellStyle name="20% - Accent1 4 2 4 2 2 4 4 2" xfId="35560"/>
    <cellStyle name="20% - Accent1 4 2 4 2 2 4 4 2 2" xfId="35561"/>
    <cellStyle name="20% - Accent1 4 2 4 2 2 4 4 2 2 2" xfId="35562"/>
    <cellStyle name="20% - Accent1 4 2 4 2 2 4 4 2 3" xfId="35563"/>
    <cellStyle name="20% - Accent1 4 2 4 2 2 4 4 3" xfId="35564"/>
    <cellStyle name="20% - Accent1 4 2 4 2 2 4 4 3 2" xfId="35565"/>
    <cellStyle name="20% - Accent1 4 2 4 2 2 4 4 4" xfId="35566"/>
    <cellStyle name="20% - Accent1 4 2 4 2 2 4 5" xfId="35567"/>
    <cellStyle name="20% - Accent1 4 2 4 2 2 4 5 2" xfId="35568"/>
    <cellStyle name="20% - Accent1 4 2 4 2 2 4 5 2 2" xfId="35569"/>
    <cellStyle name="20% - Accent1 4 2 4 2 2 4 5 2 2 2" xfId="35570"/>
    <cellStyle name="20% - Accent1 4 2 4 2 2 4 5 2 3" xfId="35571"/>
    <cellStyle name="20% - Accent1 4 2 4 2 2 4 5 3" xfId="35572"/>
    <cellStyle name="20% - Accent1 4 2 4 2 2 4 5 3 2" xfId="35573"/>
    <cellStyle name="20% - Accent1 4 2 4 2 2 4 5 4" xfId="35574"/>
    <cellStyle name="20% - Accent1 4 2 4 2 2 4 6" xfId="35575"/>
    <cellStyle name="20% - Accent1 4 2 4 2 2 4 6 2" xfId="35576"/>
    <cellStyle name="20% - Accent1 4 2 4 2 2 4 6 2 2" xfId="35577"/>
    <cellStyle name="20% - Accent1 4 2 4 2 2 4 6 2 2 2" xfId="35578"/>
    <cellStyle name="20% - Accent1 4 2 4 2 2 4 6 2 3" xfId="35579"/>
    <cellStyle name="20% - Accent1 4 2 4 2 2 4 6 3" xfId="35580"/>
    <cellStyle name="20% - Accent1 4 2 4 2 2 4 6 3 2" xfId="35581"/>
    <cellStyle name="20% - Accent1 4 2 4 2 2 4 6 4" xfId="35582"/>
    <cellStyle name="20% - Accent1 4 2 4 2 2 4 7" xfId="35583"/>
    <cellStyle name="20% - Accent1 4 2 4 2 2 4 7 2" xfId="35584"/>
    <cellStyle name="20% - Accent1 4 2 4 2 2 4 7 2 2" xfId="35585"/>
    <cellStyle name="20% - Accent1 4 2 4 2 2 4 7 3" xfId="35586"/>
    <cellStyle name="20% - Accent1 4 2 4 2 2 4 8" xfId="35587"/>
    <cellStyle name="20% - Accent1 4 2 4 2 2 4 8 2" xfId="35588"/>
    <cellStyle name="20% - Accent1 4 2 4 2 2 4 8 2 2" xfId="35589"/>
    <cellStyle name="20% - Accent1 4 2 4 2 2 4 8 3" xfId="35590"/>
    <cellStyle name="20% - Accent1 4 2 4 2 2 4 9" xfId="35591"/>
    <cellStyle name="20% - Accent1 4 2 4 2 2 4 9 2" xfId="35592"/>
    <cellStyle name="20% - Accent1 4 2 4 2 2 5" xfId="35593"/>
    <cellStyle name="20% - Accent1 4 2 4 2 2 5 2" xfId="35594"/>
    <cellStyle name="20% - Accent1 4 2 4 2 2 5 2 2" xfId="35595"/>
    <cellStyle name="20% - Accent1 4 2 4 2 2 5 2 2 2" xfId="35596"/>
    <cellStyle name="20% - Accent1 4 2 4 2 2 5 2 2 2 2" xfId="35597"/>
    <cellStyle name="20% - Accent1 4 2 4 2 2 5 2 2 3" xfId="35598"/>
    <cellStyle name="20% - Accent1 4 2 4 2 2 5 2 3" xfId="35599"/>
    <cellStyle name="20% - Accent1 4 2 4 2 2 5 2 3 2" xfId="35600"/>
    <cellStyle name="20% - Accent1 4 2 4 2 2 5 2 4" xfId="35601"/>
    <cellStyle name="20% - Accent1 4 2 4 2 2 5 3" xfId="35602"/>
    <cellStyle name="20% - Accent1 4 2 4 2 2 5 3 2" xfId="35603"/>
    <cellStyle name="20% - Accent1 4 2 4 2 2 5 3 2 2" xfId="35604"/>
    <cellStyle name="20% - Accent1 4 2 4 2 2 5 3 2 2 2" xfId="35605"/>
    <cellStyle name="20% - Accent1 4 2 4 2 2 5 3 2 3" xfId="35606"/>
    <cellStyle name="20% - Accent1 4 2 4 2 2 5 3 3" xfId="35607"/>
    <cellStyle name="20% - Accent1 4 2 4 2 2 5 3 3 2" xfId="35608"/>
    <cellStyle name="20% - Accent1 4 2 4 2 2 5 3 4" xfId="35609"/>
    <cellStyle name="20% - Accent1 4 2 4 2 2 5 4" xfId="35610"/>
    <cellStyle name="20% - Accent1 4 2 4 2 2 5 4 2" xfId="35611"/>
    <cellStyle name="20% - Accent1 4 2 4 2 2 5 4 2 2" xfId="35612"/>
    <cellStyle name="20% - Accent1 4 2 4 2 2 5 4 2 2 2" xfId="35613"/>
    <cellStyle name="20% - Accent1 4 2 4 2 2 5 4 2 3" xfId="35614"/>
    <cellStyle name="20% - Accent1 4 2 4 2 2 5 4 3" xfId="35615"/>
    <cellStyle name="20% - Accent1 4 2 4 2 2 5 4 3 2" xfId="35616"/>
    <cellStyle name="20% - Accent1 4 2 4 2 2 5 4 4" xfId="35617"/>
    <cellStyle name="20% - Accent1 4 2 4 2 2 5 5" xfId="35618"/>
    <cellStyle name="20% - Accent1 4 2 4 2 2 5 5 2" xfId="35619"/>
    <cellStyle name="20% - Accent1 4 2 4 2 2 5 5 2 2" xfId="35620"/>
    <cellStyle name="20% - Accent1 4 2 4 2 2 5 5 3" xfId="35621"/>
    <cellStyle name="20% - Accent1 4 2 4 2 2 5 6" xfId="35622"/>
    <cellStyle name="20% - Accent1 4 2 4 2 2 5 6 2" xfId="35623"/>
    <cellStyle name="20% - Accent1 4 2 4 2 2 5 6 2 2" xfId="35624"/>
    <cellStyle name="20% - Accent1 4 2 4 2 2 5 6 3" xfId="35625"/>
    <cellStyle name="20% - Accent1 4 2 4 2 2 5 7" xfId="35626"/>
    <cellStyle name="20% - Accent1 4 2 4 2 2 5 7 2" xfId="35627"/>
    <cellStyle name="20% - Accent1 4 2 4 2 2 5 8" xfId="35628"/>
    <cellStyle name="20% - Accent1 4 2 4 2 2 5 8 2" xfId="35629"/>
    <cellStyle name="20% - Accent1 4 2 4 2 2 5 9" xfId="35630"/>
    <cellStyle name="20% - Accent1 4 2 4 2 2 6" xfId="35631"/>
    <cellStyle name="20% - Accent1 4 2 4 2 2 6 2" xfId="35632"/>
    <cellStyle name="20% - Accent1 4 2 4 2 2 6 2 2" xfId="35633"/>
    <cellStyle name="20% - Accent1 4 2 4 2 2 6 2 2 2" xfId="35634"/>
    <cellStyle name="20% - Accent1 4 2 4 2 2 6 2 2 2 2" xfId="35635"/>
    <cellStyle name="20% - Accent1 4 2 4 2 2 6 2 2 3" xfId="35636"/>
    <cellStyle name="20% - Accent1 4 2 4 2 2 6 2 3" xfId="35637"/>
    <cellStyle name="20% - Accent1 4 2 4 2 2 6 2 3 2" xfId="35638"/>
    <cellStyle name="20% - Accent1 4 2 4 2 2 6 2 4" xfId="35639"/>
    <cellStyle name="20% - Accent1 4 2 4 2 2 6 3" xfId="35640"/>
    <cellStyle name="20% - Accent1 4 2 4 2 2 6 3 2" xfId="35641"/>
    <cellStyle name="20% - Accent1 4 2 4 2 2 6 3 2 2" xfId="35642"/>
    <cellStyle name="20% - Accent1 4 2 4 2 2 6 3 2 2 2" xfId="35643"/>
    <cellStyle name="20% - Accent1 4 2 4 2 2 6 3 2 3" xfId="35644"/>
    <cellStyle name="20% - Accent1 4 2 4 2 2 6 3 3" xfId="35645"/>
    <cellStyle name="20% - Accent1 4 2 4 2 2 6 3 3 2" xfId="35646"/>
    <cellStyle name="20% - Accent1 4 2 4 2 2 6 3 4" xfId="35647"/>
    <cellStyle name="20% - Accent1 4 2 4 2 2 6 4" xfId="35648"/>
    <cellStyle name="20% - Accent1 4 2 4 2 2 6 4 2" xfId="35649"/>
    <cellStyle name="20% - Accent1 4 2 4 2 2 6 4 2 2" xfId="35650"/>
    <cellStyle name="20% - Accent1 4 2 4 2 2 6 4 2 2 2" xfId="35651"/>
    <cellStyle name="20% - Accent1 4 2 4 2 2 6 4 2 3" xfId="35652"/>
    <cellStyle name="20% - Accent1 4 2 4 2 2 6 4 3" xfId="35653"/>
    <cellStyle name="20% - Accent1 4 2 4 2 2 6 4 3 2" xfId="35654"/>
    <cellStyle name="20% - Accent1 4 2 4 2 2 6 4 4" xfId="35655"/>
    <cellStyle name="20% - Accent1 4 2 4 2 2 6 5" xfId="35656"/>
    <cellStyle name="20% - Accent1 4 2 4 2 2 6 5 2" xfId="35657"/>
    <cellStyle name="20% - Accent1 4 2 4 2 2 6 5 2 2" xfId="35658"/>
    <cellStyle name="20% - Accent1 4 2 4 2 2 6 5 3" xfId="35659"/>
    <cellStyle name="20% - Accent1 4 2 4 2 2 6 6" xfId="35660"/>
    <cellStyle name="20% - Accent1 4 2 4 2 2 6 6 2" xfId="35661"/>
    <cellStyle name="20% - Accent1 4 2 4 2 2 6 6 2 2" xfId="35662"/>
    <cellStyle name="20% - Accent1 4 2 4 2 2 6 6 3" xfId="35663"/>
    <cellStyle name="20% - Accent1 4 2 4 2 2 6 7" xfId="35664"/>
    <cellStyle name="20% - Accent1 4 2 4 2 2 6 7 2" xfId="35665"/>
    <cellStyle name="20% - Accent1 4 2 4 2 2 6 8" xfId="35666"/>
    <cellStyle name="20% - Accent1 4 2 4 2 2 6 8 2" xfId="35667"/>
    <cellStyle name="20% - Accent1 4 2 4 2 2 6 9" xfId="35668"/>
    <cellStyle name="20% - Accent1 4 2 4 2 2 7" xfId="35669"/>
    <cellStyle name="20% - Accent1 4 2 4 2 2 7 2" xfId="35670"/>
    <cellStyle name="20% - Accent1 4 2 4 2 2 7 2 2" xfId="35671"/>
    <cellStyle name="20% - Accent1 4 2 4 2 2 7 2 2 2" xfId="35672"/>
    <cellStyle name="20% - Accent1 4 2 4 2 2 7 2 3" xfId="35673"/>
    <cellStyle name="20% - Accent1 4 2 4 2 2 7 3" xfId="35674"/>
    <cellStyle name="20% - Accent1 4 2 4 2 2 7 3 2" xfId="35675"/>
    <cellStyle name="20% - Accent1 4 2 4 2 2 7 4" xfId="35676"/>
    <cellStyle name="20% - Accent1 4 2 4 2 2 8" xfId="35677"/>
    <cellStyle name="20% - Accent1 4 2 4 2 2 8 2" xfId="35678"/>
    <cellStyle name="20% - Accent1 4 2 4 2 2 8 2 2" xfId="35679"/>
    <cellStyle name="20% - Accent1 4 2 4 2 2 8 2 2 2" xfId="35680"/>
    <cellStyle name="20% - Accent1 4 2 4 2 2 8 2 3" xfId="35681"/>
    <cellStyle name="20% - Accent1 4 2 4 2 2 8 3" xfId="35682"/>
    <cellStyle name="20% - Accent1 4 2 4 2 2 8 3 2" xfId="35683"/>
    <cellStyle name="20% - Accent1 4 2 4 2 2 8 4" xfId="35684"/>
    <cellStyle name="20% - Accent1 4 2 4 2 2 9" xfId="35685"/>
    <cellStyle name="20% - Accent1 4 2 4 2 2 9 2" xfId="35686"/>
    <cellStyle name="20% - Accent1 4 2 4 2 2 9 2 2" xfId="35687"/>
    <cellStyle name="20% - Accent1 4 2 4 2 2 9 2 2 2" xfId="35688"/>
    <cellStyle name="20% - Accent1 4 2 4 2 2 9 2 3" xfId="35689"/>
    <cellStyle name="20% - Accent1 4 2 4 2 2 9 3" xfId="35690"/>
    <cellStyle name="20% - Accent1 4 2 4 2 2 9 3 2" xfId="35691"/>
    <cellStyle name="20% - Accent1 4 2 4 2 2 9 4" xfId="35692"/>
    <cellStyle name="20% - Accent1 4 2 4 2 3" xfId="35693"/>
    <cellStyle name="20% - Accent1 4 2 4 2 3 10" xfId="35694"/>
    <cellStyle name="20% - Accent1 4 2 4 2 3 10 2" xfId="35695"/>
    <cellStyle name="20% - Accent1 4 2 4 2 3 11" xfId="35696"/>
    <cellStyle name="20% - Accent1 4 2 4 2 3 2" xfId="35697"/>
    <cellStyle name="20% - Accent1 4 2 4 2 3 2 2" xfId="35698"/>
    <cellStyle name="20% - Accent1 4 2 4 2 3 2 2 2" xfId="35699"/>
    <cellStyle name="20% - Accent1 4 2 4 2 3 2 2 2 2" xfId="35700"/>
    <cellStyle name="20% - Accent1 4 2 4 2 3 2 2 2 2 2" xfId="35701"/>
    <cellStyle name="20% - Accent1 4 2 4 2 3 2 2 2 3" xfId="35702"/>
    <cellStyle name="20% - Accent1 4 2 4 2 3 2 2 3" xfId="35703"/>
    <cellStyle name="20% - Accent1 4 2 4 2 3 2 2 3 2" xfId="35704"/>
    <cellStyle name="20% - Accent1 4 2 4 2 3 2 2 4" xfId="35705"/>
    <cellStyle name="20% - Accent1 4 2 4 2 3 2 3" xfId="35706"/>
    <cellStyle name="20% - Accent1 4 2 4 2 3 2 3 2" xfId="35707"/>
    <cellStyle name="20% - Accent1 4 2 4 2 3 2 3 2 2" xfId="35708"/>
    <cellStyle name="20% - Accent1 4 2 4 2 3 2 3 2 2 2" xfId="35709"/>
    <cellStyle name="20% - Accent1 4 2 4 2 3 2 3 2 3" xfId="35710"/>
    <cellStyle name="20% - Accent1 4 2 4 2 3 2 3 3" xfId="35711"/>
    <cellStyle name="20% - Accent1 4 2 4 2 3 2 3 3 2" xfId="35712"/>
    <cellStyle name="20% - Accent1 4 2 4 2 3 2 3 4" xfId="35713"/>
    <cellStyle name="20% - Accent1 4 2 4 2 3 2 4" xfId="35714"/>
    <cellStyle name="20% - Accent1 4 2 4 2 3 2 4 2" xfId="35715"/>
    <cellStyle name="20% - Accent1 4 2 4 2 3 2 4 2 2" xfId="35716"/>
    <cellStyle name="20% - Accent1 4 2 4 2 3 2 4 2 2 2" xfId="35717"/>
    <cellStyle name="20% - Accent1 4 2 4 2 3 2 4 2 3" xfId="35718"/>
    <cellStyle name="20% - Accent1 4 2 4 2 3 2 4 3" xfId="35719"/>
    <cellStyle name="20% - Accent1 4 2 4 2 3 2 4 3 2" xfId="35720"/>
    <cellStyle name="20% - Accent1 4 2 4 2 3 2 4 4" xfId="35721"/>
    <cellStyle name="20% - Accent1 4 2 4 2 3 2 5" xfId="35722"/>
    <cellStyle name="20% - Accent1 4 2 4 2 3 2 5 2" xfId="35723"/>
    <cellStyle name="20% - Accent1 4 2 4 2 3 2 5 2 2" xfId="35724"/>
    <cellStyle name="20% - Accent1 4 2 4 2 3 2 5 3" xfId="35725"/>
    <cellStyle name="20% - Accent1 4 2 4 2 3 2 6" xfId="35726"/>
    <cellStyle name="20% - Accent1 4 2 4 2 3 2 6 2" xfId="35727"/>
    <cellStyle name="20% - Accent1 4 2 4 2 3 2 6 2 2" xfId="35728"/>
    <cellStyle name="20% - Accent1 4 2 4 2 3 2 6 3" xfId="35729"/>
    <cellStyle name="20% - Accent1 4 2 4 2 3 2 7" xfId="35730"/>
    <cellStyle name="20% - Accent1 4 2 4 2 3 2 7 2" xfId="35731"/>
    <cellStyle name="20% - Accent1 4 2 4 2 3 2 8" xfId="35732"/>
    <cellStyle name="20% - Accent1 4 2 4 2 3 2 8 2" xfId="35733"/>
    <cellStyle name="20% - Accent1 4 2 4 2 3 2 9" xfId="35734"/>
    <cellStyle name="20% - Accent1 4 2 4 2 3 3" xfId="35735"/>
    <cellStyle name="20% - Accent1 4 2 4 2 3 3 2" xfId="35736"/>
    <cellStyle name="20% - Accent1 4 2 4 2 3 3 2 2" xfId="35737"/>
    <cellStyle name="20% - Accent1 4 2 4 2 3 3 2 2 2" xfId="35738"/>
    <cellStyle name="20% - Accent1 4 2 4 2 3 3 2 2 2 2" xfId="35739"/>
    <cellStyle name="20% - Accent1 4 2 4 2 3 3 2 2 3" xfId="35740"/>
    <cellStyle name="20% - Accent1 4 2 4 2 3 3 2 3" xfId="35741"/>
    <cellStyle name="20% - Accent1 4 2 4 2 3 3 2 3 2" xfId="35742"/>
    <cellStyle name="20% - Accent1 4 2 4 2 3 3 2 4" xfId="35743"/>
    <cellStyle name="20% - Accent1 4 2 4 2 3 3 3" xfId="35744"/>
    <cellStyle name="20% - Accent1 4 2 4 2 3 3 3 2" xfId="35745"/>
    <cellStyle name="20% - Accent1 4 2 4 2 3 3 3 2 2" xfId="35746"/>
    <cellStyle name="20% - Accent1 4 2 4 2 3 3 3 2 2 2" xfId="35747"/>
    <cellStyle name="20% - Accent1 4 2 4 2 3 3 3 2 3" xfId="35748"/>
    <cellStyle name="20% - Accent1 4 2 4 2 3 3 3 3" xfId="35749"/>
    <cellStyle name="20% - Accent1 4 2 4 2 3 3 3 3 2" xfId="35750"/>
    <cellStyle name="20% - Accent1 4 2 4 2 3 3 3 4" xfId="35751"/>
    <cellStyle name="20% - Accent1 4 2 4 2 3 3 4" xfId="35752"/>
    <cellStyle name="20% - Accent1 4 2 4 2 3 3 4 2" xfId="35753"/>
    <cellStyle name="20% - Accent1 4 2 4 2 3 3 4 2 2" xfId="35754"/>
    <cellStyle name="20% - Accent1 4 2 4 2 3 3 4 2 2 2" xfId="35755"/>
    <cellStyle name="20% - Accent1 4 2 4 2 3 3 4 2 3" xfId="35756"/>
    <cellStyle name="20% - Accent1 4 2 4 2 3 3 4 3" xfId="35757"/>
    <cellStyle name="20% - Accent1 4 2 4 2 3 3 4 3 2" xfId="35758"/>
    <cellStyle name="20% - Accent1 4 2 4 2 3 3 4 4" xfId="35759"/>
    <cellStyle name="20% - Accent1 4 2 4 2 3 3 5" xfId="35760"/>
    <cellStyle name="20% - Accent1 4 2 4 2 3 3 5 2" xfId="35761"/>
    <cellStyle name="20% - Accent1 4 2 4 2 3 3 5 2 2" xfId="35762"/>
    <cellStyle name="20% - Accent1 4 2 4 2 3 3 5 3" xfId="35763"/>
    <cellStyle name="20% - Accent1 4 2 4 2 3 3 6" xfId="35764"/>
    <cellStyle name="20% - Accent1 4 2 4 2 3 3 6 2" xfId="35765"/>
    <cellStyle name="20% - Accent1 4 2 4 2 3 3 6 2 2" xfId="35766"/>
    <cellStyle name="20% - Accent1 4 2 4 2 3 3 6 3" xfId="35767"/>
    <cellStyle name="20% - Accent1 4 2 4 2 3 3 7" xfId="35768"/>
    <cellStyle name="20% - Accent1 4 2 4 2 3 3 7 2" xfId="35769"/>
    <cellStyle name="20% - Accent1 4 2 4 2 3 3 8" xfId="35770"/>
    <cellStyle name="20% - Accent1 4 2 4 2 3 3 8 2" xfId="35771"/>
    <cellStyle name="20% - Accent1 4 2 4 2 3 3 9" xfId="35772"/>
    <cellStyle name="20% - Accent1 4 2 4 2 3 4" xfId="35773"/>
    <cellStyle name="20% - Accent1 4 2 4 2 3 4 2" xfId="35774"/>
    <cellStyle name="20% - Accent1 4 2 4 2 3 4 2 2" xfId="35775"/>
    <cellStyle name="20% - Accent1 4 2 4 2 3 4 2 2 2" xfId="35776"/>
    <cellStyle name="20% - Accent1 4 2 4 2 3 4 2 3" xfId="35777"/>
    <cellStyle name="20% - Accent1 4 2 4 2 3 4 3" xfId="35778"/>
    <cellStyle name="20% - Accent1 4 2 4 2 3 4 3 2" xfId="35779"/>
    <cellStyle name="20% - Accent1 4 2 4 2 3 4 4" xfId="35780"/>
    <cellStyle name="20% - Accent1 4 2 4 2 3 5" xfId="35781"/>
    <cellStyle name="20% - Accent1 4 2 4 2 3 5 2" xfId="35782"/>
    <cellStyle name="20% - Accent1 4 2 4 2 3 5 2 2" xfId="35783"/>
    <cellStyle name="20% - Accent1 4 2 4 2 3 5 2 2 2" xfId="35784"/>
    <cellStyle name="20% - Accent1 4 2 4 2 3 5 2 3" xfId="35785"/>
    <cellStyle name="20% - Accent1 4 2 4 2 3 5 3" xfId="35786"/>
    <cellStyle name="20% - Accent1 4 2 4 2 3 5 3 2" xfId="35787"/>
    <cellStyle name="20% - Accent1 4 2 4 2 3 5 4" xfId="35788"/>
    <cellStyle name="20% - Accent1 4 2 4 2 3 6" xfId="35789"/>
    <cellStyle name="20% - Accent1 4 2 4 2 3 6 2" xfId="35790"/>
    <cellStyle name="20% - Accent1 4 2 4 2 3 6 2 2" xfId="35791"/>
    <cellStyle name="20% - Accent1 4 2 4 2 3 6 2 2 2" xfId="35792"/>
    <cellStyle name="20% - Accent1 4 2 4 2 3 6 2 3" xfId="35793"/>
    <cellStyle name="20% - Accent1 4 2 4 2 3 6 3" xfId="35794"/>
    <cellStyle name="20% - Accent1 4 2 4 2 3 6 3 2" xfId="35795"/>
    <cellStyle name="20% - Accent1 4 2 4 2 3 6 4" xfId="35796"/>
    <cellStyle name="20% - Accent1 4 2 4 2 3 7" xfId="35797"/>
    <cellStyle name="20% - Accent1 4 2 4 2 3 7 2" xfId="35798"/>
    <cellStyle name="20% - Accent1 4 2 4 2 3 7 2 2" xfId="35799"/>
    <cellStyle name="20% - Accent1 4 2 4 2 3 7 3" xfId="35800"/>
    <cellStyle name="20% - Accent1 4 2 4 2 3 8" xfId="35801"/>
    <cellStyle name="20% - Accent1 4 2 4 2 3 8 2" xfId="35802"/>
    <cellStyle name="20% - Accent1 4 2 4 2 3 8 2 2" xfId="35803"/>
    <cellStyle name="20% - Accent1 4 2 4 2 3 8 3" xfId="35804"/>
    <cellStyle name="20% - Accent1 4 2 4 2 3 9" xfId="35805"/>
    <cellStyle name="20% - Accent1 4 2 4 2 3 9 2" xfId="35806"/>
    <cellStyle name="20% - Accent1 4 2 4 2 4" xfId="35807"/>
    <cellStyle name="20% - Accent1 4 2 4 2 4 10" xfId="35808"/>
    <cellStyle name="20% - Accent1 4 2 4 2 4 10 2" xfId="35809"/>
    <cellStyle name="20% - Accent1 4 2 4 2 4 11" xfId="35810"/>
    <cellStyle name="20% - Accent1 4 2 4 2 4 2" xfId="35811"/>
    <cellStyle name="20% - Accent1 4 2 4 2 4 2 2" xfId="35812"/>
    <cellStyle name="20% - Accent1 4 2 4 2 4 2 2 2" xfId="35813"/>
    <cellStyle name="20% - Accent1 4 2 4 2 4 2 2 2 2" xfId="35814"/>
    <cellStyle name="20% - Accent1 4 2 4 2 4 2 2 2 2 2" xfId="35815"/>
    <cellStyle name="20% - Accent1 4 2 4 2 4 2 2 2 3" xfId="35816"/>
    <cellStyle name="20% - Accent1 4 2 4 2 4 2 2 3" xfId="35817"/>
    <cellStyle name="20% - Accent1 4 2 4 2 4 2 2 3 2" xfId="35818"/>
    <cellStyle name="20% - Accent1 4 2 4 2 4 2 2 4" xfId="35819"/>
    <cellStyle name="20% - Accent1 4 2 4 2 4 2 3" xfId="35820"/>
    <cellStyle name="20% - Accent1 4 2 4 2 4 2 3 2" xfId="35821"/>
    <cellStyle name="20% - Accent1 4 2 4 2 4 2 3 2 2" xfId="35822"/>
    <cellStyle name="20% - Accent1 4 2 4 2 4 2 3 2 2 2" xfId="35823"/>
    <cellStyle name="20% - Accent1 4 2 4 2 4 2 3 2 3" xfId="35824"/>
    <cellStyle name="20% - Accent1 4 2 4 2 4 2 3 3" xfId="35825"/>
    <cellStyle name="20% - Accent1 4 2 4 2 4 2 3 3 2" xfId="35826"/>
    <cellStyle name="20% - Accent1 4 2 4 2 4 2 3 4" xfId="35827"/>
    <cellStyle name="20% - Accent1 4 2 4 2 4 2 4" xfId="35828"/>
    <cellStyle name="20% - Accent1 4 2 4 2 4 2 4 2" xfId="35829"/>
    <cellStyle name="20% - Accent1 4 2 4 2 4 2 4 2 2" xfId="35830"/>
    <cellStyle name="20% - Accent1 4 2 4 2 4 2 4 2 2 2" xfId="35831"/>
    <cellStyle name="20% - Accent1 4 2 4 2 4 2 4 2 3" xfId="35832"/>
    <cellStyle name="20% - Accent1 4 2 4 2 4 2 4 3" xfId="35833"/>
    <cellStyle name="20% - Accent1 4 2 4 2 4 2 4 3 2" xfId="35834"/>
    <cellStyle name="20% - Accent1 4 2 4 2 4 2 4 4" xfId="35835"/>
    <cellStyle name="20% - Accent1 4 2 4 2 4 2 5" xfId="35836"/>
    <cellStyle name="20% - Accent1 4 2 4 2 4 2 5 2" xfId="35837"/>
    <cellStyle name="20% - Accent1 4 2 4 2 4 2 5 2 2" xfId="35838"/>
    <cellStyle name="20% - Accent1 4 2 4 2 4 2 5 3" xfId="35839"/>
    <cellStyle name="20% - Accent1 4 2 4 2 4 2 6" xfId="35840"/>
    <cellStyle name="20% - Accent1 4 2 4 2 4 2 6 2" xfId="35841"/>
    <cellStyle name="20% - Accent1 4 2 4 2 4 2 6 2 2" xfId="35842"/>
    <cellStyle name="20% - Accent1 4 2 4 2 4 2 6 3" xfId="35843"/>
    <cellStyle name="20% - Accent1 4 2 4 2 4 2 7" xfId="35844"/>
    <cellStyle name="20% - Accent1 4 2 4 2 4 2 7 2" xfId="35845"/>
    <cellStyle name="20% - Accent1 4 2 4 2 4 2 8" xfId="35846"/>
    <cellStyle name="20% - Accent1 4 2 4 2 4 2 8 2" xfId="35847"/>
    <cellStyle name="20% - Accent1 4 2 4 2 4 2 9" xfId="35848"/>
    <cellStyle name="20% - Accent1 4 2 4 2 4 3" xfId="35849"/>
    <cellStyle name="20% - Accent1 4 2 4 2 4 3 2" xfId="35850"/>
    <cellStyle name="20% - Accent1 4 2 4 2 4 3 2 2" xfId="35851"/>
    <cellStyle name="20% - Accent1 4 2 4 2 4 3 2 2 2" xfId="35852"/>
    <cellStyle name="20% - Accent1 4 2 4 2 4 3 2 2 2 2" xfId="35853"/>
    <cellStyle name="20% - Accent1 4 2 4 2 4 3 2 2 3" xfId="35854"/>
    <cellStyle name="20% - Accent1 4 2 4 2 4 3 2 3" xfId="35855"/>
    <cellStyle name="20% - Accent1 4 2 4 2 4 3 2 3 2" xfId="35856"/>
    <cellStyle name="20% - Accent1 4 2 4 2 4 3 2 4" xfId="35857"/>
    <cellStyle name="20% - Accent1 4 2 4 2 4 3 3" xfId="35858"/>
    <cellStyle name="20% - Accent1 4 2 4 2 4 3 3 2" xfId="35859"/>
    <cellStyle name="20% - Accent1 4 2 4 2 4 3 3 2 2" xfId="35860"/>
    <cellStyle name="20% - Accent1 4 2 4 2 4 3 3 2 2 2" xfId="35861"/>
    <cellStyle name="20% - Accent1 4 2 4 2 4 3 3 2 3" xfId="35862"/>
    <cellStyle name="20% - Accent1 4 2 4 2 4 3 3 3" xfId="35863"/>
    <cellStyle name="20% - Accent1 4 2 4 2 4 3 3 3 2" xfId="35864"/>
    <cellStyle name="20% - Accent1 4 2 4 2 4 3 3 4" xfId="35865"/>
    <cellStyle name="20% - Accent1 4 2 4 2 4 3 4" xfId="35866"/>
    <cellStyle name="20% - Accent1 4 2 4 2 4 3 4 2" xfId="35867"/>
    <cellStyle name="20% - Accent1 4 2 4 2 4 3 4 2 2" xfId="35868"/>
    <cellStyle name="20% - Accent1 4 2 4 2 4 3 4 2 2 2" xfId="35869"/>
    <cellStyle name="20% - Accent1 4 2 4 2 4 3 4 2 3" xfId="35870"/>
    <cellStyle name="20% - Accent1 4 2 4 2 4 3 4 3" xfId="35871"/>
    <cellStyle name="20% - Accent1 4 2 4 2 4 3 4 3 2" xfId="35872"/>
    <cellStyle name="20% - Accent1 4 2 4 2 4 3 4 4" xfId="35873"/>
    <cellStyle name="20% - Accent1 4 2 4 2 4 3 5" xfId="35874"/>
    <cellStyle name="20% - Accent1 4 2 4 2 4 3 5 2" xfId="35875"/>
    <cellStyle name="20% - Accent1 4 2 4 2 4 3 5 2 2" xfId="35876"/>
    <cellStyle name="20% - Accent1 4 2 4 2 4 3 5 3" xfId="35877"/>
    <cellStyle name="20% - Accent1 4 2 4 2 4 3 6" xfId="35878"/>
    <cellStyle name="20% - Accent1 4 2 4 2 4 3 6 2" xfId="35879"/>
    <cellStyle name="20% - Accent1 4 2 4 2 4 3 6 2 2" xfId="35880"/>
    <cellStyle name="20% - Accent1 4 2 4 2 4 3 6 3" xfId="35881"/>
    <cellStyle name="20% - Accent1 4 2 4 2 4 3 7" xfId="35882"/>
    <cellStyle name="20% - Accent1 4 2 4 2 4 3 7 2" xfId="35883"/>
    <cellStyle name="20% - Accent1 4 2 4 2 4 3 8" xfId="35884"/>
    <cellStyle name="20% - Accent1 4 2 4 2 4 3 8 2" xfId="35885"/>
    <cellStyle name="20% - Accent1 4 2 4 2 4 3 9" xfId="35886"/>
    <cellStyle name="20% - Accent1 4 2 4 2 4 4" xfId="35887"/>
    <cellStyle name="20% - Accent1 4 2 4 2 4 4 2" xfId="35888"/>
    <cellStyle name="20% - Accent1 4 2 4 2 4 4 2 2" xfId="35889"/>
    <cellStyle name="20% - Accent1 4 2 4 2 4 4 2 2 2" xfId="35890"/>
    <cellStyle name="20% - Accent1 4 2 4 2 4 4 2 3" xfId="35891"/>
    <cellStyle name="20% - Accent1 4 2 4 2 4 4 3" xfId="35892"/>
    <cellStyle name="20% - Accent1 4 2 4 2 4 4 3 2" xfId="35893"/>
    <cellStyle name="20% - Accent1 4 2 4 2 4 4 4" xfId="35894"/>
    <cellStyle name="20% - Accent1 4 2 4 2 4 5" xfId="35895"/>
    <cellStyle name="20% - Accent1 4 2 4 2 4 5 2" xfId="35896"/>
    <cellStyle name="20% - Accent1 4 2 4 2 4 5 2 2" xfId="35897"/>
    <cellStyle name="20% - Accent1 4 2 4 2 4 5 2 2 2" xfId="35898"/>
    <cellStyle name="20% - Accent1 4 2 4 2 4 5 2 3" xfId="35899"/>
    <cellStyle name="20% - Accent1 4 2 4 2 4 5 3" xfId="35900"/>
    <cellStyle name="20% - Accent1 4 2 4 2 4 5 3 2" xfId="35901"/>
    <cellStyle name="20% - Accent1 4 2 4 2 4 5 4" xfId="35902"/>
    <cellStyle name="20% - Accent1 4 2 4 2 4 6" xfId="35903"/>
    <cellStyle name="20% - Accent1 4 2 4 2 4 6 2" xfId="35904"/>
    <cellStyle name="20% - Accent1 4 2 4 2 4 6 2 2" xfId="35905"/>
    <cellStyle name="20% - Accent1 4 2 4 2 4 6 2 2 2" xfId="35906"/>
    <cellStyle name="20% - Accent1 4 2 4 2 4 6 2 3" xfId="35907"/>
    <cellStyle name="20% - Accent1 4 2 4 2 4 6 3" xfId="35908"/>
    <cellStyle name="20% - Accent1 4 2 4 2 4 6 3 2" xfId="35909"/>
    <cellStyle name="20% - Accent1 4 2 4 2 4 6 4" xfId="35910"/>
    <cellStyle name="20% - Accent1 4 2 4 2 4 7" xfId="35911"/>
    <cellStyle name="20% - Accent1 4 2 4 2 4 7 2" xfId="35912"/>
    <cellStyle name="20% - Accent1 4 2 4 2 4 7 2 2" xfId="35913"/>
    <cellStyle name="20% - Accent1 4 2 4 2 4 7 3" xfId="35914"/>
    <cellStyle name="20% - Accent1 4 2 4 2 4 8" xfId="35915"/>
    <cellStyle name="20% - Accent1 4 2 4 2 4 8 2" xfId="35916"/>
    <cellStyle name="20% - Accent1 4 2 4 2 4 8 2 2" xfId="35917"/>
    <cellStyle name="20% - Accent1 4 2 4 2 4 8 3" xfId="35918"/>
    <cellStyle name="20% - Accent1 4 2 4 2 4 9" xfId="35919"/>
    <cellStyle name="20% - Accent1 4 2 4 2 4 9 2" xfId="35920"/>
    <cellStyle name="20% - Accent1 4 2 4 2 5" xfId="35921"/>
    <cellStyle name="20% - Accent1 4 2 4 2 5 10" xfId="35922"/>
    <cellStyle name="20% - Accent1 4 2 4 2 5 10 2" xfId="35923"/>
    <cellStyle name="20% - Accent1 4 2 4 2 5 11" xfId="35924"/>
    <cellStyle name="20% - Accent1 4 2 4 2 5 2" xfId="35925"/>
    <cellStyle name="20% - Accent1 4 2 4 2 5 2 2" xfId="35926"/>
    <cellStyle name="20% - Accent1 4 2 4 2 5 2 2 2" xfId="35927"/>
    <cellStyle name="20% - Accent1 4 2 4 2 5 2 2 2 2" xfId="35928"/>
    <cellStyle name="20% - Accent1 4 2 4 2 5 2 2 2 2 2" xfId="35929"/>
    <cellStyle name="20% - Accent1 4 2 4 2 5 2 2 2 3" xfId="35930"/>
    <cellStyle name="20% - Accent1 4 2 4 2 5 2 2 3" xfId="35931"/>
    <cellStyle name="20% - Accent1 4 2 4 2 5 2 2 3 2" xfId="35932"/>
    <cellStyle name="20% - Accent1 4 2 4 2 5 2 2 4" xfId="35933"/>
    <cellStyle name="20% - Accent1 4 2 4 2 5 2 3" xfId="35934"/>
    <cellStyle name="20% - Accent1 4 2 4 2 5 2 3 2" xfId="35935"/>
    <cellStyle name="20% - Accent1 4 2 4 2 5 2 3 2 2" xfId="35936"/>
    <cellStyle name="20% - Accent1 4 2 4 2 5 2 3 2 2 2" xfId="35937"/>
    <cellStyle name="20% - Accent1 4 2 4 2 5 2 3 2 3" xfId="35938"/>
    <cellStyle name="20% - Accent1 4 2 4 2 5 2 3 3" xfId="35939"/>
    <cellStyle name="20% - Accent1 4 2 4 2 5 2 3 3 2" xfId="35940"/>
    <cellStyle name="20% - Accent1 4 2 4 2 5 2 3 4" xfId="35941"/>
    <cellStyle name="20% - Accent1 4 2 4 2 5 2 4" xfId="35942"/>
    <cellStyle name="20% - Accent1 4 2 4 2 5 2 4 2" xfId="35943"/>
    <cellStyle name="20% - Accent1 4 2 4 2 5 2 4 2 2" xfId="35944"/>
    <cellStyle name="20% - Accent1 4 2 4 2 5 2 4 2 2 2" xfId="35945"/>
    <cellStyle name="20% - Accent1 4 2 4 2 5 2 4 2 3" xfId="35946"/>
    <cellStyle name="20% - Accent1 4 2 4 2 5 2 4 3" xfId="35947"/>
    <cellStyle name="20% - Accent1 4 2 4 2 5 2 4 3 2" xfId="35948"/>
    <cellStyle name="20% - Accent1 4 2 4 2 5 2 4 4" xfId="35949"/>
    <cellStyle name="20% - Accent1 4 2 4 2 5 2 5" xfId="35950"/>
    <cellStyle name="20% - Accent1 4 2 4 2 5 2 5 2" xfId="35951"/>
    <cellStyle name="20% - Accent1 4 2 4 2 5 2 5 2 2" xfId="35952"/>
    <cellStyle name="20% - Accent1 4 2 4 2 5 2 5 3" xfId="35953"/>
    <cellStyle name="20% - Accent1 4 2 4 2 5 2 6" xfId="35954"/>
    <cellStyle name="20% - Accent1 4 2 4 2 5 2 6 2" xfId="35955"/>
    <cellStyle name="20% - Accent1 4 2 4 2 5 2 6 2 2" xfId="35956"/>
    <cellStyle name="20% - Accent1 4 2 4 2 5 2 6 3" xfId="35957"/>
    <cellStyle name="20% - Accent1 4 2 4 2 5 2 7" xfId="35958"/>
    <cellStyle name="20% - Accent1 4 2 4 2 5 2 7 2" xfId="35959"/>
    <cellStyle name="20% - Accent1 4 2 4 2 5 2 8" xfId="35960"/>
    <cellStyle name="20% - Accent1 4 2 4 2 5 2 8 2" xfId="35961"/>
    <cellStyle name="20% - Accent1 4 2 4 2 5 2 9" xfId="35962"/>
    <cellStyle name="20% - Accent1 4 2 4 2 5 3" xfId="35963"/>
    <cellStyle name="20% - Accent1 4 2 4 2 5 3 2" xfId="35964"/>
    <cellStyle name="20% - Accent1 4 2 4 2 5 3 2 2" xfId="35965"/>
    <cellStyle name="20% - Accent1 4 2 4 2 5 3 2 2 2" xfId="35966"/>
    <cellStyle name="20% - Accent1 4 2 4 2 5 3 2 2 2 2" xfId="35967"/>
    <cellStyle name="20% - Accent1 4 2 4 2 5 3 2 2 3" xfId="35968"/>
    <cellStyle name="20% - Accent1 4 2 4 2 5 3 2 3" xfId="35969"/>
    <cellStyle name="20% - Accent1 4 2 4 2 5 3 2 3 2" xfId="35970"/>
    <cellStyle name="20% - Accent1 4 2 4 2 5 3 2 4" xfId="35971"/>
    <cellStyle name="20% - Accent1 4 2 4 2 5 3 3" xfId="35972"/>
    <cellStyle name="20% - Accent1 4 2 4 2 5 3 3 2" xfId="35973"/>
    <cellStyle name="20% - Accent1 4 2 4 2 5 3 3 2 2" xfId="35974"/>
    <cellStyle name="20% - Accent1 4 2 4 2 5 3 3 2 2 2" xfId="35975"/>
    <cellStyle name="20% - Accent1 4 2 4 2 5 3 3 2 3" xfId="35976"/>
    <cellStyle name="20% - Accent1 4 2 4 2 5 3 3 3" xfId="35977"/>
    <cellStyle name="20% - Accent1 4 2 4 2 5 3 3 3 2" xfId="35978"/>
    <cellStyle name="20% - Accent1 4 2 4 2 5 3 3 4" xfId="35979"/>
    <cellStyle name="20% - Accent1 4 2 4 2 5 3 4" xfId="35980"/>
    <cellStyle name="20% - Accent1 4 2 4 2 5 3 4 2" xfId="35981"/>
    <cellStyle name="20% - Accent1 4 2 4 2 5 3 4 2 2" xfId="35982"/>
    <cellStyle name="20% - Accent1 4 2 4 2 5 3 4 2 2 2" xfId="35983"/>
    <cellStyle name="20% - Accent1 4 2 4 2 5 3 4 2 3" xfId="35984"/>
    <cellStyle name="20% - Accent1 4 2 4 2 5 3 4 3" xfId="35985"/>
    <cellStyle name="20% - Accent1 4 2 4 2 5 3 4 3 2" xfId="35986"/>
    <cellStyle name="20% - Accent1 4 2 4 2 5 3 4 4" xfId="35987"/>
    <cellStyle name="20% - Accent1 4 2 4 2 5 3 5" xfId="35988"/>
    <cellStyle name="20% - Accent1 4 2 4 2 5 3 5 2" xfId="35989"/>
    <cellStyle name="20% - Accent1 4 2 4 2 5 3 5 2 2" xfId="35990"/>
    <cellStyle name="20% - Accent1 4 2 4 2 5 3 5 3" xfId="35991"/>
    <cellStyle name="20% - Accent1 4 2 4 2 5 3 6" xfId="35992"/>
    <cellStyle name="20% - Accent1 4 2 4 2 5 3 6 2" xfId="35993"/>
    <cellStyle name="20% - Accent1 4 2 4 2 5 3 6 2 2" xfId="35994"/>
    <cellStyle name="20% - Accent1 4 2 4 2 5 3 6 3" xfId="35995"/>
    <cellStyle name="20% - Accent1 4 2 4 2 5 3 7" xfId="35996"/>
    <cellStyle name="20% - Accent1 4 2 4 2 5 3 7 2" xfId="35997"/>
    <cellStyle name="20% - Accent1 4 2 4 2 5 3 8" xfId="35998"/>
    <cellStyle name="20% - Accent1 4 2 4 2 5 3 8 2" xfId="35999"/>
    <cellStyle name="20% - Accent1 4 2 4 2 5 3 9" xfId="36000"/>
    <cellStyle name="20% - Accent1 4 2 4 2 5 4" xfId="36001"/>
    <cellStyle name="20% - Accent1 4 2 4 2 5 4 2" xfId="36002"/>
    <cellStyle name="20% - Accent1 4 2 4 2 5 4 2 2" xfId="36003"/>
    <cellStyle name="20% - Accent1 4 2 4 2 5 4 2 2 2" xfId="36004"/>
    <cellStyle name="20% - Accent1 4 2 4 2 5 4 2 3" xfId="36005"/>
    <cellStyle name="20% - Accent1 4 2 4 2 5 4 3" xfId="36006"/>
    <cellStyle name="20% - Accent1 4 2 4 2 5 4 3 2" xfId="36007"/>
    <cellStyle name="20% - Accent1 4 2 4 2 5 4 4" xfId="36008"/>
    <cellStyle name="20% - Accent1 4 2 4 2 5 5" xfId="36009"/>
    <cellStyle name="20% - Accent1 4 2 4 2 5 5 2" xfId="36010"/>
    <cellStyle name="20% - Accent1 4 2 4 2 5 5 2 2" xfId="36011"/>
    <cellStyle name="20% - Accent1 4 2 4 2 5 5 2 2 2" xfId="36012"/>
    <cellStyle name="20% - Accent1 4 2 4 2 5 5 2 3" xfId="36013"/>
    <cellStyle name="20% - Accent1 4 2 4 2 5 5 3" xfId="36014"/>
    <cellStyle name="20% - Accent1 4 2 4 2 5 5 3 2" xfId="36015"/>
    <cellStyle name="20% - Accent1 4 2 4 2 5 5 4" xfId="36016"/>
    <cellStyle name="20% - Accent1 4 2 4 2 5 6" xfId="36017"/>
    <cellStyle name="20% - Accent1 4 2 4 2 5 6 2" xfId="36018"/>
    <cellStyle name="20% - Accent1 4 2 4 2 5 6 2 2" xfId="36019"/>
    <cellStyle name="20% - Accent1 4 2 4 2 5 6 2 2 2" xfId="36020"/>
    <cellStyle name="20% - Accent1 4 2 4 2 5 6 2 3" xfId="36021"/>
    <cellStyle name="20% - Accent1 4 2 4 2 5 6 3" xfId="36022"/>
    <cellStyle name="20% - Accent1 4 2 4 2 5 6 3 2" xfId="36023"/>
    <cellStyle name="20% - Accent1 4 2 4 2 5 6 4" xfId="36024"/>
    <cellStyle name="20% - Accent1 4 2 4 2 5 7" xfId="36025"/>
    <cellStyle name="20% - Accent1 4 2 4 2 5 7 2" xfId="36026"/>
    <cellStyle name="20% - Accent1 4 2 4 2 5 7 2 2" xfId="36027"/>
    <cellStyle name="20% - Accent1 4 2 4 2 5 7 3" xfId="36028"/>
    <cellStyle name="20% - Accent1 4 2 4 2 5 8" xfId="36029"/>
    <cellStyle name="20% - Accent1 4 2 4 2 5 8 2" xfId="36030"/>
    <cellStyle name="20% - Accent1 4 2 4 2 5 8 2 2" xfId="36031"/>
    <cellStyle name="20% - Accent1 4 2 4 2 5 8 3" xfId="36032"/>
    <cellStyle name="20% - Accent1 4 2 4 2 5 9" xfId="36033"/>
    <cellStyle name="20% - Accent1 4 2 4 2 5 9 2" xfId="36034"/>
    <cellStyle name="20% - Accent1 4 2 4 2 6" xfId="36035"/>
    <cellStyle name="20% - Accent1 4 2 4 2 6 2" xfId="36036"/>
    <cellStyle name="20% - Accent1 4 2 4 2 6 2 2" xfId="36037"/>
    <cellStyle name="20% - Accent1 4 2 4 2 6 2 2 2" xfId="36038"/>
    <cellStyle name="20% - Accent1 4 2 4 2 6 2 2 2 2" xfId="36039"/>
    <cellStyle name="20% - Accent1 4 2 4 2 6 2 2 3" xfId="36040"/>
    <cellStyle name="20% - Accent1 4 2 4 2 6 2 3" xfId="36041"/>
    <cellStyle name="20% - Accent1 4 2 4 2 6 2 3 2" xfId="36042"/>
    <cellStyle name="20% - Accent1 4 2 4 2 6 2 4" xfId="36043"/>
    <cellStyle name="20% - Accent1 4 2 4 2 6 3" xfId="36044"/>
    <cellStyle name="20% - Accent1 4 2 4 2 6 3 2" xfId="36045"/>
    <cellStyle name="20% - Accent1 4 2 4 2 6 3 2 2" xfId="36046"/>
    <cellStyle name="20% - Accent1 4 2 4 2 6 3 2 2 2" xfId="36047"/>
    <cellStyle name="20% - Accent1 4 2 4 2 6 3 2 3" xfId="36048"/>
    <cellStyle name="20% - Accent1 4 2 4 2 6 3 3" xfId="36049"/>
    <cellStyle name="20% - Accent1 4 2 4 2 6 3 3 2" xfId="36050"/>
    <cellStyle name="20% - Accent1 4 2 4 2 6 3 4" xfId="36051"/>
    <cellStyle name="20% - Accent1 4 2 4 2 6 4" xfId="36052"/>
    <cellStyle name="20% - Accent1 4 2 4 2 6 4 2" xfId="36053"/>
    <cellStyle name="20% - Accent1 4 2 4 2 6 4 2 2" xfId="36054"/>
    <cellStyle name="20% - Accent1 4 2 4 2 6 4 2 2 2" xfId="36055"/>
    <cellStyle name="20% - Accent1 4 2 4 2 6 4 2 3" xfId="36056"/>
    <cellStyle name="20% - Accent1 4 2 4 2 6 4 3" xfId="36057"/>
    <cellStyle name="20% - Accent1 4 2 4 2 6 4 3 2" xfId="36058"/>
    <cellStyle name="20% - Accent1 4 2 4 2 6 4 4" xfId="36059"/>
    <cellStyle name="20% - Accent1 4 2 4 2 6 5" xfId="36060"/>
    <cellStyle name="20% - Accent1 4 2 4 2 6 5 2" xfId="36061"/>
    <cellStyle name="20% - Accent1 4 2 4 2 6 5 2 2" xfId="36062"/>
    <cellStyle name="20% - Accent1 4 2 4 2 6 5 3" xfId="36063"/>
    <cellStyle name="20% - Accent1 4 2 4 2 6 6" xfId="36064"/>
    <cellStyle name="20% - Accent1 4 2 4 2 6 6 2" xfId="36065"/>
    <cellStyle name="20% - Accent1 4 2 4 2 6 6 2 2" xfId="36066"/>
    <cellStyle name="20% - Accent1 4 2 4 2 6 6 3" xfId="36067"/>
    <cellStyle name="20% - Accent1 4 2 4 2 6 7" xfId="36068"/>
    <cellStyle name="20% - Accent1 4 2 4 2 6 7 2" xfId="36069"/>
    <cellStyle name="20% - Accent1 4 2 4 2 6 8" xfId="36070"/>
    <cellStyle name="20% - Accent1 4 2 4 2 6 8 2" xfId="36071"/>
    <cellStyle name="20% - Accent1 4 2 4 2 6 9" xfId="36072"/>
    <cellStyle name="20% - Accent1 4 2 4 2 7" xfId="36073"/>
    <cellStyle name="20% - Accent1 4 2 4 2 7 2" xfId="36074"/>
    <cellStyle name="20% - Accent1 4 2 4 2 7 2 2" xfId="36075"/>
    <cellStyle name="20% - Accent1 4 2 4 2 7 2 2 2" xfId="36076"/>
    <cellStyle name="20% - Accent1 4 2 4 2 7 2 2 2 2" xfId="36077"/>
    <cellStyle name="20% - Accent1 4 2 4 2 7 2 2 3" xfId="36078"/>
    <cellStyle name="20% - Accent1 4 2 4 2 7 2 3" xfId="36079"/>
    <cellStyle name="20% - Accent1 4 2 4 2 7 2 3 2" xfId="36080"/>
    <cellStyle name="20% - Accent1 4 2 4 2 7 2 4" xfId="36081"/>
    <cellStyle name="20% - Accent1 4 2 4 2 7 3" xfId="36082"/>
    <cellStyle name="20% - Accent1 4 2 4 2 7 3 2" xfId="36083"/>
    <cellStyle name="20% - Accent1 4 2 4 2 7 3 2 2" xfId="36084"/>
    <cellStyle name="20% - Accent1 4 2 4 2 7 3 2 2 2" xfId="36085"/>
    <cellStyle name="20% - Accent1 4 2 4 2 7 3 2 3" xfId="36086"/>
    <cellStyle name="20% - Accent1 4 2 4 2 7 3 3" xfId="36087"/>
    <cellStyle name="20% - Accent1 4 2 4 2 7 3 3 2" xfId="36088"/>
    <cellStyle name="20% - Accent1 4 2 4 2 7 3 4" xfId="36089"/>
    <cellStyle name="20% - Accent1 4 2 4 2 7 4" xfId="36090"/>
    <cellStyle name="20% - Accent1 4 2 4 2 7 4 2" xfId="36091"/>
    <cellStyle name="20% - Accent1 4 2 4 2 7 4 2 2" xfId="36092"/>
    <cellStyle name="20% - Accent1 4 2 4 2 7 4 2 2 2" xfId="36093"/>
    <cellStyle name="20% - Accent1 4 2 4 2 7 4 2 3" xfId="36094"/>
    <cellStyle name="20% - Accent1 4 2 4 2 7 4 3" xfId="36095"/>
    <cellStyle name="20% - Accent1 4 2 4 2 7 4 3 2" xfId="36096"/>
    <cellStyle name="20% - Accent1 4 2 4 2 7 4 4" xfId="36097"/>
    <cellStyle name="20% - Accent1 4 2 4 2 7 5" xfId="36098"/>
    <cellStyle name="20% - Accent1 4 2 4 2 7 5 2" xfId="36099"/>
    <cellStyle name="20% - Accent1 4 2 4 2 7 5 2 2" xfId="36100"/>
    <cellStyle name="20% - Accent1 4 2 4 2 7 5 3" xfId="36101"/>
    <cellStyle name="20% - Accent1 4 2 4 2 7 6" xfId="36102"/>
    <cellStyle name="20% - Accent1 4 2 4 2 7 6 2" xfId="36103"/>
    <cellStyle name="20% - Accent1 4 2 4 2 7 6 2 2" xfId="36104"/>
    <cellStyle name="20% - Accent1 4 2 4 2 7 6 3" xfId="36105"/>
    <cellStyle name="20% - Accent1 4 2 4 2 7 7" xfId="36106"/>
    <cellStyle name="20% - Accent1 4 2 4 2 7 7 2" xfId="36107"/>
    <cellStyle name="20% - Accent1 4 2 4 2 7 8" xfId="36108"/>
    <cellStyle name="20% - Accent1 4 2 4 2 7 8 2" xfId="36109"/>
    <cellStyle name="20% - Accent1 4 2 4 2 7 9" xfId="36110"/>
    <cellStyle name="20% - Accent1 4 2 4 2 8" xfId="36111"/>
    <cellStyle name="20% - Accent1 4 2 4 2 8 2" xfId="36112"/>
    <cellStyle name="20% - Accent1 4 2 4 2 8 2 2" xfId="36113"/>
    <cellStyle name="20% - Accent1 4 2 4 2 8 2 2 2" xfId="36114"/>
    <cellStyle name="20% - Accent1 4 2 4 2 8 2 3" xfId="36115"/>
    <cellStyle name="20% - Accent1 4 2 4 2 8 3" xfId="36116"/>
    <cellStyle name="20% - Accent1 4 2 4 2 8 3 2" xfId="36117"/>
    <cellStyle name="20% - Accent1 4 2 4 2 8 4" xfId="36118"/>
    <cellStyle name="20% - Accent1 4 2 4 2 9" xfId="36119"/>
    <cellStyle name="20% - Accent1 4 2 4 2 9 2" xfId="36120"/>
    <cellStyle name="20% - Accent1 4 2 4 2 9 2 2" xfId="36121"/>
    <cellStyle name="20% - Accent1 4 2 4 2 9 2 2 2" xfId="36122"/>
    <cellStyle name="20% - Accent1 4 2 4 2 9 2 3" xfId="36123"/>
    <cellStyle name="20% - Accent1 4 2 4 2 9 3" xfId="36124"/>
    <cellStyle name="20% - Accent1 4 2 4 2 9 3 2" xfId="36125"/>
    <cellStyle name="20% - Accent1 4 2 4 2 9 4" xfId="36126"/>
    <cellStyle name="20% - Accent1 4 2 4 3" xfId="36127"/>
    <cellStyle name="20% - Accent1 4 2 4 3 10" xfId="36128"/>
    <cellStyle name="20% - Accent1 4 2 4 3 10 2" xfId="36129"/>
    <cellStyle name="20% - Accent1 4 2 4 3 10 2 2" xfId="36130"/>
    <cellStyle name="20% - Accent1 4 2 4 3 10 3" xfId="36131"/>
    <cellStyle name="20% - Accent1 4 2 4 3 11" xfId="36132"/>
    <cellStyle name="20% - Accent1 4 2 4 3 11 2" xfId="36133"/>
    <cellStyle name="20% - Accent1 4 2 4 3 11 2 2" xfId="36134"/>
    <cellStyle name="20% - Accent1 4 2 4 3 11 3" xfId="36135"/>
    <cellStyle name="20% - Accent1 4 2 4 3 12" xfId="36136"/>
    <cellStyle name="20% - Accent1 4 2 4 3 12 2" xfId="36137"/>
    <cellStyle name="20% - Accent1 4 2 4 3 13" xfId="36138"/>
    <cellStyle name="20% - Accent1 4 2 4 3 13 2" xfId="36139"/>
    <cellStyle name="20% - Accent1 4 2 4 3 14" xfId="36140"/>
    <cellStyle name="20% - Accent1 4 2 4 3 2" xfId="36141"/>
    <cellStyle name="20% - Accent1 4 2 4 3 2 10" xfId="36142"/>
    <cellStyle name="20% - Accent1 4 2 4 3 2 10 2" xfId="36143"/>
    <cellStyle name="20% - Accent1 4 2 4 3 2 11" xfId="36144"/>
    <cellStyle name="20% - Accent1 4 2 4 3 2 2" xfId="36145"/>
    <cellStyle name="20% - Accent1 4 2 4 3 2 2 2" xfId="36146"/>
    <cellStyle name="20% - Accent1 4 2 4 3 2 2 2 2" xfId="36147"/>
    <cellStyle name="20% - Accent1 4 2 4 3 2 2 2 2 2" xfId="36148"/>
    <cellStyle name="20% - Accent1 4 2 4 3 2 2 2 2 2 2" xfId="36149"/>
    <cellStyle name="20% - Accent1 4 2 4 3 2 2 2 2 3" xfId="36150"/>
    <cellStyle name="20% - Accent1 4 2 4 3 2 2 2 3" xfId="36151"/>
    <cellStyle name="20% - Accent1 4 2 4 3 2 2 2 3 2" xfId="36152"/>
    <cellStyle name="20% - Accent1 4 2 4 3 2 2 2 4" xfId="36153"/>
    <cellStyle name="20% - Accent1 4 2 4 3 2 2 3" xfId="36154"/>
    <cellStyle name="20% - Accent1 4 2 4 3 2 2 3 2" xfId="36155"/>
    <cellStyle name="20% - Accent1 4 2 4 3 2 2 3 2 2" xfId="36156"/>
    <cellStyle name="20% - Accent1 4 2 4 3 2 2 3 2 2 2" xfId="36157"/>
    <cellStyle name="20% - Accent1 4 2 4 3 2 2 3 2 3" xfId="36158"/>
    <cellStyle name="20% - Accent1 4 2 4 3 2 2 3 3" xfId="36159"/>
    <cellStyle name="20% - Accent1 4 2 4 3 2 2 3 3 2" xfId="36160"/>
    <cellStyle name="20% - Accent1 4 2 4 3 2 2 3 4" xfId="36161"/>
    <cellStyle name="20% - Accent1 4 2 4 3 2 2 4" xfId="36162"/>
    <cellStyle name="20% - Accent1 4 2 4 3 2 2 4 2" xfId="36163"/>
    <cellStyle name="20% - Accent1 4 2 4 3 2 2 4 2 2" xfId="36164"/>
    <cellStyle name="20% - Accent1 4 2 4 3 2 2 4 2 2 2" xfId="36165"/>
    <cellStyle name="20% - Accent1 4 2 4 3 2 2 4 2 3" xfId="36166"/>
    <cellStyle name="20% - Accent1 4 2 4 3 2 2 4 3" xfId="36167"/>
    <cellStyle name="20% - Accent1 4 2 4 3 2 2 4 3 2" xfId="36168"/>
    <cellStyle name="20% - Accent1 4 2 4 3 2 2 4 4" xfId="36169"/>
    <cellStyle name="20% - Accent1 4 2 4 3 2 2 5" xfId="36170"/>
    <cellStyle name="20% - Accent1 4 2 4 3 2 2 5 2" xfId="36171"/>
    <cellStyle name="20% - Accent1 4 2 4 3 2 2 5 2 2" xfId="36172"/>
    <cellStyle name="20% - Accent1 4 2 4 3 2 2 5 3" xfId="36173"/>
    <cellStyle name="20% - Accent1 4 2 4 3 2 2 6" xfId="36174"/>
    <cellStyle name="20% - Accent1 4 2 4 3 2 2 6 2" xfId="36175"/>
    <cellStyle name="20% - Accent1 4 2 4 3 2 2 6 2 2" xfId="36176"/>
    <cellStyle name="20% - Accent1 4 2 4 3 2 2 6 3" xfId="36177"/>
    <cellStyle name="20% - Accent1 4 2 4 3 2 2 7" xfId="36178"/>
    <cellStyle name="20% - Accent1 4 2 4 3 2 2 7 2" xfId="36179"/>
    <cellStyle name="20% - Accent1 4 2 4 3 2 2 8" xfId="36180"/>
    <cellStyle name="20% - Accent1 4 2 4 3 2 2 8 2" xfId="36181"/>
    <cellStyle name="20% - Accent1 4 2 4 3 2 2 9" xfId="36182"/>
    <cellStyle name="20% - Accent1 4 2 4 3 2 3" xfId="36183"/>
    <cellStyle name="20% - Accent1 4 2 4 3 2 3 2" xfId="36184"/>
    <cellStyle name="20% - Accent1 4 2 4 3 2 3 2 2" xfId="36185"/>
    <cellStyle name="20% - Accent1 4 2 4 3 2 3 2 2 2" xfId="36186"/>
    <cellStyle name="20% - Accent1 4 2 4 3 2 3 2 2 2 2" xfId="36187"/>
    <cellStyle name="20% - Accent1 4 2 4 3 2 3 2 2 3" xfId="36188"/>
    <cellStyle name="20% - Accent1 4 2 4 3 2 3 2 3" xfId="36189"/>
    <cellStyle name="20% - Accent1 4 2 4 3 2 3 2 3 2" xfId="36190"/>
    <cellStyle name="20% - Accent1 4 2 4 3 2 3 2 4" xfId="36191"/>
    <cellStyle name="20% - Accent1 4 2 4 3 2 3 3" xfId="36192"/>
    <cellStyle name="20% - Accent1 4 2 4 3 2 3 3 2" xfId="36193"/>
    <cellStyle name="20% - Accent1 4 2 4 3 2 3 3 2 2" xfId="36194"/>
    <cellStyle name="20% - Accent1 4 2 4 3 2 3 3 2 2 2" xfId="36195"/>
    <cellStyle name="20% - Accent1 4 2 4 3 2 3 3 2 3" xfId="36196"/>
    <cellStyle name="20% - Accent1 4 2 4 3 2 3 3 3" xfId="36197"/>
    <cellStyle name="20% - Accent1 4 2 4 3 2 3 3 3 2" xfId="36198"/>
    <cellStyle name="20% - Accent1 4 2 4 3 2 3 3 4" xfId="36199"/>
    <cellStyle name="20% - Accent1 4 2 4 3 2 3 4" xfId="36200"/>
    <cellStyle name="20% - Accent1 4 2 4 3 2 3 4 2" xfId="36201"/>
    <cellStyle name="20% - Accent1 4 2 4 3 2 3 4 2 2" xfId="36202"/>
    <cellStyle name="20% - Accent1 4 2 4 3 2 3 4 2 2 2" xfId="36203"/>
    <cellStyle name="20% - Accent1 4 2 4 3 2 3 4 2 3" xfId="36204"/>
    <cellStyle name="20% - Accent1 4 2 4 3 2 3 4 3" xfId="36205"/>
    <cellStyle name="20% - Accent1 4 2 4 3 2 3 4 3 2" xfId="36206"/>
    <cellStyle name="20% - Accent1 4 2 4 3 2 3 4 4" xfId="36207"/>
    <cellStyle name="20% - Accent1 4 2 4 3 2 3 5" xfId="36208"/>
    <cellStyle name="20% - Accent1 4 2 4 3 2 3 5 2" xfId="36209"/>
    <cellStyle name="20% - Accent1 4 2 4 3 2 3 5 2 2" xfId="36210"/>
    <cellStyle name="20% - Accent1 4 2 4 3 2 3 5 3" xfId="36211"/>
    <cellStyle name="20% - Accent1 4 2 4 3 2 3 6" xfId="36212"/>
    <cellStyle name="20% - Accent1 4 2 4 3 2 3 6 2" xfId="36213"/>
    <cellStyle name="20% - Accent1 4 2 4 3 2 3 6 2 2" xfId="36214"/>
    <cellStyle name="20% - Accent1 4 2 4 3 2 3 6 3" xfId="36215"/>
    <cellStyle name="20% - Accent1 4 2 4 3 2 3 7" xfId="36216"/>
    <cellStyle name="20% - Accent1 4 2 4 3 2 3 7 2" xfId="36217"/>
    <cellStyle name="20% - Accent1 4 2 4 3 2 3 8" xfId="36218"/>
    <cellStyle name="20% - Accent1 4 2 4 3 2 3 8 2" xfId="36219"/>
    <cellStyle name="20% - Accent1 4 2 4 3 2 3 9" xfId="36220"/>
    <cellStyle name="20% - Accent1 4 2 4 3 2 4" xfId="36221"/>
    <cellStyle name="20% - Accent1 4 2 4 3 2 4 2" xfId="36222"/>
    <cellStyle name="20% - Accent1 4 2 4 3 2 4 2 2" xfId="36223"/>
    <cellStyle name="20% - Accent1 4 2 4 3 2 4 2 2 2" xfId="36224"/>
    <cellStyle name="20% - Accent1 4 2 4 3 2 4 2 3" xfId="36225"/>
    <cellStyle name="20% - Accent1 4 2 4 3 2 4 3" xfId="36226"/>
    <cellStyle name="20% - Accent1 4 2 4 3 2 4 3 2" xfId="36227"/>
    <cellStyle name="20% - Accent1 4 2 4 3 2 4 4" xfId="36228"/>
    <cellStyle name="20% - Accent1 4 2 4 3 2 5" xfId="36229"/>
    <cellStyle name="20% - Accent1 4 2 4 3 2 5 2" xfId="36230"/>
    <cellStyle name="20% - Accent1 4 2 4 3 2 5 2 2" xfId="36231"/>
    <cellStyle name="20% - Accent1 4 2 4 3 2 5 2 2 2" xfId="36232"/>
    <cellStyle name="20% - Accent1 4 2 4 3 2 5 2 3" xfId="36233"/>
    <cellStyle name="20% - Accent1 4 2 4 3 2 5 3" xfId="36234"/>
    <cellStyle name="20% - Accent1 4 2 4 3 2 5 3 2" xfId="36235"/>
    <cellStyle name="20% - Accent1 4 2 4 3 2 5 4" xfId="36236"/>
    <cellStyle name="20% - Accent1 4 2 4 3 2 6" xfId="36237"/>
    <cellStyle name="20% - Accent1 4 2 4 3 2 6 2" xfId="36238"/>
    <cellStyle name="20% - Accent1 4 2 4 3 2 6 2 2" xfId="36239"/>
    <cellStyle name="20% - Accent1 4 2 4 3 2 6 2 2 2" xfId="36240"/>
    <cellStyle name="20% - Accent1 4 2 4 3 2 6 2 3" xfId="36241"/>
    <cellStyle name="20% - Accent1 4 2 4 3 2 6 3" xfId="36242"/>
    <cellStyle name="20% - Accent1 4 2 4 3 2 6 3 2" xfId="36243"/>
    <cellStyle name="20% - Accent1 4 2 4 3 2 6 4" xfId="36244"/>
    <cellStyle name="20% - Accent1 4 2 4 3 2 7" xfId="36245"/>
    <cellStyle name="20% - Accent1 4 2 4 3 2 7 2" xfId="36246"/>
    <cellStyle name="20% - Accent1 4 2 4 3 2 7 2 2" xfId="36247"/>
    <cellStyle name="20% - Accent1 4 2 4 3 2 7 3" xfId="36248"/>
    <cellStyle name="20% - Accent1 4 2 4 3 2 8" xfId="36249"/>
    <cellStyle name="20% - Accent1 4 2 4 3 2 8 2" xfId="36250"/>
    <cellStyle name="20% - Accent1 4 2 4 3 2 8 2 2" xfId="36251"/>
    <cellStyle name="20% - Accent1 4 2 4 3 2 8 3" xfId="36252"/>
    <cellStyle name="20% - Accent1 4 2 4 3 2 9" xfId="36253"/>
    <cellStyle name="20% - Accent1 4 2 4 3 2 9 2" xfId="36254"/>
    <cellStyle name="20% - Accent1 4 2 4 3 3" xfId="36255"/>
    <cellStyle name="20% - Accent1 4 2 4 3 3 10" xfId="36256"/>
    <cellStyle name="20% - Accent1 4 2 4 3 3 10 2" xfId="36257"/>
    <cellStyle name="20% - Accent1 4 2 4 3 3 11" xfId="36258"/>
    <cellStyle name="20% - Accent1 4 2 4 3 3 2" xfId="36259"/>
    <cellStyle name="20% - Accent1 4 2 4 3 3 2 2" xfId="36260"/>
    <cellStyle name="20% - Accent1 4 2 4 3 3 2 2 2" xfId="36261"/>
    <cellStyle name="20% - Accent1 4 2 4 3 3 2 2 2 2" xfId="36262"/>
    <cellStyle name="20% - Accent1 4 2 4 3 3 2 2 2 2 2" xfId="36263"/>
    <cellStyle name="20% - Accent1 4 2 4 3 3 2 2 2 3" xfId="36264"/>
    <cellStyle name="20% - Accent1 4 2 4 3 3 2 2 3" xfId="36265"/>
    <cellStyle name="20% - Accent1 4 2 4 3 3 2 2 3 2" xfId="36266"/>
    <cellStyle name="20% - Accent1 4 2 4 3 3 2 2 4" xfId="36267"/>
    <cellStyle name="20% - Accent1 4 2 4 3 3 2 3" xfId="36268"/>
    <cellStyle name="20% - Accent1 4 2 4 3 3 2 3 2" xfId="36269"/>
    <cellStyle name="20% - Accent1 4 2 4 3 3 2 3 2 2" xfId="36270"/>
    <cellStyle name="20% - Accent1 4 2 4 3 3 2 3 2 2 2" xfId="36271"/>
    <cellStyle name="20% - Accent1 4 2 4 3 3 2 3 2 3" xfId="36272"/>
    <cellStyle name="20% - Accent1 4 2 4 3 3 2 3 3" xfId="36273"/>
    <cellStyle name="20% - Accent1 4 2 4 3 3 2 3 3 2" xfId="36274"/>
    <cellStyle name="20% - Accent1 4 2 4 3 3 2 3 4" xfId="36275"/>
    <cellStyle name="20% - Accent1 4 2 4 3 3 2 4" xfId="36276"/>
    <cellStyle name="20% - Accent1 4 2 4 3 3 2 4 2" xfId="36277"/>
    <cellStyle name="20% - Accent1 4 2 4 3 3 2 4 2 2" xfId="36278"/>
    <cellStyle name="20% - Accent1 4 2 4 3 3 2 4 2 2 2" xfId="36279"/>
    <cellStyle name="20% - Accent1 4 2 4 3 3 2 4 2 3" xfId="36280"/>
    <cellStyle name="20% - Accent1 4 2 4 3 3 2 4 3" xfId="36281"/>
    <cellStyle name="20% - Accent1 4 2 4 3 3 2 4 3 2" xfId="36282"/>
    <cellStyle name="20% - Accent1 4 2 4 3 3 2 4 4" xfId="36283"/>
    <cellStyle name="20% - Accent1 4 2 4 3 3 2 5" xfId="36284"/>
    <cellStyle name="20% - Accent1 4 2 4 3 3 2 5 2" xfId="36285"/>
    <cellStyle name="20% - Accent1 4 2 4 3 3 2 5 2 2" xfId="36286"/>
    <cellStyle name="20% - Accent1 4 2 4 3 3 2 5 3" xfId="36287"/>
    <cellStyle name="20% - Accent1 4 2 4 3 3 2 6" xfId="36288"/>
    <cellStyle name="20% - Accent1 4 2 4 3 3 2 6 2" xfId="36289"/>
    <cellStyle name="20% - Accent1 4 2 4 3 3 2 6 2 2" xfId="36290"/>
    <cellStyle name="20% - Accent1 4 2 4 3 3 2 6 3" xfId="36291"/>
    <cellStyle name="20% - Accent1 4 2 4 3 3 2 7" xfId="36292"/>
    <cellStyle name="20% - Accent1 4 2 4 3 3 2 7 2" xfId="36293"/>
    <cellStyle name="20% - Accent1 4 2 4 3 3 2 8" xfId="36294"/>
    <cellStyle name="20% - Accent1 4 2 4 3 3 2 8 2" xfId="36295"/>
    <cellStyle name="20% - Accent1 4 2 4 3 3 2 9" xfId="36296"/>
    <cellStyle name="20% - Accent1 4 2 4 3 3 3" xfId="36297"/>
    <cellStyle name="20% - Accent1 4 2 4 3 3 3 2" xfId="36298"/>
    <cellStyle name="20% - Accent1 4 2 4 3 3 3 2 2" xfId="36299"/>
    <cellStyle name="20% - Accent1 4 2 4 3 3 3 2 2 2" xfId="36300"/>
    <cellStyle name="20% - Accent1 4 2 4 3 3 3 2 2 2 2" xfId="36301"/>
    <cellStyle name="20% - Accent1 4 2 4 3 3 3 2 2 3" xfId="36302"/>
    <cellStyle name="20% - Accent1 4 2 4 3 3 3 2 3" xfId="36303"/>
    <cellStyle name="20% - Accent1 4 2 4 3 3 3 2 3 2" xfId="36304"/>
    <cellStyle name="20% - Accent1 4 2 4 3 3 3 2 4" xfId="36305"/>
    <cellStyle name="20% - Accent1 4 2 4 3 3 3 3" xfId="36306"/>
    <cellStyle name="20% - Accent1 4 2 4 3 3 3 3 2" xfId="36307"/>
    <cellStyle name="20% - Accent1 4 2 4 3 3 3 3 2 2" xfId="36308"/>
    <cellStyle name="20% - Accent1 4 2 4 3 3 3 3 2 2 2" xfId="36309"/>
    <cellStyle name="20% - Accent1 4 2 4 3 3 3 3 2 3" xfId="36310"/>
    <cellStyle name="20% - Accent1 4 2 4 3 3 3 3 3" xfId="36311"/>
    <cellStyle name="20% - Accent1 4 2 4 3 3 3 3 3 2" xfId="36312"/>
    <cellStyle name="20% - Accent1 4 2 4 3 3 3 3 4" xfId="36313"/>
    <cellStyle name="20% - Accent1 4 2 4 3 3 3 4" xfId="36314"/>
    <cellStyle name="20% - Accent1 4 2 4 3 3 3 4 2" xfId="36315"/>
    <cellStyle name="20% - Accent1 4 2 4 3 3 3 4 2 2" xfId="36316"/>
    <cellStyle name="20% - Accent1 4 2 4 3 3 3 4 2 2 2" xfId="36317"/>
    <cellStyle name="20% - Accent1 4 2 4 3 3 3 4 2 3" xfId="36318"/>
    <cellStyle name="20% - Accent1 4 2 4 3 3 3 4 3" xfId="36319"/>
    <cellStyle name="20% - Accent1 4 2 4 3 3 3 4 3 2" xfId="36320"/>
    <cellStyle name="20% - Accent1 4 2 4 3 3 3 4 4" xfId="36321"/>
    <cellStyle name="20% - Accent1 4 2 4 3 3 3 5" xfId="36322"/>
    <cellStyle name="20% - Accent1 4 2 4 3 3 3 5 2" xfId="36323"/>
    <cellStyle name="20% - Accent1 4 2 4 3 3 3 5 2 2" xfId="36324"/>
    <cellStyle name="20% - Accent1 4 2 4 3 3 3 5 3" xfId="36325"/>
    <cellStyle name="20% - Accent1 4 2 4 3 3 3 6" xfId="36326"/>
    <cellStyle name="20% - Accent1 4 2 4 3 3 3 6 2" xfId="36327"/>
    <cellStyle name="20% - Accent1 4 2 4 3 3 3 6 2 2" xfId="36328"/>
    <cellStyle name="20% - Accent1 4 2 4 3 3 3 6 3" xfId="36329"/>
    <cellStyle name="20% - Accent1 4 2 4 3 3 3 7" xfId="36330"/>
    <cellStyle name="20% - Accent1 4 2 4 3 3 3 7 2" xfId="36331"/>
    <cellStyle name="20% - Accent1 4 2 4 3 3 3 8" xfId="36332"/>
    <cellStyle name="20% - Accent1 4 2 4 3 3 3 8 2" xfId="36333"/>
    <cellStyle name="20% - Accent1 4 2 4 3 3 3 9" xfId="36334"/>
    <cellStyle name="20% - Accent1 4 2 4 3 3 4" xfId="36335"/>
    <cellStyle name="20% - Accent1 4 2 4 3 3 4 2" xfId="36336"/>
    <cellStyle name="20% - Accent1 4 2 4 3 3 4 2 2" xfId="36337"/>
    <cellStyle name="20% - Accent1 4 2 4 3 3 4 2 2 2" xfId="36338"/>
    <cellStyle name="20% - Accent1 4 2 4 3 3 4 2 3" xfId="36339"/>
    <cellStyle name="20% - Accent1 4 2 4 3 3 4 3" xfId="36340"/>
    <cellStyle name="20% - Accent1 4 2 4 3 3 4 3 2" xfId="36341"/>
    <cellStyle name="20% - Accent1 4 2 4 3 3 4 4" xfId="36342"/>
    <cellStyle name="20% - Accent1 4 2 4 3 3 5" xfId="36343"/>
    <cellStyle name="20% - Accent1 4 2 4 3 3 5 2" xfId="36344"/>
    <cellStyle name="20% - Accent1 4 2 4 3 3 5 2 2" xfId="36345"/>
    <cellStyle name="20% - Accent1 4 2 4 3 3 5 2 2 2" xfId="36346"/>
    <cellStyle name="20% - Accent1 4 2 4 3 3 5 2 3" xfId="36347"/>
    <cellStyle name="20% - Accent1 4 2 4 3 3 5 3" xfId="36348"/>
    <cellStyle name="20% - Accent1 4 2 4 3 3 5 3 2" xfId="36349"/>
    <cellStyle name="20% - Accent1 4 2 4 3 3 5 4" xfId="36350"/>
    <cellStyle name="20% - Accent1 4 2 4 3 3 6" xfId="36351"/>
    <cellStyle name="20% - Accent1 4 2 4 3 3 6 2" xfId="36352"/>
    <cellStyle name="20% - Accent1 4 2 4 3 3 6 2 2" xfId="36353"/>
    <cellStyle name="20% - Accent1 4 2 4 3 3 6 2 2 2" xfId="36354"/>
    <cellStyle name="20% - Accent1 4 2 4 3 3 6 2 3" xfId="36355"/>
    <cellStyle name="20% - Accent1 4 2 4 3 3 6 3" xfId="36356"/>
    <cellStyle name="20% - Accent1 4 2 4 3 3 6 3 2" xfId="36357"/>
    <cellStyle name="20% - Accent1 4 2 4 3 3 6 4" xfId="36358"/>
    <cellStyle name="20% - Accent1 4 2 4 3 3 7" xfId="36359"/>
    <cellStyle name="20% - Accent1 4 2 4 3 3 7 2" xfId="36360"/>
    <cellStyle name="20% - Accent1 4 2 4 3 3 7 2 2" xfId="36361"/>
    <cellStyle name="20% - Accent1 4 2 4 3 3 7 3" xfId="36362"/>
    <cellStyle name="20% - Accent1 4 2 4 3 3 8" xfId="36363"/>
    <cellStyle name="20% - Accent1 4 2 4 3 3 8 2" xfId="36364"/>
    <cellStyle name="20% - Accent1 4 2 4 3 3 8 2 2" xfId="36365"/>
    <cellStyle name="20% - Accent1 4 2 4 3 3 8 3" xfId="36366"/>
    <cellStyle name="20% - Accent1 4 2 4 3 3 9" xfId="36367"/>
    <cellStyle name="20% - Accent1 4 2 4 3 3 9 2" xfId="36368"/>
    <cellStyle name="20% - Accent1 4 2 4 3 4" xfId="36369"/>
    <cellStyle name="20% - Accent1 4 2 4 3 4 10" xfId="36370"/>
    <cellStyle name="20% - Accent1 4 2 4 3 4 10 2" xfId="36371"/>
    <cellStyle name="20% - Accent1 4 2 4 3 4 11" xfId="36372"/>
    <cellStyle name="20% - Accent1 4 2 4 3 4 2" xfId="36373"/>
    <cellStyle name="20% - Accent1 4 2 4 3 4 2 2" xfId="36374"/>
    <cellStyle name="20% - Accent1 4 2 4 3 4 2 2 2" xfId="36375"/>
    <cellStyle name="20% - Accent1 4 2 4 3 4 2 2 2 2" xfId="36376"/>
    <cellStyle name="20% - Accent1 4 2 4 3 4 2 2 2 2 2" xfId="36377"/>
    <cellStyle name="20% - Accent1 4 2 4 3 4 2 2 2 3" xfId="36378"/>
    <cellStyle name="20% - Accent1 4 2 4 3 4 2 2 3" xfId="36379"/>
    <cellStyle name="20% - Accent1 4 2 4 3 4 2 2 3 2" xfId="36380"/>
    <cellStyle name="20% - Accent1 4 2 4 3 4 2 2 4" xfId="36381"/>
    <cellStyle name="20% - Accent1 4 2 4 3 4 2 3" xfId="36382"/>
    <cellStyle name="20% - Accent1 4 2 4 3 4 2 3 2" xfId="36383"/>
    <cellStyle name="20% - Accent1 4 2 4 3 4 2 3 2 2" xfId="36384"/>
    <cellStyle name="20% - Accent1 4 2 4 3 4 2 3 2 2 2" xfId="36385"/>
    <cellStyle name="20% - Accent1 4 2 4 3 4 2 3 2 3" xfId="36386"/>
    <cellStyle name="20% - Accent1 4 2 4 3 4 2 3 3" xfId="36387"/>
    <cellStyle name="20% - Accent1 4 2 4 3 4 2 3 3 2" xfId="36388"/>
    <cellStyle name="20% - Accent1 4 2 4 3 4 2 3 4" xfId="36389"/>
    <cellStyle name="20% - Accent1 4 2 4 3 4 2 4" xfId="36390"/>
    <cellStyle name="20% - Accent1 4 2 4 3 4 2 4 2" xfId="36391"/>
    <cellStyle name="20% - Accent1 4 2 4 3 4 2 4 2 2" xfId="36392"/>
    <cellStyle name="20% - Accent1 4 2 4 3 4 2 4 2 2 2" xfId="36393"/>
    <cellStyle name="20% - Accent1 4 2 4 3 4 2 4 2 3" xfId="36394"/>
    <cellStyle name="20% - Accent1 4 2 4 3 4 2 4 3" xfId="36395"/>
    <cellStyle name="20% - Accent1 4 2 4 3 4 2 4 3 2" xfId="36396"/>
    <cellStyle name="20% - Accent1 4 2 4 3 4 2 4 4" xfId="36397"/>
    <cellStyle name="20% - Accent1 4 2 4 3 4 2 5" xfId="36398"/>
    <cellStyle name="20% - Accent1 4 2 4 3 4 2 5 2" xfId="36399"/>
    <cellStyle name="20% - Accent1 4 2 4 3 4 2 5 2 2" xfId="36400"/>
    <cellStyle name="20% - Accent1 4 2 4 3 4 2 5 3" xfId="36401"/>
    <cellStyle name="20% - Accent1 4 2 4 3 4 2 6" xfId="36402"/>
    <cellStyle name="20% - Accent1 4 2 4 3 4 2 6 2" xfId="36403"/>
    <cellStyle name="20% - Accent1 4 2 4 3 4 2 6 2 2" xfId="36404"/>
    <cellStyle name="20% - Accent1 4 2 4 3 4 2 6 3" xfId="36405"/>
    <cellStyle name="20% - Accent1 4 2 4 3 4 2 7" xfId="36406"/>
    <cellStyle name="20% - Accent1 4 2 4 3 4 2 7 2" xfId="36407"/>
    <cellStyle name="20% - Accent1 4 2 4 3 4 2 8" xfId="36408"/>
    <cellStyle name="20% - Accent1 4 2 4 3 4 2 8 2" xfId="36409"/>
    <cellStyle name="20% - Accent1 4 2 4 3 4 2 9" xfId="36410"/>
    <cellStyle name="20% - Accent1 4 2 4 3 4 3" xfId="36411"/>
    <cellStyle name="20% - Accent1 4 2 4 3 4 3 2" xfId="36412"/>
    <cellStyle name="20% - Accent1 4 2 4 3 4 3 2 2" xfId="36413"/>
    <cellStyle name="20% - Accent1 4 2 4 3 4 3 2 2 2" xfId="36414"/>
    <cellStyle name="20% - Accent1 4 2 4 3 4 3 2 2 2 2" xfId="36415"/>
    <cellStyle name="20% - Accent1 4 2 4 3 4 3 2 2 3" xfId="36416"/>
    <cellStyle name="20% - Accent1 4 2 4 3 4 3 2 3" xfId="36417"/>
    <cellStyle name="20% - Accent1 4 2 4 3 4 3 2 3 2" xfId="36418"/>
    <cellStyle name="20% - Accent1 4 2 4 3 4 3 2 4" xfId="36419"/>
    <cellStyle name="20% - Accent1 4 2 4 3 4 3 3" xfId="36420"/>
    <cellStyle name="20% - Accent1 4 2 4 3 4 3 3 2" xfId="36421"/>
    <cellStyle name="20% - Accent1 4 2 4 3 4 3 3 2 2" xfId="36422"/>
    <cellStyle name="20% - Accent1 4 2 4 3 4 3 3 2 2 2" xfId="36423"/>
    <cellStyle name="20% - Accent1 4 2 4 3 4 3 3 2 3" xfId="36424"/>
    <cellStyle name="20% - Accent1 4 2 4 3 4 3 3 3" xfId="36425"/>
    <cellStyle name="20% - Accent1 4 2 4 3 4 3 3 3 2" xfId="36426"/>
    <cellStyle name="20% - Accent1 4 2 4 3 4 3 3 4" xfId="36427"/>
    <cellStyle name="20% - Accent1 4 2 4 3 4 3 4" xfId="36428"/>
    <cellStyle name="20% - Accent1 4 2 4 3 4 3 4 2" xfId="36429"/>
    <cellStyle name="20% - Accent1 4 2 4 3 4 3 4 2 2" xfId="36430"/>
    <cellStyle name="20% - Accent1 4 2 4 3 4 3 4 2 2 2" xfId="36431"/>
    <cellStyle name="20% - Accent1 4 2 4 3 4 3 4 2 3" xfId="36432"/>
    <cellStyle name="20% - Accent1 4 2 4 3 4 3 4 3" xfId="36433"/>
    <cellStyle name="20% - Accent1 4 2 4 3 4 3 4 3 2" xfId="36434"/>
    <cellStyle name="20% - Accent1 4 2 4 3 4 3 4 4" xfId="36435"/>
    <cellStyle name="20% - Accent1 4 2 4 3 4 3 5" xfId="36436"/>
    <cellStyle name="20% - Accent1 4 2 4 3 4 3 5 2" xfId="36437"/>
    <cellStyle name="20% - Accent1 4 2 4 3 4 3 5 2 2" xfId="36438"/>
    <cellStyle name="20% - Accent1 4 2 4 3 4 3 5 3" xfId="36439"/>
    <cellStyle name="20% - Accent1 4 2 4 3 4 3 6" xfId="36440"/>
    <cellStyle name="20% - Accent1 4 2 4 3 4 3 6 2" xfId="36441"/>
    <cellStyle name="20% - Accent1 4 2 4 3 4 3 6 2 2" xfId="36442"/>
    <cellStyle name="20% - Accent1 4 2 4 3 4 3 6 3" xfId="36443"/>
    <cellStyle name="20% - Accent1 4 2 4 3 4 3 7" xfId="36444"/>
    <cellStyle name="20% - Accent1 4 2 4 3 4 3 7 2" xfId="36445"/>
    <cellStyle name="20% - Accent1 4 2 4 3 4 3 8" xfId="36446"/>
    <cellStyle name="20% - Accent1 4 2 4 3 4 3 8 2" xfId="36447"/>
    <cellStyle name="20% - Accent1 4 2 4 3 4 3 9" xfId="36448"/>
    <cellStyle name="20% - Accent1 4 2 4 3 4 4" xfId="36449"/>
    <cellStyle name="20% - Accent1 4 2 4 3 4 4 2" xfId="36450"/>
    <cellStyle name="20% - Accent1 4 2 4 3 4 4 2 2" xfId="36451"/>
    <cellStyle name="20% - Accent1 4 2 4 3 4 4 2 2 2" xfId="36452"/>
    <cellStyle name="20% - Accent1 4 2 4 3 4 4 2 3" xfId="36453"/>
    <cellStyle name="20% - Accent1 4 2 4 3 4 4 3" xfId="36454"/>
    <cellStyle name="20% - Accent1 4 2 4 3 4 4 3 2" xfId="36455"/>
    <cellStyle name="20% - Accent1 4 2 4 3 4 4 4" xfId="36456"/>
    <cellStyle name="20% - Accent1 4 2 4 3 4 5" xfId="36457"/>
    <cellStyle name="20% - Accent1 4 2 4 3 4 5 2" xfId="36458"/>
    <cellStyle name="20% - Accent1 4 2 4 3 4 5 2 2" xfId="36459"/>
    <cellStyle name="20% - Accent1 4 2 4 3 4 5 2 2 2" xfId="36460"/>
    <cellStyle name="20% - Accent1 4 2 4 3 4 5 2 3" xfId="36461"/>
    <cellStyle name="20% - Accent1 4 2 4 3 4 5 3" xfId="36462"/>
    <cellStyle name="20% - Accent1 4 2 4 3 4 5 3 2" xfId="36463"/>
    <cellStyle name="20% - Accent1 4 2 4 3 4 5 4" xfId="36464"/>
    <cellStyle name="20% - Accent1 4 2 4 3 4 6" xfId="36465"/>
    <cellStyle name="20% - Accent1 4 2 4 3 4 6 2" xfId="36466"/>
    <cellStyle name="20% - Accent1 4 2 4 3 4 6 2 2" xfId="36467"/>
    <cellStyle name="20% - Accent1 4 2 4 3 4 6 2 2 2" xfId="36468"/>
    <cellStyle name="20% - Accent1 4 2 4 3 4 6 2 3" xfId="36469"/>
    <cellStyle name="20% - Accent1 4 2 4 3 4 6 3" xfId="36470"/>
    <cellStyle name="20% - Accent1 4 2 4 3 4 6 3 2" xfId="36471"/>
    <cellStyle name="20% - Accent1 4 2 4 3 4 6 4" xfId="36472"/>
    <cellStyle name="20% - Accent1 4 2 4 3 4 7" xfId="36473"/>
    <cellStyle name="20% - Accent1 4 2 4 3 4 7 2" xfId="36474"/>
    <cellStyle name="20% - Accent1 4 2 4 3 4 7 2 2" xfId="36475"/>
    <cellStyle name="20% - Accent1 4 2 4 3 4 7 3" xfId="36476"/>
    <cellStyle name="20% - Accent1 4 2 4 3 4 8" xfId="36477"/>
    <cellStyle name="20% - Accent1 4 2 4 3 4 8 2" xfId="36478"/>
    <cellStyle name="20% - Accent1 4 2 4 3 4 8 2 2" xfId="36479"/>
    <cellStyle name="20% - Accent1 4 2 4 3 4 8 3" xfId="36480"/>
    <cellStyle name="20% - Accent1 4 2 4 3 4 9" xfId="36481"/>
    <cellStyle name="20% - Accent1 4 2 4 3 4 9 2" xfId="36482"/>
    <cellStyle name="20% - Accent1 4 2 4 3 5" xfId="36483"/>
    <cellStyle name="20% - Accent1 4 2 4 3 5 2" xfId="36484"/>
    <cellStyle name="20% - Accent1 4 2 4 3 5 2 2" xfId="36485"/>
    <cellStyle name="20% - Accent1 4 2 4 3 5 2 2 2" xfId="36486"/>
    <cellStyle name="20% - Accent1 4 2 4 3 5 2 2 2 2" xfId="36487"/>
    <cellStyle name="20% - Accent1 4 2 4 3 5 2 2 3" xfId="36488"/>
    <cellStyle name="20% - Accent1 4 2 4 3 5 2 3" xfId="36489"/>
    <cellStyle name="20% - Accent1 4 2 4 3 5 2 3 2" xfId="36490"/>
    <cellStyle name="20% - Accent1 4 2 4 3 5 2 4" xfId="36491"/>
    <cellStyle name="20% - Accent1 4 2 4 3 5 3" xfId="36492"/>
    <cellStyle name="20% - Accent1 4 2 4 3 5 3 2" xfId="36493"/>
    <cellStyle name="20% - Accent1 4 2 4 3 5 3 2 2" xfId="36494"/>
    <cellStyle name="20% - Accent1 4 2 4 3 5 3 2 2 2" xfId="36495"/>
    <cellStyle name="20% - Accent1 4 2 4 3 5 3 2 3" xfId="36496"/>
    <cellStyle name="20% - Accent1 4 2 4 3 5 3 3" xfId="36497"/>
    <cellStyle name="20% - Accent1 4 2 4 3 5 3 3 2" xfId="36498"/>
    <cellStyle name="20% - Accent1 4 2 4 3 5 3 4" xfId="36499"/>
    <cellStyle name="20% - Accent1 4 2 4 3 5 4" xfId="36500"/>
    <cellStyle name="20% - Accent1 4 2 4 3 5 4 2" xfId="36501"/>
    <cellStyle name="20% - Accent1 4 2 4 3 5 4 2 2" xfId="36502"/>
    <cellStyle name="20% - Accent1 4 2 4 3 5 4 2 2 2" xfId="36503"/>
    <cellStyle name="20% - Accent1 4 2 4 3 5 4 2 3" xfId="36504"/>
    <cellStyle name="20% - Accent1 4 2 4 3 5 4 3" xfId="36505"/>
    <cellStyle name="20% - Accent1 4 2 4 3 5 4 3 2" xfId="36506"/>
    <cellStyle name="20% - Accent1 4 2 4 3 5 4 4" xfId="36507"/>
    <cellStyle name="20% - Accent1 4 2 4 3 5 5" xfId="36508"/>
    <cellStyle name="20% - Accent1 4 2 4 3 5 5 2" xfId="36509"/>
    <cellStyle name="20% - Accent1 4 2 4 3 5 5 2 2" xfId="36510"/>
    <cellStyle name="20% - Accent1 4 2 4 3 5 5 3" xfId="36511"/>
    <cellStyle name="20% - Accent1 4 2 4 3 5 6" xfId="36512"/>
    <cellStyle name="20% - Accent1 4 2 4 3 5 6 2" xfId="36513"/>
    <cellStyle name="20% - Accent1 4 2 4 3 5 6 2 2" xfId="36514"/>
    <cellStyle name="20% - Accent1 4 2 4 3 5 6 3" xfId="36515"/>
    <cellStyle name="20% - Accent1 4 2 4 3 5 7" xfId="36516"/>
    <cellStyle name="20% - Accent1 4 2 4 3 5 7 2" xfId="36517"/>
    <cellStyle name="20% - Accent1 4 2 4 3 5 8" xfId="36518"/>
    <cellStyle name="20% - Accent1 4 2 4 3 5 8 2" xfId="36519"/>
    <cellStyle name="20% - Accent1 4 2 4 3 5 9" xfId="36520"/>
    <cellStyle name="20% - Accent1 4 2 4 3 6" xfId="36521"/>
    <cellStyle name="20% - Accent1 4 2 4 3 6 2" xfId="36522"/>
    <cellStyle name="20% - Accent1 4 2 4 3 6 2 2" xfId="36523"/>
    <cellStyle name="20% - Accent1 4 2 4 3 6 2 2 2" xfId="36524"/>
    <cellStyle name="20% - Accent1 4 2 4 3 6 2 2 2 2" xfId="36525"/>
    <cellStyle name="20% - Accent1 4 2 4 3 6 2 2 3" xfId="36526"/>
    <cellStyle name="20% - Accent1 4 2 4 3 6 2 3" xfId="36527"/>
    <cellStyle name="20% - Accent1 4 2 4 3 6 2 3 2" xfId="36528"/>
    <cellStyle name="20% - Accent1 4 2 4 3 6 2 4" xfId="36529"/>
    <cellStyle name="20% - Accent1 4 2 4 3 6 3" xfId="36530"/>
    <cellStyle name="20% - Accent1 4 2 4 3 6 3 2" xfId="36531"/>
    <cellStyle name="20% - Accent1 4 2 4 3 6 3 2 2" xfId="36532"/>
    <cellStyle name="20% - Accent1 4 2 4 3 6 3 2 2 2" xfId="36533"/>
    <cellStyle name="20% - Accent1 4 2 4 3 6 3 2 3" xfId="36534"/>
    <cellStyle name="20% - Accent1 4 2 4 3 6 3 3" xfId="36535"/>
    <cellStyle name="20% - Accent1 4 2 4 3 6 3 3 2" xfId="36536"/>
    <cellStyle name="20% - Accent1 4 2 4 3 6 3 4" xfId="36537"/>
    <cellStyle name="20% - Accent1 4 2 4 3 6 4" xfId="36538"/>
    <cellStyle name="20% - Accent1 4 2 4 3 6 4 2" xfId="36539"/>
    <cellStyle name="20% - Accent1 4 2 4 3 6 4 2 2" xfId="36540"/>
    <cellStyle name="20% - Accent1 4 2 4 3 6 4 2 2 2" xfId="36541"/>
    <cellStyle name="20% - Accent1 4 2 4 3 6 4 2 3" xfId="36542"/>
    <cellStyle name="20% - Accent1 4 2 4 3 6 4 3" xfId="36543"/>
    <cellStyle name="20% - Accent1 4 2 4 3 6 4 3 2" xfId="36544"/>
    <cellStyle name="20% - Accent1 4 2 4 3 6 4 4" xfId="36545"/>
    <cellStyle name="20% - Accent1 4 2 4 3 6 5" xfId="36546"/>
    <cellStyle name="20% - Accent1 4 2 4 3 6 5 2" xfId="36547"/>
    <cellStyle name="20% - Accent1 4 2 4 3 6 5 2 2" xfId="36548"/>
    <cellStyle name="20% - Accent1 4 2 4 3 6 5 3" xfId="36549"/>
    <cellStyle name="20% - Accent1 4 2 4 3 6 6" xfId="36550"/>
    <cellStyle name="20% - Accent1 4 2 4 3 6 6 2" xfId="36551"/>
    <cellStyle name="20% - Accent1 4 2 4 3 6 6 2 2" xfId="36552"/>
    <cellStyle name="20% - Accent1 4 2 4 3 6 6 3" xfId="36553"/>
    <cellStyle name="20% - Accent1 4 2 4 3 6 7" xfId="36554"/>
    <cellStyle name="20% - Accent1 4 2 4 3 6 7 2" xfId="36555"/>
    <cellStyle name="20% - Accent1 4 2 4 3 6 8" xfId="36556"/>
    <cellStyle name="20% - Accent1 4 2 4 3 6 8 2" xfId="36557"/>
    <cellStyle name="20% - Accent1 4 2 4 3 6 9" xfId="36558"/>
    <cellStyle name="20% - Accent1 4 2 4 3 7" xfId="36559"/>
    <cellStyle name="20% - Accent1 4 2 4 3 7 2" xfId="36560"/>
    <cellStyle name="20% - Accent1 4 2 4 3 7 2 2" xfId="36561"/>
    <cellStyle name="20% - Accent1 4 2 4 3 7 2 2 2" xfId="36562"/>
    <cellStyle name="20% - Accent1 4 2 4 3 7 2 3" xfId="36563"/>
    <cellStyle name="20% - Accent1 4 2 4 3 7 3" xfId="36564"/>
    <cellStyle name="20% - Accent1 4 2 4 3 7 3 2" xfId="36565"/>
    <cellStyle name="20% - Accent1 4 2 4 3 7 4" xfId="36566"/>
    <cellStyle name="20% - Accent1 4 2 4 3 8" xfId="36567"/>
    <cellStyle name="20% - Accent1 4 2 4 3 8 2" xfId="36568"/>
    <cellStyle name="20% - Accent1 4 2 4 3 8 2 2" xfId="36569"/>
    <cellStyle name="20% - Accent1 4 2 4 3 8 2 2 2" xfId="36570"/>
    <cellStyle name="20% - Accent1 4 2 4 3 8 2 3" xfId="36571"/>
    <cellStyle name="20% - Accent1 4 2 4 3 8 3" xfId="36572"/>
    <cellStyle name="20% - Accent1 4 2 4 3 8 3 2" xfId="36573"/>
    <cellStyle name="20% - Accent1 4 2 4 3 8 4" xfId="36574"/>
    <cellStyle name="20% - Accent1 4 2 4 3 9" xfId="36575"/>
    <cellStyle name="20% - Accent1 4 2 4 3 9 2" xfId="36576"/>
    <cellStyle name="20% - Accent1 4 2 4 3 9 2 2" xfId="36577"/>
    <cellStyle name="20% - Accent1 4 2 4 3 9 2 2 2" xfId="36578"/>
    <cellStyle name="20% - Accent1 4 2 4 3 9 2 3" xfId="36579"/>
    <cellStyle name="20% - Accent1 4 2 4 3 9 3" xfId="36580"/>
    <cellStyle name="20% - Accent1 4 2 4 3 9 3 2" xfId="36581"/>
    <cellStyle name="20% - Accent1 4 2 4 3 9 4" xfId="36582"/>
    <cellStyle name="20% - Accent1 4 2 4 4" xfId="36583"/>
    <cellStyle name="20% - Accent1 4 2 4 4 10" xfId="36584"/>
    <cellStyle name="20% - Accent1 4 2 4 4 10 2" xfId="36585"/>
    <cellStyle name="20% - Accent1 4 2 4 4 11" xfId="36586"/>
    <cellStyle name="20% - Accent1 4 2 4 4 2" xfId="36587"/>
    <cellStyle name="20% - Accent1 4 2 4 4 2 2" xfId="36588"/>
    <cellStyle name="20% - Accent1 4 2 4 4 2 2 2" xfId="36589"/>
    <cellStyle name="20% - Accent1 4 2 4 4 2 2 2 2" xfId="36590"/>
    <cellStyle name="20% - Accent1 4 2 4 4 2 2 2 2 2" xfId="36591"/>
    <cellStyle name="20% - Accent1 4 2 4 4 2 2 2 3" xfId="36592"/>
    <cellStyle name="20% - Accent1 4 2 4 4 2 2 3" xfId="36593"/>
    <cellStyle name="20% - Accent1 4 2 4 4 2 2 3 2" xfId="36594"/>
    <cellStyle name="20% - Accent1 4 2 4 4 2 2 4" xfId="36595"/>
    <cellStyle name="20% - Accent1 4 2 4 4 2 3" xfId="36596"/>
    <cellStyle name="20% - Accent1 4 2 4 4 2 3 2" xfId="36597"/>
    <cellStyle name="20% - Accent1 4 2 4 4 2 3 2 2" xfId="36598"/>
    <cellStyle name="20% - Accent1 4 2 4 4 2 3 2 2 2" xfId="36599"/>
    <cellStyle name="20% - Accent1 4 2 4 4 2 3 2 3" xfId="36600"/>
    <cellStyle name="20% - Accent1 4 2 4 4 2 3 3" xfId="36601"/>
    <cellStyle name="20% - Accent1 4 2 4 4 2 3 3 2" xfId="36602"/>
    <cellStyle name="20% - Accent1 4 2 4 4 2 3 4" xfId="36603"/>
    <cellStyle name="20% - Accent1 4 2 4 4 2 4" xfId="36604"/>
    <cellStyle name="20% - Accent1 4 2 4 4 2 4 2" xfId="36605"/>
    <cellStyle name="20% - Accent1 4 2 4 4 2 4 2 2" xfId="36606"/>
    <cellStyle name="20% - Accent1 4 2 4 4 2 4 2 2 2" xfId="36607"/>
    <cellStyle name="20% - Accent1 4 2 4 4 2 4 2 3" xfId="36608"/>
    <cellStyle name="20% - Accent1 4 2 4 4 2 4 3" xfId="36609"/>
    <cellStyle name="20% - Accent1 4 2 4 4 2 4 3 2" xfId="36610"/>
    <cellStyle name="20% - Accent1 4 2 4 4 2 4 4" xfId="36611"/>
    <cellStyle name="20% - Accent1 4 2 4 4 2 5" xfId="36612"/>
    <cellStyle name="20% - Accent1 4 2 4 4 2 5 2" xfId="36613"/>
    <cellStyle name="20% - Accent1 4 2 4 4 2 5 2 2" xfId="36614"/>
    <cellStyle name="20% - Accent1 4 2 4 4 2 5 3" xfId="36615"/>
    <cellStyle name="20% - Accent1 4 2 4 4 2 6" xfId="36616"/>
    <cellStyle name="20% - Accent1 4 2 4 4 2 6 2" xfId="36617"/>
    <cellStyle name="20% - Accent1 4 2 4 4 2 6 2 2" xfId="36618"/>
    <cellStyle name="20% - Accent1 4 2 4 4 2 6 3" xfId="36619"/>
    <cellStyle name="20% - Accent1 4 2 4 4 2 7" xfId="36620"/>
    <cellStyle name="20% - Accent1 4 2 4 4 2 7 2" xfId="36621"/>
    <cellStyle name="20% - Accent1 4 2 4 4 2 8" xfId="36622"/>
    <cellStyle name="20% - Accent1 4 2 4 4 2 8 2" xfId="36623"/>
    <cellStyle name="20% - Accent1 4 2 4 4 2 9" xfId="36624"/>
    <cellStyle name="20% - Accent1 4 2 4 4 3" xfId="36625"/>
    <cellStyle name="20% - Accent1 4 2 4 4 3 2" xfId="36626"/>
    <cellStyle name="20% - Accent1 4 2 4 4 3 2 2" xfId="36627"/>
    <cellStyle name="20% - Accent1 4 2 4 4 3 2 2 2" xfId="36628"/>
    <cellStyle name="20% - Accent1 4 2 4 4 3 2 2 2 2" xfId="36629"/>
    <cellStyle name="20% - Accent1 4 2 4 4 3 2 2 3" xfId="36630"/>
    <cellStyle name="20% - Accent1 4 2 4 4 3 2 3" xfId="36631"/>
    <cellStyle name="20% - Accent1 4 2 4 4 3 2 3 2" xfId="36632"/>
    <cellStyle name="20% - Accent1 4 2 4 4 3 2 4" xfId="36633"/>
    <cellStyle name="20% - Accent1 4 2 4 4 3 3" xfId="36634"/>
    <cellStyle name="20% - Accent1 4 2 4 4 3 3 2" xfId="36635"/>
    <cellStyle name="20% - Accent1 4 2 4 4 3 3 2 2" xfId="36636"/>
    <cellStyle name="20% - Accent1 4 2 4 4 3 3 2 2 2" xfId="36637"/>
    <cellStyle name="20% - Accent1 4 2 4 4 3 3 2 3" xfId="36638"/>
    <cellStyle name="20% - Accent1 4 2 4 4 3 3 3" xfId="36639"/>
    <cellStyle name="20% - Accent1 4 2 4 4 3 3 3 2" xfId="36640"/>
    <cellStyle name="20% - Accent1 4 2 4 4 3 3 4" xfId="36641"/>
    <cellStyle name="20% - Accent1 4 2 4 4 3 4" xfId="36642"/>
    <cellStyle name="20% - Accent1 4 2 4 4 3 4 2" xfId="36643"/>
    <cellStyle name="20% - Accent1 4 2 4 4 3 4 2 2" xfId="36644"/>
    <cellStyle name="20% - Accent1 4 2 4 4 3 4 2 2 2" xfId="36645"/>
    <cellStyle name="20% - Accent1 4 2 4 4 3 4 2 3" xfId="36646"/>
    <cellStyle name="20% - Accent1 4 2 4 4 3 4 3" xfId="36647"/>
    <cellStyle name="20% - Accent1 4 2 4 4 3 4 3 2" xfId="36648"/>
    <cellStyle name="20% - Accent1 4 2 4 4 3 4 4" xfId="36649"/>
    <cellStyle name="20% - Accent1 4 2 4 4 3 5" xfId="36650"/>
    <cellStyle name="20% - Accent1 4 2 4 4 3 5 2" xfId="36651"/>
    <cellStyle name="20% - Accent1 4 2 4 4 3 5 2 2" xfId="36652"/>
    <cellStyle name="20% - Accent1 4 2 4 4 3 5 3" xfId="36653"/>
    <cellStyle name="20% - Accent1 4 2 4 4 3 6" xfId="36654"/>
    <cellStyle name="20% - Accent1 4 2 4 4 3 6 2" xfId="36655"/>
    <cellStyle name="20% - Accent1 4 2 4 4 3 6 2 2" xfId="36656"/>
    <cellStyle name="20% - Accent1 4 2 4 4 3 6 3" xfId="36657"/>
    <cellStyle name="20% - Accent1 4 2 4 4 3 7" xfId="36658"/>
    <cellStyle name="20% - Accent1 4 2 4 4 3 7 2" xfId="36659"/>
    <cellStyle name="20% - Accent1 4 2 4 4 3 8" xfId="36660"/>
    <cellStyle name="20% - Accent1 4 2 4 4 3 8 2" xfId="36661"/>
    <cellStyle name="20% - Accent1 4 2 4 4 3 9" xfId="36662"/>
    <cellStyle name="20% - Accent1 4 2 4 4 4" xfId="36663"/>
    <cellStyle name="20% - Accent1 4 2 4 4 4 2" xfId="36664"/>
    <cellStyle name="20% - Accent1 4 2 4 4 4 2 2" xfId="36665"/>
    <cellStyle name="20% - Accent1 4 2 4 4 4 2 2 2" xfId="36666"/>
    <cellStyle name="20% - Accent1 4 2 4 4 4 2 3" xfId="36667"/>
    <cellStyle name="20% - Accent1 4 2 4 4 4 3" xfId="36668"/>
    <cellStyle name="20% - Accent1 4 2 4 4 4 3 2" xfId="36669"/>
    <cellStyle name="20% - Accent1 4 2 4 4 4 4" xfId="36670"/>
    <cellStyle name="20% - Accent1 4 2 4 4 5" xfId="36671"/>
    <cellStyle name="20% - Accent1 4 2 4 4 5 2" xfId="36672"/>
    <cellStyle name="20% - Accent1 4 2 4 4 5 2 2" xfId="36673"/>
    <cellStyle name="20% - Accent1 4 2 4 4 5 2 2 2" xfId="36674"/>
    <cellStyle name="20% - Accent1 4 2 4 4 5 2 3" xfId="36675"/>
    <cellStyle name="20% - Accent1 4 2 4 4 5 3" xfId="36676"/>
    <cellStyle name="20% - Accent1 4 2 4 4 5 3 2" xfId="36677"/>
    <cellStyle name="20% - Accent1 4 2 4 4 5 4" xfId="36678"/>
    <cellStyle name="20% - Accent1 4 2 4 4 6" xfId="36679"/>
    <cellStyle name="20% - Accent1 4 2 4 4 6 2" xfId="36680"/>
    <cellStyle name="20% - Accent1 4 2 4 4 6 2 2" xfId="36681"/>
    <cellStyle name="20% - Accent1 4 2 4 4 6 2 2 2" xfId="36682"/>
    <cellStyle name="20% - Accent1 4 2 4 4 6 2 3" xfId="36683"/>
    <cellStyle name="20% - Accent1 4 2 4 4 6 3" xfId="36684"/>
    <cellStyle name="20% - Accent1 4 2 4 4 6 3 2" xfId="36685"/>
    <cellStyle name="20% - Accent1 4 2 4 4 6 4" xfId="36686"/>
    <cellStyle name="20% - Accent1 4 2 4 4 7" xfId="36687"/>
    <cellStyle name="20% - Accent1 4 2 4 4 7 2" xfId="36688"/>
    <cellStyle name="20% - Accent1 4 2 4 4 7 2 2" xfId="36689"/>
    <cellStyle name="20% - Accent1 4 2 4 4 7 3" xfId="36690"/>
    <cellStyle name="20% - Accent1 4 2 4 4 8" xfId="36691"/>
    <cellStyle name="20% - Accent1 4 2 4 4 8 2" xfId="36692"/>
    <cellStyle name="20% - Accent1 4 2 4 4 8 2 2" xfId="36693"/>
    <cellStyle name="20% - Accent1 4 2 4 4 8 3" xfId="36694"/>
    <cellStyle name="20% - Accent1 4 2 4 4 9" xfId="36695"/>
    <cellStyle name="20% - Accent1 4 2 4 4 9 2" xfId="36696"/>
    <cellStyle name="20% - Accent1 4 2 4 5" xfId="36697"/>
    <cellStyle name="20% - Accent1 4 2 4 5 10" xfId="36698"/>
    <cellStyle name="20% - Accent1 4 2 4 5 10 2" xfId="36699"/>
    <cellStyle name="20% - Accent1 4 2 4 5 11" xfId="36700"/>
    <cellStyle name="20% - Accent1 4 2 4 5 2" xfId="36701"/>
    <cellStyle name="20% - Accent1 4 2 4 5 2 2" xfId="36702"/>
    <cellStyle name="20% - Accent1 4 2 4 5 2 2 2" xfId="36703"/>
    <cellStyle name="20% - Accent1 4 2 4 5 2 2 2 2" xfId="36704"/>
    <cellStyle name="20% - Accent1 4 2 4 5 2 2 2 2 2" xfId="36705"/>
    <cellStyle name="20% - Accent1 4 2 4 5 2 2 2 3" xfId="36706"/>
    <cellStyle name="20% - Accent1 4 2 4 5 2 2 3" xfId="36707"/>
    <cellStyle name="20% - Accent1 4 2 4 5 2 2 3 2" xfId="36708"/>
    <cellStyle name="20% - Accent1 4 2 4 5 2 2 4" xfId="36709"/>
    <cellStyle name="20% - Accent1 4 2 4 5 2 3" xfId="36710"/>
    <cellStyle name="20% - Accent1 4 2 4 5 2 3 2" xfId="36711"/>
    <cellStyle name="20% - Accent1 4 2 4 5 2 3 2 2" xfId="36712"/>
    <cellStyle name="20% - Accent1 4 2 4 5 2 3 2 2 2" xfId="36713"/>
    <cellStyle name="20% - Accent1 4 2 4 5 2 3 2 3" xfId="36714"/>
    <cellStyle name="20% - Accent1 4 2 4 5 2 3 3" xfId="36715"/>
    <cellStyle name="20% - Accent1 4 2 4 5 2 3 3 2" xfId="36716"/>
    <cellStyle name="20% - Accent1 4 2 4 5 2 3 4" xfId="36717"/>
    <cellStyle name="20% - Accent1 4 2 4 5 2 4" xfId="36718"/>
    <cellStyle name="20% - Accent1 4 2 4 5 2 4 2" xfId="36719"/>
    <cellStyle name="20% - Accent1 4 2 4 5 2 4 2 2" xfId="36720"/>
    <cellStyle name="20% - Accent1 4 2 4 5 2 4 2 2 2" xfId="36721"/>
    <cellStyle name="20% - Accent1 4 2 4 5 2 4 2 3" xfId="36722"/>
    <cellStyle name="20% - Accent1 4 2 4 5 2 4 3" xfId="36723"/>
    <cellStyle name="20% - Accent1 4 2 4 5 2 4 3 2" xfId="36724"/>
    <cellStyle name="20% - Accent1 4 2 4 5 2 4 4" xfId="36725"/>
    <cellStyle name="20% - Accent1 4 2 4 5 2 5" xfId="36726"/>
    <cellStyle name="20% - Accent1 4 2 4 5 2 5 2" xfId="36727"/>
    <cellStyle name="20% - Accent1 4 2 4 5 2 5 2 2" xfId="36728"/>
    <cellStyle name="20% - Accent1 4 2 4 5 2 5 3" xfId="36729"/>
    <cellStyle name="20% - Accent1 4 2 4 5 2 6" xfId="36730"/>
    <cellStyle name="20% - Accent1 4 2 4 5 2 6 2" xfId="36731"/>
    <cellStyle name="20% - Accent1 4 2 4 5 2 6 2 2" xfId="36732"/>
    <cellStyle name="20% - Accent1 4 2 4 5 2 6 3" xfId="36733"/>
    <cellStyle name="20% - Accent1 4 2 4 5 2 7" xfId="36734"/>
    <cellStyle name="20% - Accent1 4 2 4 5 2 7 2" xfId="36735"/>
    <cellStyle name="20% - Accent1 4 2 4 5 2 8" xfId="36736"/>
    <cellStyle name="20% - Accent1 4 2 4 5 2 8 2" xfId="36737"/>
    <cellStyle name="20% - Accent1 4 2 4 5 2 9" xfId="36738"/>
    <cellStyle name="20% - Accent1 4 2 4 5 3" xfId="36739"/>
    <cellStyle name="20% - Accent1 4 2 4 5 3 2" xfId="36740"/>
    <cellStyle name="20% - Accent1 4 2 4 5 3 2 2" xfId="36741"/>
    <cellStyle name="20% - Accent1 4 2 4 5 3 2 2 2" xfId="36742"/>
    <cellStyle name="20% - Accent1 4 2 4 5 3 2 2 2 2" xfId="36743"/>
    <cellStyle name="20% - Accent1 4 2 4 5 3 2 2 3" xfId="36744"/>
    <cellStyle name="20% - Accent1 4 2 4 5 3 2 3" xfId="36745"/>
    <cellStyle name="20% - Accent1 4 2 4 5 3 2 3 2" xfId="36746"/>
    <cellStyle name="20% - Accent1 4 2 4 5 3 2 4" xfId="36747"/>
    <cellStyle name="20% - Accent1 4 2 4 5 3 3" xfId="36748"/>
    <cellStyle name="20% - Accent1 4 2 4 5 3 3 2" xfId="36749"/>
    <cellStyle name="20% - Accent1 4 2 4 5 3 3 2 2" xfId="36750"/>
    <cellStyle name="20% - Accent1 4 2 4 5 3 3 2 2 2" xfId="36751"/>
    <cellStyle name="20% - Accent1 4 2 4 5 3 3 2 3" xfId="36752"/>
    <cellStyle name="20% - Accent1 4 2 4 5 3 3 3" xfId="36753"/>
    <cellStyle name="20% - Accent1 4 2 4 5 3 3 3 2" xfId="36754"/>
    <cellStyle name="20% - Accent1 4 2 4 5 3 3 4" xfId="36755"/>
    <cellStyle name="20% - Accent1 4 2 4 5 3 4" xfId="36756"/>
    <cellStyle name="20% - Accent1 4 2 4 5 3 4 2" xfId="36757"/>
    <cellStyle name="20% - Accent1 4 2 4 5 3 4 2 2" xfId="36758"/>
    <cellStyle name="20% - Accent1 4 2 4 5 3 4 2 2 2" xfId="36759"/>
    <cellStyle name="20% - Accent1 4 2 4 5 3 4 2 3" xfId="36760"/>
    <cellStyle name="20% - Accent1 4 2 4 5 3 4 3" xfId="36761"/>
    <cellStyle name="20% - Accent1 4 2 4 5 3 4 3 2" xfId="36762"/>
    <cellStyle name="20% - Accent1 4 2 4 5 3 4 4" xfId="36763"/>
    <cellStyle name="20% - Accent1 4 2 4 5 3 5" xfId="36764"/>
    <cellStyle name="20% - Accent1 4 2 4 5 3 5 2" xfId="36765"/>
    <cellStyle name="20% - Accent1 4 2 4 5 3 5 2 2" xfId="36766"/>
    <cellStyle name="20% - Accent1 4 2 4 5 3 5 3" xfId="36767"/>
    <cellStyle name="20% - Accent1 4 2 4 5 3 6" xfId="36768"/>
    <cellStyle name="20% - Accent1 4 2 4 5 3 6 2" xfId="36769"/>
    <cellStyle name="20% - Accent1 4 2 4 5 3 6 2 2" xfId="36770"/>
    <cellStyle name="20% - Accent1 4 2 4 5 3 6 3" xfId="36771"/>
    <cellStyle name="20% - Accent1 4 2 4 5 3 7" xfId="36772"/>
    <cellStyle name="20% - Accent1 4 2 4 5 3 7 2" xfId="36773"/>
    <cellStyle name="20% - Accent1 4 2 4 5 3 8" xfId="36774"/>
    <cellStyle name="20% - Accent1 4 2 4 5 3 8 2" xfId="36775"/>
    <cellStyle name="20% - Accent1 4 2 4 5 3 9" xfId="36776"/>
    <cellStyle name="20% - Accent1 4 2 4 5 4" xfId="36777"/>
    <cellStyle name="20% - Accent1 4 2 4 5 4 2" xfId="36778"/>
    <cellStyle name="20% - Accent1 4 2 4 5 4 2 2" xfId="36779"/>
    <cellStyle name="20% - Accent1 4 2 4 5 4 2 2 2" xfId="36780"/>
    <cellStyle name="20% - Accent1 4 2 4 5 4 2 3" xfId="36781"/>
    <cellStyle name="20% - Accent1 4 2 4 5 4 3" xfId="36782"/>
    <cellStyle name="20% - Accent1 4 2 4 5 4 3 2" xfId="36783"/>
    <cellStyle name="20% - Accent1 4 2 4 5 4 4" xfId="36784"/>
    <cellStyle name="20% - Accent1 4 2 4 5 5" xfId="36785"/>
    <cellStyle name="20% - Accent1 4 2 4 5 5 2" xfId="36786"/>
    <cellStyle name="20% - Accent1 4 2 4 5 5 2 2" xfId="36787"/>
    <cellStyle name="20% - Accent1 4 2 4 5 5 2 2 2" xfId="36788"/>
    <cellStyle name="20% - Accent1 4 2 4 5 5 2 3" xfId="36789"/>
    <cellStyle name="20% - Accent1 4 2 4 5 5 3" xfId="36790"/>
    <cellStyle name="20% - Accent1 4 2 4 5 5 3 2" xfId="36791"/>
    <cellStyle name="20% - Accent1 4 2 4 5 5 4" xfId="36792"/>
    <cellStyle name="20% - Accent1 4 2 4 5 6" xfId="36793"/>
    <cellStyle name="20% - Accent1 4 2 4 5 6 2" xfId="36794"/>
    <cellStyle name="20% - Accent1 4 2 4 5 6 2 2" xfId="36795"/>
    <cellStyle name="20% - Accent1 4 2 4 5 6 2 2 2" xfId="36796"/>
    <cellStyle name="20% - Accent1 4 2 4 5 6 2 3" xfId="36797"/>
    <cellStyle name="20% - Accent1 4 2 4 5 6 3" xfId="36798"/>
    <cellStyle name="20% - Accent1 4 2 4 5 6 3 2" xfId="36799"/>
    <cellStyle name="20% - Accent1 4 2 4 5 6 4" xfId="36800"/>
    <cellStyle name="20% - Accent1 4 2 4 5 7" xfId="36801"/>
    <cellStyle name="20% - Accent1 4 2 4 5 7 2" xfId="36802"/>
    <cellStyle name="20% - Accent1 4 2 4 5 7 2 2" xfId="36803"/>
    <cellStyle name="20% - Accent1 4 2 4 5 7 3" xfId="36804"/>
    <cellStyle name="20% - Accent1 4 2 4 5 8" xfId="36805"/>
    <cellStyle name="20% - Accent1 4 2 4 5 8 2" xfId="36806"/>
    <cellStyle name="20% - Accent1 4 2 4 5 8 2 2" xfId="36807"/>
    <cellStyle name="20% - Accent1 4 2 4 5 8 3" xfId="36808"/>
    <cellStyle name="20% - Accent1 4 2 4 5 9" xfId="36809"/>
    <cellStyle name="20% - Accent1 4 2 4 5 9 2" xfId="36810"/>
    <cellStyle name="20% - Accent1 4 2 4 6" xfId="36811"/>
    <cellStyle name="20% - Accent1 4 2 4 6 10" xfId="36812"/>
    <cellStyle name="20% - Accent1 4 2 4 6 10 2" xfId="36813"/>
    <cellStyle name="20% - Accent1 4 2 4 6 11" xfId="36814"/>
    <cellStyle name="20% - Accent1 4 2 4 6 2" xfId="36815"/>
    <cellStyle name="20% - Accent1 4 2 4 6 2 2" xfId="36816"/>
    <cellStyle name="20% - Accent1 4 2 4 6 2 2 2" xfId="36817"/>
    <cellStyle name="20% - Accent1 4 2 4 6 2 2 2 2" xfId="36818"/>
    <cellStyle name="20% - Accent1 4 2 4 6 2 2 2 2 2" xfId="36819"/>
    <cellStyle name="20% - Accent1 4 2 4 6 2 2 2 3" xfId="36820"/>
    <cellStyle name="20% - Accent1 4 2 4 6 2 2 3" xfId="36821"/>
    <cellStyle name="20% - Accent1 4 2 4 6 2 2 3 2" xfId="36822"/>
    <cellStyle name="20% - Accent1 4 2 4 6 2 2 4" xfId="36823"/>
    <cellStyle name="20% - Accent1 4 2 4 6 2 3" xfId="36824"/>
    <cellStyle name="20% - Accent1 4 2 4 6 2 3 2" xfId="36825"/>
    <cellStyle name="20% - Accent1 4 2 4 6 2 3 2 2" xfId="36826"/>
    <cellStyle name="20% - Accent1 4 2 4 6 2 3 2 2 2" xfId="36827"/>
    <cellStyle name="20% - Accent1 4 2 4 6 2 3 2 3" xfId="36828"/>
    <cellStyle name="20% - Accent1 4 2 4 6 2 3 3" xfId="36829"/>
    <cellStyle name="20% - Accent1 4 2 4 6 2 3 3 2" xfId="36830"/>
    <cellStyle name="20% - Accent1 4 2 4 6 2 3 4" xfId="36831"/>
    <cellStyle name="20% - Accent1 4 2 4 6 2 4" xfId="36832"/>
    <cellStyle name="20% - Accent1 4 2 4 6 2 4 2" xfId="36833"/>
    <cellStyle name="20% - Accent1 4 2 4 6 2 4 2 2" xfId="36834"/>
    <cellStyle name="20% - Accent1 4 2 4 6 2 4 2 2 2" xfId="36835"/>
    <cellStyle name="20% - Accent1 4 2 4 6 2 4 2 3" xfId="36836"/>
    <cellStyle name="20% - Accent1 4 2 4 6 2 4 3" xfId="36837"/>
    <cellStyle name="20% - Accent1 4 2 4 6 2 4 3 2" xfId="36838"/>
    <cellStyle name="20% - Accent1 4 2 4 6 2 4 4" xfId="36839"/>
    <cellStyle name="20% - Accent1 4 2 4 6 2 5" xfId="36840"/>
    <cellStyle name="20% - Accent1 4 2 4 6 2 5 2" xfId="36841"/>
    <cellStyle name="20% - Accent1 4 2 4 6 2 5 2 2" xfId="36842"/>
    <cellStyle name="20% - Accent1 4 2 4 6 2 5 3" xfId="36843"/>
    <cellStyle name="20% - Accent1 4 2 4 6 2 6" xfId="36844"/>
    <cellStyle name="20% - Accent1 4 2 4 6 2 6 2" xfId="36845"/>
    <cellStyle name="20% - Accent1 4 2 4 6 2 6 2 2" xfId="36846"/>
    <cellStyle name="20% - Accent1 4 2 4 6 2 6 3" xfId="36847"/>
    <cellStyle name="20% - Accent1 4 2 4 6 2 7" xfId="36848"/>
    <cellStyle name="20% - Accent1 4 2 4 6 2 7 2" xfId="36849"/>
    <cellStyle name="20% - Accent1 4 2 4 6 2 8" xfId="36850"/>
    <cellStyle name="20% - Accent1 4 2 4 6 2 8 2" xfId="36851"/>
    <cellStyle name="20% - Accent1 4 2 4 6 2 9" xfId="36852"/>
    <cellStyle name="20% - Accent1 4 2 4 6 3" xfId="36853"/>
    <cellStyle name="20% - Accent1 4 2 4 6 3 2" xfId="36854"/>
    <cellStyle name="20% - Accent1 4 2 4 6 3 2 2" xfId="36855"/>
    <cellStyle name="20% - Accent1 4 2 4 6 3 2 2 2" xfId="36856"/>
    <cellStyle name="20% - Accent1 4 2 4 6 3 2 2 2 2" xfId="36857"/>
    <cellStyle name="20% - Accent1 4 2 4 6 3 2 2 3" xfId="36858"/>
    <cellStyle name="20% - Accent1 4 2 4 6 3 2 3" xfId="36859"/>
    <cellStyle name="20% - Accent1 4 2 4 6 3 2 3 2" xfId="36860"/>
    <cellStyle name="20% - Accent1 4 2 4 6 3 2 4" xfId="36861"/>
    <cellStyle name="20% - Accent1 4 2 4 6 3 3" xfId="36862"/>
    <cellStyle name="20% - Accent1 4 2 4 6 3 3 2" xfId="36863"/>
    <cellStyle name="20% - Accent1 4 2 4 6 3 3 2 2" xfId="36864"/>
    <cellStyle name="20% - Accent1 4 2 4 6 3 3 2 2 2" xfId="36865"/>
    <cellStyle name="20% - Accent1 4 2 4 6 3 3 2 3" xfId="36866"/>
    <cellStyle name="20% - Accent1 4 2 4 6 3 3 3" xfId="36867"/>
    <cellStyle name="20% - Accent1 4 2 4 6 3 3 3 2" xfId="36868"/>
    <cellStyle name="20% - Accent1 4 2 4 6 3 3 4" xfId="36869"/>
    <cellStyle name="20% - Accent1 4 2 4 6 3 4" xfId="36870"/>
    <cellStyle name="20% - Accent1 4 2 4 6 3 4 2" xfId="36871"/>
    <cellStyle name="20% - Accent1 4 2 4 6 3 4 2 2" xfId="36872"/>
    <cellStyle name="20% - Accent1 4 2 4 6 3 4 2 2 2" xfId="36873"/>
    <cellStyle name="20% - Accent1 4 2 4 6 3 4 2 3" xfId="36874"/>
    <cellStyle name="20% - Accent1 4 2 4 6 3 4 3" xfId="36875"/>
    <cellStyle name="20% - Accent1 4 2 4 6 3 4 3 2" xfId="36876"/>
    <cellStyle name="20% - Accent1 4 2 4 6 3 4 4" xfId="36877"/>
    <cellStyle name="20% - Accent1 4 2 4 6 3 5" xfId="36878"/>
    <cellStyle name="20% - Accent1 4 2 4 6 3 5 2" xfId="36879"/>
    <cellStyle name="20% - Accent1 4 2 4 6 3 5 2 2" xfId="36880"/>
    <cellStyle name="20% - Accent1 4 2 4 6 3 5 3" xfId="36881"/>
    <cellStyle name="20% - Accent1 4 2 4 6 3 6" xfId="36882"/>
    <cellStyle name="20% - Accent1 4 2 4 6 3 6 2" xfId="36883"/>
    <cellStyle name="20% - Accent1 4 2 4 6 3 6 2 2" xfId="36884"/>
    <cellStyle name="20% - Accent1 4 2 4 6 3 6 3" xfId="36885"/>
    <cellStyle name="20% - Accent1 4 2 4 6 3 7" xfId="36886"/>
    <cellStyle name="20% - Accent1 4 2 4 6 3 7 2" xfId="36887"/>
    <cellStyle name="20% - Accent1 4 2 4 6 3 8" xfId="36888"/>
    <cellStyle name="20% - Accent1 4 2 4 6 3 8 2" xfId="36889"/>
    <cellStyle name="20% - Accent1 4 2 4 6 3 9" xfId="36890"/>
    <cellStyle name="20% - Accent1 4 2 4 6 4" xfId="36891"/>
    <cellStyle name="20% - Accent1 4 2 4 6 4 2" xfId="36892"/>
    <cellStyle name="20% - Accent1 4 2 4 6 4 2 2" xfId="36893"/>
    <cellStyle name="20% - Accent1 4 2 4 6 4 2 2 2" xfId="36894"/>
    <cellStyle name="20% - Accent1 4 2 4 6 4 2 3" xfId="36895"/>
    <cellStyle name="20% - Accent1 4 2 4 6 4 3" xfId="36896"/>
    <cellStyle name="20% - Accent1 4 2 4 6 4 3 2" xfId="36897"/>
    <cellStyle name="20% - Accent1 4 2 4 6 4 4" xfId="36898"/>
    <cellStyle name="20% - Accent1 4 2 4 6 5" xfId="36899"/>
    <cellStyle name="20% - Accent1 4 2 4 6 5 2" xfId="36900"/>
    <cellStyle name="20% - Accent1 4 2 4 6 5 2 2" xfId="36901"/>
    <cellStyle name="20% - Accent1 4 2 4 6 5 2 2 2" xfId="36902"/>
    <cellStyle name="20% - Accent1 4 2 4 6 5 2 3" xfId="36903"/>
    <cellStyle name="20% - Accent1 4 2 4 6 5 3" xfId="36904"/>
    <cellStyle name="20% - Accent1 4 2 4 6 5 3 2" xfId="36905"/>
    <cellStyle name="20% - Accent1 4 2 4 6 5 4" xfId="36906"/>
    <cellStyle name="20% - Accent1 4 2 4 6 6" xfId="36907"/>
    <cellStyle name="20% - Accent1 4 2 4 6 6 2" xfId="36908"/>
    <cellStyle name="20% - Accent1 4 2 4 6 6 2 2" xfId="36909"/>
    <cellStyle name="20% - Accent1 4 2 4 6 6 2 2 2" xfId="36910"/>
    <cellStyle name="20% - Accent1 4 2 4 6 6 2 3" xfId="36911"/>
    <cellStyle name="20% - Accent1 4 2 4 6 6 3" xfId="36912"/>
    <cellStyle name="20% - Accent1 4 2 4 6 6 3 2" xfId="36913"/>
    <cellStyle name="20% - Accent1 4 2 4 6 6 4" xfId="36914"/>
    <cellStyle name="20% - Accent1 4 2 4 6 7" xfId="36915"/>
    <cellStyle name="20% - Accent1 4 2 4 6 7 2" xfId="36916"/>
    <cellStyle name="20% - Accent1 4 2 4 6 7 2 2" xfId="36917"/>
    <cellStyle name="20% - Accent1 4 2 4 6 7 3" xfId="36918"/>
    <cellStyle name="20% - Accent1 4 2 4 6 8" xfId="36919"/>
    <cellStyle name="20% - Accent1 4 2 4 6 8 2" xfId="36920"/>
    <cellStyle name="20% - Accent1 4 2 4 6 8 2 2" xfId="36921"/>
    <cellStyle name="20% - Accent1 4 2 4 6 8 3" xfId="36922"/>
    <cellStyle name="20% - Accent1 4 2 4 6 9" xfId="36923"/>
    <cellStyle name="20% - Accent1 4 2 4 6 9 2" xfId="36924"/>
    <cellStyle name="20% - Accent1 4 2 4 7" xfId="36925"/>
    <cellStyle name="20% - Accent1 4 2 4 7 2" xfId="36926"/>
    <cellStyle name="20% - Accent1 4 2 4 7 2 2" xfId="36927"/>
    <cellStyle name="20% - Accent1 4 2 4 7 2 2 2" xfId="36928"/>
    <cellStyle name="20% - Accent1 4 2 4 7 2 2 2 2" xfId="36929"/>
    <cellStyle name="20% - Accent1 4 2 4 7 2 2 3" xfId="36930"/>
    <cellStyle name="20% - Accent1 4 2 4 7 2 3" xfId="36931"/>
    <cellStyle name="20% - Accent1 4 2 4 7 2 3 2" xfId="36932"/>
    <cellStyle name="20% - Accent1 4 2 4 7 2 4" xfId="36933"/>
    <cellStyle name="20% - Accent1 4 2 4 7 3" xfId="36934"/>
    <cellStyle name="20% - Accent1 4 2 4 7 3 2" xfId="36935"/>
    <cellStyle name="20% - Accent1 4 2 4 7 3 2 2" xfId="36936"/>
    <cellStyle name="20% - Accent1 4 2 4 7 3 2 2 2" xfId="36937"/>
    <cellStyle name="20% - Accent1 4 2 4 7 3 2 3" xfId="36938"/>
    <cellStyle name="20% - Accent1 4 2 4 7 3 3" xfId="36939"/>
    <cellStyle name="20% - Accent1 4 2 4 7 3 3 2" xfId="36940"/>
    <cellStyle name="20% - Accent1 4 2 4 7 3 4" xfId="36941"/>
    <cellStyle name="20% - Accent1 4 2 4 7 4" xfId="36942"/>
    <cellStyle name="20% - Accent1 4 2 4 7 4 2" xfId="36943"/>
    <cellStyle name="20% - Accent1 4 2 4 7 4 2 2" xfId="36944"/>
    <cellStyle name="20% - Accent1 4 2 4 7 4 2 2 2" xfId="36945"/>
    <cellStyle name="20% - Accent1 4 2 4 7 4 2 3" xfId="36946"/>
    <cellStyle name="20% - Accent1 4 2 4 7 4 3" xfId="36947"/>
    <cellStyle name="20% - Accent1 4 2 4 7 4 3 2" xfId="36948"/>
    <cellStyle name="20% - Accent1 4 2 4 7 4 4" xfId="36949"/>
    <cellStyle name="20% - Accent1 4 2 4 7 5" xfId="36950"/>
    <cellStyle name="20% - Accent1 4 2 4 7 5 2" xfId="36951"/>
    <cellStyle name="20% - Accent1 4 2 4 7 5 2 2" xfId="36952"/>
    <cellStyle name="20% - Accent1 4 2 4 7 5 3" xfId="36953"/>
    <cellStyle name="20% - Accent1 4 2 4 7 6" xfId="36954"/>
    <cellStyle name="20% - Accent1 4 2 4 7 6 2" xfId="36955"/>
    <cellStyle name="20% - Accent1 4 2 4 7 6 2 2" xfId="36956"/>
    <cellStyle name="20% - Accent1 4 2 4 7 6 3" xfId="36957"/>
    <cellStyle name="20% - Accent1 4 2 4 7 7" xfId="36958"/>
    <cellStyle name="20% - Accent1 4 2 4 7 7 2" xfId="36959"/>
    <cellStyle name="20% - Accent1 4 2 4 7 8" xfId="36960"/>
    <cellStyle name="20% - Accent1 4 2 4 7 8 2" xfId="36961"/>
    <cellStyle name="20% - Accent1 4 2 4 7 9" xfId="36962"/>
    <cellStyle name="20% - Accent1 4 2 4 8" xfId="36963"/>
    <cellStyle name="20% - Accent1 4 2 4 8 2" xfId="36964"/>
    <cellStyle name="20% - Accent1 4 2 4 8 2 2" xfId="36965"/>
    <cellStyle name="20% - Accent1 4 2 4 8 2 2 2" xfId="36966"/>
    <cellStyle name="20% - Accent1 4 2 4 8 2 2 2 2" xfId="36967"/>
    <cellStyle name="20% - Accent1 4 2 4 8 2 2 3" xfId="36968"/>
    <cellStyle name="20% - Accent1 4 2 4 8 2 3" xfId="36969"/>
    <cellStyle name="20% - Accent1 4 2 4 8 2 3 2" xfId="36970"/>
    <cellStyle name="20% - Accent1 4 2 4 8 2 4" xfId="36971"/>
    <cellStyle name="20% - Accent1 4 2 4 8 3" xfId="36972"/>
    <cellStyle name="20% - Accent1 4 2 4 8 3 2" xfId="36973"/>
    <cellStyle name="20% - Accent1 4 2 4 8 3 2 2" xfId="36974"/>
    <cellStyle name="20% - Accent1 4 2 4 8 3 2 2 2" xfId="36975"/>
    <cellStyle name="20% - Accent1 4 2 4 8 3 2 3" xfId="36976"/>
    <cellStyle name="20% - Accent1 4 2 4 8 3 3" xfId="36977"/>
    <cellStyle name="20% - Accent1 4 2 4 8 3 3 2" xfId="36978"/>
    <cellStyle name="20% - Accent1 4 2 4 8 3 4" xfId="36979"/>
    <cellStyle name="20% - Accent1 4 2 4 8 4" xfId="36980"/>
    <cellStyle name="20% - Accent1 4 2 4 8 4 2" xfId="36981"/>
    <cellStyle name="20% - Accent1 4 2 4 8 4 2 2" xfId="36982"/>
    <cellStyle name="20% - Accent1 4 2 4 8 4 2 2 2" xfId="36983"/>
    <cellStyle name="20% - Accent1 4 2 4 8 4 2 3" xfId="36984"/>
    <cellStyle name="20% - Accent1 4 2 4 8 4 3" xfId="36985"/>
    <cellStyle name="20% - Accent1 4 2 4 8 4 3 2" xfId="36986"/>
    <cellStyle name="20% - Accent1 4 2 4 8 4 4" xfId="36987"/>
    <cellStyle name="20% - Accent1 4 2 4 8 5" xfId="36988"/>
    <cellStyle name="20% - Accent1 4 2 4 8 5 2" xfId="36989"/>
    <cellStyle name="20% - Accent1 4 2 4 8 5 2 2" xfId="36990"/>
    <cellStyle name="20% - Accent1 4 2 4 8 5 3" xfId="36991"/>
    <cellStyle name="20% - Accent1 4 2 4 8 6" xfId="36992"/>
    <cellStyle name="20% - Accent1 4 2 4 8 6 2" xfId="36993"/>
    <cellStyle name="20% - Accent1 4 2 4 8 6 2 2" xfId="36994"/>
    <cellStyle name="20% - Accent1 4 2 4 8 6 3" xfId="36995"/>
    <cellStyle name="20% - Accent1 4 2 4 8 7" xfId="36996"/>
    <cellStyle name="20% - Accent1 4 2 4 8 7 2" xfId="36997"/>
    <cellStyle name="20% - Accent1 4 2 4 8 8" xfId="36998"/>
    <cellStyle name="20% - Accent1 4 2 4 8 8 2" xfId="36999"/>
    <cellStyle name="20% - Accent1 4 2 4 8 9" xfId="37000"/>
    <cellStyle name="20% - Accent1 4 2 4 9" xfId="37001"/>
    <cellStyle name="20% - Accent1 4 2 4 9 2" xfId="37002"/>
    <cellStyle name="20% - Accent1 4 2 4 9 2 2" xfId="37003"/>
    <cellStyle name="20% - Accent1 4 2 4 9 2 2 2" xfId="37004"/>
    <cellStyle name="20% - Accent1 4 2 4 9 2 3" xfId="37005"/>
    <cellStyle name="20% - Accent1 4 2 4 9 3" xfId="37006"/>
    <cellStyle name="20% - Accent1 4 2 4 9 3 2" xfId="37007"/>
    <cellStyle name="20% - Accent1 4 2 4 9 4" xfId="37008"/>
    <cellStyle name="20% - Accent1 4 2 5" xfId="37009"/>
    <cellStyle name="20% - Accent1 4 2 5 10" xfId="37010"/>
    <cellStyle name="20% - Accent1 4 2 5 10 2" xfId="37011"/>
    <cellStyle name="20% - Accent1 4 2 5 10 2 2" xfId="37012"/>
    <cellStyle name="20% - Accent1 4 2 5 10 2 2 2" xfId="37013"/>
    <cellStyle name="20% - Accent1 4 2 5 10 2 3" xfId="37014"/>
    <cellStyle name="20% - Accent1 4 2 5 10 3" xfId="37015"/>
    <cellStyle name="20% - Accent1 4 2 5 10 3 2" xfId="37016"/>
    <cellStyle name="20% - Accent1 4 2 5 10 4" xfId="37017"/>
    <cellStyle name="20% - Accent1 4 2 5 11" xfId="37018"/>
    <cellStyle name="20% - Accent1 4 2 5 11 2" xfId="37019"/>
    <cellStyle name="20% - Accent1 4 2 5 11 2 2" xfId="37020"/>
    <cellStyle name="20% - Accent1 4 2 5 11 3" xfId="37021"/>
    <cellStyle name="20% - Accent1 4 2 5 12" xfId="37022"/>
    <cellStyle name="20% - Accent1 4 2 5 12 2" xfId="37023"/>
    <cellStyle name="20% - Accent1 4 2 5 12 2 2" xfId="37024"/>
    <cellStyle name="20% - Accent1 4 2 5 12 3" xfId="37025"/>
    <cellStyle name="20% - Accent1 4 2 5 13" xfId="37026"/>
    <cellStyle name="20% - Accent1 4 2 5 13 2" xfId="37027"/>
    <cellStyle name="20% - Accent1 4 2 5 14" xfId="37028"/>
    <cellStyle name="20% - Accent1 4 2 5 14 2" xfId="37029"/>
    <cellStyle name="20% - Accent1 4 2 5 15" xfId="37030"/>
    <cellStyle name="20% - Accent1 4 2 5 2" xfId="37031"/>
    <cellStyle name="20% - Accent1 4 2 5 2 10" xfId="37032"/>
    <cellStyle name="20% - Accent1 4 2 5 2 10 2" xfId="37033"/>
    <cellStyle name="20% - Accent1 4 2 5 2 10 2 2" xfId="37034"/>
    <cellStyle name="20% - Accent1 4 2 5 2 10 3" xfId="37035"/>
    <cellStyle name="20% - Accent1 4 2 5 2 11" xfId="37036"/>
    <cellStyle name="20% - Accent1 4 2 5 2 11 2" xfId="37037"/>
    <cellStyle name="20% - Accent1 4 2 5 2 11 2 2" xfId="37038"/>
    <cellStyle name="20% - Accent1 4 2 5 2 11 3" xfId="37039"/>
    <cellStyle name="20% - Accent1 4 2 5 2 12" xfId="37040"/>
    <cellStyle name="20% - Accent1 4 2 5 2 12 2" xfId="37041"/>
    <cellStyle name="20% - Accent1 4 2 5 2 13" xfId="37042"/>
    <cellStyle name="20% - Accent1 4 2 5 2 13 2" xfId="37043"/>
    <cellStyle name="20% - Accent1 4 2 5 2 14" xfId="37044"/>
    <cellStyle name="20% - Accent1 4 2 5 2 2" xfId="37045"/>
    <cellStyle name="20% - Accent1 4 2 5 2 2 10" xfId="37046"/>
    <cellStyle name="20% - Accent1 4 2 5 2 2 10 2" xfId="37047"/>
    <cellStyle name="20% - Accent1 4 2 5 2 2 11" xfId="37048"/>
    <cellStyle name="20% - Accent1 4 2 5 2 2 2" xfId="37049"/>
    <cellStyle name="20% - Accent1 4 2 5 2 2 2 2" xfId="37050"/>
    <cellStyle name="20% - Accent1 4 2 5 2 2 2 2 2" xfId="37051"/>
    <cellStyle name="20% - Accent1 4 2 5 2 2 2 2 2 2" xfId="37052"/>
    <cellStyle name="20% - Accent1 4 2 5 2 2 2 2 2 2 2" xfId="37053"/>
    <cellStyle name="20% - Accent1 4 2 5 2 2 2 2 2 3" xfId="37054"/>
    <cellStyle name="20% - Accent1 4 2 5 2 2 2 2 3" xfId="37055"/>
    <cellStyle name="20% - Accent1 4 2 5 2 2 2 2 3 2" xfId="37056"/>
    <cellStyle name="20% - Accent1 4 2 5 2 2 2 2 4" xfId="37057"/>
    <cellStyle name="20% - Accent1 4 2 5 2 2 2 3" xfId="37058"/>
    <cellStyle name="20% - Accent1 4 2 5 2 2 2 3 2" xfId="37059"/>
    <cellStyle name="20% - Accent1 4 2 5 2 2 2 3 2 2" xfId="37060"/>
    <cellStyle name="20% - Accent1 4 2 5 2 2 2 3 2 2 2" xfId="37061"/>
    <cellStyle name="20% - Accent1 4 2 5 2 2 2 3 2 3" xfId="37062"/>
    <cellStyle name="20% - Accent1 4 2 5 2 2 2 3 3" xfId="37063"/>
    <cellStyle name="20% - Accent1 4 2 5 2 2 2 3 3 2" xfId="37064"/>
    <cellStyle name="20% - Accent1 4 2 5 2 2 2 3 4" xfId="37065"/>
    <cellStyle name="20% - Accent1 4 2 5 2 2 2 4" xfId="37066"/>
    <cellStyle name="20% - Accent1 4 2 5 2 2 2 4 2" xfId="37067"/>
    <cellStyle name="20% - Accent1 4 2 5 2 2 2 4 2 2" xfId="37068"/>
    <cellStyle name="20% - Accent1 4 2 5 2 2 2 4 2 2 2" xfId="37069"/>
    <cellStyle name="20% - Accent1 4 2 5 2 2 2 4 2 3" xfId="37070"/>
    <cellStyle name="20% - Accent1 4 2 5 2 2 2 4 3" xfId="37071"/>
    <cellStyle name="20% - Accent1 4 2 5 2 2 2 4 3 2" xfId="37072"/>
    <cellStyle name="20% - Accent1 4 2 5 2 2 2 4 4" xfId="37073"/>
    <cellStyle name="20% - Accent1 4 2 5 2 2 2 5" xfId="37074"/>
    <cellStyle name="20% - Accent1 4 2 5 2 2 2 5 2" xfId="37075"/>
    <cellStyle name="20% - Accent1 4 2 5 2 2 2 5 2 2" xfId="37076"/>
    <cellStyle name="20% - Accent1 4 2 5 2 2 2 5 3" xfId="37077"/>
    <cellStyle name="20% - Accent1 4 2 5 2 2 2 6" xfId="37078"/>
    <cellStyle name="20% - Accent1 4 2 5 2 2 2 6 2" xfId="37079"/>
    <cellStyle name="20% - Accent1 4 2 5 2 2 2 6 2 2" xfId="37080"/>
    <cellStyle name="20% - Accent1 4 2 5 2 2 2 6 3" xfId="37081"/>
    <cellStyle name="20% - Accent1 4 2 5 2 2 2 7" xfId="37082"/>
    <cellStyle name="20% - Accent1 4 2 5 2 2 2 7 2" xfId="37083"/>
    <cellStyle name="20% - Accent1 4 2 5 2 2 2 8" xfId="37084"/>
    <cellStyle name="20% - Accent1 4 2 5 2 2 2 8 2" xfId="37085"/>
    <cellStyle name="20% - Accent1 4 2 5 2 2 2 9" xfId="37086"/>
    <cellStyle name="20% - Accent1 4 2 5 2 2 3" xfId="37087"/>
    <cellStyle name="20% - Accent1 4 2 5 2 2 3 2" xfId="37088"/>
    <cellStyle name="20% - Accent1 4 2 5 2 2 3 2 2" xfId="37089"/>
    <cellStyle name="20% - Accent1 4 2 5 2 2 3 2 2 2" xfId="37090"/>
    <cellStyle name="20% - Accent1 4 2 5 2 2 3 2 2 2 2" xfId="37091"/>
    <cellStyle name="20% - Accent1 4 2 5 2 2 3 2 2 3" xfId="37092"/>
    <cellStyle name="20% - Accent1 4 2 5 2 2 3 2 3" xfId="37093"/>
    <cellStyle name="20% - Accent1 4 2 5 2 2 3 2 3 2" xfId="37094"/>
    <cellStyle name="20% - Accent1 4 2 5 2 2 3 2 4" xfId="37095"/>
    <cellStyle name="20% - Accent1 4 2 5 2 2 3 3" xfId="37096"/>
    <cellStyle name="20% - Accent1 4 2 5 2 2 3 3 2" xfId="37097"/>
    <cellStyle name="20% - Accent1 4 2 5 2 2 3 3 2 2" xfId="37098"/>
    <cellStyle name="20% - Accent1 4 2 5 2 2 3 3 2 2 2" xfId="37099"/>
    <cellStyle name="20% - Accent1 4 2 5 2 2 3 3 2 3" xfId="37100"/>
    <cellStyle name="20% - Accent1 4 2 5 2 2 3 3 3" xfId="37101"/>
    <cellStyle name="20% - Accent1 4 2 5 2 2 3 3 3 2" xfId="37102"/>
    <cellStyle name="20% - Accent1 4 2 5 2 2 3 3 4" xfId="37103"/>
    <cellStyle name="20% - Accent1 4 2 5 2 2 3 4" xfId="37104"/>
    <cellStyle name="20% - Accent1 4 2 5 2 2 3 4 2" xfId="37105"/>
    <cellStyle name="20% - Accent1 4 2 5 2 2 3 4 2 2" xfId="37106"/>
    <cellStyle name="20% - Accent1 4 2 5 2 2 3 4 2 2 2" xfId="37107"/>
    <cellStyle name="20% - Accent1 4 2 5 2 2 3 4 2 3" xfId="37108"/>
    <cellStyle name="20% - Accent1 4 2 5 2 2 3 4 3" xfId="37109"/>
    <cellStyle name="20% - Accent1 4 2 5 2 2 3 4 3 2" xfId="37110"/>
    <cellStyle name="20% - Accent1 4 2 5 2 2 3 4 4" xfId="37111"/>
    <cellStyle name="20% - Accent1 4 2 5 2 2 3 5" xfId="37112"/>
    <cellStyle name="20% - Accent1 4 2 5 2 2 3 5 2" xfId="37113"/>
    <cellStyle name="20% - Accent1 4 2 5 2 2 3 5 2 2" xfId="37114"/>
    <cellStyle name="20% - Accent1 4 2 5 2 2 3 5 3" xfId="37115"/>
    <cellStyle name="20% - Accent1 4 2 5 2 2 3 6" xfId="37116"/>
    <cellStyle name="20% - Accent1 4 2 5 2 2 3 6 2" xfId="37117"/>
    <cellStyle name="20% - Accent1 4 2 5 2 2 3 6 2 2" xfId="37118"/>
    <cellStyle name="20% - Accent1 4 2 5 2 2 3 6 3" xfId="37119"/>
    <cellStyle name="20% - Accent1 4 2 5 2 2 3 7" xfId="37120"/>
    <cellStyle name="20% - Accent1 4 2 5 2 2 3 7 2" xfId="37121"/>
    <cellStyle name="20% - Accent1 4 2 5 2 2 3 8" xfId="37122"/>
    <cellStyle name="20% - Accent1 4 2 5 2 2 3 8 2" xfId="37123"/>
    <cellStyle name="20% - Accent1 4 2 5 2 2 3 9" xfId="37124"/>
    <cellStyle name="20% - Accent1 4 2 5 2 2 4" xfId="37125"/>
    <cellStyle name="20% - Accent1 4 2 5 2 2 4 2" xfId="37126"/>
    <cellStyle name="20% - Accent1 4 2 5 2 2 4 2 2" xfId="37127"/>
    <cellStyle name="20% - Accent1 4 2 5 2 2 4 2 2 2" xfId="37128"/>
    <cellStyle name="20% - Accent1 4 2 5 2 2 4 2 3" xfId="37129"/>
    <cellStyle name="20% - Accent1 4 2 5 2 2 4 3" xfId="37130"/>
    <cellStyle name="20% - Accent1 4 2 5 2 2 4 3 2" xfId="37131"/>
    <cellStyle name="20% - Accent1 4 2 5 2 2 4 4" xfId="37132"/>
    <cellStyle name="20% - Accent1 4 2 5 2 2 5" xfId="37133"/>
    <cellStyle name="20% - Accent1 4 2 5 2 2 5 2" xfId="37134"/>
    <cellStyle name="20% - Accent1 4 2 5 2 2 5 2 2" xfId="37135"/>
    <cellStyle name="20% - Accent1 4 2 5 2 2 5 2 2 2" xfId="37136"/>
    <cellStyle name="20% - Accent1 4 2 5 2 2 5 2 3" xfId="37137"/>
    <cellStyle name="20% - Accent1 4 2 5 2 2 5 3" xfId="37138"/>
    <cellStyle name="20% - Accent1 4 2 5 2 2 5 3 2" xfId="37139"/>
    <cellStyle name="20% - Accent1 4 2 5 2 2 5 4" xfId="37140"/>
    <cellStyle name="20% - Accent1 4 2 5 2 2 6" xfId="37141"/>
    <cellStyle name="20% - Accent1 4 2 5 2 2 6 2" xfId="37142"/>
    <cellStyle name="20% - Accent1 4 2 5 2 2 6 2 2" xfId="37143"/>
    <cellStyle name="20% - Accent1 4 2 5 2 2 6 2 2 2" xfId="37144"/>
    <cellStyle name="20% - Accent1 4 2 5 2 2 6 2 3" xfId="37145"/>
    <cellStyle name="20% - Accent1 4 2 5 2 2 6 3" xfId="37146"/>
    <cellStyle name="20% - Accent1 4 2 5 2 2 6 3 2" xfId="37147"/>
    <cellStyle name="20% - Accent1 4 2 5 2 2 6 4" xfId="37148"/>
    <cellStyle name="20% - Accent1 4 2 5 2 2 7" xfId="37149"/>
    <cellStyle name="20% - Accent1 4 2 5 2 2 7 2" xfId="37150"/>
    <cellStyle name="20% - Accent1 4 2 5 2 2 7 2 2" xfId="37151"/>
    <cellStyle name="20% - Accent1 4 2 5 2 2 7 3" xfId="37152"/>
    <cellStyle name="20% - Accent1 4 2 5 2 2 8" xfId="37153"/>
    <cellStyle name="20% - Accent1 4 2 5 2 2 8 2" xfId="37154"/>
    <cellStyle name="20% - Accent1 4 2 5 2 2 8 2 2" xfId="37155"/>
    <cellStyle name="20% - Accent1 4 2 5 2 2 8 3" xfId="37156"/>
    <cellStyle name="20% - Accent1 4 2 5 2 2 9" xfId="37157"/>
    <cellStyle name="20% - Accent1 4 2 5 2 2 9 2" xfId="37158"/>
    <cellStyle name="20% - Accent1 4 2 5 2 3" xfId="37159"/>
    <cellStyle name="20% - Accent1 4 2 5 2 3 10" xfId="37160"/>
    <cellStyle name="20% - Accent1 4 2 5 2 3 10 2" xfId="37161"/>
    <cellStyle name="20% - Accent1 4 2 5 2 3 11" xfId="37162"/>
    <cellStyle name="20% - Accent1 4 2 5 2 3 2" xfId="37163"/>
    <cellStyle name="20% - Accent1 4 2 5 2 3 2 2" xfId="37164"/>
    <cellStyle name="20% - Accent1 4 2 5 2 3 2 2 2" xfId="37165"/>
    <cellStyle name="20% - Accent1 4 2 5 2 3 2 2 2 2" xfId="37166"/>
    <cellStyle name="20% - Accent1 4 2 5 2 3 2 2 2 2 2" xfId="37167"/>
    <cellStyle name="20% - Accent1 4 2 5 2 3 2 2 2 3" xfId="37168"/>
    <cellStyle name="20% - Accent1 4 2 5 2 3 2 2 3" xfId="37169"/>
    <cellStyle name="20% - Accent1 4 2 5 2 3 2 2 3 2" xfId="37170"/>
    <cellStyle name="20% - Accent1 4 2 5 2 3 2 2 4" xfId="37171"/>
    <cellStyle name="20% - Accent1 4 2 5 2 3 2 3" xfId="37172"/>
    <cellStyle name="20% - Accent1 4 2 5 2 3 2 3 2" xfId="37173"/>
    <cellStyle name="20% - Accent1 4 2 5 2 3 2 3 2 2" xfId="37174"/>
    <cellStyle name="20% - Accent1 4 2 5 2 3 2 3 2 2 2" xfId="37175"/>
    <cellStyle name="20% - Accent1 4 2 5 2 3 2 3 2 3" xfId="37176"/>
    <cellStyle name="20% - Accent1 4 2 5 2 3 2 3 3" xfId="37177"/>
    <cellStyle name="20% - Accent1 4 2 5 2 3 2 3 3 2" xfId="37178"/>
    <cellStyle name="20% - Accent1 4 2 5 2 3 2 3 4" xfId="37179"/>
    <cellStyle name="20% - Accent1 4 2 5 2 3 2 4" xfId="37180"/>
    <cellStyle name="20% - Accent1 4 2 5 2 3 2 4 2" xfId="37181"/>
    <cellStyle name="20% - Accent1 4 2 5 2 3 2 4 2 2" xfId="37182"/>
    <cellStyle name="20% - Accent1 4 2 5 2 3 2 4 2 2 2" xfId="37183"/>
    <cellStyle name="20% - Accent1 4 2 5 2 3 2 4 2 3" xfId="37184"/>
    <cellStyle name="20% - Accent1 4 2 5 2 3 2 4 3" xfId="37185"/>
    <cellStyle name="20% - Accent1 4 2 5 2 3 2 4 3 2" xfId="37186"/>
    <cellStyle name="20% - Accent1 4 2 5 2 3 2 4 4" xfId="37187"/>
    <cellStyle name="20% - Accent1 4 2 5 2 3 2 5" xfId="37188"/>
    <cellStyle name="20% - Accent1 4 2 5 2 3 2 5 2" xfId="37189"/>
    <cellStyle name="20% - Accent1 4 2 5 2 3 2 5 2 2" xfId="37190"/>
    <cellStyle name="20% - Accent1 4 2 5 2 3 2 5 3" xfId="37191"/>
    <cellStyle name="20% - Accent1 4 2 5 2 3 2 6" xfId="37192"/>
    <cellStyle name="20% - Accent1 4 2 5 2 3 2 6 2" xfId="37193"/>
    <cellStyle name="20% - Accent1 4 2 5 2 3 2 6 2 2" xfId="37194"/>
    <cellStyle name="20% - Accent1 4 2 5 2 3 2 6 3" xfId="37195"/>
    <cellStyle name="20% - Accent1 4 2 5 2 3 2 7" xfId="37196"/>
    <cellStyle name="20% - Accent1 4 2 5 2 3 2 7 2" xfId="37197"/>
    <cellStyle name="20% - Accent1 4 2 5 2 3 2 8" xfId="37198"/>
    <cellStyle name="20% - Accent1 4 2 5 2 3 2 8 2" xfId="37199"/>
    <cellStyle name="20% - Accent1 4 2 5 2 3 2 9" xfId="37200"/>
    <cellStyle name="20% - Accent1 4 2 5 2 3 3" xfId="37201"/>
    <cellStyle name="20% - Accent1 4 2 5 2 3 3 2" xfId="37202"/>
    <cellStyle name="20% - Accent1 4 2 5 2 3 3 2 2" xfId="37203"/>
    <cellStyle name="20% - Accent1 4 2 5 2 3 3 2 2 2" xfId="37204"/>
    <cellStyle name="20% - Accent1 4 2 5 2 3 3 2 2 2 2" xfId="37205"/>
    <cellStyle name="20% - Accent1 4 2 5 2 3 3 2 2 3" xfId="37206"/>
    <cellStyle name="20% - Accent1 4 2 5 2 3 3 2 3" xfId="37207"/>
    <cellStyle name="20% - Accent1 4 2 5 2 3 3 2 3 2" xfId="37208"/>
    <cellStyle name="20% - Accent1 4 2 5 2 3 3 2 4" xfId="37209"/>
    <cellStyle name="20% - Accent1 4 2 5 2 3 3 3" xfId="37210"/>
    <cellStyle name="20% - Accent1 4 2 5 2 3 3 3 2" xfId="37211"/>
    <cellStyle name="20% - Accent1 4 2 5 2 3 3 3 2 2" xfId="37212"/>
    <cellStyle name="20% - Accent1 4 2 5 2 3 3 3 2 2 2" xfId="37213"/>
    <cellStyle name="20% - Accent1 4 2 5 2 3 3 3 2 3" xfId="37214"/>
    <cellStyle name="20% - Accent1 4 2 5 2 3 3 3 3" xfId="37215"/>
    <cellStyle name="20% - Accent1 4 2 5 2 3 3 3 3 2" xfId="37216"/>
    <cellStyle name="20% - Accent1 4 2 5 2 3 3 3 4" xfId="37217"/>
    <cellStyle name="20% - Accent1 4 2 5 2 3 3 4" xfId="37218"/>
    <cellStyle name="20% - Accent1 4 2 5 2 3 3 4 2" xfId="37219"/>
    <cellStyle name="20% - Accent1 4 2 5 2 3 3 4 2 2" xfId="37220"/>
    <cellStyle name="20% - Accent1 4 2 5 2 3 3 4 2 2 2" xfId="37221"/>
    <cellStyle name="20% - Accent1 4 2 5 2 3 3 4 2 3" xfId="37222"/>
    <cellStyle name="20% - Accent1 4 2 5 2 3 3 4 3" xfId="37223"/>
    <cellStyle name="20% - Accent1 4 2 5 2 3 3 4 3 2" xfId="37224"/>
    <cellStyle name="20% - Accent1 4 2 5 2 3 3 4 4" xfId="37225"/>
    <cellStyle name="20% - Accent1 4 2 5 2 3 3 5" xfId="37226"/>
    <cellStyle name="20% - Accent1 4 2 5 2 3 3 5 2" xfId="37227"/>
    <cellStyle name="20% - Accent1 4 2 5 2 3 3 5 2 2" xfId="37228"/>
    <cellStyle name="20% - Accent1 4 2 5 2 3 3 5 3" xfId="37229"/>
    <cellStyle name="20% - Accent1 4 2 5 2 3 3 6" xfId="37230"/>
    <cellStyle name="20% - Accent1 4 2 5 2 3 3 6 2" xfId="37231"/>
    <cellStyle name="20% - Accent1 4 2 5 2 3 3 6 2 2" xfId="37232"/>
    <cellStyle name="20% - Accent1 4 2 5 2 3 3 6 3" xfId="37233"/>
    <cellStyle name="20% - Accent1 4 2 5 2 3 3 7" xfId="37234"/>
    <cellStyle name="20% - Accent1 4 2 5 2 3 3 7 2" xfId="37235"/>
    <cellStyle name="20% - Accent1 4 2 5 2 3 3 8" xfId="37236"/>
    <cellStyle name="20% - Accent1 4 2 5 2 3 3 8 2" xfId="37237"/>
    <cellStyle name="20% - Accent1 4 2 5 2 3 3 9" xfId="37238"/>
    <cellStyle name="20% - Accent1 4 2 5 2 3 4" xfId="37239"/>
    <cellStyle name="20% - Accent1 4 2 5 2 3 4 2" xfId="37240"/>
    <cellStyle name="20% - Accent1 4 2 5 2 3 4 2 2" xfId="37241"/>
    <cellStyle name="20% - Accent1 4 2 5 2 3 4 2 2 2" xfId="37242"/>
    <cellStyle name="20% - Accent1 4 2 5 2 3 4 2 3" xfId="37243"/>
    <cellStyle name="20% - Accent1 4 2 5 2 3 4 3" xfId="37244"/>
    <cellStyle name="20% - Accent1 4 2 5 2 3 4 3 2" xfId="37245"/>
    <cellStyle name="20% - Accent1 4 2 5 2 3 4 4" xfId="37246"/>
    <cellStyle name="20% - Accent1 4 2 5 2 3 5" xfId="37247"/>
    <cellStyle name="20% - Accent1 4 2 5 2 3 5 2" xfId="37248"/>
    <cellStyle name="20% - Accent1 4 2 5 2 3 5 2 2" xfId="37249"/>
    <cellStyle name="20% - Accent1 4 2 5 2 3 5 2 2 2" xfId="37250"/>
    <cellStyle name="20% - Accent1 4 2 5 2 3 5 2 3" xfId="37251"/>
    <cellStyle name="20% - Accent1 4 2 5 2 3 5 3" xfId="37252"/>
    <cellStyle name="20% - Accent1 4 2 5 2 3 5 3 2" xfId="37253"/>
    <cellStyle name="20% - Accent1 4 2 5 2 3 5 4" xfId="37254"/>
    <cellStyle name="20% - Accent1 4 2 5 2 3 6" xfId="37255"/>
    <cellStyle name="20% - Accent1 4 2 5 2 3 6 2" xfId="37256"/>
    <cellStyle name="20% - Accent1 4 2 5 2 3 6 2 2" xfId="37257"/>
    <cellStyle name="20% - Accent1 4 2 5 2 3 6 2 2 2" xfId="37258"/>
    <cellStyle name="20% - Accent1 4 2 5 2 3 6 2 3" xfId="37259"/>
    <cellStyle name="20% - Accent1 4 2 5 2 3 6 3" xfId="37260"/>
    <cellStyle name="20% - Accent1 4 2 5 2 3 6 3 2" xfId="37261"/>
    <cellStyle name="20% - Accent1 4 2 5 2 3 6 4" xfId="37262"/>
    <cellStyle name="20% - Accent1 4 2 5 2 3 7" xfId="37263"/>
    <cellStyle name="20% - Accent1 4 2 5 2 3 7 2" xfId="37264"/>
    <cellStyle name="20% - Accent1 4 2 5 2 3 7 2 2" xfId="37265"/>
    <cellStyle name="20% - Accent1 4 2 5 2 3 7 3" xfId="37266"/>
    <cellStyle name="20% - Accent1 4 2 5 2 3 8" xfId="37267"/>
    <cellStyle name="20% - Accent1 4 2 5 2 3 8 2" xfId="37268"/>
    <cellStyle name="20% - Accent1 4 2 5 2 3 8 2 2" xfId="37269"/>
    <cellStyle name="20% - Accent1 4 2 5 2 3 8 3" xfId="37270"/>
    <cellStyle name="20% - Accent1 4 2 5 2 3 9" xfId="37271"/>
    <cellStyle name="20% - Accent1 4 2 5 2 3 9 2" xfId="37272"/>
    <cellStyle name="20% - Accent1 4 2 5 2 4" xfId="37273"/>
    <cellStyle name="20% - Accent1 4 2 5 2 4 10" xfId="37274"/>
    <cellStyle name="20% - Accent1 4 2 5 2 4 10 2" xfId="37275"/>
    <cellStyle name="20% - Accent1 4 2 5 2 4 11" xfId="37276"/>
    <cellStyle name="20% - Accent1 4 2 5 2 4 2" xfId="37277"/>
    <cellStyle name="20% - Accent1 4 2 5 2 4 2 2" xfId="37278"/>
    <cellStyle name="20% - Accent1 4 2 5 2 4 2 2 2" xfId="37279"/>
    <cellStyle name="20% - Accent1 4 2 5 2 4 2 2 2 2" xfId="37280"/>
    <cellStyle name="20% - Accent1 4 2 5 2 4 2 2 2 2 2" xfId="37281"/>
    <cellStyle name="20% - Accent1 4 2 5 2 4 2 2 2 3" xfId="37282"/>
    <cellStyle name="20% - Accent1 4 2 5 2 4 2 2 3" xfId="37283"/>
    <cellStyle name="20% - Accent1 4 2 5 2 4 2 2 3 2" xfId="37284"/>
    <cellStyle name="20% - Accent1 4 2 5 2 4 2 2 4" xfId="37285"/>
    <cellStyle name="20% - Accent1 4 2 5 2 4 2 3" xfId="37286"/>
    <cellStyle name="20% - Accent1 4 2 5 2 4 2 3 2" xfId="37287"/>
    <cellStyle name="20% - Accent1 4 2 5 2 4 2 3 2 2" xfId="37288"/>
    <cellStyle name="20% - Accent1 4 2 5 2 4 2 3 2 2 2" xfId="37289"/>
    <cellStyle name="20% - Accent1 4 2 5 2 4 2 3 2 3" xfId="37290"/>
    <cellStyle name="20% - Accent1 4 2 5 2 4 2 3 3" xfId="37291"/>
    <cellStyle name="20% - Accent1 4 2 5 2 4 2 3 3 2" xfId="37292"/>
    <cellStyle name="20% - Accent1 4 2 5 2 4 2 3 4" xfId="37293"/>
    <cellStyle name="20% - Accent1 4 2 5 2 4 2 4" xfId="37294"/>
    <cellStyle name="20% - Accent1 4 2 5 2 4 2 4 2" xfId="37295"/>
    <cellStyle name="20% - Accent1 4 2 5 2 4 2 4 2 2" xfId="37296"/>
    <cellStyle name="20% - Accent1 4 2 5 2 4 2 4 2 2 2" xfId="37297"/>
    <cellStyle name="20% - Accent1 4 2 5 2 4 2 4 2 3" xfId="37298"/>
    <cellStyle name="20% - Accent1 4 2 5 2 4 2 4 3" xfId="37299"/>
    <cellStyle name="20% - Accent1 4 2 5 2 4 2 4 3 2" xfId="37300"/>
    <cellStyle name="20% - Accent1 4 2 5 2 4 2 4 4" xfId="37301"/>
    <cellStyle name="20% - Accent1 4 2 5 2 4 2 5" xfId="37302"/>
    <cellStyle name="20% - Accent1 4 2 5 2 4 2 5 2" xfId="37303"/>
    <cellStyle name="20% - Accent1 4 2 5 2 4 2 5 2 2" xfId="37304"/>
    <cellStyle name="20% - Accent1 4 2 5 2 4 2 5 3" xfId="37305"/>
    <cellStyle name="20% - Accent1 4 2 5 2 4 2 6" xfId="37306"/>
    <cellStyle name="20% - Accent1 4 2 5 2 4 2 6 2" xfId="37307"/>
    <cellStyle name="20% - Accent1 4 2 5 2 4 2 6 2 2" xfId="37308"/>
    <cellStyle name="20% - Accent1 4 2 5 2 4 2 6 3" xfId="37309"/>
    <cellStyle name="20% - Accent1 4 2 5 2 4 2 7" xfId="37310"/>
    <cellStyle name="20% - Accent1 4 2 5 2 4 2 7 2" xfId="37311"/>
    <cellStyle name="20% - Accent1 4 2 5 2 4 2 8" xfId="37312"/>
    <cellStyle name="20% - Accent1 4 2 5 2 4 2 8 2" xfId="37313"/>
    <cellStyle name="20% - Accent1 4 2 5 2 4 2 9" xfId="37314"/>
    <cellStyle name="20% - Accent1 4 2 5 2 4 3" xfId="37315"/>
    <cellStyle name="20% - Accent1 4 2 5 2 4 3 2" xfId="37316"/>
    <cellStyle name="20% - Accent1 4 2 5 2 4 3 2 2" xfId="37317"/>
    <cellStyle name="20% - Accent1 4 2 5 2 4 3 2 2 2" xfId="37318"/>
    <cellStyle name="20% - Accent1 4 2 5 2 4 3 2 2 2 2" xfId="37319"/>
    <cellStyle name="20% - Accent1 4 2 5 2 4 3 2 2 3" xfId="37320"/>
    <cellStyle name="20% - Accent1 4 2 5 2 4 3 2 3" xfId="37321"/>
    <cellStyle name="20% - Accent1 4 2 5 2 4 3 2 3 2" xfId="37322"/>
    <cellStyle name="20% - Accent1 4 2 5 2 4 3 2 4" xfId="37323"/>
    <cellStyle name="20% - Accent1 4 2 5 2 4 3 3" xfId="37324"/>
    <cellStyle name="20% - Accent1 4 2 5 2 4 3 3 2" xfId="37325"/>
    <cellStyle name="20% - Accent1 4 2 5 2 4 3 3 2 2" xfId="37326"/>
    <cellStyle name="20% - Accent1 4 2 5 2 4 3 3 2 2 2" xfId="37327"/>
    <cellStyle name="20% - Accent1 4 2 5 2 4 3 3 2 3" xfId="37328"/>
    <cellStyle name="20% - Accent1 4 2 5 2 4 3 3 3" xfId="37329"/>
    <cellStyle name="20% - Accent1 4 2 5 2 4 3 3 3 2" xfId="37330"/>
    <cellStyle name="20% - Accent1 4 2 5 2 4 3 3 4" xfId="37331"/>
    <cellStyle name="20% - Accent1 4 2 5 2 4 3 4" xfId="37332"/>
    <cellStyle name="20% - Accent1 4 2 5 2 4 3 4 2" xfId="37333"/>
    <cellStyle name="20% - Accent1 4 2 5 2 4 3 4 2 2" xfId="37334"/>
    <cellStyle name="20% - Accent1 4 2 5 2 4 3 4 2 2 2" xfId="37335"/>
    <cellStyle name="20% - Accent1 4 2 5 2 4 3 4 2 3" xfId="37336"/>
    <cellStyle name="20% - Accent1 4 2 5 2 4 3 4 3" xfId="37337"/>
    <cellStyle name="20% - Accent1 4 2 5 2 4 3 4 3 2" xfId="37338"/>
    <cellStyle name="20% - Accent1 4 2 5 2 4 3 4 4" xfId="37339"/>
    <cellStyle name="20% - Accent1 4 2 5 2 4 3 5" xfId="37340"/>
    <cellStyle name="20% - Accent1 4 2 5 2 4 3 5 2" xfId="37341"/>
    <cellStyle name="20% - Accent1 4 2 5 2 4 3 5 2 2" xfId="37342"/>
    <cellStyle name="20% - Accent1 4 2 5 2 4 3 5 3" xfId="37343"/>
    <cellStyle name="20% - Accent1 4 2 5 2 4 3 6" xfId="37344"/>
    <cellStyle name="20% - Accent1 4 2 5 2 4 3 6 2" xfId="37345"/>
    <cellStyle name="20% - Accent1 4 2 5 2 4 3 6 2 2" xfId="37346"/>
    <cellStyle name="20% - Accent1 4 2 5 2 4 3 6 3" xfId="37347"/>
    <cellStyle name="20% - Accent1 4 2 5 2 4 3 7" xfId="37348"/>
    <cellStyle name="20% - Accent1 4 2 5 2 4 3 7 2" xfId="37349"/>
    <cellStyle name="20% - Accent1 4 2 5 2 4 3 8" xfId="37350"/>
    <cellStyle name="20% - Accent1 4 2 5 2 4 3 8 2" xfId="37351"/>
    <cellStyle name="20% - Accent1 4 2 5 2 4 3 9" xfId="37352"/>
    <cellStyle name="20% - Accent1 4 2 5 2 4 4" xfId="37353"/>
    <cellStyle name="20% - Accent1 4 2 5 2 4 4 2" xfId="37354"/>
    <cellStyle name="20% - Accent1 4 2 5 2 4 4 2 2" xfId="37355"/>
    <cellStyle name="20% - Accent1 4 2 5 2 4 4 2 2 2" xfId="37356"/>
    <cellStyle name="20% - Accent1 4 2 5 2 4 4 2 3" xfId="37357"/>
    <cellStyle name="20% - Accent1 4 2 5 2 4 4 3" xfId="37358"/>
    <cellStyle name="20% - Accent1 4 2 5 2 4 4 3 2" xfId="37359"/>
    <cellStyle name="20% - Accent1 4 2 5 2 4 4 4" xfId="37360"/>
    <cellStyle name="20% - Accent1 4 2 5 2 4 5" xfId="37361"/>
    <cellStyle name="20% - Accent1 4 2 5 2 4 5 2" xfId="37362"/>
    <cellStyle name="20% - Accent1 4 2 5 2 4 5 2 2" xfId="37363"/>
    <cellStyle name="20% - Accent1 4 2 5 2 4 5 2 2 2" xfId="37364"/>
    <cellStyle name="20% - Accent1 4 2 5 2 4 5 2 3" xfId="37365"/>
    <cellStyle name="20% - Accent1 4 2 5 2 4 5 3" xfId="37366"/>
    <cellStyle name="20% - Accent1 4 2 5 2 4 5 3 2" xfId="37367"/>
    <cellStyle name="20% - Accent1 4 2 5 2 4 5 4" xfId="37368"/>
    <cellStyle name="20% - Accent1 4 2 5 2 4 6" xfId="37369"/>
    <cellStyle name="20% - Accent1 4 2 5 2 4 6 2" xfId="37370"/>
    <cellStyle name="20% - Accent1 4 2 5 2 4 6 2 2" xfId="37371"/>
    <cellStyle name="20% - Accent1 4 2 5 2 4 6 2 2 2" xfId="37372"/>
    <cellStyle name="20% - Accent1 4 2 5 2 4 6 2 3" xfId="37373"/>
    <cellStyle name="20% - Accent1 4 2 5 2 4 6 3" xfId="37374"/>
    <cellStyle name="20% - Accent1 4 2 5 2 4 6 3 2" xfId="37375"/>
    <cellStyle name="20% - Accent1 4 2 5 2 4 6 4" xfId="37376"/>
    <cellStyle name="20% - Accent1 4 2 5 2 4 7" xfId="37377"/>
    <cellStyle name="20% - Accent1 4 2 5 2 4 7 2" xfId="37378"/>
    <cellStyle name="20% - Accent1 4 2 5 2 4 7 2 2" xfId="37379"/>
    <cellStyle name="20% - Accent1 4 2 5 2 4 7 3" xfId="37380"/>
    <cellStyle name="20% - Accent1 4 2 5 2 4 8" xfId="37381"/>
    <cellStyle name="20% - Accent1 4 2 5 2 4 8 2" xfId="37382"/>
    <cellStyle name="20% - Accent1 4 2 5 2 4 8 2 2" xfId="37383"/>
    <cellStyle name="20% - Accent1 4 2 5 2 4 8 3" xfId="37384"/>
    <cellStyle name="20% - Accent1 4 2 5 2 4 9" xfId="37385"/>
    <cellStyle name="20% - Accent1 4 2 5 2 4 9 2" xfId="37386"/>
    <cellStyle name="20% - Accent1 4 2 5 2 5" xfId="37387"/>
    <cellStyle name="20% - Accent1 4 2 5 2 5 2" xfId="37388"/>
    <cellStyle name="20% - Accent1 4 2 5 2 5 2 2" xfId="37389"/>
    <cellStyle name="20% - Accent1 4 2 5 2 5 2 2 2" xfId="37390"/>
    <cellStyle name="20% - Accent1 4 2 5 2 5 2 2 2 2" xfId="37391"/>
    <cellStyle name="20% - Accent1 4 2 5 2 5 2 2 3" xfId="37392"/>
    <cellStyle name="20% - Accent1 4 2 5 2 5 2 3" xfId="37393"/>
    <cellStyle name="20% - Accent1 4 2 5 2 5 2 3 2" xfId="37394"/>
    <cellStyle name="20% - Accent1 4 2 5 2 5 2 4" xfId="37395"/>
    <cellStyle name="20% - Accent1 4 2 5 2 5 3" xfId="37396"/>
    <cellStyle name="20% - Accent1 4 2 5 2 5 3 2" xfId="37397"/>
    <cellStyle name="20% - Accent1 4 2 5 2 5 3 2 2" xfId="37398"/>
    <cellStyle name="20% - Accent1 4 2 5 2 5 3 2 2 2" xfId="37399"/>
    <cellStyle name="20% - Accent1 4 2 5 2 5 3 2 3" xfId="37400"/>
    <cellStyle name="20% - Accent1 4 2 5 2 5 3 3" xfId="37401"/>
    <cellStyle name="20% - Accent1 4 2 5 2 5 3 3 2" xfId="37402"/>
    <cellStyle name="20% - Accent1 4 2 5 2 5 3 4" xfId="37403"/>
    <cellStyle name="20% - Accent1 4 2 5 2 5 4" xfId="37404"/>
    <cellStyle name="20% - Accent1 4 2 5 2 5 4 2" xfId="37405"/>
    <cellStyle name="20% - Accent1 4 2 5 2 5 4 2 2" xfId="37406"/>
    <cellStyle name="20% - Accent1 4 2 5 2 5 4 2 2 2" xfId="37407"/>
    <cellStyle name="20% - Accent1 4 2 5 2 5 4 2 3" xfId="37408"/>
    <cellStyle name="20% - Accent1 4 2 5 2 5 4 3" xfId="37409"/>
    <cellStyle name="20% - Accent1 4 2 5 2 5 4 3 2" xfId="37410"/>
    <cellStyle name="20% - Accent1 4 2 5 2 5 4 4" xfId="37411"/>
    <cellStyle name="20% - Accent1 4 2 5 2 5 5" xfId="37412"/>
    <cellStyle name="20% - Accent1 4 2 5 2 5 5 2" xfId="37413"/>
    <cellStyle name="20% - Accent1 4 2 5 2 5 5 2 2" xfId="37414"/>
    <cellStyle name="20% - Accent1 4 2 5 2 5 5 3" xfId="37415"/>
    <cellStyle name="20% - Accent1 4 2 5 2 5 6" xfId="37416"/>
    <cellStyle name="20% - Accent1 4 2 5 2 5 6 2" xfId="37417"/>
    <cellStyle name="20% - Accent1 4 2 5 2 5 6 2 2" xfId="37418"/>
    <cellStyle name="20% - Accent1 4 2 5 2 5 6 3" xfId="37419"/>
    <cellStyle name="20% - Accent1 4 2 5 2 5 7" xfId="37420"/>
    <cellStyle name="20% - Accent1 4 2 5 2 5 7 2" xfId="37421"/>
    <cellStyle name="20% - Accent1 4 2 5 2 5 8" xfId="37422"/>
    <cellStyle name="20% - Accent1 4 2 5 2 5 8 2" xfId="37423"/>
    <cellStyle name="20% - Accent1 4 2 5 2 5 9" xfId="37424"/>
    <cellStyle name="20% - Accent1 4 2 5 2 6" xfId="37425"/>
    <cellStyle name="20% - Accent1 4 2 5 2 6 2" xfId="37426"/>
    <cellStyle name="20% - Accent1 4 2 5 2 6 2 2" xfId="37427"/>
    <cellStyle name="20% - Accent1 4 2 5 2 6 2 2 2" xfId="37428"/>
    <cellStyle name="20% - Accent1 4 2 5 2 6 2 2 2 2" xfId="37429"/>
    <cellStyle name="20% - Accent1 4 2 5 2 6 2 2 3" xfId="37430"/>
    <cellStyle name="20% - Accent1 4 2 5 2 6 2 3" xfId="37431"/>
    <cellStyle name="20% - Accent1 4 2 5 2 6 2 3 2" xfId="37432"/>
    <cellStyle name="20% - Accent1 4 2 5 2 6 2 4" xfId="37433"/>
    <cellStyle name="20% - Accent1 4 2 5 2 6 3" xfId="37434"/>
    <cellStyle name="20% - Accent1 4 2 5 2 6 3 2" xfId="37435"/>
    <cellStyle name="20% - Accent1 4 2 5 2 6 3 2 2" xfId="37436"/>
    <cellStyle name="20% - Accent1 4 2 5 2 6 3 2 2 2" xfId="37437"/>
    <cellStyle name="20% - Accent1 4 2 5 2 6 3 2 3" xfId="37438"/>
    <cellStyle name="20% - Accent1 4 2 5 2 6 3 3" xfId="37439"/>
    <cellStyle name="20% - Accent1 4 2 5 2 6 3 3 2" xfId="37440"/>
    <cellStyle name="20% - Accent1 4 2 5 2 6 3 4" xfId="37441"/>
    <cellStyle name="20% - Accent1 4 2 5 2 6 4" xfId="37442"/>
    <cellStyle name="20% - Accent1 4 2 5 2 6 4 2" xfId="37443"/>
    <cellStyle name="20% - Accent1 4 2 5 2 6 4 2 2" xfId="37444"/>
    <cellStyle name="20% - Accent1 4 2 5 2 6 4 2 2 2" xfId="37445"/>
    <cellStyle name="20% - Accent1 4 2 5 2 6 4 2 3" xfId="37446"/>
    <cellStyle name="20% - Accent1 4 2 5 2 6 4 3" xfId="37447"/>
    <cellStyle name="20% - Accent1 4 2 5 2 6 4 3 2" xfId="37448"/>
    <cellStyle name="20% - Accent1 4 2 5 2 6 4 4" xfId="37449"/>
    <cellStyle name="20% - Accent1 4 2 5 2 6 5" xfId="37450"/>
    <cellStyle name="20% - Accent1 4 2 5 2 6 5 2" xfId="37451"/>
    <cellStyle name="20% - Accent1 4 2 5 2 6 5 2 2" xfId="37452"/>
    <cellStyle name="20% - Accent1 4 2 5 2 6 5 3" xfId="37453"/>
    <cellStyle name="20% - Accent1 4 2 5 2 6 6" xfId="37454"/>
    <cellStyle name="20% - Accent1 4 2 5 2 6 6 2" xfId="37455"/>
    <cellStyle name="20% - Accent1 4 2 5 2 6 6 2 2" xfId="37456"/>
    <cellStyle name="20% - Accent1 4 2 5 2 6 6 3" xfId="37457"/>
    <cellStyle name="20% - Accent1 4 2 5 2 6 7" xfId="37458"/>
    <cellStyle name="20% - Accent1 4 2 5 2 6 7 2" xfId="37459"/>
    <cellStyle name="20% - Accent1 4 2 5 2 6 8" xfId="37460"/>
    <cellStyle name="20% - Accent1 4 2 5 2 6 8 2" xfId="37461"/>
    <cellStyle name="20% - Accent1 4 2 5 2 6 9" xfId="37462"/>
    <cellStyle name="20% - Accent1 4 2 5 2 7" xfId="37463"/>
    <cellStyle name="20% - Accent1 4 2 5 2 7 2" xfId="37464"/>
    <cellStyle name="20% - Accent1 4 2 5 2 7 2 2" xfId="37465"/>
    <cellStyle name="20% - Accent1 4 2 5 2 7 2 2 2" xfId="37466"/>
    <cellStyle name="20% - Accent1 4 2 5 2 7 2 3" xfId="37467"/>
    <cellStyle name="20% - Accent1 4 2 5 2 7 3" xfId="37468"/>
    <cellStyle name="20% - Accent1 4 2 5 2 7 3 2" xfId="37469"/>
    <cellStyle name="20% - Accent1 4 2 5 2 7 4" xfId="37470"/>
    <cellStyle name="20% - Accent1 4 2 5 2 8" xfId="37471"/>
    <cellStyle name="20% - Accent1 4 2 5 2 8 2" xfId="37472"/>
    <cellStyle name="20% - Accent1 4 2 5 2 8 2 2" xfId="37473"/>
    <cellStyle name="20% - Accent1 4 2 5 2 8 2 2 2" xfId="37474"/>
    <cellStyle name="20% - Accent1 4 2 5 2 8 2 3" xfId="37475"/>
    <cellStyle name="20% - Accent1 4 2 5 2 8 3" xfId="37476"/>
    <cellStyle name="20% - Accent1 4 2 5 2 8 3 2" xfId="37477"/>
    <cellStyle name="20% - Accent1 4 2 5 2 8 4" xfId="37478"/>
    <cellStyle name="20% - Accent1 4 2 5 2 9" xfId="37479"/>
    <cellStyle name="20% - Accent1 4 2 5 2 9 2" xfId="37480"/>
    <cellStyle name="20% - Accent1 4 2 5 2 9 2 2" xfId="37481"/>
    <cellStyle name="20% - Accent1 4 2 5 2 9 2 2 2" xfId="37482"/>
    <cellStyle name="20% - Accent1 4 2 5 2 9 2 3" xfId="37483"/>
    <cellStyle name="20% - Accent1 4 2 5 2 9 3" xfId="37484"/>
    <cellStyle name="20% - Accent1 4 2 5 2 9 3 2" xfId="37485"/>
    <cellStyle name="20% - Accent1 4 2 5 2 9 4" xfId="37486"/>
    <cellStyle name="20% - Accent1 4 2 5 3" xfId="37487"/>
    <cellStyle name="20% - Accent1 4 2 5 3 10" xfId="37488"/>
    <cellStyle name="20% - Accent1 4 2 5 3 10 2" xfId="37489"/>
    <cellStyle name="20% - Accent1 4 2 5 3 11" xfId="37490"/>
    <cellStyle name="20% - Accent1 4 2 5 3 2" xfId="37491"/>
    <cellStyle name="20% - Accent1 4 2 5 3 2 2" xfId="37492"/>
    <cellStyle name="20% - Accent1 4 2 5 3 2 2 2" xfId="37493"/>
    <cellStyle name="20% - Accent1 4 2 5 3 2 2 2 2" xfId="37494"/>
    <cellStyle name="20% - Accent1 4 2 5 3 2 2 2 2 2" xfId="37495"/>
    <cellStyle name="20% - Accent1 4 2 5 3 2 2 2 3" xfId="37496"/>
    <cellStyle name="20% - Accent1 4 2 5 3 2 2 3" xfId="37497"/>
    <cellStyle name="20% - Accent1 4 2 5 3 2 2 3 2" xfId="37498"/>
    <cellStyle name="20% - Accent1 4 2 5 3 2 2 4" xfId="37499"/>
    <cellStyle name="20% - Accent1 4 2 5 3 2 3" xfId="37500"/>
    <cellStyle name="20% - Accent1 4 2 5 3 2 3 2" xfId="37501"/>
    <cellStyle name="20% - Accent1 4 2 5 3 2 3 2 2" xfId="37502"/>
    <cellStyle name="20% - Accent1 4 2 5 3 2 3 2 2 2" xfId="37503"/>
    <cellStyle name="20% - Accent1 4 2 5 3 2 3 2 3" xfId="37504"/>
    <cellStyle name="20% - Accent1 4 2 5 3 2 3 3" xfId="37505"/>
    <cellStyle name="20% - Accent1 4 2 5 3 2 3 3 2" xfId="37506"/>
    <cellStyle name="20% - Accent1 4 2 5 3 2 3 4" xfId="37507"/>
    <cellStyle name="20% - Accent1 4 2 5 3 2 4" xfId="37508"/>
    <cellStyle name="20% - Accent1 4 2 5 3 2 4 2" xfId="37509"/>
    <cellStyle name="20% - Accent1 4 2 5 3 2 4 2 2" xfId="37510"/>
    <cellStyle name="20% - Accent1 4 2 5 3 2 4 2 2 2" xfId="37511"/>
    <cellStyle name="20% - Accent1 4 2 5 3 2 4 2 3" xfId="37512"/>
    <cellStyle name="20% - Accent1 4 2 5 3 2 4 3" xfId="37513"/>
    <cellStyle name="20% - Accent1 4 2 5 3 2 4 3 2" xfId="37514"/>
    <cellStyle name="20% - Accent1 4 2 5 3 2 4 4" xfId="37515"/>
    <cellStyle name="20% - Accent1 4 2 5 3 2 5" xfId="37516"/>
    <cellStyle name="20% - Accent1 4 2 5 3 2 5 2" xfId="37517"/>
    <cellStyle name="20% - Accent1 4 2 5 3 2 5 2 2" xfId="37518"/>
    <cellStyle name="20% - Accent1 4 2 5 3 2 5 3" xfId="37519"/>
    <cellStyle name="20% - Accent1 4 2 5 3 2 6" xfId="37520"/>
    <cellStyle name="20% - Accent1 4 2 5 3 2 6 2" xfId="37521"/>
    <cellStyle name="20% - Accent1 4 2 5 3 2 6 2 2" xfId="37522"/>
    <cellStyle name="20% - Accent1 4 2 5 3 2 6 3" xfId="37523"/>
    <cellStyle name="20% - Accent1 4 2 5 3 2 7" xfId="37524"/>
    <cellStyle name="20% - Accent1 4 2 5 3 2 7 2" xfId="37525"/>
    <cellStyle name="20% - Accent1 4 2 5 3 2 8" xfId="37526"/>
    <cellStyle name="20% - Accent1 4 2 5 3 2 8 2" xfId="37527"/>
    <cellStyle name="20% - Accent1 4 2 5 3 2 9" xfId="37528"/>
    <cellStyle name="20% - Accent1 4 2 5 3 3" xfId="37529"/>
    <cellStyle name="20% - Accent1 4 2 5 3 3 2" xfId="37530"/>
    <cellStyle name="20% - Accent1 4 2 5 3 3 2 2" xfId="37531"/>
    <cellStyle name="20% - Accent1 4 2 5 3 3 2 2 2" xfId="37532"/>
    <cellStyle name="20% - Accent1 4 2 5 3 3 2 2 2 2" xfId="37533"/>
    <cellStyle name="20% - Accent1 4 2 5 3 3 2 2 3" xfId="37534"/>
    <cellStyle name="20% - Accent1 4 2 5 3 3 2 3" xfId="37535"/>
    <cellStyle name="20% - Accent1 4 2 5 3 3 2 3 2" xfId="37536"/>
    <cellStyle name="20% - Accent1 4 2 5 3 3 2 4" xfId="37537"/>
    <cellStyle name="20% - Accent1 4 2 5 3 3 3" xfId="37538"/>
    <cellStyle name="20% - Accent1 4 2 5 3 3 3 2" xfId="37539"/>
    <cellStyle name="20% - Accent1 4 2 5 3 3 3 2 2" xfId="37540"/>
    <cellStyle name="20% - Accent1 4 2 5 3 3 3 2 2 2" xfId="37541"/>
    <cellStyle name="20% - Accent1 4 2 5 3 3 3 2 3" xfId="37542"/>
    <cellStyle name="20% - Accent1 4 2 5 3 3 3 3" xfId="37543"/>
    <cellStyle name="20% - Accent1 4 2 5 3 3 3 3 2" xfId="37544"/>
    <cellStyle name="20% - Accent1 4 2 5 3 3 3 4" xfId="37545"/>
    <cellStyle name="20% - Accent1 4 2 5 3 3 4" xfId="37546"/>
    <cellStyle name="20% - Accent1 4 2 5 3 3 4 2" xfId="37547"/>
    <cellStyle name="20% - Accent1 4 2 5 3 3 4 2 2" xfId="37548"/>
    <cellStyle name="20% - Accent1 4 2 5 3 3 4 2 2 2" xfId="37549"/>
    <cellStyle name="20% - Accent1 4 2 5 3 3 4 2 3" xfId="37550"/>
    <cellStyle name="20% - Accent1 4 2 5 3 3 4 3" xfId="37551"/>
    <cellStyle name="20% - Accent1 4 2 5 3 3 4 3 2" xfId="37552"/>
    <cellStyle name="20% - Accent1 4 2 5 3 3 4 4" xfId="37553"/>
    <cellStyle name="20% - Accent1 4 2 5 3 3 5" xfId="37554"/>
    <cellStyle name="20% - Accent1 4 2 5 3 3 5 2" xfId="37555"/>
    <cellStyle name="20% - Accent1 4 2 5 3 3 5 2 2" xfId="37556"/>
    <cellStyle name="20% - Accent1 4 2 5 3 3 5 3" xfId="37557"/>
    <cellStyle name="20% - Accent1 4 2 5 3 3 6" xfId="37558"/>
    <cellStyle name="20% - Accent1 4 2 5 3 3 6 2" xfId="37559"/>
    <cellStyle name="20% - Accent1 4 2 5 3 3 6 2 2" xfId="37560"/>
    <cellStyle name="20% - Accent1 4 2 5 3 3 6 3" xfId="37561"/>
    <cellStyle name="20% - Accent1 4 2 5 3 3 7" xfId="37562"/>
    <cellStyle name="20% - Accent1 4 2 5 3 3 7 2" xfId="37563"/>
    <cellStyle name="20% - Accent1 4 2 5 3 3 8" xfId="37564"/>
    <cellStyle name="20% - Accent1 4 2 5 3 3 8 2" xfId="37565"/>
    <cellStyle name="20% - Accent1 4 2 5 3 3 9" xfId="37566"/>
    <cellStyle name="20% - Accent1 4 2 5 3 4" xfId="37567"/>
    <cellStyle name="20% - Accent1 4 2 5 3 4 2" xfId="37568"/>
    <cellStyle name="20% - Accent1 4 2 5 3 4 2 2" xfId="37569"/>
    <cellStyle name="20% - Accent1 4 2 5 3 4 2 2 2" xfId="37570"/>
    <cellStyle name="20% - Accent1 4 2 5 3 4 2 3" xfId="37571"/>
    <cellStyle name="20% - Accent1 4 2 5 3 4 3" xfId="37572"/>
    <cellStyle name="20% - Accent1 4 2 5 3 4 3 2" xfId="37573"/>
    <cellStyle name="20% - Accent1 4 2 5 3 4 4" xfId="37574"/>
    <cellStyle name="20% - Accent1 4 2 5 3 5" xfId="37575"/>
    <cellStyle name="20% - Accent1 4 2 5 3 5 2" xfId="37576"/>
    <cellStyle name="20% - Accent1 4 2 5 3 5 2 2" xfId="37577"/>
    <cellStyle name="20% - Accent1 4 2 5 3 5 2 2 2" xfId="37578"/>
    <cellStyle name="20% - Accent1 4 2 5 3 5 2 3" xfId="37579"/>
    <cellStyle name="20% - Accent1 4 2 5 3 5 3" xfId="37580"/>
    <cellStyle name="20% - Accent1 4 2 5 3 5 3 2" xfId="37581"/>
    <cellStyle name="20% - Accent1 4 2 5 3 5 4" xfId="37582"/>
    <cellStyle name="20% - Accent1 4 2 5 3 6" xfId="37583"/>
    <cellStyle name="20% - Accent1 4 2 5 3 6 2" xfId="37584"/>
    <cellStyle name="20% - Accent1 4 2 5 3 6 2 2" xfId="37585"/>
    <cellStyle name="20% - Accent1 4 2 5 3 6 2 2 2" xfId="37586"/>
    <cellStyle name="20% - Accent1 4 2 5 3 6 2 3" xfId="37587"/>
    <cellStyle name="20% - Accent1 4 2 5 3 6 3" xfId="37588"/>
    <cellStyle name="20% - Accent1 4 2 5 3 6 3 2" xfId="37589"/>
    <cellStyle name="20% - Accent1 4 2 5 3 6 4" xfId="37590"/>
    <cellStyle name="20% - Accent1 4 2 5 3 7" xfId="37591"/>
    <cellStyle name="20% - Accent1 4 2 5 3 7 2" xfId="37592"/>
    <cellStyle name="20% - Accent1 4 2 5 3 7 2 2" xfId="37593"/>
    <cellStyle name="20% - Accent1 4 2 5 3 7 3" xfId="37594"/>
    <cellStyle name="20% - Accent1 4 2 5 3 8" xfId="37595"/>
    <cellStyle name="20% - Accent1 4 2 5 3 8 2" xfId="37596"/>
    <cellStyle name="20% - Accent1 4 2 5 3 8 2 2" xfId="37597"/>
    <cellStyle name="20% - Accent1 4 2 5 3 8 3" xfId="37598"/>
    <cellStyle name="20% - Accent1 4 2 5 3 9" xfId="37599"/>
    <cellStyle name="20% - Accent1 4 2 5 3 9 2" xfId="37600"/>
    <cellStyle name="20% - Accent1 4 2 5 4" xfId="37601"/>
    <cellStyle name="20% - Accent1 4 2 5 4 10" xfId="37602"/>
    <cellStyle name="20% - Accent1 4 2 5 4 10 2" xfId="37603"/>
    <cellStyle name="20% - Accent1 4 2 5 4 11" xfId="37604"/>
    <cellStyle name="20% - Accent1 4 2 5 4 2" xfId="37605"/>
    <cellStyle name="20% - Accent1 4 2 5 4 2 2" xfId="37606"/>
    <cellStyle name="20% - Accent1 4 2 5 4 2 2 2" xfId="37607"/>
    <cellStyle name="20% - Accent1 4 2 5 4 2 2 2 2" xfId="37608"/>
    <cellStyle name="20% - Accent1 4 2 5 4 2 2 2 2 2" xfId="37609"/>
    <cellStyle name="20% - Accent1 4 2 5 4 2 2 2 3" xfId="37610"/>
    <cellStyle name="20% - Accent1 4 2 5 4 2 2 3" xfId="37611"/>
    <cellStyle name="20% - Accent1 4 2 5 4 2 2 3 2" xfId="37612"/>
    <cellStyle name="20% - Accent1 4 2 5 4 2 2 4" xfId="37613"/>
    <cellStyle name="20% - Accent1 4 2 5 4 2 3" xfId="37614"/>
    <cellStyle name="20% - Accent1 4 2 5 4 2 3 2" xfId="37615"/>
    <cellStyle name="20% - Accent1 4 2 5 4 2 3 2 2" xfId="37616"/>
    <cellStyle name="20% - Accent1 4 2 5 4 2 3 2 2 2" xfId="37617"/>
    <cellStyle name="20% - Accent1 4 2 5 4 2 3 2 3" xfId="37618"/>
    <cellStyle name="20% - Accent1 4 2 5 4 2 3 3" xfId="37619"/>
    <cellStyle name="20% - Accent1 4 2 5 4 2 3 3 2" xfId="37620"/>
    <cellStyle name="20% - Accent1 4 2 5 4 2 3 4" xfId="37621"/>
    <cellStyle name="20% - Accent1 4 2 5 4 2 4" xfId="37622"/>
    <cellStyle name="20% - Accent1 4 2 5 4 2 4 2" xfId="37623"/>
    <cellStyle name="20% - Accent1 4 2 5 4 2 4 2 2" xfId="37624"/>
    <cellStyle name="20% - Accent1 4 2 5 4 2 4 2 2 2" xfId="37625"/>
    <cellStyle name="20% - Accent1 4 2 5 4 2 4 2 3" xfId="37626"/>
    <cellStyle name="20% - Accent1 4 2 5 4 2 4 3" xfId="37627"/>
    <cellStyle name="20% - Accent1 4 2 5 4 2 4 3 2" xfId="37628"/>
    <cellStyle name="20% - Accent1 4 2 5 4 2 4 4" xfId="37629"/>
    <cellStyle name="20% - Accent1 4 2 5 4 2 5" xfId="37630"/>
    <cellStyle name="20% - Accent1 4 2 5 4 2 5 2" xfId="37631"/>
    <cellStyle name="20% - Accent1 4 2 5 4 2 5 2 2" xfId="37632"/>
    <cellStyle name="20% - Accent1 4 2 5 4 2 5 3" xfId="37633"/>
    <cellStyle name="20% - Accent1 4 2 5 4 2 6" xfId="37634"/>
    <cellStyle name="20% - Accent1 4 2 5 4 2 6 2" xfId="37635"/>
    <cellStyle name="20% - Accent1 4 2 5 4 2 6 2 2" xfId="37636"/>
    <cellStyle name="20% - Accent1 4 2 5 4 2 6 3" xfId="37637"/>
    <cellStyle name="20% - Accent1 4 2 5 4 2 7" xfId="37638"/>
    <cellStyle name="20% - Accent1 4 2 5 4 2 7 2" xfId="37639"/>
    <cellStyle name="20% - Accent1 4 2 5 4 2 8" xfId="37640"/>
    <cellStyle name="20% - Accent1 4 2 5 4 2 8 2" xfId="37641"/>
    <cellStyle name="20% - Accent1 4 2 5 4 2 9" xfId="37642"/>
    <cellStyle name="20% - Accent1 4 2 5 4 3" xfId="37643"/>
    <cellStyle name="20% - Accent1 4 2 5 4 3 2" xfId="37644"/>
    <cellStyle name="20% - Accent1 4 2 5 4 3 2 2" xfId="37645"/>
    <cellStyle name="20% - Accent1 4 2 5 4 3 2 2 2" xfId="37646"/>
    <cellStyle name="20% - Accent1 4 2 5 4 3 2 2 2 2" xfId="37647"/>
    <cellStyle name="20% - Accent1 4 2 5 4 3 2 2 3" xfId="37648"/>
    <cellStyle name="20% - Accent1 4 2 5 4 3 2 3" xfId="37649"/>
    <cellStyle name="20% - Accent1 4 2 5 4 3 2 3 2" xfId="37650"/>
    <cellStyle name="20% - Accent1 4 2 5 4 3 2 4" xfId="37651"/>
    <cellStyle name="20% - Accent1 4 2 5 4 3 3" xfId="37652"/>
    <cellStyle name="20% - Accent1 4 2 5 4 3 3 2" xfId="37653"/>
    <cellStyle name="20% - Accent1 4 2 5 4 3 3 2 2" xfId="37654"/>
    <cellStyle name="20% - Accent1 4 2 5 4 3 3 2 2 2" xfId="37655"/>
    <cellStyle name="20% - Accent1 4 2 5 4 3 3 2 3" xfId="37656"/>
    <cellStyle name="20% - Accent1 4 2 5 4 3 3 3" xfId="37657"/>
    <cellStyle name="20% - Accent1 4 2 5 4 3 3 3 2" xfId="37658"/>
    <cellStyle name="20% - Accent1 4 2 5 4 3 3 4" xfId="37659"/>
    <cellStyle name="20% - Accent1 4 2 5 4 3 4" xfId="37660"/>
    <cellStyle name="20% - Accent1 4 2 5 4 3 4 2" xfId="37661"/>
    <cellStyle name="20% - Accent1 4 2 5 4 3 4 2 2" xfId="37662"/>
    <cellStyle name="20% - Accent1 4 2 5 4 3 4 2 2 2" xfId="37663"/>
    <cellStyle name="20% - Accent1 4 2 5 4 3 4 2 3" xfId="37664"/>
    <cellStyle name="20% - Accent1 4 2 5 4 3 4 3" xfId="37665"/>
    <cellStyle name="20% - Accent1 4 2 5 4 3 4 3 2" xfId="37666"/>
    <cellStyle name="20% - Accent1 4 2 5 4 3 4 4" xfId="37667"/>
    <cellStyle name="20% - Accent1 4 2 5 4 3 5" xfId="37668"/>
    <cellStyle name="20% - Accent1 4 2 5 4 3 5 2" xfId="37669"/>
    <cellStyle name="20% - Accent1 4 2 5 4 3 5 2 2" xfId="37670"/>
    <cellStyle name="20% - Accent1 4 2 5 4 3 5 3" xfId="37671"/>
    <cellStyle name="20% - Accent1 4 2 5 4 3 6" xfId="37672"/>
    <cellStyle name="20% - Accent1 4 2 5 4 3 6 2" xfId="37673"/>
    <cellStyle name="20% - Accent1 4 2 5 4 3 6 2 2" xfId="37674"/>
    <cellStyle name="20% - Accent1 4 2 5 4 3 6 3" xfId="37675"/>
    <cellStyle name="20% - Accent1 4 2 5 4 3 7" xfId="37676"/>
    <cellStyle name="20% - Accent1 4 2 5 4 3 7 2" xfId="37677"/>
    <cellStyle name="20% - Accent1 4 2 5 4 3 8" xfId="37678"/>
    <cellStyle name="20% - Accent1 4 2 5 4 3 8 2" xfId="37679"/>
    <cellStyle name="20% - Accent1 4 2 5 4 3 9" xfId="37680"/>
    <cellStyle name="20% - Accent1 4 2 5 4 4" xfId="37681"/>
    <cellStyle name="20% - Accent1 4 2 5 4 4 2" xfId="37682"/>
    <cellStyle name="20% - Accent1 4 2 5 4 4 2 2" xfId="37683"/>
    <cellStyle name="20% - Accent1 4 2 5 4 4 2 2 2" xfId="37684"/>
    <cellStyle name="20% - Accent1 4 2 5 4 4 2 3" xfId="37685"/>
    <cellStyle name="20% - Accent1 4 2 5 4 4 3" xfId="37686"/>
    <cellStyle name="20% - Accent1 4 2 5 4 4 3 2" xfId="37687"/>
    <cellStyle name="20% - Accent1 4 2 5 4 4 4" xfId="37688"/>
    <cellStyle name="20% - Accent1 4 2 5 4 5" xfId="37689"/>
    <cellStyle name="20% - Accent1 4 2 5 4 5 2" xfId="37690"/>
    <cellStyle name="20% - Accent1 4 2 5 4 5 2 2" xfId="37691"/>
    <cellStyle name="20% - Accent1 4 2 5 4 5 2 2 2" xfId="37692"/>
    <cellStyle name="20% - Accent1 4 2 5 4 5 2 3" xfId="37693"/>
    <cellStyle name="20% - Accent1 4 2 5 4 5 3" xfId="37694"/>
    <cellStyle name="20% - Accent1 4 2 5 4 5 3 2" xfId="37695"/>
    <cellStyle name="20% - Accent1 4 2 5 4 5 4" xfId="37696"/>
    <cellStyle name="20% - Accent1 4 2 5 4 6" xfId="37697"/>
    <cellStyle name="20% - Accent1 4 2 5 4 6 2" xfId="37698"/>
    <cellStyle name="20% - Accent1 4 2 5 4 6 2 2" xfId="37699"/>
    <cellStyle name="20% - Accent1 4 2 5 4 6 2 2 2" xfId="37700"/>
    <cellStyle name="20% - Accent1 4 2 5 4 6 2 3" xfId="37701"/>
    <cellStyle name="20% - Accent1 4 2 5 4 6 3" xfId="37702"/>
    <cellStyle name="20% - Accent1 4 2 5 4 6 3 2" xfId="37703"/>
    <cellStyle name="20% - Accent1 4 2 5 4 6 4" xfId="37704"/>
    <cellStyle name="20% - Accent1 4 2 5 4 7" xfId="37705"/>
    <cellStyle name="20% - Accent1 4 2 5 4 7 2" xfId="37706"/>
    <cellStyle name="20% - Accent1 4 2 5 4 7 2 2" xfId="37707"/>
    <cellStyle name="20% - Accent1 4 2 5 4 7 3" xfId="37708"/>
    <cellStyle name="20% - Accent1 4 2 5 4 8" xfId="37709"/>
    <cellStyle name="20% - Accent1 4 2 5 4 8 2" xfId="37710"/>
    <cellStyle name="20% - Accent1 4 2 5 4 8 2 2" xfId="37711"/>
    <cellStyle name="20% - Accent1 4 2 5 4 8 3" xfId="37712"/>
    <cellStyle name="20% - Accent1 4 2 5 4 9" xfId="37713"/>
    <cellStyle name="20% - Accent1 4 2 5 4 9 2" xfId="37714"/>
    <cellStyle name="20% - Accent1 4 2 5 5" xfId="37715"/>
    <cellStyle name="20% - Accent1 4 2 5 5 10" xfId="37716"/>
    <cellStyle name="20% - Accent1 4 2 5 5 10 2" xfId="37717"/>
    <cellStyle name="20% - Accent1 4 2 5 5 11" xfId="37718"/>
    <cellStyle name="20% - Accent1 4 2 5 5 2" xfId="37719"/>
    <cellStyle name="20% - Accent1 4 2 5 5 2 2" xfId="37720"/>
    <cellStyle name="20% - Accent1 4 2 5 5 2 2 2" xfId="37721"/>
    <cellStyle name="20% - Accent1 4 2 5 5 2 2 2 2" xfId="37722"/>
    <cellStyle name="20% - Accent1 4 2 5 5 2 2 2 2 2" xfId="37723"/>
    <cellStyle name="20% - Accent1 4 2 5 5 2 2 2 3" xfId="37724"/>
    <cellStyle name="20% - Accent1 4 2 5 5 2 2 3" xfId="37725"/>
    <cellStyle name="20% - Accent1 4 2 5 5 2 2 3 2" xfId="37726"/>
    <cellStyle name="20% - Accent1 4 2 5 5 2 2 4" xfId="37727"/>
    <cellStyle name="20% - Accent1 4 2 5 5 2 3" xfId="37728"/>
    <cellStyle name="20% - Accent1 4 2 5 5 2 3 2" xfId="37729"/>
    <cellStyle name="20% - Accent1 4 2 5 5 2 3 2 2" xfId="37730"/>
    <cellStyle name="20% - Accent1 4 2 5 5 2 3 2 2 2" xfId="37731"/>
    <cellStyle name="20% - Accent1 4 2 5 5 2 3 2 3" xfId="37732"/>
    <cellStyle name="20% - Accent1 4 2 5 5 2 3 3" xfId="37733"/>
    <cellStyle name="20% - Accent1 4 2 5 5 2 3 3 2" xfId="37734"/>
    <cellStyle name="20% - Accent1 4 2 5 5 2 3 4" xfId="37735"/>
    <cellStyle name="20% - Accent1 4 2 5 5 2 4" xfId="37736"/>
    <cellStyle name="20% - Accent1 4 2 5 5 2 4 2" xfId="37737"/>
    <cellStyle name="20% - Accent1 4 2 5 5 2 4 2 2" xfId="37738"/>
    <cellStyle name="20% - Accent1 4 2 5 5 2 4 2 2 2" xfId="37739"/>
    <cellStyle name="20% - Accent1 4 2 5 5 2 4 2 3" xfId="37740"/>
    <cellStyle name="20% - Accent1 4 2 5 5 2 4 3" xfId="37741"/>
    <cellStyle name="20% - Accent1 4 2 5 5 2 4 3 2" xfId="37742"/>
    <cellStyle name="20% - Accent1 4 2 5 5 2 4 4" xfId="37743"/>
    <cellStyle name="20% - Accent1 4 2 5 5 2 5" xfId="37744"/>
    <cellStyle name="20% - Accent1 4 2 5 5 2 5 2" xfId="37745"/>
    <cellStyle name="20% - Accent1 4 2 5 5 2 5 2 2" xfId="37746"/>
    <cellStyle name="20% - Accent1 4 2 5 5 2 5 3" xfId="37747"/>
    <cellStyle name="20% - Accent1 4 2 5 5 2 6" xfId="37748"/>
    <cellStyle name="20% - Accent1 4 2 5 5 2 6 2" xfId="37749"/>
    <cellStyle name="20% - Accent1 4 2 5 5 2 6 2 2" xfId="37750"/>
    <cellStyle name="20% - Accent1 4 2 5 5 2 6 3" xfId="37751"/>
    <cellStyle name="20% - Accent1 4 2 5 5 2 7" xfId="37752"/>
    <cellStyle name="20% - Accent1 4 2 5 5 2 7 2" xfId="37753"/>
    <cellStyle name="20% - Accent1 4 2 5 5 2 8" xfId="37754"/>
    <cellStyle name="20% - Accent1 4 2 5 5 2 8 2" xfId="37755"/>
    <cellStyle name="20% - Accent1 4 2 5 5 2 9" xfId="37756"/>
    <cellStyle name="20% - Accent1 4 2 5 5 3" xfId="37757"/>
    <cellStyle name="20% - Accent1 4 2 5 5 3 2" xfId="37758"/>
    <cellStyle name="20% - Accent1 4 2 5 5 3 2 2" xfId="37759"/>
    <cellStyle name="20% - Accent1 4 2 5 5 3 2 2 2" xfId="37760"/>
    <cellStyle name="20% - Accent1 4 2 5 5 3 2 2 2 2" xfId="37761"/>
    <cellStyle name="20% - Accent1 4 2 5 5 3 2 2 3" xfId="37762"/>
    <cellStyle name="20% - Accent1 4 2 5 5 3 2 3" xfId="37763"/>
    <cellStyle name="20% - Accent1 4 2 5 5 3 2 3 2" xfId="37764"/>
    <cellStyle name="20% - Accent1 4 2 5 5 3 2 4" xfId="37765"/>
    <cellStyle name="20% - Accent1 4 2 5 5 3 3" xfId="37766"/>
    <cellStyle name="20% - Accent1 4 2 5 5 3 3 2" xfId="37767"/>
    <cellStyle name="20% - Accent1 4 2 5 5 3 3 2 2" xfId="37768"/>
    <cellStyle name="20% - Accent1 4 2 5 5 3 3 2 2 2" xfId="37769"/>
    <cellStyle name="20% - Accent1 4 2 5 5 3 3 2 3" xfId="37770"/>
    <cellStyle name="20% - Accent1 4 2 5 5 3 3 3" xfId="37771"/>
    <cellStyle name="20% - Accent1 4 2 5 5 3 3 3 2" xfId="37772"/>
    <cellStyle name="20% - Accent1 4 2 5 5 3 3 4" xfId="37773"/>
    <cellStyle name="20% - Accent1 4 2 5 5 3 4" xfId="37774"/>
    <cellStyle name="20% - Accent1 4 2 5 5 3 4 2" xfId="37775"/>
    <cellStyle name="20% - Accent1 4 2 5 5 3 4 2 2" xfId="37776"/>
    <cellStyle name="20% - Accent1 4 2 5 5 3 4 2 2 2" xfId="37777"/>
    <cellStyle name="20% - Accent1 4 2 5 5 3 4 2 3" xfId="37778"/>
    <cellStyle name="20% - Accent1 4 2 5 5 3 4 3" xfId="37779"/>
    <cellStyle name="20% - Accent1 4 2 5 5 3 4 3 2" xfId="37780"/>
    <cellStyle name="20% - Accent1 4 2 5 5 3 4 4" xfId="37781"/>
    <cellStyle name="20% - Accent1 4 2 5 5 3 5" xfId="37782"/>
    <cellStyle name="20% - Accent1 4 2 5 5 3 5 2" xfId="37783"/>
    <cellStyle name="20% - Accent1 4 2 5 5 3 5 2 2" xfId="37784"/>
    <cellStyle name="20% - Accent1 4 2 5 5 3 5 3" xfId="37785"/>
    <cellStyle name="20% - Accent1 4 2 5 5 3 6" xfId="37786"/>
    <cellStyle name="20% - Accent1 4 2 5 5 3 6 2" xfId="37787"/>
    <cellStyle name="20% - Accent1 4 2 5 5 3 6 2 2" xfId="37788"/>
    <cellStyle name="20% - Accent1 4 2 5 5 3 6 3" xfId="37789"/>
    <cellStyle name="20% - Accent1 4 2 5 5 3 7" xfId="37790"/>
    <cellStyle name="20% - Accent1 4 2 5 5 3 7 2" xfId="37791"/>
    <cellStyle name="20% - Accent1 4 2 5 5 3 8" xfId="37792"/>
    <cellStyle name="20% - Accent1 4 2 5 5 3 8 2" xfId="37793"/>
    <cellStyle name="20% - Accent1 4 2 5 5 3 9" xfId="37794"/>
    <cellStyle name="20% - Accent1 4 2 5 5 4" xfId="37795"/>
    <cellStyle name="20% - Accent1 4 2 5 5 4 2" xfId="37796"/>
    <cellStyle name="20% - Accent1 4 2 5 5 4 2 2" xfId="37797"/>
    <cellStyle name="20% - Accent1 4 2 5 5 4 2 2 2" xfId="37798"/>
    <cellStyle name="20% - Accent1 4 2 5 5 4 2 3" xfId="37799"/>
    <cellStyle name="20% - Accent1 4 2 5 5 4 3" xfId="37800"/>
    <cellStyle name="20% - Accent1 4 2 5 5 4 3 2" xfId="37801"/>
    <cellStyle name="20% - Accent1 4 2 5 5 4 4" xfId="37802"/>
    <cellStyle name="20% - Accent1 4 2 5 5 5" xfId="37803"/>
    <cellStyle name="20% - Accent1 4 2 5 5 5 2" xfId="37804"/>
    <cellStyle name="20% - Accent1 4 2 5 5 5 2 2" xfId="37805"/>
    <cellStyle name="20% - Accent1 4 2 5 5 5 2 2 2" xfId="37806"/>
    <cellStyle name="20% - Accent1 4 2 5 5 5 2 3" xfId="37807"/>
    <cellStyle name="20% - Accent1 4 2 5 5 5 3" xfId="37808"/>
    <cellStyle name="20% - Accent1 4 2 5 5 5 3 2" xfId="37809"/>
    <cellStyle name="20% - Accent1 4 2 5 5 5 4" xfId="37810"/>
    <cellStyle name="20% - Accent1 4 2 5 5 6" xfId="37811"/>
    <cellStyle name="20% - Accent1 4 2 5 5 6 2" xfId="37812"/>
    <cellStyle name="20% - Accent1 4 2 5 5 6 2 2" xfId="37813"/>
    <cellStyle name="20% - Accent1 4 2 5 5 6 2 2 2" xfId="37814"/>
    <cellStyle name="20% - Accent1 4 2 5 5 6 2 3" xfId="37815"/>
    <cellStyle name="20% - Accent1 4 2 5 5 6 3" xfId="37816"/>
    <cellStyle name="20% - Accent1 4 2 5 5 6 3 2" xfId="37817"/>
    <cellStyle name="20% - Accent1 4 2 5 5 6 4" xfId="37818"/>
    <cellStyle name="20% - Accent1 4 2 5 5 7" xfId="37819"/>
    <cellStyle name="20% - Accent1 4 2 5 5 7 2" xfId="37820"/>
    <cellStyle name="20% - Accent1 4 2 5 5 7 2 2" xfId="37821"/>
    <cellStyle name="20% - Accent1 4 2 5 5 7 3" xfId="37822"/>
    <cellStyle name="20% - Accent1 4 2 5 5 8" xfId="37823"/>
    <cellStyle name="20% - Accent1 4 2 5 5 8 2" xfId="37824"/>
    <cellStyle name="20% - Accent1 4 2 5 5 8 2 2" xfId="37825"/>
    <cellStyle name="20% - Accent1 4 2 5 5 8 3" xfId="37826"/>
    <cellStyle name="20% - Accent1 4 2 5 5 9" xfId="37827"/>
    <cellStyle name="20% - Accent1 4 2 5 5 9 2" xfId="37828"/>
    <cellStyle name="20% - Accent1 4 2 5 6" xfId="37829"/>
    <cellStyle name="20% - Accent1 4 2 5 6 2" xfId="37830"/>
    <cellStyle name="20% - Accent1 4 2 5 6 2 2" xfId="37831"/>
    <cellStyle name="20% - Accent1 4 2 5 6 2 2 2" xfId="37832"/>
    <cellStyle name="20% - Accent1 4 2 5 6 2 2 2 2" xfId="37833"/>
    <cellStyle name="20% - Accent1 4 2 5 6 2 2 3" xfId="37834"/>
    <cellStyle name="20% - Accent1 4 2 5 6 2 3" xfId="37835"/>
    <cellStyle name="20% - Accent1 4 2 5 6 2 3 2" xfId="37836"/>
    <cellStyle name="20% - Accent1 4 2 5 6 2 4" xfId="37837"/>
    <cellStyle name="20% - Accent1 4 2 5 6 3" xfId="37838"/>
    <cellStyle name="20% - Accent1 4 2 5 6 3 2" xfId="37839"/>
    <cellStyle name="20% - Accent1 4 2 5 6 3 2 2" xfId="37840"/>
    <cellStyle name="20% - Accent1 4 2 5 6 3 2 2 2" xfId="37841"/>
    <cellStyle name="20% - Accent1 4 2 5 6 3 2 3" xfId="37842"/>
    <cellStyle name="20% - Accent1 4 2 5 6 3 3" xfId="37843"/>
    <cellStyle name="20% - Accent1 4 2 5 6 3 3 2" xfId="37844"/>
    <cellStyle name="20% - Accent1 4 2 5 6 3 4" xfId="37845"/>
    <cellStyle name="20% - Accent1 4 2 5 6 4" xfId="37846"/>
    <cellStyle name="20% - Accent1 4 2 5 6 4 2" xfId="37847"/>
    <cellStyle name="20% - Accent1 4 2 5 6 4 2 2" xfId="37848"/>
    <cellStyle name="20% - Accent1 4 2 5 6 4 2 2 2" xfId="37849"/>
    <cellStyle name="20% - Accent1 4 2 5 6 4 2 3" xfId="37850"/>
    <cellStyle name="20% - Accent1 4 2 5 6 4 3" xfId="37851"/>
    <cellStyle name="20% - Accent1 4 2 5 6 4 3 2" xfId="37852"/>
    <cellStyle name="20% - Accent1 4 2 5 6 4 4" xfId="37853"/>
    <cellStyle name="20% - Accent1 4 2 5 6 5" xfId="37854"/>
    <cellStyle name="20% - Accent1 4 2 5 6 5 2" xfId="37855"/>
    <cellStyle name="20% - Accent1 4 2 5 6 5 2 2" xfId="37856"/>
    <cellStyle name="20% - Accent1 4 2 5 6 5 3" xfId="37857"/>
    <cellStyle name="20% - Accent1 4 2 5 6 6" xfId="37858"/>
    <cellStyle name="20% - Accent1 4 2 5 6 6 2" xfId="37859"/>
    <cellStyle name="20% - Accent1 4 2 5 6 6 2 2" xfId="37860"/>
    <cellStyle name="20% - Accent1 4 2 5 6 6 3" xfId="37861"/>
    <cellStyle name="20% - Accent1 4 2 5 6 7" xfId="37862"/>
    <cellStyle name="20% - Accent1 4 2 5 6 7 2" xfId="37863"/>
    <cellStyle name="20% - Accent1 4 2 5 6 8" xfId="37864"/>
    <cellStyle name="20% - Accent1 4 2 5 6 8 2" xfId="37865"/>
    <cellStyle name="20% - Accent1 4 2 5 6 9" xfId="37866"/>
    <cellStyle name="20% - Accent1 4 2 5 7" xfId="37867"/>
    <cellStyle name="20% - Accent1 4 2 5 7 2" xfId="37868"/>
    <cellStyle name="20% - Accent1 4 2 5 7 2 2" xfId="37869"/>
    <cellStyle name="20% - Accent1 4 2 5 7 2 2 2" xfId="37870"/>
    <cellStyle name="20% - Accent1 4 2 5 7 2 2 2 2" xfId="37871"/>
    <cellStyle name="20% - Accent1 4 2 5 7 2 2 3" xfId="37872"/>
    <cellStyle name="20% - Accent1 4 2 5 7 2 3" xfId="37873"/>
    <cellStyle name="20% - Accent1 4 2 5 7 2 3 2" xfId="37874"/>
    <cellStyle name="20% - Accent1 4 2 5 7 2 4" xfId="37875"/>
    <cellStyle name="20% - Accent1 4 2 5 7 3" xfId="37876"/>
    <cellStyle name="20% - Accent1 4 2 5 7 3 2" xfId="37877"/>
    <cellStyle name="20% - Accent1 4 2 5 7 3 2 2" xfId="37878"/>
    <cellStyle name="20% - Accent1 4 2 5 7 3 2 2 2" xfId="37879"/>
    <cellStyle name="20% - Accent1 4 2 5 7 3 2 3" xfId="37880"/>
    <cellStyle name="20% - Accent1 4 2 5 7 3 3" xfId="37881"/>
    <cellStyle name="20% - Accent1 4 2 5 7 3 3 2" xfId="37882"/>
    <cellStyle name="20% - Accent1 4 2 5 7 3 4" xfId="37883"/>
    <cellStyle name="20% - Accent1 4 2 5 7 4" xfId="37884"/>
    <cellStyle name="20% - Accent1 4 2 5 7 4 2" xfId="37885"/>
    <cellStyle name="20% - Accent1 4 2 5 7 4 2 2" xfId="37886"/>
    <cellStyle name="20% - Accent1 4 2 5 7 4 2 2 2" xfId="37887"/>
    <cellStyle name="20% - Accent1 4 2 5 7 4 2 3" xfId="37888"/>
    <cellStyle name="20% - Accent1 4 2 5 7 4 3" xfId="37889"/>
    <cellStyle name="20% - Accent1 4 2 5 7 4 3 2" xfId="37890"/>
    <cellStyle name="20% - Accent1 4 2 5 7 4 4" xfId="37891"/>
    <cellStyle name="20% - Accent1 4 2 5 7 5" xfId="37892"/>
    <cellStyle name="20% - Accent1 4 2 5 7 5 2" xfId="37893"/>
    <cellStyle name="20% - Accent1 4 2 5 7 5 2 2" xfId="37894"/>
    <cellStyle name="20% - Accent1 4 2 5 7 5 3" xfId="37895"/>
    <cellStyle name="20% - Accent1 4 2 5 7 6" xfId="37896"/>
    <cellStyle name="20% - Accent1 4 2 5 7 6 2" xfId="37897"/>
    <cellStyle name="20% - Accent1 4 2 5 7 6 2 2" xfId="37898"/>
    <cellStyle name="20% - Accent1 4 2 5 7 6 3" xfId="37899"/>
    <cellStyle name="20% - Accent1 4 2 5 7 7" xfId="37900"/>
    <cellStyle name="20% - Accent1 4 2 5 7 7 2" xfId="37901"/>
    <cellStyle name="20% - Accent1 4 2 5 7 8" xfId="37902"/>
    <cellStyle name="20% - Accent1 4 2 5 7 8 2" xfId="37903"/>
    <cellStyle name="20% - Accent1 4 2 5 7 9" xfId="37904"/>
    <cellStyle name="20% - Accent1 4 2 5 8" xfId="37905"/>
    <cellStyle name="20% - Accent1 4 2 5 8 2" xfId="37906"/>
    <cellStyle name="20% - Accent1 4 2 5 8 2 2" xfId="37907"/>
    <cellStyle name="20% - Accent1 4 2 5 8 2 2 2" xfId="37908"/>
    <cellStyle name="20% - Accent1 4 2 5 8 2 3" xfId="37909"/>
    <cellStyle name="20% - Accent1 4 2 5 8 3" xfId="37910"/>
    <cellStyle name="20% - Accent1 4 2 5 8 3 2" xfId="37911"/>
    <cellStyle name="20% - Accent1 4 2 5 8 4" xfId="37912"/>
    <cellStyle name="20% - Accent1 4 2 5 9" xfId="37913"/>
    <cellStyle name="20% - Accent1 4 2 5 9 2" xfId="37914"/>
    <cellStyle name="20% - Accent1 4 2 5 9 2 2" xfId="37915"/>
    <cellStyle name="20% - Accent1 4 2 5 9 2 2 2" xfId="37916"/>
    <cellStyle name="20% - Accent1 4 2 5 9 2 3" xfId="37917"/>
    <cellStyle name="20% - Accent1 4 2 5 9 3" xfId="37918"/>
    <cellStyle name="20% - Accent1 4 2 5 9 3 2" xfId="37919"/>
    <cellStyle name="20% - Accent1 4 2 5 9 4" xfId="37920"/>
    <cellStyle name="20% - Accent1 4 2 6" xfId="37921"/>
    <cellStyle name="20% - Accent1 4 2 6 10" xfId="37922"/>
    <cellStyle name="20% - Accent1 4 2 6 10 2" xfId="37923"/>
    <cellStyle name="20% - Accent1 4 2 6 10 2 2" xfId="37924"/>
    <cellStyle name="20% - Accent1 4 2 6 10 3" xfId="37925"/>
    <cellStyle name="20% - Accent1 4 2 6 11" xfId="37926"/>
    <cellStyle name="20% - Accent1 4 2 6 11 2" xfId="37927"/>
    <cellStyle name="20% - Accent1 4 2 6 11 2 2" xfId="37928"/>
    <cellStyle name="20% - Accent1 4 2 6 11 3" xfId="37929"/>
    <cellStyle name="20% - Accent1 4 2 6 12" xfId="37930"/>
    <cellStyle name="20% - Accent1 4 2 6 12 2" xfId="37931"/>
    <cellStyle name="20% - Accent1 4 2 6 13" xfId="37932"/>
    <cellStyle name="20% - Accent1 4 2 6 13 2" xfId="37933"/>
    <cellStyle name="20% - Accent1 4 2 6 14" xfId="37934"/>
    <cellStyle name="20% - Accent1 4 2 6 2" xfId="37935"/>
    <cellStyle name="20% - Accent1 4 2 6 2 10" xfId="37936"/>
    <cellStyle name="20% - Accent1 4 2 6 2 10 2" xfId="37937"/>
    <cellStyle name="20% - Accent1 4 2 6 2 11" xfId="37938"/>
    <cellStyle name="20% - Accent1 4 2 6 2 2" xfId="37939"/>
    <cellStyle name="20% - Accent1 4 2 6 2 2 2" xfId="37940"/>
    <cellStyle name="20% - Accent1 4 2 6 2 2 2 2" xfId="37941"/>
    <cellStyle name="20% - Accent1 4 2 6 2 2 2 2 2" xfId="37942"/>
    <cellStyle name="20% - Accent1 4 2 6 2 2 2 2 2 2" xfId="37943"/>
    <cellStyle name="20% - Accent1 4 2 6 2 2 2 2 3" xfId="37944"/>
    <cellStyle name="20% - Accent1 4 2 6 2 2 2 3" xfId="37945"/>
    <cellStyle name="20% - Accent1 4 2 6 2 2 2 3 2" xfId="37946"/>
    <cellStyle name="20% - Accent1 4 2 6 2 2 2 4" xfId="37947"/>
    <cellStyle name="20% - Accent1 4 2 6 2 2 3" xfId="37948"/>
    <cellStyle name="20% - Accent1 4 2 6 2 2 3 2" xfId="37949"/>
    <cellStyle name="20% - Accent1 4 2 6 2 2 3 2 2" xfId="37950"/>
    <cellStyle name="20% - Accent1 4 2 6 2 2 3 2 2 2" xfId="37951"/>
    <cellStyle name="20% - Accent1 4 2 6 2 2 3 2 3" xfId="37952"/>
    <cellStyle name="20% - Accent1 4 2 6 2 2 3 3" xfId="37953"/>
    <cellStyle name="20% - Accent1 4 2 6 2 2 3 3 2" xfId="37954"/>
    <cellStyle name="20% - Accent1 4 2 6 2 2 3 4" xfId="37955"/>
    <cellStyle name="20% - Accent1 4 2 6 2 2 4" xfId="37956"/>
    <cellStyle name="20% - Accent1 4 2 6 2 2 4 2" xfId="37957"/>
    <cellStyle name="20% - Accent1 4 2 6 2 2 4 2 2" xfId="37958"/>
    <cellStyle name="20% - Accent1 4 2 6 2 2 4 2 2 2" xfId="37959"/>
    <cellStyle name="20% - Accent1 4 2 6 2 2 4 2 3" xfId="37960"/>
    <cellStyle name="20% - Accent1 4 2 6 2 2 4 3" xfId="37961"/>
    <cellStyle name="20% - Accent1 4 2 6 2 2 4 3 2" xfId="37962"/>
    <cellStyle name="20% - Accent1 4 2 6 2 2 4 4" xfId="37963"/>
    <cellStyle name="20% - Accent1 4 2 6 2 2 5" xfId="37964"/>
    <cellStyle name="20% - Accent1 4 2 6 2 2 5 2" xfId="37965"/>
    <cellStyle name="20% - Accent1 4 2 6 2 2 5 2 2" xfId="37966"/>
    <cellStyle name="20% - Accent1 4 2 6 2 2 5 3" xfId="37967"/>
    <cellStyle name="20% - Accent1 4 2 6 2 2 6" xfId="37968"/>
    <cellStyle name="20% - Accent1 4 2 6 2 2 6 2" xfId="37969"/>
    <cellStyle name="20% - Accent1 4 2 6 2 2 6 2 2" xfId="37970"/>
    <cellStyle name="20% - Accent1 4 2 6 2 2 6 3" xfId="37971"/>
    <cellStyle name="20% - Accent1 4 2 6 2 2 7" xfId="37972"/>
    <cellStyle name="20% - Accent1 4 2 6 2 2 7 2" xfId="37973"/>
    <cellStyle name="20% - Accent1 4 2 6 2 2 8" xfId="37974"/>
    <cellStyle name="20% - Accent1 4 2 6 2 2 8 2" xfId="37975"/>
    <cellStyle name="20% - Accent1 4 2 6 2 2 9" xfId="37976"/>
    <cellStyle name="20% - Accent1 4 2 6 2 3" xfId="37977"/>
    <cellStyle name="20% - Accent1 4 2 6 2 3 2" xfId="37978"/>
    <cellStyle name="20% - Accent1 4 2 6 2 3 2 2" xfId="37979"/>
    <cellStyle name="20% - Accent1 4 2 6 2 3 2 2 2" xfId="37980"/>
    <cellStyle name="20% - Accent1 4 2 6 2 3 2 2 2 2" xfId="37981"/>
    <cellStyle name="20% - Accent1 4 2 6 2 3 2 2 3" xfId="37982"/>
    <cellStyle name="20% - Accent1 4 2 6 2 3 2 3" xfId="37983"/>
    <cellStyle name="20% - Accent1 4 2 6 2 3 2 3 2" xfId="37984"/>
    <cellStyle name="20% - Accent1 4 2 6 2 3 2 4" xfId="37985"/>
    <cellStyle name="20% - Accent1 4 2 6 2 3 3" xfId="37986"/>
    <cellStyle name="20% - Accent1 4 2 6 2 3 3 2" xfId="37987"/>
    <cellStyle name="20% - Accent1 4 2 6 2 3 3 2 2" xfId="37988"/>
    <cellStyle name="20% - Accent1 4 2 6 2 3 3 2 2 2" xfId="37989"/>
    <cellStyle name="20% - Accent1 4 2 6 2 3 3 2 3" xfId="37990"/>
    <cellStyle name="20% - Accent1 4 2 6 2 3 3 3" xfId="37991"/>
    <cellStyle name="20% - Accent1 4 2 6 2 3 3 3 2" xfId="37992"/>
    <cellStyle name="20% - Accent1 4 2 6 2 3 3 4" xfId="37993"/>
    <cellStyle name="20% - Accent1 4 2 6 2 3 4" xfId="37994"/>
    <cellStyle name="20% - Accent1 4 2 6 2 3 4 2" xfId="37995"/>
    <cellStyle name="20% - Accent1 4 2 6 2 3 4 2 2" xfId="37996"/>
    <cellStyle name="20% - Accent1 4 2 6 2 3 4 2 2 2" xfId="37997"/>
    <cellStyle name="20% - Accent1 4 2 6 2 3 4 2 3" xfId="37998"/>
    <cellStyle name="20% - Accent1 4 2 6 2 3 4 3" xfId="37999"/>
    <cellStyle name="20% - Accent1 4 2 6 2 3 4 3 2" xfId="38000"/>
    <cellStyle name="20% - Accent1 4 2 6 2 3 4 4" xfId="38001"/>
    <cellStyle name="20% - Accent1 4 2 6 2 3 5" xfId="38002"/>
    <cellStyle name="20% - Accent1 4 2 6 2 3 5 2" xfId="38003"/>
    <cellStyle name="20% - Accent1 4 2 6 2 3 5 2 2" xfId="38004"/>
    <cellStyle name="20% - Accent1 4 2 6 2 3 5 3" xfId="38005"/>
    <cellStyle name="20% - Accent1 4 2 6 2 3 6" xfId="38006"/>
    <cellStyle name="20% - Accent1 4 2 6 2 3 6 2" xfId="38007"/>
    <cellStyle name="20% - Accent1 4 2 6 2 3 6 2 2" xfId="38008"/>
    <cellStyle name="20% - Accent1 4 2 6 2 3 6 3" xfId="38009"/>
    <cellStyle name="20% - Accent1 4 2 6 2 3 7" xfId="38010"/>
    <cellStyle name="20% - Accent1 4 2 6 2 3 7 2" xfId="38011"/>
    <cellStyle name="20% - Accent1 4 2 6 2 3 8" xfId="38012"/>
    <cellStyle name="20% - Accent1 4 2 6 2 3 8 2" xfId="38013"/>
    <cellStyle name="20% - Accent1 4 2 6 2 3 9" xfId="38014"/>
    <cellStyle name="20% - Accent1 4 2 6 2 4" xfId="38015"/>
    <cellStyle name="20% - Accent1 4 2 6 2 4 2" xfId="38016"/>
    <cellStyle name="20% - Accent1 4 2 6 2 4 2 2" xfId="38017"/>
    <cellStyle name="20% - Accent1 4 2 6 2 4 2 2 2" xfId="38018"/>
    <cellStyle name="20% - Accent1 4 2 6 2 4 2 3" xfId="38019"/>
    <cellStyle name="20% - Accent1 4 2 6 2 4 3" xfId="38020"/>
    <cellStyle name="20% - Accent1 4 2 6 2 4 3 2" xfId="38021"/>
    <cellStyle name="20% - Accent1 4 2 6 2 4 4" xfId="38022"/>
    <cellStyle name="20% - Accent1 4 2 6 2 5" xfId="38023"/>
    <cellStyle name="20% - Accent1 4 2 6 2 5 2" xfId="38024"/>
    <cellStyle name="20% - Accent1 4 2 6 2 5 2 2" xfId="38025"/>
    <cellStyle name="20% - Accent1 4 2 6 2 5 2 2 2" xfId="38026"/>
    <cellStyle name="20% - Accent1 4 2 6 2 5 2 3" xfId="38027"/>
    <cellStyle name="20% - Accent1 4 2 6 2 5 3" xfId="38028"/>
    <cellStyle name="20% - Accent1 4 2 6 2 5 3 2" xfId="38029"/>
    <cellStyle name="20% - Accent1 4 2 6 2 5 4" xfId="38030"/>
    <cellStyle name="20% - Accent1 4 2 6 2 6" xfId="38031"/>
    <cellStyle name="20% - Accent1 4 2 6 2 6 2" xfId="38032"/>
    <cellStyle name="20% - Accent1 4 2 6 2 6 2 2" xfId="38033"/>
    <cellStyle name="20% - Accent1 4 2 6 2 6 2 2 2" xfId="38034"/>
    <cellStyle name="20% - Accent1 4 2 6 2 6 2 3" xfId="38035"/>
    <cellStyle name="20% - Accent1 4 2 6 2 6 3" xfId="38036"/>
    <cellStyle name="20% - Accent1 4 2 6 2 6 3 2" xfId="38037"/>
    <cellStyle name="20% - Accent1 4 2 6 2 6 4" xfId="38038"/>
    <cellStyle name="20% - Accent1 4 2 6 2 7" xfId="38039"/>
    <cellStyle name="20% - Accent1 4 2 6 2 7 2" xfId="38040"/>
    <cellStyle name="20% - Accent1 4 2 6 2 7 2 2" xfId="38041"/>
    <cellStyle name="20% - Accent1 4 2 6 2 7 3" xfId="38042"/>
    <cellStyle name="20% - Accent1 4 2 6 2 8" xfId="38043"/>
    <cellStyle name="20% - Accent1 4 2 6 2 8 2" xfId="38044"/>
    <cellStyle name="20% - Accent1 4 2 6 2 8 2 2" xfId="38045"/>
    <cellStyle name="20% - Accent1 4 2 6 2 8 3" xfId="38046"/>
    <cellStyle name="20% - Accent1 4 2 6 2 9" xfId="38047"/>
    <cellStyle name="20% - Accent1 4 2 6 2 9 2" xfId="38048"/>
    <cellStyle name="20% - Accent1 4 2 6 3" xfId="38049"/>
    <cellStyle name="20% - Accent1 4 2 6 3 10" xfId="38050"/>
    <cellStyle name="20% - Accent1 4 2 6 3 10 2" xfId="38051"/>
    <cellStyle name="20% - Accent1 4 2 6 3 11" xfId="38052"/>
    <cellStyle name="20% - Accent1 4 2 6 3 2" xfId="38053"/>
    <cellStyle name="20% - Accent1 4 2 6 3 2 2" xfId="38054"/>
    <cellStyle name="20% - Accent1 4 2 6 3 2 2 2" xfId="38055"/>
    <cellStyle name="20% - Accent1 4 2 6 3 2 2 2 2" xfId="38056"/>
    <cellStyle name="20% - Accent1 4 2 6 3 2 2 2 2 2" xfId="38057"/>
    <cellStyle name="20% - Accent1 4 2 6 3 2 2 2 3" xfId="38058"/>
    <cellStyle name="20% - Accent1 4 2 6 3 2 2 3" xfId="38059"/>
    <cellStyle name="20% - Accent1 4 2 6 3 2 2 3 2" xfId="38060"/>
    <cellStyle name="20% - Accent1 4 2 6 3 2 2 4" xfId="38061"/>
    <cellStyle name="20% - Accent1 4 2 6 3 2 3" xfId="38062"/>
    <cellStyle name="20% - Accent1 4 2 6 3 2 3 2" xfId="38063"/>
    <cellStyle name="20% - Accent1 4 2 6 3 2 3 2 2" xfId="38064"/>
    <cellStyle name="20% - Accent1 4 2 6 3 2 3 2 2 2" xfId="38065"/>
    <cellStyle name="20% - Accent1 4 2 6 3 2 3 2 3" xfId="38066"/>
    <cellStyle name="20% - Accent1 4 2 6 3 2 3 3" xfId="38067"/>
    <cellStyle name="20% - Accent1 4 2 6 3 2 3 3 2" xfId="38068"/>
    <cellStyle name="20% - Accent1 4 2 6 3 2 3 4" xfId="38069"/>
    <cellStyle name="20% - Accent1 4 2 6 3 2 4" xfId="38070"/>
    <cellStyle name="20% - Accent1 4 2 6 3 2 4 2" xfId="38071"/>
    <cellStyle name="20% - Accent1 4 2 6 3 2 4 2 2" xfId="38072"/>
    <cellStyle name="20% - Accent1 4 2 6 3 2 4 2 2 2" xfId="38073"/>
    <cellStyle name="20% - Accent1 4 2 6 3 2 4 2 3" xfId="38074"/>
    <cellStyle name="20% - Accent1 4 2 6 3 2 4 3" xfId="38075"/>
    <cellStyle name="20% - Accent1 4 2 6 3 2 4 3 2" xfId="38076"/>
    <cellStyle name="20% - Accent1 4 2 6 3 2 4 4" xfId="38077"/>
    <cellStyle name="20% - Accent1 4 2 6 3 2 5" xfId="38078"/>
    <cellStyle name="20% - Accent1 4 2 6 3 2 5 2" xfId="38079"/>
    <cellStyle name="20% - Accent1 4 2 6 3 2 5 2 2" xfId="38080"/>
    <cellStyle name="20% - Accent1 4 2 6 3 2 5 3" xfId="38081"/>
    <cellStyle name="20% - Accent1 4 2 6 3 2 6" xfId="38082"/>
    <cellStyle name="20% - Accent1 4 2 6 3 2 6 2" xfId="38083"/>
    <cellStyle name="20% - Accent1 4 2 6 3 2 6 2 2" xfId="38084"/>
    <cellStyle name="20% - Accent1 4 2 6 3 2 6 3" xfId="38085"/>
    <cellStyle name="20% - Accent1 4 2 6 3 2 7" xfId="38086"/>
    <cellStyle name="20% - Accent1 4 2 6 3 2 7 2" xfId="38087"/>
    <cellStyle name="20% - Accent1 4 2 6 3 2 8" xfId="38088"/>
    <cellStyle name="20% - Accent1 4 2 6 3 2 8 2" xfId="38089"/>
    <cellStyle name="20% - Accent1 4 2 6 3 2 9" xfId="38090"/>
    <cellStyle name="20% - Accent1 4 2 6 3 3" xfId="38091"/>
    <cellStyle name="20% - Accent1 4 2 6 3 3 2" xfId="38092"/>
    <cellStyle name="20% - Accent1 4 2 6 3 3 2 2" xfId="38093"/>
    <cellStyle name="20% - Accent1 4 2 6 3 3 2 2 2" xfId="38094"/>
    <cellStyle name="20% - Accent1 4 2 6 3 3 2 2 2 2" xfId="38095"/>
    <cellStyle name="20% - Accent1 4 2 6 3 3 2 2 3" xfId="38096"/>
    <cellStyle name="20% - Accent1 4 2 6 3 3 2 3" xfId="38097"/>
    <cellStyle name="20% - Accent1 4 2 6 3 3 2 3 2" xfId="38098"/>
    <cellStyle name="20% - Accent1 4 2 6 3 3 2 4" xfId="38099"/>
    <cellStyle name="20% - Accent1 4 2 6 3 3 3" xfId="38100"/>
    <cellStyle name="20% - Accent1 4 2 6 3 3 3 2" xfId="38101"/>
    <cellStyle name="20% - Accent1 4 2 6 3 3 3 2 2" xfId="38102"/>
    <cellStyle name="20% - Accent1 4 2 6 3 3 3 2 2 2" xfId="38103"/>
    <cellStyle name="20% - Accent1 4 2 6 3 3 3 2 3" xfId="38104"/>
    <cellStyle name="20% - Accent1 4 2 6 3 3 3 3" xfId="38105"/>
    <cellStyle name="20% - Accent1 4 2 6 3 3 3 3 2" xfId="38106"/>
    <cellStyle name="20% - Accent1 4 2 6 3 3 3 4" xfId="38107"/>
    <cellStyle name="20% - Accent1 4 2 6 3 3 4" xfId="38108"/>
    <cellStyle name="20% - Accent1 4 2 6 3 3 4 2" xfId="38109"/>
    <cellStyle name="20% - Accent1 4 2 6 3 3 4 2 2" xfId="38110"/>
    <cellStyle name="20% - Accent1 4 2 6 3 3 4 2 2 2" xfId="38111"/>
    <cellStyle name="20% - Accent1 4 2 6 3 3 4 2 3" xfId="38112"/>
    <cellStyle name="20% - Accent1 4 2 6 3 3 4 3" xfId="38113"/>
    <cellStyle name="20% - Accent1 4 2 6 3 3 4 3 2" xfId="38114"/>
    <cellStyle name="20% - Accent1 4 2 6 3 3 4 4" xfId="38115"/>
    <cellStyle name="20% - Accent1 4 2 6 3 3 5" xfId="38116"/>
    <cellStyle name="20% - Accent1 4 2 6 3 3 5 2" xfId="38117"/>
    <cellStyle name="20% - Accent1 4 2 6 3 3 5 2 2" xfId="38118"/>
    <cellStyle name="20% - Accent1 4 2 6 3 3 5 3" xfId="38119"/>
    <cellStyle name="20% - Accent1 4 2 6 3 3 6" xfId="38120"/>
    <cellStyle name="20% - Accent1 4 2 6 3 3 6 2" xfId="38121"/>
    <cellStyle name="20% - Accent1 4 2 6 3 3 6 2 2" xfId="38122"/>
    <cellStyle name="20% - Accent1 4 2 6 3 3 6 3" xfId="38123"/>
    <cellStyle name="20% - Accent1 4 2 6 3 3 7" xfId="38124"/>
    <cellStyle name="20% - Accent1 4 2 6 3 3 7 2" xfId="38125"/>
    <cellStyle name="20% - Accent1 4 2 6 3 3 8" xfId="38126"/>
    <cellStyle name="20% - Accent1 4 2 6 3 3 8 2" xfId="38127"/>
    <cellStyle name="20% - Accent1 4 2 6 3 3 9" xfId="38128"/>
    <cellStyle name="20% - Accent1 4 2 6 3 4" xfId="38129"/>
    <cellStyle name="20% - Accent1 4 2 6 3 4 2" xfId="38130"/>
    <cellStyle name="20% - Accent1 4 2 6 3 4 2 2" xfId="38131"/>
    <cellStyle name="20% - Accent1 4 2 6 3 4 2 2 2" xfId="38132"/>
    <cellStyle name="20% - Accent1 4 2 6 3 4 2 3" xfId="38133"/>
    <cellStyle name="20% - Accent1 4 2 6 3 4 3" xfId="38134"/>
    <cellStyle name="20% - Accent1 4 2 6 3 4 3 2" xfId="38135"/>
    <cellStyle name="20% - Accent1 4 2 6 3 4 4" xfId="38136"/>
    <cellStyle name="20% - Accent1 4 2 6 3 5" xfId="38137"/>
    <cellStyle name="20% - Accent1 4 2 6 3 5 2" xfId="38138"/>
    <cellStyle name="20% - Accent1 4 2 6 3 5 2 2" xfId="38139"/>
    <cellStyle name="20% - Accent1 4 2 6 3 5 2 2 2" xfId="38140"/>
    <cellStyle name="20% - Accent1 4 2 6 3 5 2 3" xfId="38141"/>
    <cellStyle name="20% - Accent1 4 2 6 3 5 3" xfId="38142"/>
    <cellStyle name="20% - Accent1 4 2 6 3 5 3 2" xfId="38143"/>
    <cellStyle name="20% - Accent1 4 2 6 3 5 4" xfId="38144"/>
    <cellStyle name="20% - Accent1 4 2 6 3 6" xfId="38145"/>
    <cellStyle name="20% - Accent1 4 2 6 3 6 2" xfId="38146"/>
    <cellStyle name="20% - Accent1 4 2 6 3 6 2 2" xfId="38147"/>
    <cellStyle name="20% - Accent1 4 2 6 3 6 2 2 2" xfId="38148"/>
    <cellStyle name="20% - Accent1 4 2 6 3 6 2 3" xfId="38149"/>
    <cellStyle name="20% - Accent1 4 2 6 3 6 3" xfId="38150"/>
    <cellStyle name="20% - Accent1 4 2 6 3 6 3 2" xfId="38151"/>
    <cellStyle name="20% - Accent1 4 2 6 3 6 4" xfId="38152"/>
    <cellStyle name="20% - Accent1 4 2 6 3 7" xfId="38153"/>
    <cellStyle name="20% - Accent1 4 2 6 3 7 2" xfId="38154"/>
    <cellStyle name="20% - Accent1 4 2 6 3 7 2 2" xfId="38155"/>
    <cellStyle name="20% - Accent1 4 2 6 3 7 3" xfId="38156"/>
    <cellStyle name="20% - Accent1 4 2 6 3 8" xfId="38157"/>
    <cellStyle name="20% - Accent1 4 2 6 3 8 2" xfId="38158"/>
    <cellStyle name="20% - Accent1 4 2 6 3 8 2 2" xfId="38159"/>
    <cellStyle name="20% - Accent1 4 2 6 3 8 3" xfId="38160"/>
    <cellStyle name="20% - Accent1 4 2 6 3 9" xfId="38161"/>
    <cellStyle name="20% - Accent1 4 2 6 3 9 2" xfId="38162"/>
    <cellStyle name="20% - Accent1 4 2 6 4" xfId="38163"/>
    <cellStyle name="20% - Accent1 4 2 6 4 10" xfId="38164"/>
    <cellStyle name="20% - Accent1 4 2 6 4 10 2" xfId="38165"/>
    <cellStyle name="20% - Accent1 4 2 6 4 11" xfId="38166"/>
    <cellStyle name="20% - Accent1 4 2 6 4 2" xfId="38167"/>
    <cellStyle name="20% - Accent1 4 2 6 4 2 2" xfId="38168"/>
    <cellStyle name="20% - Accent1 4 2 6 4 2 2 2" xfId="38169"/>
    <cellStyle name="20% - Accent1 4 2 6 4 2 2 2 2" xfId="38170"/>
    <cellStyle name="20% - Accent1 4 2 6 4 2 2 2 2 2" xfId="38171"/>
    <cellStyle name="20% - Accent1 4 2 6 4 2 2 2 3" xfId="38172"/>
    <cellStyle name="20% - Accent1 4 2 6 4 2 2 3" xfId="38173"/>
    <cellStyle name="20% - Accent1 4 2 6 4 2 2 3 2" xfId="38174"/>
    <cellStyle name="20% - Accent1 4 2 6 4 2 2 4" xfId="38175"/>
    <cellStyle name="20% - Accent1 4 2 6 4 2 3" xfId="38176"/>
    <cellStyle name="20% - Accent1 4 2 6 4 2 3 2" xfId="38177"/>
    <cellStyle name="20% - Accent1 4 2 6 4 2 3 2 2" xfId="38178"/>
    <cellStyle name="20% - Accent1 4 2 6 4 2 3 2 2 2" xfId="38179"/>
    <cellStyle name="20% - Accent1 4 2 6 4 2 3 2 3" xfId="38180"/>
    <cellStyle name="20% - Accent1 4 2 6 4 2 3 3" xfId="38181"/>
    <cellStyle name="20% - Accent1 4 2 6 4 2 3 3 2" xfId="38182"/>
    <cellStyle name="20% - Accent1 4 2 6 4 2 3 4" xfId="38183"/>
    <cellStyle name="20% - Accent1 4 2 6 4 2 4" xfId="38184"/>
    <cellStyle name="20% - Accent1 4 2 6 4 2 4 2" xfId="38185"/>
    <cellStyle name="20% - Accent1 4 2 6 4 2 4 2 2" xfId="38186"/>
    <cellStyle name="20% - Accent1 4 2 6 4 2 4 2 2 2" xfId="38187"/>
    <cellStyle name="20% - Accent1 4 2 6 4 2 4 2 3" xfId="38188"/>
    <cellStyle name="20% - Accent1 4 2 6 4 2 4 3" xfId="38189"/>
    <cellStyle name="20% - Accent1 4 2 6 4 2 4 3 2" xfId="38190"/>
    <cellStyle name="20% - Accent1 4 2 6 4 2 4 4" xfId="38191"/>
    <cellStyle name="20% - Accent1 4 2 6 4 2 5" xfId="38192"/>
    <cellStyle name="20% - Accent1 4 2 6 4 2 5 2" xfId="38193"/>
    <cellStyle name="20% - Accent1 4 2 6 4 2 5 2 2" xfId="38194"/>
    <cellStyle name="20% - Accent1 4 2 6 4 2 5 3" xfId="38195"/>
    <cellStyle name="20% - Accent1 4 2 6 4 2 6" xfId="38196"/>
    <cellStyle name="20% - Accent1 4 2 6 4 2 6 2" xfId="38197"/>
    <cellStyle name="20% - Accent1 4 2 6 4 2 6 2 2" xfId="38198"/>
    <cellStyle name="20% - Accent1 4 2 6 4 2 6 3" xfId="38199"/>
    <cellStyle name="20% - Accent1 4 2 6 4 2 7" xfId="38200"/>
    <cellStyle name="20% - Accent1 4 2 6 4 2 7 2" xfId="38201"/>
    <cellStyle name="20% - Accent1 4 2 6 4 2 8" xfId="38202"/>
    <cellStyle name="20% - Accent1 4 2 6 4 2 8 2" xfId="38203"/>
    <cellStyle name="20% - Accent1 4 2 6 4 2 9" xfId="38204"/>
    <cellStyle name="20% - Accent1 4 2 6 4 3" xfId="38205"/>
    <cellStyle name="20% - Accent1 4 2 6 4 3 2" xfId="38206"/>
    <cellStyle name="20% - Accent1 4 2 6 4 3 2 2" xfId="38207"/>
    <cellStyle name="20% - Accent1 4 2 6 4 3 2 2 2" xfId="38208"/>
    <cellStyle name="20% - Accent1 4 2 6 4 3 2 2 2 2" xfId="38209"/>
    <cellStyle name="20% - Accent1 4 2 6 4 3 2 2 3" xfId="38210"/>
    <cellStyle name="20% - Accent1 4 2 6 4 3 2 3" xfId="38211"/>
    <cellStyle name="20% - Accent1 4 2 6 4 3 2 3 2" xfId="38212"/>
    <cellStyle name="20% - Accent1 4 2 6 4 3 2 4" xfId="38213"/>
    <cellStyle name="20% - Accent1 4 2 6 4 3 3" xfId="38214"/>
    <cellStyle name="20% - Accent1 4 2 6 4 3 3 2" xfId="38215"/>
    <cellStyle name="20% - Accent1 4 2 6 4 3 3 2 2" xfId="38216"/>
    <cellStyle name="20% - Accent1 4 2 6 4 3 3 2 2 2" xfId="38217"/>
    <cellStyle name="20% - Accent1 4 2 6 4 3 3 2 3" xfId="38218"/>
    <cellStyle name="20% - Accent1 4 2 6 4 3 3 3" xfId="38219"/>
    <cellStyle name="20% - Accent1 4 2 6 4 3 3 3 2" xfId="38220"/>
    <cellStyle name="20% - Accent1 4 2 6 4 3 3 4" xfId="38221"/>
    <cellStyle name="20% - Accent1 4 2 6 4 3 4" xfId="38222"/>
    <cellStyle name="20% - Accent1 4 2 6 4 3 4 2" xfId="38223"/>
    <cellStyle name="20% - Accent1 4 2 6 4 3 4 2 2" xfId="38224"/>
    <cellStyle name="20% - Accent1 4 2 6 4 3 4 2 2 2" xfId="38225"/>
    <cellStyle name="20% - Accent1 4 2 6 4 3 4 2 3" xfId="38226"/>
    <cellStyle name="20% - Accent1 4 2 6 4 3 4 3" xfId="38227"/>
    <cellStyle name="20% - Accent1 4 2 6 4 3 4 3 2" xfId="38228"/>
    <cellStyle name="20% - Accent1 4 2 6 4 3 4 4" xfId="38229"/>
    <cellStyle name="20% - Accent1 4 2 6 4 3 5" xfId="38230"/>
    <cellStyle name="20% - Accent1 4 2 6 4 3 5 2" xfId="38231"/>
    <cellStyle name="20% - Accent1 4 2 6 4 3 5 2 2" xfId="38232"/>
    <cellStyle name="20% - Accent1 4 2 6 4 3 5 3" xfId="38233"/>
    <cellStyle name="20% - Accent1 4 2 6 4 3 6" xfId="38234"/>
    <cellStyle name="20% - Accent1 4 2 6 4 3 6 2" xfId="38235"/>
    <cellStyle name="20% - Accent1 4 2 6 4 3 6 2 2" xfId="38236"/>
    <cellStyle name="20% - Accent1 4 2 6 4 3 6 3" xfId="38237"/>
    <cellStyle name="20% - Accent1 4 2 6 4 3 7" xfId="38238"/>
    <cellStyle name="20% - Accent1 4 2 6 4 3 7 2" xfId="38239"/>
    <cellStyle name="20% - Accent1 4 2 6 4 3 8" xfId="38240"/>
    <cellStyle name="20% - Accent1 4 2 6 4 3 8 2" xfId="38241"/>
    <cellStyle name="20% - Accent1 4 2 6 4 3 9" xfId="38242"/>
    <cellStyle name="20% - Accent1 4 2 6 4 4" xfId="38243"/>
    <cellStyle name="20% - Accent1 4 2 6 4 4 2" xfId="38244"/>
    <cellStyle name="20% - Accent1 4 2 6 4 4 2 2" xfId="38245"/>
    <cellStyle name="20% - Accent1 4 2 6 4 4 2 2 2" xfId="38246"/>
    <cellStyle name="20% - Accent1 4 2 6 4 4 2 3" xfId="38247"/>
    <cellStyle name="20% - Accent1 4 2 6 4 4 3" xfId="38248"/>
    <cellStyle name="20% - Accent1 4 2 6 4 4 3 2" xfId="38249"/>
    <cellStyle name="20% - Accent1 4 2 6 4 4 4" xfId="38250"/>
    <cellStyle name="20% - Accent1 4 2 6 4 5" xfId="38251"/>
    <cellStyle name="20% - Accent1 4 2 6 4 5 2" xfId="38252"/>
    <cellStyle name="20% - Accent1 4 2 6 4 5 2 2" xfId="38253"/>
    <cellStyle name="20% - Accent1 4 2 6 4 5 2 2 2" xfId="38254"/>
    <cellStyle name="20% - Accent1 4 2 6 4 5 2 3" xfId="38255"/>
    <cellStyle name="20% - Accent1 4 2 6 4 5 3" xfId="38256"/>
    <cellStyle name="20% - Accent1 4 2 6 4 5 3 2" xfId="38257"/>
    <cellStyle name="20% - Accent1 4 2 6 4 5 4" xfId="38258"/>
    <cellStyle name="20% - Accent1 4 2 6 4 6" xfId="38259"/>
    <cellStyle name="20% - Accent1 4 2 6 4 6 2" xfId="38260"/>
    <cellStyle name="20% - Accent1 4 2 6 4 6 2 2" xfId="38261"/>
    <cellStyle name="20% - Accent1 4 2 6 4 6 2 2 2" xfId="38262"/>
    <cellStyle name="20% - Accent1 4 2 6 4 6 2 3" xfId="38263"/>
    <cellStyle name="20% - Accent1 4 2 6 4 6 3" xfId="38264"/>
    <cellStyle name="20% - Accent1 4 2 6 4 6 3 2" xfId="38265"/>
    <cellStyle name="20% - Accent1 4 2 6 4 6 4" xfId="38266"/>
    <cellStyle name="20% - Accent1 4 2 6 4 7" xfId="38267"/>
    <cellStyle name="20% - Accent1 4 2 6 4 7 2" xfId="38268"/>
    <cellStyle name="20% - Accent1 4 2 6 4 7 2 2" xfId="38269"/>
    <cellStyle name="20% - Accent1 4 2 6 4 7 3" xfId="38270"/>
    <cellStyle name="20% - Accent1 4 2 6 4 8" xfId="38271"/>
    <cellStyle name="20% - Accent1 4 2 6 4 8 2" xfId="38272"/>
    <cellStyle name="20% - Accent1 4 2 6 4 8 2 2" xfId="38273"/>
    <cellStyle name="20% - Accent1 4 2 6 4 8 3" xfId="38274"/>
    <cellStyle name="20% - Accent1 4 2 6 4 9" xfId="38275"/>
    <cellStyle name="20% - Accent1 4 2 6 4 9 2" xfId="38276"/>
    <cellStyle name="20% - Accent1 4 2 6 5" xfId="38277"/>
    <cellStyle name="20% - Accent1 4 2 6 5 2" xfId="38278"/>
    <cellStyle name="20% - Accent1 4 2 6 5 2 2" xfId="38279"/>
    <cellStyle name="20% - Accent1 4 2 6 5 2 2 2" xfId="38280"/>
    <cellStyle name="20% - Accent1 4 2 6 5 2 2 2 2" xfId="38281"/>
    <cellStyle name="20% - Accent1 4 2 6 5 2 2 3" xfId="38282"/>
    <cellStyle name="20% - Accent1 4 2 6 5 2 3" xfId="38283"/>
    <cellStyle name="20% - Accent1 4 2 6 5 2 3 2" xfId="38284"/>
    <cellStyle name="20% - Accent1 4 2 6 5 2 4" xfId="38285"/>
    <cellStyle name="20% - Accent1 4 2 6 5 3" xfId="38286"/>
    <cellStyle name="20% - Accent1 4 2 6 5 3 2" xfId="38287"/>
    <cellStyle name="20% - Accent1 4 2 6 5 3 2 2" xfId="38288"/>
    <cellStyle name="20% - Accent1 4 2 6 5 3 2 2 2" xfId="38289"/>
    <cellStyle name="20% - Accent1 4 2 6 5 3 2 3" xfId="38290"/>
    <cellStyle name="20% - Accent1 4 2 6 5 3 3" xfId="38291"/>
    <cellStyle name="20% - Accent1 4 2 6 5 3 3 2" xfId="38292"/>
    <cellStyle name="20% - Accent1 4 2 6 5 3 4" xfId="38293"/>
    <cellStyle name="20% - Accent1 4 2 6 5 4" xfId="38294"/>
    <cellStyle name="20% - Accent1 4 2 6 5 4 2" xfId="38295"/>
    <cellStyle name="20% - Accent1 4 2 6 5 4 2 2" xfId="38296"/>
    <cellStyle name="20% - Accent1 4 2 6 5 4 2 2 2" xfId="38297"/>
    <cellStyle name="20% - Accent1 4 2 6 5 4 2 3" xfId="38298"/>
    <cellStyle name="20% - Accent1 4 2 6 5 4 3" xfId="38299"/>
    <cellStyle name="20% - Accent1 4 2 6 5 4 3 2" xfId="38300"/>
    <cellStyle name="20% - Accent1 4 2 6 5 4 4" xfId="38301"/>
    <cellStyle name="20% - Accent1 4 2 6 5 5" xfId="38302"/>
    <cellStyle name="20% - Accent1 4 2 6 5 5 2" xfId="38303"/>
    <cellStyle name="20% - Accent1 4 2 6 5 5 2 2" xfId="38304"/>
    <cellStyle name="20% - Accent1 4 2 6 5 5 3" xfId="38305"/>
    <cellStyle name="20% - Accent1 4 2 6 5 6" xfId="38306"/>
    <cellStyle name="20% - Accent1 4 2 6 5 6 2" xfId="38307"/>
    <cellStyle name="20% - Accent1 4 2 6 5 6 2 2" xfId="38308"/>
    <cellStyle name="20% - Accent1 4 2 6 5 6 3" xfId="38309"/>
    <cellStyle name="20% - Accent1 4 2 6 5 7" xfId="38310"/>
    <cellStyle name="20% - Accent1 4 2 6 5 7 2" xfId="38311"/>
    <cellStyle name="20% - Accent1 4 2 6 5 8" xfId="38312"/>
    <cellStyle name="20% - Accent1 4 2 6 5 8 2" xfId="38313"/>
    <cellStyle name="20% - Accent1 4 2 6 5 9" xfId="38314"/>
    <cellStyle name="20% - Accent1 4 2 6 6" xfId="38315"/>
    <cellStyle name="20% - Accent1 4 2 6 6 2" xfId="38316"/>
    <cellStyle name="20% - Accent1 4 2 6 6 2 2" xfId="38317"/>
    <cellStyle name="20% - Accent1 4 2 6 6 2 2 2" xfId="38318"/>
    <cellStyle name="20% - Accent1 4 2 6 6 2 2 2 2" xfId="38319"/>
    <cellStyle name="20% - Accent1 4 2 6 6 2 2 3" xfId="38320"/>
    <cellStyle name="20% - Accent1 4 2 6 6 2 3" xfId="38321"/>
    <cellStyle name="20% - Accent1 4 2 6 6 2 3 2" xfId="38322"/>
    <cellStyle name="20% - Accent1 4 2 6 6 2 4" xfId="38323"/>
    <cellStyle name="20% - Accent1 4 2 6 6 3" xfId="38324"/>
    <cellStyle name="20% - Accent1 4 2 6 6 3 2" xfId="38325"/>
    <cellStyle name="20% - Accent1 4 2 6 6 3 2 2" xfId="38326"/>
    <cellStyle name="20% - Accent1 4 2 6 6 3 2 2 2" xfId="38327"/>
    <cellStyle name="20% - Accent1 4 2 6 6 3 2 3" xfId="38328"/>
    <cellStyle name="20% - Accent1 4 2 6 6 3 3" xfId="38329"/>
    <cellStyle name="20% - Accent1 4 2 6 6 3 3 2" xfId="38330"/>
    <cellStyle name="20% - Accent1 4 2 6 6 3 4" xfId="38331"/>
    <cellStyle name="20% - Accent1 4 2 6 6 4" xfId="38332"/>
    <cellStyle name="20% - Accent1 4 2 6 6 4 2" xfId="38333"/>
    <cellStyle name="20% - Accent1 4 2 6 6 4 2 2" xfId="38334"/>
    <cellStyle name="20% - Accent1 4 2 6 6 4 2 2 2" xfId="38335"/>
    <cellStyle name="20% - Accent1 4 2 6 6 4 2 3" xfId="38336"/>
    <cellStyle name="20% - Accent1 4 2 6 6 4 3" xfId="38337"/>
    <cellStyle name="20% - Accent1 4 2 6 6 4 3 2" xfId="38338"/>
    <cellStyle name="20% - Accent1 4 2 6 6 4 4" xfId="38339"/>
    <cellStyle name="20% - Accent1 4 2 6 6 5" xfId="38340"/>
    <cellStyle name="20% - Accent1 4 2 6 6 5 2" xfId="38341"/>
    <cellStyle name="20% - Accent1 4 2 6 6 5 2 2" xfId="38342"/>
    <cellStyle name="20% - Accent1 4 2 6 6 5 3" xfId="38343"/>
    <cellStyle name="20% - Accent1 4 2 6 6 6" xfId="38344"/>
    <cellStyle name="20% - Accent1 4 2 6 6 6 2" xfId="38345"/>
    <cellStyle name="20% - Accent1 4 2 6 6 6 2 2" xfId="38346"/>
    <cellStyle name="20% - Accent1 4 2 6 6 6 3" xfId="38347"/>
    <cellStyle name="20% - Accent1 4 2 6 6 7" xfId="38348"/>
    <cellStyle name="20% - Accent1 4 2 6 6 7 2" xfId="38349"/>
    <cellStyle name="20% - Accent1 4 2 6 6 8" xfId="38350"/>
    <cellStyle name="20% - Accent1 4 2 6 6 8 2" xfId="38351"/>
    <cellStyle name="20% - Accent1 4 2 6 6 9" xfId="38352"/>
    <cellStyle name="20% - Accent1 4 2 6 7" xfId="38353"/>
    <cellStyle name="20% - Accent1 4 2 6 7 2" xfId="38354"/>
    <cellStyle name="20% - Accent1 4 2 6 7 2 2" xfId="38355"/>
    <cellStyle name="20% - Accent1 4 2 6 7 2 2 2" xfId="38356"/>
    <cellStyle name="20% - Accent1 4 2 6 7 2 3" xfId="38357"/>
    <cellStyle name="20% - Accent1 4 2 6 7 3" xfId="38358"/>
    <cellStyle name="20% - Accent1 4 2 6 7 3 2" xfId="38359"/>
    <cellStyle name="20% - Accent1 4 2 6 7 4" xfId="38360"/>
    <cellStyle name="20% - Accent1 4 2 6 8" xfId="38361"/>
    <cellStyle name="20% - Accent1 4 2 6 8 2" xfId="38362"/>
    <cellStyle name="20% - Accent1 4 2 6 8 2 2" xfId="38363"/>
    <cellStyle name="20% - Accent1 4 2 6 8 2 2 2" xfId="38364"/>
    <cellStyle name="20% - Accent1 4 2 6 8 2 3" xfId="38365"/>
    <cellStyle name="20% - Accent1 4 2 6 8 3" xfId="38366"/>
    <cellStyle name="20% - Accent1 4 2 6 8 3 2" xfId="38367"/>
    <cellStyle name="20% - Accent1 4 2 6 8 4" xfId="38368"/>
    <cellStyle name="20% - Accent1 4 2 6 9" xfId="38369"/>
    <cellStyle name="20% - Accent1 4 2 6 9 2" xfId="38370"/>
    <cellStyle name="20% - Accent1 4 2 6 9 2 2" xfId="38371"/>
    <cellStyle name="20% - Accent1 4 2 6 9 2 2 2" xfId="38372"/>
    <cellStyle name="20% - Accent1 4 2 6 9 2 3" xfId="38373"/>
    <cellStyle name="20% - Accent1 4 2 6 9 3" xfId="38374"/>
    <cellStyle name="20% - Accent1 4 2 6 9 3 2" xfId="38375"/>
    <cellStyle name="20% - Accent1 4 2 6 9 4" xfId="38376"/>
    <cellStyle name="20% - Accent1 4 2 7" xfId="38377"/>
    <cellStyle name="20% - Accent1 4 2 7 10" xfId="38378"/>
    <cellStyle name="20% - Accent1 4 2 7 10 2" xfId="38379"/>
    <cellStyle name="20% - Accent1 4 2 7 11" xfId="38380"/>
    <cellStyle name="20% - Accent1 4 2 7 11 2" xfId="38381"/>
    <cellStyle name="20% - Accent1 4 2 7 12" xfId="38382"/>
    <cellStyle name="20% - Accent1 4 2 7 2" xfId="38383"/>
    <cellStyle name="20% - Accent1 4 2 7 2 10" xfId="38384"/>
    <cellStyle name="20% - Accent1 4 2 7 2 10 2" xfId="38385"/>
    <cellStyle name="20% - Accent1 4 2 7 2 11" xfId="38386"/>
    <cellStyle name="20% - Accent1 4 2 7 2 2" xfId="38387"/>
    <cellStyle name="20% - Accent1 4 2 7 2 2 2" xfId="38388"/>
    <cellStyle name="20% - Accent1 4 2 7 2 2 2 2" xfId="38389"/>
    <cellStyle name="20% - Accent1 4 2 7 2 2 2 2 2" xfId="38390"/>
    <cellStyle name="20% - Accent1 4 2 7 2 2 2 2 2 2" xfId="38391"/>
    <cellStyle name="20% - Accent1 4 2 7 2 2 2 2 3" xfId="38392"/>
    <cellStyle name="20% - Accent1 4 2 7 2 2 2 3" xfId="38393"/>
    <cellStyle name="20% - Accent1 4 2 7 2 2 2 3 2" xfId="38394"/>
    <cellStyle name="20% - Accent1 4 2 7 2 2 2 4" xfId="38395"/>
    <cellStyle name="20% - Accent1 4 2 7 2 2 3" xfId="38396"/>
    <cellStyle name="20% - Accent1 4 2 7 2 2 3 2" xfId="38397"/>
    <cellStyle name="20% - Accent1 4 2 7 2 2 3 2 2" xfId="38398"/>
    <cellStyle name="20% - Accent1 4 2 7 2 2 3 2 2 2" xfId="38399"/>
    <cellStyle name="20% - Accent1 4 2 7 2 2 3 2 3" xfId="38400"/>
    <cellStyle name="20% - Accent1 4 2 7 2 2 3 3" xfId="38401"/>
    <cellStyle name="20% - Accent1 4 2 7 2 2 3 3 2" xfId="38402"/>
    <cellStyle name="20% - Accent1 4 2 7 2 2 3 4" xfId="38403"/>
    <cellStyle name="20% - Accent1 4 2 7 2 2 4" xfId="38404"/>
    <cellStyle name="20% - Accent1 4 2 7 2 2 4 2" xfId="38405"/>
    <cellStyle name="20% - Accent1 4 2 7 2 2 4 2 2" xfId="38406"/>
    <cellStyle name="20% - Accent1 4 2 7 2 2 4 2 2 2" xfId="38407"/>
    <cellStyle name="20% - Accent1 4 2 7 2 2 4 2 3" xfId="38408"/>
    <cellStyle name="20% - Accent1 4 2 7 2 2 4 3" xfId="38409"/>
    <cellStyle name="20% - Accent1 4 2 7 2 2 4 3 2" xfId="38410"/>
    <cellStyle name="20% - Accent1 4 2 7 2 2 4 4" xfId="38411"/>
    <cellStyle name="20% - Accent1 4 2 7 2 2 5" xfId="38412"/>
    <cellStyle name="20% - Accent1 4 2 7 2 2 5 2" xfId="38413"/>
    <cellStyle name="20% - Accent1 4 2 7 2 2 5 2 2" xfId="38414"/>
    <cellStyle name="20% - Accent1 4 2 7 2 2 5 3" xfId="38415"/>
    <cellStyle name="20% - Accent1 4 2 7 2 2 6" xfId="38416"/>
    <cellStyle name="20% - Accent1 4 2 7 2 2 6 2" xfId="38417"/>
    <cellStyle name="20% - Accent1 4 2 7 2 2 6 2 2" xfId="38418"/>
    <cellStyle name="20% - Accent1 4 2 7 2 2 6 3" xfId="38419"/>
    <cellStyle name="20% - Accent1 4 2 7 2 2 7" xfId="38420"/>
    <cellStyle name="20% - Accent1 4 2 7 2 2 7 2" xfId="38421"/>
    <cellStyle name="20% - Accent1 4 2 7 2 2 8" xfId="38422"/>
    <cellStyle name="20% - Accent1 4 2 7 2 2 8 2" xfId="38423"/>
    <cellStyle name="20% - Accent1 4 2 7 2 2 9" xfId="38424"/>
    <cellStyle name="20% - Accent1 4 2 7 2 3" xfId="38425"/>
    <cellStyle name="20% - Accent1 4 2 7 2 3 2" xfId="38426"/>
    <cellStyle name="20% - Accent1 4 2 7 2 3 2 2" xfId="38427"/>
    <cellStyle name="20% - Accent1 4 2 7 2 3 2 2 2" xfId="38428"/>
    <cellStyle name="20% - Accent1 4 2 7 2 3 2 2 2 2" xfId="38429"/>
    <cellStyle name="20% - Accent1 4 2 7 2 3 2 2 3" xfId="38430"/>
    <cellStyle name="20% - Accent1 4 2 7 2 3 2 3" xfId="38431"/>
    <cellStyle name="20% - Accent1 4 2 7 2 3 2 3 2" xfId="38432"/>
    <cellStyle name="20% - Accent1 4 2 7 2 3 2 4" xfId="38433"/>
    <cellStyle name="20% - Accent1 4 2 7 2 3 3" xfId="38434"/>
    <cellStyle name="20% - Accent1 4 2 7 2 3 3 2" xfId="38435"/>
    <cellStyle name="20% - Accent1 4 2 7 2 3 3 2 2" xfId="38436"/>
    <cellStyle name="20% - Accent1 4 2 7 2 3 3 2 2 2" xfId="38437"/>
    <cellStyle name="20% - Accent1 4 2 7 2 3 3 2 3" xfId="38438"/>
    <cellStyle name="20% - Accent1 4 2 7 2 3 3 3" xfId="38439"/>
    <cellStyle name="20% - Accent1 4 2 7 2 3 3 3 2" xfId="38440"/>
    <cellStyle name="20% - Accent1 4 2 7 2 3 3 4" xfId="38441"/>
    <cellStyle name="20% - Accent1 4 2 7 2 3 4" xfId="38442"/>
    <cellStyle name="20% - Accent1 4 2 7 2 3 4 2" xfId="38443"/>
    <cellStyle name="20% - Accent1 4 2 7 2 3 4 2 2" xfId="38444"/>
    <cellStyle name="20% - Accent1 4 2 7 2 3 4 2 2 2" xfId="38445"/>
    <cellStyle name="20% - Accent1 4 2 7 2 3 4 2 3" xfId="38446"/>
    <cellStyle name="20% - Accent1 4 2 7 2 3 4 3" xfId="38447"/>
    <cellStyle name="20% - Accent1 4 2 7 2 3 4 3 2" xfId="38448"/>
    <cellStyle name="20% - Accent1 4 2 7 2 3 4 4" xfId="38449"/>
    <cellStyle name="20% - Accent1 4 2 7 2 3 5" xfId="38450"/>
    <cellStyle name="20% - Accent1 4 2 7 2 3 5 2" xfId="38451"/>
    <cellStyle name="20% - Accent1 4 2 7 2 3 5 2 2" xfId="38452"/>
    <cellStyle name="20% - Accent1 4 2 7 2 3 5 3" xfId="38453"/>
    <cellStyle name="20% - Accent1 4 2 7 2 3 6" xfId="38454"/>
    <cellStyle name="20% - Accent1 4 2 7 2 3 6 2" xfId="38455"/>
    <cellStyle name="20% - Accent1 4 2 7 2 3 6 2 2" xfId="38456"/>
    <cellStyle name="20% - Accent1 4 2 7 2 3 6 3" xfId="38457"/>
    <cellStyle name="20% - Accent1 4 2 7 2 3 7" xfId="38458"/>
    <cellStyle name="20% - Accent1 4 2 7 2 3 7 2" xfId="38459"/>
    <cellStyle name="20% - Accent1 4 2 7 2 3 8" xfId="38460"/>
    <cellStyle name="20% - Accent1 4 2 7 2 3 8 2" xfId="38461"/>
    <cellStyle name="20% - Accent1 4 2 7 2 3 9" xfId="38462"/>
    <cellStyle name="20% - Accent1 4 2 7 2 4" xfId="38463"/>
    <cellStyle name="20% - Accent1 4 2 7 2 4 2" xfId="38464"/>
    <cellStyle name="20% - Accent1 4 2 7 2 4 2 2" xfId="38465"/>
    <cellStyle name="20% - Accent1 4 2 7 2 4 2 2 2" xfId="38466"/>
    <cellStyle name="20% - Accent1 4 2 7 2 4 2 3" xfId="38467"/>
    <cellStyle name="20% - Accent1 4 2 7 2 4 3" xfId="38468"/>
    <cellStyle name="20% - Accent1 4 2 7 2 4 3 2" xfId="38469"/>
    <cellStyle name="20% - Accent1 4 2 7 2 4 4" xfId="38470"/>
    <cellStyle name="20% - Accent1 4 2 7 2 5" xfId="38471"/>
    <cellStyle name="20% - Accent1 4 2 7 2 5 2" xfId="38472"/>
    <cellStyle name="20% - Accent1 4 2 7 2 5 2 2" xfId="38473"/>
    <cellStyle name="20% - Accent1 4 2 7 2 5 2 2 2" xfId="38474"/>
    <cellStyle name="20% - Accent1 4 2 7 2 5 2 3" xfId="38475"/>
    <cellStyle name="20% - Accent1 4 2 7 2 5 3" xfId="38476"/>
    <cellStyle name="20% - Accent1 4 2 7 2 5 3 2" xfId="38477"/>
    <cellStyle name="20% - Accent1 4 2 7 2 5 4" xfId="38478"/>
    <cellStyle name="20% - Accent1 4 2 7 2 6" xfId="38479"/>
    <cellStyle name="20% - Accent1 4 2 7 2 6 2" xfId="38480"/>
    <cellStyle name="20% - Accent1 4 2 7 2 6 2 2" xfId="38481"/>
    <cellStyle name="20% - Accent1 4 2 7 2 6 2 2 2" xfId="38482"/>
    <cellStyle name="20% - Accent1 4 2 7 2 6 2 3" xfId="38483"/>
    <cellStyle name="20% - Accent1 4 2 7 2 6 3" xfId="38484"/>
    <cellStyle name="20% - Accent1 4 2 7 2 6 3 2" xfId="38485"/>
    <cellStyle name="20% - Accent1 4 2 7 2 6 4" xfId="38486"/>
    <cellStyle name="20% - Accent1 4 2 7 2 7" xfId="38487"/>
    <cellStyle name="20% - Accent1 4 2 7 2 7 2" xfId="38488"/>
    <cellStyle name="20% - Accent1 4 2 7 2 7 2 2" xfId="38489"/>
    <cellStyle name="20% - Accent1 4 2 7 2 7 3" xfId="38490"/>
    <cellStyle name="20% - Accent1 4 2 7 2 8" xfId="38491"/>
    <cellStyle name="20% - Accent1 4 2 7 2 8 2" xfId="38492"/>
    <cellStyle name="20% - Accent1 4 2 7 2 8 2 2" xfId="38493"/>
    <cellStyle name="20% - Accent1 4 2 7 2 8 3" xfId="38494"/>
    <cellStyle name="20% - Accent1 4 2 7 2 9" xfId="38495"/>
    <cellStyle name="20% - Accent1 4 2 7 2 9 2" xfId="38496"/>
    <cellStyle name="20% - Accent1 4 2 7 3" xfId="38497"/>
    <cellStyle name="20% - Accent1 4 2 7 3 2" xfId="38498"/>
    <cellStyle name="20% - Accent1 4 2 7 3 2 2" xfId="38499"/>
    <cellStyle name="20% - Accent1 4 2 7 3 2 2 2" xfId="38500"/>
    <cellStyle name="20% - Accent1 4 2 7 3 2 2 2 2" xfId="38501"/>
    <cellStyle name="20% - Accent1 4 2 7 3 2 2 3" xfId="38502"/>
    <cellStyle name="20% - Accent1 4 2 7 3 2 3" xfId="38503"/>
    <cellStyle name="20% - Accent1 4 2 7 3 2 3 2" xfId="38504"/>
    <cellStyle name="20% - Accent1 4 2 7 3 2 4" xfId="38505"/>
    <cellStyle name="20% - Accent1 4 2 7 3 3" xfId="38506"/>
    <cellStyle name="20% - Accent1 4 2 7 3 3 2" xfId="38507"/>
    <cellStyle name="20% - Accent1 4 2 7 3 3 2 2" xfId="38508"/>
    <cellStyle name="20% - Accent1 4 2 7 3 3 2 2 2" xfId="38509"/>
    <cellStyle name="20% - Accent1 4 2 7 3 3 2 3" xfId="38510"/>
    <cellStyle name="20% - Accent1 4 2 7 3 3 3" xfId="38511"/>
    <cellStyle name="20% - Accent1 4 2 7 3 3 3 2" xfId="38512"/>
    <cellStyle name="20% - Accent1 4 2 7 3 3 4" xfId="38513"/>
    <cellStyle name="20% - Accent1 4 2 7 3 4" xfId="38514"/>
    <cellStyle name="20% - Accent1 4 2 7 3 4 2" xfId="38515"/>
    <cellStyle name="20% - Accent1 4 2 7 3 4 2 2" xfId="38516"/>
    <cellStyle name="20% - Accent1 4 2 7 3 4 2 2 2" xfId="38517"/>
    <cellStyle name="20% - Accent1 4 2 7 3 4 2 3" xfId="38518"/>
    <cellStyle name="20% - Accent1 4 2 7 3 4 3" xfId="38519"/>
    <cellStyle name="20% - Accent1 4 2 7 3 4 3 2" xfId="38520"/>
    <cellStyle name="20% - Accent1 4 2 7 3 4 4" xfId="38521"/>
    <cellStyle name="20% - Accent1 4 2 7 3 5" xfId="38522"/>
    <cellStyle name="20% - Accent1 4 2 7 3 5 2" xfId="38523"/>
    <cellStyle name="20% - Accent1 4 2 7 3 5 2 2" xfId="38524"/>
    <cellStyle name="20% - Accent1 4 2 7 3 5 3" xfId="38525"/>
    <cellStyle name="20% - Accent1 4 2 7 3 6" xfId="38526"/>
    <cellStyle name="20% - Accent1 4 2 7 3 6 2" xfId="38527"/>
    <cellStyle name="20% - Accent1 4 2 7 3 6 2 2" xfId="38528"/>
    <cellStyle name="20% - Accent1 4 2 7 3 6 3" xfId="38529"/>
    <cellStyle name="20% - Accent1 4 2 7 3 7" xfId="38530"/>
    <cellStyle name="20% - Accent1 4 2 7 3 7 2" xfId="38531"/>
    <cellStyle name="20% - Accent1 4 2 7 3 8" xfId="38532"/>
    <cellStyle name="20% - Accent1 4 2 7 3 8 2" xfId="38533"/>
    <cellStyle name="20% - Accent1 4 2 7 3 9" xfId="38534"/>
    <cellStyle name="20% - Accent1 4 2 7 4" xfId="38535"/>
    <cellStyle name="20% - Accent1 4 2 7 4 2" xfId="38536"/>
    <cellStyle name="20% - Accent1 4 2 7 4 2 2" xfId="38537"/>
    <cellStyle name="20% - Accent1 4 2 7 4 2 2 2" xfId="38538"/>
    <cellStyle name="20% - Accent1 4 2 7 4 2 2 2 2" xfId="38539"/>
    <cellStyle name="20% - Accent1 4 2 7 4 2 2 3" xfId="38540"/>
    <cellStyle name="20% - Accent1 4 2 7 4 2 3" xfId="38541"/>
    <cellStyle name="20% - Accent1 4 2 7 4 2 3 2" xfId="38542"/>
    <cellStyle name="20% - Accent1 4 2 7 4 2 4" xfId="38543"/>
    <cellStyle name="20% - Accent1 4 2 7 4 3" xfId="38544"/>
    <cellStyle name="20% - Accent1 4 2 7 4 3 2" xfId="38545"/>
    <cellStyle name="20% - Accent1 4 2 7 4 3 2 2" xfId="38546"/>
    <cellStyle name="20% - Accent1 4 2 7 4 3 2 2 2" xfId="38547"/>
    <cellStyle name="20% - Accent1 4 2 7 4 3 2 3" xfId="38548"/>
    <cellStyle name="20% - Accent1 4 2 7 4 3 3" xfId="38549"/>
    <cellStyle name="20% - Accent1 4 2 7 4 3 3 2" xfId="38550"/>
    <cellStyle name="20% - Accent1 4 2 7 4 3 4" xfId="38551"/>
    <cellStyle name="20% - Accent1 4 2 7 4 4" xfId="38552"/>
    <cellStyle name="20% - Accent1 4 2 7 4 4 2" xfId="38553"/>
    <cellStyle name="20% - Accent1 4 2 7 4 4 2 2" xfId="38554"/>
    <cellStyle name="20% - Accent1 4 2 7 4 4 2 2 2" xfId="38555"/>
    <cellStyle name="20% - Accent1 4 2 7 4 4 2 3" xfId="38556"/>
    <cellStyle name="20% - Accent1 4 2 7 4 4 3" xfId="38557"/>
    <cellStyle name="20% - Accent1 4 2 7 4 4 3 2" xfId="38558"/>
    <cellStyle name="20% - Accent1 4 2 7 4 4 4" xfId="38559"/>
    <cellStyle name="20% - Accent1 4 2 7 4 5" xfId="38560"/>
    <cellStyle name="20% - Accent1 4 2 7 4 5 2" xfId="38561"/>
    <cellStyle name="20% - Accent1 4 2 7 4 5 2 2" xfId="38562"/>
    <cellStyle name="20% - Accent1 4 2 7 4 5 3" xfId="38563"/>
    <cellStyle name="20% - Accent1 4 2 7 4 6" xfId="38564"/>
    <cellStyle name="20% - Accent1 4 2 7 4 6 2" xfId="38565"/>
    <cellStyle name="20% - Accent1 4 2 7 4 6 2 2" xfId="38566"/>
    <cellStyle name="20% - Accent1 4 2 7 4 6 3" xfId="38567"/>
    <cellStyle name="20% - Accent1 4 2 7 4 7" xfId="38568"/>
    <cellStyle name="20% - Accent1 4 2 7 4 7 2" xfId="38569"/>
    <cellStyle name="20% - Accent1 4 2 7 4 8" xfId="38570"/>
    <cellStyle name="20% - Accent1 4 2 7 4 8 2" xfId="38571"/>
    <cellStyle name="20% - Accent1 4 2 7 4 9" xfId="38572"/>
    <cellStyle name="20% - Accent1 4 2 7 5" xfId="38573"/>
    <cellStyle name="20% - Accent1 4 2 7 5 2" xfId="38574"/>
    <cellStyle name="20% - Accent1 4 2 7 5 2 2" xfId="38575"/>
    <cellStyle name="20% - Accent1 4 2 7 5 2 2 2" xfId="38576"/>
    <cellStyle name="20% - Accent1 4 2 7 5 2 3" xfId="38577"/>
    <cellStyle name="20% - Accent1 4 2 7 5 3" xfId="38578"/>
    <cellStyle name="20% - Accent1 4 2 7 5 3 2" xfId="38579"/>
    <cellStyle name="20% - Accent1 4 2 7 5 4" xfId="38580"/>
    <cellStyle name="20% - Accent1 4 2 7 6" xfId="38581"/>
    <cellStyle name="20% - Accent1 4 2 7 6 2" xfId="38582"/>
    <cellStyle name="20% - Accent1 4 2 7 6 2 2" xfId="38583"/>
    <cellStyle name="20% - Accent1 4 2 7 6 2 2 2" xfId="38584"/>
    <cellStyle name="20% - Accent1 4 2 7 6 2 3" xfId="38585"/>
    <cellStyle name="20% - Accent1 4 2 7 6 3" xfId="38586"/>
    <cellStyle name="20% - Accent1 4 2 7 6 3 2" xfId="38587"/>
    <cellStyle name="20% - Accent1 4 2 7 6 4" xfId="38588"/>
    <cellStyle name="20% - Accent1 4 2 7 7" xfId="38589"/>
    <cellStyle name="20% - Accent1 4 2 7 7 2" xfId="38590"/>
    <cellStyle name="20% - Accent1 4 2 7 7 2 2" xfId="38591"/>
    <cellStyle name="20% - Accent1 4 2 7 7 2 2 2" xfId="38592"/>
    <cellStyle name="20% - Accent1 4 2 7 7 2 3" xfId="38593"/>
    <cellStyle name="20% - Accent1 4 2 7 7 3" xfId="38594"/>
    <cellStyle name="20% - Accent1 4 2 7 7 3 2" xfId="38595"/>
    <cellStyle name="20% - Accent1 4 2 7 7 4" xfId="38596"/>
    <cellStyle name="20% - Accent1 4 2 7 8" xfId="38597"/>
    <cellStyle name="20% - Accent1 4 2 7 8 2" xfId="38598"/>
    <cellStyle name="20% - Accent1 4 2 7 8 2 2" xfId="38599"/>
    <cellStyle name="20% - Accent1 4 2 7 8 3" xfId="38600"/>
    <cellStyle name="20% - Accent1 4 2 7 9" xfId="38601"/>
    <cellStyle name="20% - Accent1 4 2 7 9 2" xfId="38602"/>
    <cellStyle name="20% - Accent1 4 2 7 9 2 2" xfId="38603"/>
    <cellStyle name="20% - Accent1 4 2 7 9 3" xfId="38604"/>
    <cellStyle name="20% - Accent1 4 2 8" xfId="38605"/>
    <cellStyle name="20% - Accent1 4 2 8 10" xfId="38606"/>
    <cellStyle name="20% - Accent1 4 2 8 10 2" xfId="38607"/>
    <cellStyle name="20% - Accent1 4 2 8 11" xfId="38608"/>
    <cellStyle name="20% - Accent1 4 2 8 2" xfId="38609"/>
    <cellStyle name="20% - Accent1 4 2 8 2 2" xfId="38610"/>
    <cellStyle name="20% - Accent1 4 2 8 2 2 2" xfId="38611"/>
    <cellStyle name="20% - Accent1 4 2 8 2 2 2 2" xfId="38612"/>
    <cellStyle name="20% - Accent1 4 2 8 2 2 2 2 2" xfId="38613"/>
    <cellStyle name="20% - Accent1 4 2 8 2 2 2 3" xfId="38614"/>
    <cellStyle name="20% - Accent1 4 2 8 2 2 3" xfId="38615"/>
    <cellStyle name="20% - Accent1 4 2 8 2 2 3 2" xfId="38616"/>
    <cellStyle name="20% - Accent1 4 2 8 2 2 4" xfId="38617"/>
    <cellStyle name="20% - Accent1 4 2 8 2 3" xfId="38618"/>
    <cellStyle name="20% - Accent1 4 2 8 2 3 2" xfId="38619"/>
    <cellStyle name="20% - Accent1 4 2 8 2 3 2 2" xfId="38620"/>
    <cellStyle name="20% - Accent1 4 2 8 2 3 2 2 2" xfId="38621"/>
    <cellStyle name="20% - Accent1 4 2 8 2 3 2 3" xfId="38622"/>
    <cellStyle name="20% - Accent1 4 2 8 2 3 3" xfId="38623"/>
    <cellStyle name="20% - Accent1 4 2 8 2 3 3 2" xfId="38624"/>
    <cellStyle name="20% - Accent1 4 2 8 2 3 4" xfId="38625"/>
    <cellStyle name="20% - Accent1 4 2 8 2 4" xfId="38626"/>
    <cellStyle name="20% - Accent1 4 2 8 2 4 2" xfId="38627"/>
    <cellStyle name="20% - Accent1 4 2 8 2 4 2 2" xfId="38628"/>
    <cellStyle name="20% - Accent1 4 2 8 2 4 2 2 2" xfId="38629"/>
    <cellStyle name="20% - Accent1 4 2 8 2 4 2 3" xfId="38630"/>
    <cellStyle name="20% - Accent1 4 2 8 2 4 3" xfId="38631"/>
    <cellStyle name="20% - Accent1 4 2 8 2 4 3 2" xfId="38632"/>
    <cellStyle name="20% - Accent1 4 2 8 2 4 4" xfId="38633"/>
    <cellStyle name="20% - Accent1 4 2 8 2 5" xfId="38634"/>
    <cellStyle name="20% - Accent1 4 2 8 2 5 2" xfId="38635"/>
    <cellStyle name="20% - Accent1 4 2 8 2 5 2 2" xfId="38636"/>
    <cellStyle name="20% - Accent1 4 2 8 2 5 3" xfId="38637"/>
    <cellStyle name="20% - Accent1 4 2 8 2 6" xfId="38638"/>
    <cellStyle name="20% - Accent1 4 2 8 2 6 2" xfId="38639"/>
    <cellStyle name="20% - Accent1 4 2 8 2 6 2 2" xfId="38640"/>
    <cellStyle name="20% - Accent1 4 2 8 2 6 3" xfId="38641"/>
    <cellStyle name="20% - Accent1 4 2 8 2 7" xfId="38642"/>
    <cellStyle name="20% - Accent1 4 2 8 2 7 2" xfId="38643"/>
    <cellStyle name="20% - Accent1 4 2 8 2 8" xfId="38644"/>
    <cellStyle name="20% - Accent1 4 2 8 2 8 2" xfId="38645"/>
    <cellStyle name="20% - Accent1 4 2 8 2 9" xfId="38646"/>
    <cellStyle name="20% - Accent1 4 2 8 3" xfId="38647"/>
    <cellStyle name="20% - Accent1 4 2 8 3 2" xfId="38648"/>
    <cellStyle name="20% - Accent1 4 2 8 3 2 2" xfId="38649"/>
    <cellStyle name="20% - Accent1 4 2 8 3 2 2 2" xfId="38650"/>
    <cellStyle name="20% - Accent1 4 2 8 3 2 2 2 2" xfId="38651"/>
    <cellStyle name="20% - Accent1 4 2 8 3 2 2 3" xfId="38652"/>
    <cellStyle name="20% - Accent1 4 2 8 3 2 3" xfId="38653"/>
    <cellStyle name="20% - Accent1 4 2 8 3 2 3 2" xfId="38654"/>
    <cellStyle name="20% - Accent1 4 2 8 3 2 4" xfId="38655"/>
    <cellStyle name="20% - Accent1 4 2 8 3 3" xfId="38656"/>
    <cellStyle name="20% - Accent1 4 2 8 3 3 2" xfId="38657"/>
    <cellStyle name="20% - Accent1 4 2 8 3 3 2 2" xfId="38658"/>
    <cellStyle name="20% - Accent1 4 2 8 3 3 2 2 2" xfId="38659"/>
    <cellStyle name="20% - Accent1 4 2 8 3 3 2 3" xfId="38660"/>
    <cellStyle name="20% - Accent1 4 2 8 3 3 3" xfId="38661"/>
    <cellStyle name="20% - Accent1 4 2 8 3 3 3 2" xfId="38662"/>
    <cellStyle name="20% - Accent1 4 2 8 3 3 4" xfId="38663"/>
    <cellStyle name="20% - Accent1 4 2 8 3 4" xfId="38664"/>
    <cellStyle name="20% - Accent1 4 2 8 3 4 2" xfId="38665"/>
    <cellStyle name="20% - Accent1 4 2 8 3 4 2 2" xfId="38666"/>
    <cellStyle name="20% - Accent1 4 2 8 3 4 2 2 2" xfId="38667"/>
    <cellStyle name="20% - Accent1 4 2 8 3 4 2 3" xfId="38668"/>
    <cellStyle name="20% - Accent1 4 2 8 3 4 3" xfId="38669"/>
    <cellStyle name="20% - Accent1 4 2 8 3 4 3 2" xfId="38670"/>
    <cellStyle name="20% - Accent1 4 2 8 3 4 4" xfId="38671"/>
    <cellStyle name="20% - Accent1 4 2 8 3 5" xfId="38672"/>
    <cellStyle name="20% - Accent1 4 2 8 3 5 2" xfId="38673"/>
    <cellStyle name="20% - Accent1 4 2 8 3 5 2 2" xfId="38674"/>
    <cellStyle name="20% - Accent1 4 2 8 3 5 3" xfId="38675"/>
    <cellStyle name="20% - Accent1 4 2 8 3 6" xfId="38676"/>
    <cellStyle name="20% - Accent1 4 2 8 3 6 2" xfId="38677"/>
    <cellStyle name="20% - Accent1 4 2 8 3 6 2 2" xfId="38678"/>
    <cellStyle name="20% - Accent1 4 2 8 3 6 3" xfId="38679"/>
    <cellStyle name="20% - Accent1 4 2 8 3 7" xfId="38680"/>
    <cellStyle name="20% - Accent1 4 2 8 3 7 2" xfId="38681"/>
    <cellStyle name="20% - Accent1 4 2 8 3 8" xfId="38682"/>
    <cellStyle name="20% - Accent1 4 2 8 3 8 2" xfId="38683"/>
    <cellStyle name="20% - Accent1 4 2 8 3 9" xfId="38684"/>
    <cellStyle name="20% - Accent1 4 2 8 4" xfId="38685"/>
    <cellStyle name="20% - Accent1 4 2 8 4 2" xfId="38686"/>
    <cellStyle name="20% - Accent1 4 2 8 4 2 2" xfId="38687"/>
    <cellStyle name="20% - Accent1 4 2 8 4 2 2 2" xfId="38688"/>
    <cellStyle name="20% - Accent1 4 2 8 4 2 3" xfId="38689"/>
    <cellStyle name="20% - Accent1 4 2 8 4 3" xfId="38690"/>
    <cellStyle name="20% - Accent1 4 2 8 4 3 2" xfId="38691"/>
    <cellStyle name="20% - Accent1 4 2 8 4 4" xfId="38692"/>
    <cellStyle name="20% - Accent1 4 2 8 5" xfId="38693"/>
    <cellStyle name="20% - Accent1 4 2 8 5 2" xfId="38694"/>
    <cellStyle name="20% - Accent1 4 2 8 5 2 2" xfId="38695"/>
    <cellStyle name="20% - Accent1 4 2 8 5 2 2 2" xfId="38696"/>
    <cellStyle name="20% - Accent1 4 2 8 5 2 3" xfId="38697"/>
    <cellStyle name="20% - Accent1 4 2 8 5 3" xfId="38698"/>
    <cellStyle name="20% - Accent1 4 2 8 5 3 2" xfId="38699"/>
    <cellStyle name="20% - Accent1 4 2 8 5 4" xfId="38700"/>
    <cellStyle name="20% - Accent1 4 2 8 6" xfId="38701"/>
    <cellStyle name="20% - Accent1 4 2 8 6 2" xfId="38702"/>
    <cellStyle name="20% - Accent1 4 2 8 6 2 2" xfId="38703"/>
    <cellStyle name="20% - Accent1 4 2 8 6 2 2 2" xfId="38704"/>
    <cellStyle name="20% - Accent1 4 2 8 6 2 3" xfId="38705"/>
    <cellStyle name="20% - Accent1 4 2 8 6 3" xfId="38706"/>
    <cellStyle name="20% - Accent1 4 2 8 6 3 2" xfId="38707"/>
    <cellStyle name="20% - Accent1 4 2 8 6 4" xfId="38708"/>
    <cellStyle name="20% - Accent1 4 2 8 7" xfId="38709"/>
    <cellStyle name="20% - Accent1 4 2 8 7 2" xfId="38710"/>
    <cellStyle name="20% - Accent1 4 2 8 7 2 2" xfId="38711"/>
    <cellStyle name="20% - Accent1 4 2 8 7 3" xfId="38712"/>
    <cellStyle name="20% - Accent1 4 2 8 8" xfId="38713"/>
    <cellStyle name="20% - Accent1 4 2 8 8 2" xfId="38714"/>
    <cellStyle name="20% - Accent1 4 2 8 8 2 2" xfId="38715"/>
    <cellStyle name="20% - Accent1 4 2 8 8 3" xfId="38716"/>
    <cellStyle name="20% - Accent1 4 2 8 9" xfId="38717"/>
    <cellStyle name="20% - Accent1 4 2 8 9 2" xfId="38718"/>
    <cellStyle name="20% - Accent1 4 2 9" xfId="38719"/>
    <cellStyle name="20% - Accent1 4 2 9 10" xfId="38720"/>
    <cellStyle name="20% - Accent1 4 2 9 10 2" xfId="38721"/>
    <cellStyle name="20% - Accent1 4 2 9 11" xfId="38722"/>
    <cellStyle name="20% - Accent1 4 2 9 2" xfId="38723"/>
    <cellStyle name="20% - Accent1 4 2 9 2 2" xfId="38724"/>
    <cellStyle name="20% - Accent1 4 2 9 2 2 2" xfId="38725"/>
    <cellStyle name="20% - Accent1 4 2 9 2 2 2 2" xfId="38726"/>
    <cellStyle name="20% - Accent1 4 2 9 2 2 2 2 2" xfId="38727"/>
    <cellStyle name="20% - Accent1 4 2 9 2 2 2 3" xfId="38728"/>
    <cellStyle name="20% - Accent1 4 2 9 2 2 3" xfId="38729"/>
    <cellStyle name="20% - Accent1 4 2 9 2 2 3 2" xfId="38730"/>
    <cellStyle name="20% - Accent1 4 2 9 2 2 4" xfId="38731"/>
    <cellStyle name="20% - Accent1 4 2 9 2 3" xfId="38732"/>
    <cellStyle name="20% - Accent1 4 2 9 2 3 2" xfId="38733"/>
    <cellStyle name="20% - Accent1 4 2 9 2 3 2 2" xfId="38734"/>
    <cellStyle name="20% - Accent1 4 2 9 2 3 2 2 2" xfId="38735"/>
    <cellStyle name="20% - Accent1 4 2 9 2 3 2 3" xfId="38736"/>
    <cellStyle name="20% - Accent1 4 2 9 2 3 3" xfId="38737"/>
    <cellStyle name="20% - Accent1 4 2 9 2 3 3 2" xfId="38738"/>
    <cellStyle name="20% - Accent1 4 2 9 2 3 4" xfId="38739"/>
    <cellStyle name="20% - Accent1 4 2 9 2 4" xfId="38740"/>
    <cellStyle name="20% - Accent1 4 2 9 2 4 2" xfId="38741"/>
    <cellStyle name="20% - Accent1 4 2 9 2 4 2 2" xfId="38742"/>
    <cellStyle name="20% - Accent1 4 2 9 2 4 2 2 2" xfId="38743"/>
    <cellStyle name="20% - Accent1 4 2 9 2 4 2 3" xfId="38744"/>
    <cellStyle name="20% - Accent1 4 2 9 2 4 3" xfId="38745"/>
    <cellStyle name="20% - Accent1 4 2 9 2 4 3 2" xfId="38746"/>
    <cellStyle name="20% - Accent1 4 2 9 2 4 4" xfId="38747"/>
    <cellStyle name="20% - Accent1 4 2 9 2 5" xfId="38748"/>
    <cellStyle name="20% - Accent1 4 2 9 2 5 2" xfId="38749"/>
    <cellStyle name="20% - Accent1 4 2 9 2 5 2 2" xfId="38750"/>
    <cellStyle name="20% - Accent1 4 2 9 2 5 3" xfId="38751"/>
    <cellStyle name="20% - Accent1 4 2 9 2 6" xfId="38752"/>
    <cellStyle name="20% - Accent1 4 2 9 2 6 2" xfId="38753"/>
    <cellStyle name="20% - Accent1 4 2 9 2 6 2 2" xfId="38754"/>
    <cellStyle name="20% - Accent1 4 2 9 2 6 3" xfId="38755"/>
    <cellStyle name="20% - Accent1 4 2 9 2 7" xfId="38756"/>
    <cellStyle name="20% - Accent1 4 2 9 2 7 2" xfId="38757"/>
    <cellStyle name="20% - Accent1 4 2 9 2 8" xfId="38758"/>
    <cellStyle name="20% - Accent1 4 2 9 2 8 2" xfId="38759"/>
    <cellStyle name="20% - Accent1 4 2 9 2 9" xfId="38760"/>
    <cellStyle name="20% - Accent1 4 2 9 3" xfId="38761"/>
    <cellStyle name="20% - Accent1 4 2 9 3 2" xfId="38762"/>
    <cellStyle name="20% - Accent1 4 2 9 3 2 2" xfId="38763"/>
    <cellStyle name="20% - Accent1 4 2 9 3 2 2 2" xfId="38764"/>
    <cellStyle name="20% - Accent1 4 2 9 3 2 2 2 2" xfId="38765"/>
    <cellStyle name="20% - Accent1 4 2 9 3 2 2 3" xfId="38766"/>
    <cellStyle name="20% - Accent1 4 2 9 3 2 3" xfId="38767"/>
    <cellStyle name="20% - Accent1 4 2 9 3 2 3 2" xfId="38768"/>
    <cellStyle name="20% - Accent1 4 2 9 3 2 4" xfId="38769"/>
    <cellStyle name="20% - Accent1 4 2 9 3 3" xfId="38770"/>
    <cellStyle name="20% - Accent1 4 2 9 3 3 2" xfId="38771"/>
    <cellStyle name="20% - Accent1 4 2 9 3 3 2 2" xfId="38772"/>
    <cellStyle name="20% - Accent1 4 2 9 3 3 2 2 2" xfId="38773"/>
    <cellStyle name="20% - Accent1 4 2 9 3 3 2 3" xfId="38774"/>
    <cellStyle name="20% - Accent1 4 2 9 3 3 3" xfId="38775"/>
    <cellStyle name="20% - Accent1 4 2 9 3 3 3 2" xfId="38776"/>
    <cellStyle name="20% - Accent1 4 2 9 3 3 4" xfId="38777"/>
    <cellStyle name="20% - Accent1 4 2 9 3 4" xfId="38778"/>
    <cellStyle name="20% - Accent1 4 2 9 3 4 2" xfId="38779"/>
    <cellStyle name="20% - Accent1 4 2 9 3 4 2 2" xfId="38780"/>
    <cellStyle name="20% - Accent1 4 2 9 3 4 2 2 2" xfId="38781"/>
    <cellStyle name="20% - Accent1 4 2 9 3 4 2 3" xfId="38782"/>
    <cellStyle name="20% - Accent1 4 2 9 3 4 3" xfId="38783"/>
    <cellStyle name="20% - Accent1 4 2 9 3 4 3 2" xfId="38784"/>
    <cellStyle name="20% - Accent1 4 2 9 3 4 4" xfId="38785"/>
    <cellStyle name="20% - Accent1 4 2 9 3 5" xfId="38786"/>
    <cellStyle name="20% - Accent1 4 2 9 3 5 2" xfId="38787"/>
    <cellStyle name="20% - Accent1 4 2 9 3 5 2 2" xfId="38788"/>
    <cellStyle name="20% - Accent1 4 2 9 3 5 3" xfId="38789"/>
    <cellStyle name="20% - Accent1 4 2 9 3 6" xfId="38790"/>
    <cellStyle name="20% - Accent1 4 2 9 3 6 2" xfId="38791"/>
    <cellStyle name="20% - Accent1 4 2 9 3 6 2 2" xfId="38792"/>
    <cellStyle name="20% - Accent1 4 2 9 3 6 3" xfId="38793"/>
    <cellStyle name="20% - Accent1 4 2 9 3 7" xfId="38794"/>
    <cellStyle name="20% - Accent1 4 2 9 3 7 2" xfId="38795"/>
    <cellStyle name="20% - Accent1 4 2 9 3 8" xfId="38796"/>
    <cellStyle name="20% - Accent1 4 2 9 3 8 2" xfId="38797"/>
    <cellStyle name="20% - Accent1 4 2 9 3 9" xfId="38798"/>
    <cellStyle name="20% - Accent1 4 2 9 4" xfId="38799"/>
    <cellStyle name="20% - Accent1 4 2 9 4 2" xfId="38800"/>
    <cellStyle name="20% - Accent1 4 2 9 4 2 2" xfId="38801"/>
    <cellStyle name="20% - Accent1 4 2 9 4 2 2 2" xfId="38802"/>
    <cellStyle name="20% - Accent1 4 2 9 4 2 3" xfId="38803"/>
    <cellStyle name="20% - Accent1 4 2 9 4 3" xfId="38804"/>
    <cellStyle name="20% - Accent1 4 2 9 4 3 2" xfId="38805"/>
    <cellStyle name="20% - Accent1 4 2 9 4 4" xfId="38806"/>
    <cellStyle name="20% - Accent1 4 2 9 5" xfId="38807"/>
    <cellStyle name="20% - Accent1 4 2 9 5 2" xfId="38808"/>
    <cellStyle name="20% - Accent1 4 2 9 5 2 2" xfId="38809"/>
    <cellStyle name="20% - Accent1 4 2 9 5 2 2 2" xfId="38810"/>
    <cellStyle name="20% - Accent1 4 2 9 5 2 3" xfId="38811"/>
    <cellStyle name="20% - Accent1 4 2 9 5 3" xfId="38812"/>
    <cellStyle name="20% - Accent1 4 2 9 5 3 2" xfId="38813"/>
    <cellStyle name="20% - Accent1 4 2 9 5 4" xfId="38814"/>
    <cellStyle name="20% - Accent1 4 2 9 6" xfId="38815"/>
    <cellStyle name="20% - Accent1 4 2 9 6 2" xfId="38816"/>
    <cellStyle name="20% - Accent1 4 2 9 6 2 2" xfId="38817"/>
    <cellStyle name="20% - Accent1 4 2 9 6 2 2 2" xfId="38818"/>
    <cellStyle name="20% - Accent1 4 2 9 6 2 3" xfId="38819"/>
    <cellStyle name="20% - Accent1 4 2 9 6 3" xfId="38820"/>
    <cellStyle name="20% - Accent1 4 2 9 6 3 2" xfId="38821"/>
    <cellStyle name="20% - Accent1 4 2 9 6 4" xfId="38822"/>
    <cellStyle name="20% - Accent1 4 2 9 7" xfId="38823"/>
    <cellStyle name="20% - Accent1 4 2 9 7 2" xfId="38824"/>
    <cellStyle name="20% - Accent1 4 2 9 7 2 2" xfId="38825"/>
    <cellStyle name="20% - Accent1 4 2 9 7 3" xfId="38826"/>
    <cellStyle name="20% - Accent1 4 2 9 8" xfId="38827"/>
    <cellStyle name="20% - Accent1 4 2 9 8 2" xfId="38828"/>
    <cellStyle name="20% - Accent1 4 2 9 8 2 2" xfId="38829"/>
    <cellStyle name="20% - Accent1 4 2 9 8 3" xfId="38830"/>
    <cellStyle name="20% - Accent1 4 2 9 9" xfId="38831"/>
    <cellStyle name="20% - Accent1 4 2 9 9 2" xfId="38832"/>
    <cellStyle name="20% - Accent1 4 20" xfId="38833"/>
    <cellStyle name="20% - Accent1 4 20 2" xfId="38834"/>
    <cellStyle name="20% - Accent1 4 21" xfId="38835"/>
    <cellStyle name="20% - Accent1 4 3" xfId="38836"/>
    <cellStyle name="20% - Accent1 4 3 10" xfId="38837"/>
    <cellStyle name="20% - Accent1 4 3 10 2" xfId="38838"/>
    <cellStyle name="20% - Accent1 4 3 10 2 2" xfId="38839"/>
    <cellStyle name="20% - Accent1 4 3 10 2 2 2" xfId="38840"/>
    <cellStyle name="20% - Accent1 4 3 10 2 3" xfId="38841"/>
    <cellStyle name="20% - Accent1 4 3 10 3" xfId="38842"/>
    <cellStyle name="20% - Accent1 4 3 10 3 2" xfId="38843"/>
    <cellStyle name="20% - Accent1 4 3 10 4" xfId="38844"/>
    <cellStyle name="20% - Accent1 4 3 11" xfId="38845"/>
    <cellStyle name="20% - Accent1 4 3 11 2" xfId="38846"/>
    <cellStyle name="20% - Accent1 4 3 11 2 2" xfId="38847"/>
    <cellStyle name="20% - Accent1 4 3 11 2 2 2" xfId="38848"/>
    <cellStyle name="20% - Accent1 4 3 11 2 3" xfId="38849"/>
    <cellStyle name="20% - Accent1 4 3 11 3" xfId="38850"/>
    <cellStyle name="20% - Accent1 4 3 11 3 2" xfId="38851"/>
    <cellStyle name="20% - Accent1 4 3 11 4" xfId="38852"/>
    <cellStyle name="20% - Accent1 4 3 12" xfId="38853"/>
    <cellStyle name="20% - Accent1 4 3 12 2" xfId="38854"/>
    <cellStyle name="20% - Accent1 4 3 12 2 2" xfId="38855"/>
    <cellStyle name="20% - Accent1 4 3 12 3" xfId="38856"/>
    <cellStyle name="20% - Accent1 4 3 13" xfId="38857"/>
    <cellStyle name="20% - Accent1 4 3 13 2" xfId="38858"/>
    <cellStyle name="20% - Accent1 4 3 13 2 2" xfId="38859"/>
    <cellStyle name="20% - Accent1 4 3 13 3" xfId="38860"/>
    <cellStyle name="20% - Accent1 4 3 14" xfId="38861"/>
    <cellStyle name="20% - Accent1 4 3 14 2" xfId="38862"/>
    <cellStyle name="20% - Accent1 4 3 15" xfId="38863"/>
    <cellStyle name="20% - Accent1 4 3 15 2" xfId="38864"/>
    <cellStyle name="20% - Accent1 4 3 16" xfId="38865"/>
    <cellStyle name="20% - Accent1 4 3 2" xfId="38866"/>
    <cellStyle name="20% - Accent1 4 3 2 10" xfId="38867"/>
    <cellStyle name="20% - Accent1 4 3 2 10 2" xfId="38868"/>
    <cellStyle name="20% - Accent1 4 3 2 10 2 2" xfId="38869"/>
    <cellStyle name="20% - Accent1 4 3 2 10 2 2 2" xfId="38870"/>
    <cellStyle name="20% - Accent1 4 3 2 10 2 3" xfId="38871"/>
    <cellStyle name="20% - Accent1 4 3 2 10 3" xfId="38872"/>
    <cellStyle name="20% - Accent1 4 3 2 10 3 2" xfId="38873"/>
    <cellStyle name="20% - Accent1 4 3 2 10 4" xfId="38874"/>
    <cellStyle name="20% - Accent1 4 3 2 11" xfId="38875"/>
    <cellStyle name="20% - Accent1 4 3 2 11 2" xfId="38876"/>
    <cellStyle name="20% - Accent1 4 3 2 11 2 2" xfId="38877"/>
    <cellStyle name="20% - Accent1 4 3 2 11 3" xfId="38878"/>
    <cellStyle name="20% - Accent1 4 3 2 12" xfId="38879"/>
    <cellStyle name="20% - Accent1 4 3 2 12 2" xfId="38880"/>
    <cellStyle name="20% - Accent1 4 3 2 12 2 2" xfId="38881"/>
    <cellStyle name="20% - Accent1 4 3 2 12 3" xfId="38882"/>
    <cellStyle name="20% - Accent1 4 3 2 13" xfId="38883"/>
    <cellStyle name="20% - Accent1 4 3 2 13 2" xfId="38884"/>
    <cellStyle name="20% - Accent1 4 3 2 14" xfId="38885"/>
    <cellStyle name="20% - Accent1 4 3 2 14 2" xfId="38886"/>
    <cellStyle name="20% - Accent1 4 3 2 15" xfId="38887"/>
    <cellStyle name="20% - Accent1 4 3 2 2" xfId="38888"/>
    <cellStyle name="20% - Accent1 4 3 2 2 10" xfId="38889"/>
    <cellStyle name="20% - Accent1 4 3 2 2 10 2" xfId="38890"/>
    <cellStyle name="20% - Accent1 4 3 2 2 10 2 2" xfId="38891"/>
    <cellStyle name="20% - Accent1 4 3 2 2 10 3" xfId="38892"/>
    <cellStyle name="20% - Accent1 4 3 2 2 11" xfId="38893"/>
    <cellStyle name="20% - Accent1 4 3 2 2 11 2" xfId="38894"/>
    <cellStyle name="20% - Accent1 4 3 2 2 11 2 2" xfId="38895"/>
    <cellStyle name="20% - Accent1 4 3 2 2 11 3" xfId="38896"/>
    <cellStyle name="20% - Accent1 4 3 2 2 12" xfId="38897"/>
    <cellStyle name="20% - Accent1 4 3 2 2 12 2" xfId="38898"/>
    <cellStyle name="20% - Accent1 4 3 2 2 13" xfId="38899"/>
    <cellStyle name="20% - Accent1 4 3 2 2 13 2" xfId="38900"/>
    <cellStyle name="20% - Accent1 4 3 2 2 14" xfId="38901"/>
    <cellStyle name="20% - Accent1 4 3 2 2 2" xfId="38902"/>
    <cellStyle name="20% - Accent1 4 3 2 2 2 10" xfId="38903"/>
    <cellStyle name="20% - Accent1 4 3 2 2 2 10 2" xfId="38904"/>
    <cellStyle name="20% - Accent1 4 3 2 2 2 11" xfId="38905"/>
    <cellStyle name="20% - Accent1 4 3 2 2 2 2" xfId="38906"/>
    <cellStyle name="20% - Accent1 4 3 2 2 2 2 2" xfId="38907"/>
    <cellStyle name="20% - Accent1 4 3 2 2 2 2 2 2" xfId="38908"/>
    <cellStyle name="20% - Accent1 4 3 2 2 2 2 2 2 2" xfId="38909"/>
    <cellStyle name="20% - Accent1 4 3 2 2 2 2 2 2 2 2" xfId="38910"/>
    <cellStyle name="20% - Accent1 4 3 2 2 2 2 2 2 3" xfId="38911"/>
    <cellStyle name="20% - Accent1 4 3 2 2 2 2 2 3" xfId="38912"/>
    <cellStyle name="20% - Accent1 4 3 2 2 2 2 2 3 2" xfId="38913"/>
    <cellStyle name="20% - Accent1 4 3 2 2 2 2 2 4" xfId="38914"/>
    <cellStyle name="20% - Accent1 4 3 2 2 2 2 3" xfId="38915"/>
    <cellStyle name="20% - Accent1 4 3 2 2 2 2 3 2" xfId="38916"/>
    <cellStyle name="20% - Accent1 4 3 2 2 2 2 3 2 2" xfId="38917"/>
    <cellStyle name="20% - Accent1 4 3 2 2 2 2 3 2 2 2" xfId="38918"/>
    <cellStyle name="20% - Accent1 4 3 2 2 2 2 3 2 3" xfId="38919"/>
    <cellStyle name="20% - Accent1 4 3 2 2 2 2 3 3" xfId="38920"/>
    <cellStyle name="20% - Accent1 4 3 2 2 2 2 3 3 2" xfId="38921"/>
    <cellStyle name="20% - Accent1 4 3 2 2 2 2 3 4" xfId="38922"/>
    <cellStyle name="20% - Accent1 4 3 2 2 2 2 4" xfId="38923"/>
    <cellStyle name="20% - Accent1 4 3 2 2 2 2 4 2" xfId="38924"/>
    <cellStyle name="20% - Accent1 4 3 2 2 2 2 4 2 2" xfId="38925"/>
    <cellStyle name="20% - Accent1 4 3 2 2 2 2 4 2 2 2" xfId="38926"/>
    <cellStyle name="20% - Accent1 4 3 2 2 2 2 4 2 3" xfId="38927"/>
    <cellStyle name="20% - Accent1 4 3 2 2 2 2 4 3" xfId="38928"/>
    <cellStyle name="20% - Accent1 4 3 2 2 2 2 4 3 2" xfId="38929"/>
    <cellStyle name="20% - Accent1 4 3 2 2 2 2 4 4" xfId="38930"/>
    <cellStyle name="20% - Accent1 4 3 2 2 2 2 5" xfId="38931"/>
    <cellStyle name="20% - Accent1 4 3 2 2 2 2 5 2" xfId="38932"/>
    <cellStyle name="20% - Accent1 4 3 2 2 2 2 5 2 2" xfId="38933"/>
    <cellStyle name="20% - Accent1 4 3 2 2 2 2 5 3" xfId="38934"/>
    <cellStyle name="20% - Accent1 4 3 2 2 2 2 6" xfId="38935"/>
    <cellStyle name="20% - Accent1 4 3 2 2 2 2 6 2" xfId="38936"/>
    <cellStyle name="20% - Accent1 4 3 2 2 2 2 6 2 2" xfId="38937"/>
    <cellStyle name="20% - Accent1 4 3 2 2 2 2 6 3" xfId="38938"/>
    <cellStyle name="20% - Accent1 4 3 2 2 2 2 7" xfId="38939"/>
    <cellStyle name="20% - Accent1 4 3 2 2 2 2 7 2" xfId="38940"/>
    <cellStyle name="20% - Accent1 4 3 2 2 2 2 8" xfId="38941"/>
    <cellStyle name="20% - Accent1 4 3 2 2 2 2 8 2" xfId="38942"/>
    <cellStyle name="20% - Accent1 4 3 2 2 2 2 9" xfId="38943"/>
    <cellStyle name="20% - Accent1 4 3 2 2 2 3" xfId="38944"/>
    <cellStyle name="20% - Accent1 4 3 2 2 2 3 2" xfId="38945"/>
    <cellStyle name="20% - Accent1 4 3 2 2 2 3 2 2" xfId="38946"/>
    <cellStyle name="20% - Accent1 4 3 2 2 2 3 2 2 2" xfId="38947"/>
    <cellStyle name="20% - Accent1 4 3 2 2 2 3 2 2 2 2" xfId="38948"/>
    <cellStyle name="20% - Accent1 4 3 2 2 2 3 2 2 3" xfId="38949"/>
    <cellStyle name="20% - Accent1 4 3 2 2 2 3 2 3" xfId="38950"/>
    <cellStyle name="20% - Accent1 4 3 2 2 2 3 2 3 2" xfId="38951"/>
    <cellStyle name="20% - Accent1 4 3 2 2 2 3 2 4" xfId="38952"/>
    <cellStyle name="20% - Accent1 4 3 2 2 2 3 3" xfId="38953"/>
    <cellStyle name="20% - Accent1 4 3 2 2 2 3 3 2" xfId="38954"/>
    <cellStyle name="20% - Accent1 4 3 2 2 2 3 3 2 2" xfId="38955"/>
    <cellStyle name="20% - Accent1 4 3 2 2 2 3 3 2 2 2" xfId="38956"/>
    <cellStyle name="20% - Accent1 4 3 2 2 2 3 3 2 3" xfId="38957"/>
    <cellStyle name="20% - Accent1 4 3 2 2 2 3 3 3" xfId="38958"/>
    <cellStyle name="20% - Accent1 4 3 2 2 2 3 3 3 2" xfId="38959"/>
    <cellStyle name="20% - Accent1 4 3 2 2 2 3 3 4" xfId="38960"/>
    <cellStyle name="20% - Accent1 4 3 2 2 2 3 4" xfId="38961"/>
    <cellStyle name="20% - Accent1 4 3 2 2 2 3 4 2" xfId="38962"/>
    <cellStyle name="20% - Accent1 4 3 2 2 2 3 4 2 2" xfId="38963"/>
    <cellStyle name="20% - Accent1 4 3 2 2 2 3 4 2 2 2" xfId="38964"/>
    <cellStyle name="20% - Accent1 4 3 2 2 2 3 4 2 3" xfId="38965"/>
    <cellStyle name="20% - Accent1 4 3 2 2 2 3 4 3" xfId="38966"/>
    <cellStyle name="20% - Accent1 4 3 2 2 2 3 4 3 2" xfId="38967"/>
    <cellStyle name="20% - Accent1 4 3 2 2 2 3 4 4" xfId="38968"/>
    <cellStyle name="20% - Accent1 4 3 2 2 2 3 5" xfId="38969"/>
    <cellStyle name="20% - Accent1 4 3 2 2 2 3 5 2" xfId="38970"/>
    <cellStyle name="20% - Accent1 4 3 2 2 2 3 5 2 2" xfId="38971"/>
    <cellStyle name="20% - Accent1 4 3 2 2 2 3 5 3" xfId="38972"/>
    <cellStyle name="20% - Accent1 4 3 2 2 2 3 6" xfId="38973"/>
    <cellStyle name="20% - Accent1 4 3 2 2 2 3 6 2" xfId="38974"/>
    <cellStyle name="20% - Accent1 4 3 2 2 2 3 6 2 2" xfId="38975"/>
    <cellStyle name="20% - Accent1 4 3 2 2 2 3 6 3" xfId="38976"/>
    <cellStyle name="20% - Accent1 4 3 2 2 2 3 7" xfId="38977"/>
    <cellStyle name="20% - Accent1 4 3 2 2 2 3 7 2" xfId="38978"/>
    <cellStyle name="20% - Accent1 4 3 2 2 2 3 8" xfId="38979"/>
    <cellStyle name="20% - Accent1 4 3 2 2 2 3 8 2" xfId="38980"/>
    <cellStyle name="20% - Accent1 4 3 2 2 2 3 9" xfId="38981"/>
    <cellStyle name="20% - Accent1 4 3 2 2 2 4" xfId="38982"/>
    <cellStyle name="20% - Accent1 4 3 2 2 2 4 2" xfId="38983"/>
    <cellStyle name="20% - Accent1 4 3 2 2 2 4 2 2" xfId="38984"/>
    <cellStyle name="20% - Accent1 4 3 2 2 2 4 2 2 2" xfId="38985"/>
    <cellStyle name="20% - Accent1 4 3 2 2 2 4 2 3" xfId="38986"/>
    <cellStyle name="20% - Accent1 4 3 2 2 2 4 3" xfId="38987"/>
    <cellStyle name="20% - Accent1 4 3 2 2 2 4 3 2" xfId="38988"/>
    <cellStyle name="20% - Accent1 4 3 2 2 2 4 4" xfId="38989"/>
    <cellStyle name="20% - Accent1 4 3 2 2 2 5" xfId="38990"/>
    <cellStyle name="20% - Accent1 4 3 2 2 2 5 2" xfId="38991"/>
    <cellStyle name="20% - Accent1 4 3 2 2 2 5 2 2" xfId="38992"/>
    <cellStyle name="20% - Accent1 4 3 2 2 2 5 2 2 2" xfId="38993"/>
    <cellStyle name="20% - Accent1 4 3 2 2 2 5 2 3" xfId="38994"/>
    <cellStyle name="20% - Accent1 4 3 2 2 2 5 3" xfId="38995"/>
    <cellStyle name="20% - Accent1 4 3 2 2 2 5 3 2" xfId="38996"/>
    <cellStyle name="20% - Accent1 4 3 2 2 2 5 4" xfId="38997"/>
    <cellStyle name="20% - Accent1 4 3 2 2 2 6" xfId="38998"/>
    <cellStyle name="20% - Accent1 4 3 2 2 2 6 2" xfId="38999"/>
    <cellStyle name="20% - Accent1 4 3 2 2 2 6 2 2" xfId="39000"/>
    <cellStyle name="20% - Accent1 4 3 2 2 2 6 2 2 2" xfId="39001"/>
    <cellStyle name="20% - Accent1 4 3 2 2 2 6 2 3" xfId="39002"/>
    <cellStyle name="20% - Accent1 4 3 2 2 2 6 3" xfId="39003"/>
    <cellStyle name="20% - Accent1 4 3 2 2 2 6 3 2" xfId="39004"/>
    <cellStyle name="20% - Accent1 4 3 2 2 2 6 4" xfId="39005"/>
    <cellStyle name="20% - Accent1 4 3 2 2 2 7" xfId="39006"/>
    <cellStyle name="20% - Accent1 4 3 2 2 2 7 2" xfId="39007"/>
    <cellStyle name="20% - Accent1 4 3 2 2 2 7 2 2" xfId="39008"/>
    <cellStyle name="20% - Accent1 4 3 2 2 2 7 3" xfId="39009"/>
    <cellStyle name="20% - Accent1 4 3 2 2 2 8" xfId="39010"/>
    <cellStyle name="20% - Accent1 4 3 2 2 2 8 2" xfId="39011"/>
    <cellStyle name="20% - Accent1 4 3 2 2 2 8 2 2" xfId="39012"/>
    <cellStyle name="20% - Accent1 4 3 2 2 2 8 3" xfId="39013"/>
    <cellStyle name="20% - Accent1 4 3 2 2 2 9" xfId="39014"/>
    <cellStyle name="20% - Accent1 4 3 2 2 2 9 2" xfId="39015"/>
    <cellStyle name="20% - Accent1 4 3 2 2 3" xfId="39016"/>
    <cellStyle name="20% - Accent1 4 3 2 2 3 10" xfId="39017"/>
    <cellStyle name="20% - Accent1 4 3 2 2 3 10 2" xfId="39018"/>
    <cellStyle name="20% - Accent1 4 3 2 2 3 11" xfId="39019"/>
    <cellStyle name="20% - Accent1 4 3 2 2 3 2" xfId="39020"/>
    <cellStyle name="20% - Accent1 4 3 2 2 3 2 2" xfId="39021"/>
    <cellStyle name="20% - Accent1 4 3 2 2 3 2 2 2" xfId="39022"/>
    <cellStyle name="20% - Accent1 4 3 2 2 3 2 2 2 2" xfId="39023"/>
    <cellStyle name="20% - Accent1 4 3 2 2 3 2 2 2 2 2" xfId="39024"/>
    <cellStyle name="20% - Accent1 4 3 2 2 3 2 2 2 3" xfId="39025"/>
    <cellStyle name="20% - Accent1 4 3 2 2 3 2 2 3" xfId="39026"/>
    <cellStyle name="20% - Accent1 4 3 2 2 3 2 2 3 2" xfId="39027"/>
    <cellStyle name="20% - Accent1 4 3 2 2 3 2 2 4" xfId="39028"/>
    <cellStyle name="20% - Accent1 4 3 2 2 3 2 3" xfId="39029"/>
    <cellStyle name="20% - Accent1 4 3 2 2 3 2 3 2" xfId="39030"/>
    <cellStyle name="20% - Accent1 4 3 2 2 3 2 3 2 2" xfId="39031"/>
    <cellStyle name="20% - Accent1 4 3 2 2 3 2 3 2 2 2" xfId="39032"/>
    <cellStyle name="20% - Accent1 4 3 2 2 3 2 3 2 3" xfId="39033"/>
    <cellStyle name="20% - Accent1 4 3 2 2 3 2 3 3" xfId="39034"/>
    <cellStyle name="20% - Accent1 4 3 2 2 3 2 3 3 2" xfId="39035"/>
    <cellStyle name="20% - Accent1 4 3 2 2 3 2 3 4" xfId="39036"/>
    <cellStyle name="20% - Accent1 4 3 2 2 3 2 4" xfId="39037"/>
    <cellStyle name="20% - Accent1 4 3 2 2 3 2 4 2" xfId="39038"/>
    <cellStyle name="20% - Accent1 4 3 2 2 3 2 4 2 2" xfId="39039"/>
    <cellStyle name="20% - Accent1 4 3 2 2 3 2 4 2 2 2" xfId="39040"/>
    <cellStyle name="20% - Accent1 4 3 2 2 3 2 4 2 3" xfId="39041"/>
    <cellStyle name="20% - Accent1 4 3 2 2 3 2 4 3" xfId="39042"/>
    <cellStyle name="20% - Accent1 4 3 2 2 3 2 4 3 2" xfId="39043"/>
    <cellStyle name="20% - Accent1 4 3 2 2 3 2 4 4" xfId="39044"/>
    <cellStyle name="20% - Accent1 4 3 2 2 3 2 5" xfId="39045"/>
    <cellStyle name="20% - Accent1 4 3 2 2 3 2 5 2" xfId="39046"/>
    <cellStyle name="20% - Accent1 4 3 2 2 3 2 5 2 2" xfId="39047"/>
    <cellStyle name="20% - Accent1 4 3 2 2 3 2 5 3" xfId="39048"/>
    <cellStyle name="20% - Accent1 4 3 2 2 3 2 6" xfId="39049"/>
    <cellStyle name="20% - Accent1 4 3 2 2 3 2 6 2" xfId="39050"/>
    <cellStyle name="20% - Accent1 4 3 2 2 3 2 6 2 2" xfId="39051"/>
    <cellStyle name="20% - Accent1 4 3 2 2 3 2 6 3" xfId="39052"/>
    <cellStyle name="20% - Accent1 4 3 2 2 3 2 7" xfId="39053"/>
    <cellStyle name="20% - Accent1 4 3 2 2 3 2 7 2" xfId="39054"/>
    <cellStyle name="20% - Accent1 4 3 2 2 3 2 8" xfId="39055"/>
    <cellStyle name="20% - Accent1 4 3 2 2 3 2 8 2" xfId="39056"/>
    <cellStyle name="20% - Accent1 4 3 2 2 3 2 9" xfId="39057"/>
    <cellStyle name="20% - Accent1 4 3 2 2 3 3" xfId="39058"/>
    <cellStyle name="20% - Accent1 4 3 2 2 3 3 2" xfId="39059"/>
    <cellStyle name="20% - Accent1 4 3 2 2 3 3 2 2" xfId="39060"/>
    <cellStyle name="20% - Accent1 4 3 2 2 3 3 2 2 2" xfId="39061"/>
    <cellStyle name="20% - Accent1 4 3 2 2 3 3 2 2 2 2" xfId="39062"/>
    <cellStyle name="20% - Accent1 4 3 2 2 3 3 2 2 3" xfId="39063"/>
    <cellStyle name="20% - Accent1 4 3 2 2 3 3 2 3" xfId="39064"/>
    <cellStyle name="20% - Accent1 4 3 2 2 3 3 2 3 2" xfId="39065"/>
    <cellStyle name="20% - Accent1 4 3 2 2 3 3 2 4" xfId="39066"/>
    <cellStyle name="20% - Accent1 4 3 2 2 3 3 3" xfId="39067"/>
    <cellStyle name="20% - Accent1 4 3 2 2 3 3 3 2" xfId="39068"/>
    <cellStyle name="20% - Accent1 4 3 2 2 3 3 3 2 2" xfId="39069"/>
    <cellStyle name="20% - Accent1 4 3 2 2 3 3 3 2 2 2" xfId="39070"/>
    <cellStyle name="20% - Accent1 4 3 2 2 3 3 3 2 3" xfId="39071"/>
    <cellStyle name="20% - Accent1 4 3 2 2 3 3 3 3" xfId="39072"/>
    <cellStyle name="20% - Accent1 4 3 2 2 3 3 3 3 2" xfId="39073"/>
    <cellStyle name="20% - Accent1 4 3 2 2 3 3 3 4" xfId="39074"/>
    <cellStyle name="20% - Accent1 4 3 2 2 3 3 4" xfId="39075"/>
    <cellStyle name="20% - Accent1 4 3 2 2 3 3 4 2" xfId="39076"/>
    <cellStyle name="20% - Accent1 4 3 2 2 3 3 4 2 2" xfId="39077"/>
    <cellStyle name="20% - Accent1 4 3 2 2 3 3 4 2 2 2" xfId="39078"/>
    <cellStyle name="20% - Accent1 4 3 2 2 3 3 4 2 3" xfId="39079"/>
    <cellStyle name="20% - Accent1 4 3 2 2 3 3 4 3" xfId="39080"/>
    <cellStyle name="20% - Accent1 4 3 2 2 3 3 4 3 2" xfId="39081"/>
    <cellStyle name="20% - Accent1 4 3 2 2 3 3 4 4" xfId="39082"/>
    <cellStyle name="20% - Accent1 4 3 2 2 3 3 5" xfId="39083"/>
    <cellStyle name="20% - Accent1 4 3 2 2 3 3 5 2" xfId="39084"/>
    <cellStyle name="20% - Accent1 4 3 2 2 3 3 5 2 2" xfId="39085"/>
    <cellStyle name="20% - Accent1 4 3 2 2 3 3 5 3" xfId="39086"/>
    <cellStyle name="20% - Accent1 4 3 2 2 3 3 6" xfId="39087"/>
    <cellStyle name="20% - Accent1 4 3 2 2 3 3 6 2" xfId="39088"/>
    <cellStyle name="20% - Accent1 4 3 2 2 3 3 6 2 2" xfId="39089"/>
    <cellStyle name="20% - Accent1 4 3 2 2 3 3 6 3" xfId="39090"/>
    <cellStyle name="20% - Accent1 4 3 2 2 3 3 7" xfId="39091"/>
    <cellStyle name="20% - Accent1 4 3 2 2 3 3 7 2" xfId="39092"/>
    <cellStyle name="20% - Accent1 4 3 2 2 3 3 8" xfId="39093"/>
    <cellStyle name="20% - Accent1 4 3 2 2 3 3 8 2" xfId="39094"/>
    <cellStyle name="20% - Accent1 4 3 2 2 3 3 9" xfId="39095"/>
    <cellStyle name="20% - Accent1 4 3 2 2 3 4" xfId="39096"/>
    <cellStyle name="20% - Accent1 4 3 2 2 3 4 2" xfId="39097"/>
    <cellStyle name="20% - Accent1 4 3 2 2 3 4 2 2" xfId="39098"/>
    <cellStyle name="20% - Accent1 4 3 2 2 3 4 2 2 2" xfId="39099"/>
    <cellStyle name="20% - Accent1 4 3 2 2 3 4 2 3" xfId="39100"/>
    <cellStyle name="20% - Accent1 4 3 2 2 3 4 3" xfId="39101"/>
    <cellStyle name="20% - Accent1 4 3 2 2 3 4 3 2" xfId="39102"/>
    <cellStyle name="20% - Accent1 4 3 2 2 3 4 4" xfId="39103"/>
    <cellStyle name="20% - Accent1 4 3 2 2 3 5" xfId="39104"/>
    <cellStyle name="20% - Accent1 4 3 2 2 3 5 2" xfId="39105"/>
    <cellStyle name="20% - Accent1 4 3 2 2 3 5 2 2" xfId="39106"/>
    <cellStyle name="20% - Accent1 4 3 2 2 3 5 2 2 2" xfId="39107"/>
    <cellStyle name="20% - Accent1 4 3 2 2 3 5 2 3" xfId="39108"/>
    <cellStyle name="20% - Accent1 4 3 2 2 3 5 3" xfId="39109"/>
    <cellStyle name="20% - Accent1 4 3 2 2 3 5 3 2" xfId="39110"/>
    <cellStyle name="20% - Accent1 4 3 2 2 3 5 4" xfId="39111"/>
    <cellStyle name="20% - Accent1 4 3 2 2 3 6" xfId="39112"/>
    <cellStyle name="20% - Accent1 4 3 2 2 3 6 2" xfId="39113"/>
    <cellStyle name="20% - Accent1 4 3 2 2 3 6 2 2" xfId="39114"/>
    <cellStyle name="20% - Accent1 4 3 2 2 3 6 2 2 2" xfId="39115"/>
    <cellStyle name="20% - Accent1 4 3 2 2 3 6 2 3" xfId="39116"/>
    <cellStyle name="20% - Accent1 4 3 2 2 3 6 3" xfId="39117"/>
    <cellStyle name="20% - Accent1 4 3 2 2 3 6 3 2" xfId="39118"/>
    <cellStyle name="20% - Accent1 4 3 2 2 3 6 4" xfId="39119"/>
    <cellStyle name="20% - Accent1 4 3 2 2 3 7" xfId="39120"/>
    <cellStyle name="20% - Accent1 4 3 2 2 3 7 2" xfId="39121"/>
    <cellStyle name="20% - Accent1 4 3 2 2 3 7 2 2" xfId="39122"/>
    <cellStyle name="20% - Accent1 4 3 2 2 3 7 3" xfId="39123"/>
    <cellStyle name="20% - Accent1 4 3 2 2 3 8" xfId="39124"/>
    <cellStyle name="20% - Accent1 4 3 2 2 3 8 2" xfId="39125"/>
    <cellStyle name="20% - Accent1 4 3 2 2 3 8 2 2" xfId="39126"/>
    <cellStyle name="20% - Accent1 4 3 2 2 3 8 3" xfId="39127"/>
    <cellStyle name="20% - Accent1 4 3 2 2 3 9" xfId="39128"/>
    <cellStyle name="20% - Accent1 4 3 2 2 3 9 2" xfId="39129"/>
    <cellStyle name="20% - Accent1 4 3 2 2 4" xfId="39130"/>
    <cellStyle name="20% - Accent1 4 3 2 2 4 10" xfId="39131"/>
    <cellStyle name="20% - Accent1 4 3 2 2 4 10 2" xfId="39132"/>
    <cellStyle name="20% - Accent1 4 3 2 2 4 11" xfId="39133"/>
    <cellStyle name="20% - Accent1 4 3 2 2 4 2" xfId="39134"/>
    <cellStyle name="20% - Accent1 4 3 2 2 4 2 2" xfId="39135"/>
    <cellStyle name="20% - Accent1 4 3 2 2 4 2 2 2" xfId="39136"/>
    <cellStyle name="20% - Accent1 4 3 2 2 4 2 2 2 2" xfId="39137"/>
    <cellStyle name="20% - Accent1 4 3 2 2 4 2 2 2 2 2" xfId="39138"/>
    <cellStyle name="20% - Accent1 4 3 2 2 4 2 2 2 3" xfId="39139"/>
    <cellStyle name="20% - Accent1 4 3 2 2 4 2 2 3" xfId="39140"/>
    <cellStyle name="20% - Accent1 4 3 2 2 4 2 2 3 2" xfId="39141"/>
    <cellStyle name="20% - Accent1 4 3 2 2 4 2 2 4" xfId="39142"/>
    <cellStyle name="20% - Accent1 4 3 2 2 4 2 3" xfId="39143"/>
    <cellStyle name="20% - Accent1 4 3 2 2 4 2 3 2" xfId="39144"/>
    <cellStyle name="20% - Accent1 4 3 2 2 4 2 3 2 2" xfId="39145"/>
    <cellStyle name="20% - Accent1 4 3 2 2 4 2 3 2 2 2" xfId="39146"/>
    <cellStyle name="20% - Accent1 4 3 2 2 4 2 3 2 3" xfId="39147"/>
    <cellStyle name="20% - Accent1 4 3 2 2 4 2 3 3" xfId="39148"/>
    <cellStyle name="20% - Accent1 4 3 2 2 4 2 3 3 2" xfId="39149"/>
    <cellStyle name="20% - Accent1 4 3 2 2 4 2 3 4" xfId="39150"/>
    <cellStyle name="20% - Accent1 4 3 2 2 4 2 4" xfId="39151"/>
    <cellStyle name="20% - Accent1 4 3 2 2 4 2 4 2" xfId="39152"/>
    <cellStyle name="20% - Accent1 4 3 2 2 4 2 4 2 2" xfId="39153"/>
    <cellStyle name="20% - Accent1 4 3 2 2 4 2 4 2 2 2" xfId="39154"/>
    <cellStyle name="20% - Accent1 4 3 2 2 4 2 4 2 3" xfId="39155"/>
    <cellStyle name="20% - Accent1 4 3 2 2 4 2 4 3" xfId="39156"/>
    <cellStyle name="20% - Accent1 4 3 2 2 4 2 4 3 2" xfId="39157"/>
    <cellStyle name="20% - Accent1 4 3 2 2 4 2 4 4" xfId="39158"/>
    <cellStyle name="20% - Accent1 4 3 2 2 4 2 5" xfId="39159"/>
    <cellStyle name="20% - Accent1 4 3 2 2 4 2 5 2" xfId="39160"/>
    <cellStyle name="20% - Accent1 4 3 2 2 4 2 5 2 2" xfId="39161"/>
    <cellStyle name="20% - Accent1 4 3 2 2 4 2 5 3" xfId="39162"/>
    <cellStyle name="20% - Accent1 4 3 2 2 4 2 6" xfId="39163"/>
    <cellStyle name="20% - Accent1 4 3 2 2 4 2 6 2" xfId="39164"/>
    <cellStyle name="20% - Accent1 4 3 2 2 4 2 6 2 2" xfId="39165"/>
    <cellStyle name="20% - Accent1 4 3 2 2 4 2 6 3" xfId="39166"/>
    <cellStyle name="20% - Accent1 4 3 2 2 4 2 7" xfId="39167"/>
    <cellStyle name="20% - Accent1 4 3 2 2 4 2 7 2" xfId="39168"/>
    <cellStyle name="20% - Accent1 4 3 2 2 4 2 8" xfId="39169"/>
    <cellStyle name="20% - Accent1 4 3 2 2 4 2 8 2" xfId="39170"/>
    <cellStyle name="20% - Accent1 4 3 2 2 4 2 9" xfId="39171"/>
    <cellStyle name="20% - Accent1 4 3 2 2 4 3" xfId="39172"/>
    <cellStyle name="20% - Accent1 4 3 2 2 4 3 2" xfId="39173"/>
    <cellStyle name="20% - Accent1 4 3 2 2 4 3 2 2" xfId="39174"/>
    <cellStyle name="20% - Accent1 4 3 2 2 4 3 2 2 2" xfId="39175"/>
    <cellStyle name="20% - Accent1 4 3 2 2 4 3 2 2 2 2" xfId="39176"/>
    <cellStyle name="20% - Accent1 4 3 2 2 4 3 2 2 3" xfId="39177"/>
    <cellStyle name="20% - Accent1 4 3 2 2 4 3 2 3" xfId="39178"/>
    <cellStyle name="20% - Accent1 4 3 2 2 4 3 2 3 2" xfId="39179"/>
    <cellStyle name="20% - Accent1 4 3 2 2 4 3 2 4" xfId="39180"/>
    <cellStyle name="20% - Accent1 4 3 2 2 4 3 3" xfId="39181"/>
    <cellStyle name="20% - Accent1 4 3 2 2 4 3 3 2" xfId="39182"/>
    <cellStyle name="20% - Accent1 4 3 2 2 4 3 3 2 2" xfId="39183"/>
    <cellStyle name="20% - Accent1 4 3 2 2 4 3 3 2 2 2" xfId="39184"/>
    <cellStyle name="20% - Accent1 4 3 2 2 4 3 3 2 3" xfId="39185"/>
    <cellStyle name="20% - Accent1 4 3 2 2 4 3 3 3" xfId="39186"/>
    <cellStyle name="20% - Accent1 4 3 2 2 4 3 3 3 2" xfId="39187"/>
    <cellStyle name="20% - Accent1 4 3 2 2 4 3 3 4" xfId="39188"/>
    <cellStyle name="20% - Accent1 4 3 2 2 4 3 4" xfId="39189"/>
    <cellStyle name="20% - Accent1 4 3 2 2 4 3 4 2" xfId="39190"/>
    <cellStyle name="20% - Accent1 4 3 2 2 4 3 4 2 2" xfId="39191"/>
    <cellStyle name="20% - Accent1 4 3 2 2 4 3 4 2 2 2" xfId="39192"/>
    <cellStyle name="20% - Accent1 4 3 2 2 4 3 4 2 3" xfId="39193"/>
    <cellStyle name="20% - Accent1 4 3 2 2 4 3 4 3" xfId="39194"/>
    <cellStyle name="20% - Accent1 4 3 2 2 4 3 4 3 2" xfId="39195"/>
    <cellStyle name="20% - Accent1 4 3 2 2 4 3 4 4" xfId="39196"/>
    <cellStyle name="20% - Accent1 4 3 2 2 4 3 5" xfId="39197"/>
    <cellStyle name="20% - Accent1 4 3 2 2 4 3 5 2" xfId="39198"/>
    <cellStyle name="20% - Accent1 4 3 2 2 4 3 5 2 2" xfId="39199"/>
    <cellStyle name="20% - Accent1 4 3 2 2 4 3 5 3" xfId="39200"/>
    <cellStyle name="20% - Accent1 4 3 2 2 4 3 6" xfId="39201"/>
    <cellStyle name="20% - Accent1 4 3 2 2 4 3 6 2" xfId="39202"/>
    <cellStyle name="20% - Accent1 4 3 2 2 4 3 6 2 2" xfId="39203"/>
    <cellStyle name="20% - Accent1 4 3 2 2 4 3 6 3" xfId="39204"/>
    <cellStyle name="20% - Accent1 4 3 2 2 4 3 7" xfId="39205"/>
    <cellStyle name="20% - Accent1 4 3 2 2 4 3 7 2" xfId="39206"/>
    <cellStyle name="20% - Accent1 4 3 2 2 4 3 8" xfId="39207"/>
    <cellStyle name="20% - Accent1 4 3 2 2 4 3 8 2" xfId="39208"/>
    <cellStyle name="20% - Accent1 4 3 2 2 4 3 9" xfId="39209"/>
    <cellStyle name="20% - Accent1 4 3 2 2 4 4" xfId="39210"/>
    <cellStyle name="20% - Accent1 4 3 2 2 4 4 2" xfId="39211"/>
    <cellStyle name="20% - Accent1 4 3 2 2 4 4 2 2" xfId="39212"/>
    <cellStyle name="20% - Accent1 4 3 2 2 4 4 2 2 2" xfId="39213"/>
    <cellStyle name="20% - Accent1 4 3 2 2 4 4 2 3" xfId="39214"/>
    <cellStyle name="20% - Accent1 4 3 2 2 4 4 3" xfId="39215"/>
    <cellStyle name="20% - Accent1 4 3 2 2 4 4 3 2" xfId="39216"/>
    <cellStyle name="20% - Accent1 4 3 2 2 4 4 4" xfId="39217"/>
    <cellStyle name="20% - Accent1 4 3 2 2 4 5" xfId="39218"/>
    <cellStyle name="20% - Accent1 4 3 2 2 4 5 2" xfId="39219"/>
    <cellStyle name="20% - Accent1 4 3 2 2 4 5 2 2" xfId="39220"/>
    <cellStyle name="20% - Accent1 4 3 2 2 4 5 2 2 2" xfId="39221"/>
    <cellStyle name="20% - Accent1 4 3 2 2 4 5 2 3" xfId="39222"/>
    <cellStyle name="20% - Accent1 4 3 2 2 4 5 3" xfId="39223"/>
    <cellStyle name="20% - Accent1 4 3 2 2 4 5 3 2" xfId="39224"/>
    <cellStyle name="20% - Accent1 4 3 2 2 4 5 4" xfId="39225"/>
    <cellStyle name="20% - Accent1 4 3 2 2 4 6" xfId="39226"/>
    <cellStyle name="20% - Accent1 4 3 2 2 4 6 2" xfId="39227"/>
    <cellStyle name="20% - Accent1 4 3 2 2 4 6 2 2" xfId="39228"/>
    <cellStyle name="20% - Accent1 4 3 2 2 4 6 2 2 2" xfId="39229"/>
    <cellStyle name="20% - Accent1 4 3 2 2 4 6 2 3" xfId="39230"/>
    <cellStyle name="20% - Accent1 4 3 2 2 4 6 3" xfId="39231"/>
    <cellStyle name="20% - Accent1 4 3 2 2 4 6 3 2" xfId="39232"/>
    <cellStyle name="20% - Accent1 4 3 2 2 4 6 4" xfId="39233"/>
    <cellStyle name="20% - Accent1 4 3 2 2 4 7" xfId="39234"/>
    <cellStyle name="20% - Accent1 4 3 2 2 4 7 2" xfId="39235"/>
    <cellStyle name="20% - Accent1 4 3 2 2 4 7 2 2" xfId="39236"/>
    <cellStyle name="20% - Accent1 4 3 2 2 4 7 3" xfId="39237"/>
    <cellStyle name="20% - Accent1 4 3 2 2 4 8" xfId="39238"/>
    <cellStyle name="20% - Accent1 4 3 2 2 4 8 2" xfId="39239"/>
    <cellStyle name="20% - Accent1 4 3 2 2 4 8 2 2" xfId="39240"/>
    <cellStyle name="20% - Accent1 4 3 2 2 4 8 3" xfId="39241"/>
    <cellStyle name="20% - Accent1 4 3 2 2 4 9" xfId="39242"/>
    <cellStyle name="20% - Accent1 4 3 2 2 4 9 2" xfId="39243"/>
    <cellStyle name="20% - Accent1 4 3 2 2 5" xfId="39244"/>
    <cellStyle name="20% - Accent1 4 3 2 2 5 2" xfId="39245"/>
    <cellStyle name="20% - Accent1 4 3 2 2 5 2 2" xfId="39246"/>
    <cellStyle name="20% - Accent1 4 3 2 2 5 2 2 2" xfId="39247"/>
    <cellStyle name="20% - Accent1 4 3 2 2 5 2 2 2 2" xfId="39248"/>
    <cellStyle name="20% - Accent1 4 3 2 2 5 2 2 3" xfId="39249"/>
    <cellStyle name="20% - Accent1 4 3 2 2 5 2 3" xfId="39250"/>
    <cellStyle name="20% - Accent1 4 3 2 2 5 2 3 2" xfId="39251"/>
    <cellStyle name="20% - Accent1 4 3 2 2 5 2 4" xfId="39252"/>
    <cellStyle name="20% - Accent1 4 3 2 2 5 3" xfId="39253"/>
    <cellStyle name="20% - Accent1 4 3 2 2 5 3 2" xfId="39254"/>
    <cellStyle name="20% - Accent1 4 3 2 2 5 3 2 2" xfId="39255"/>
    <cellStyle name="20% - Accent1 4 3 2 2 5 3 2 2 2" xfId="39256"/>
    <cellStyle name="20% - Accent1 4 3 2 2 5 3 2 3" xfId="39257"/>
    <cellStyle name="20% - Accent1 4 3 2 2 5 3 3" xfId="39258"/>
    <cellStyle name="20% - Accent1 4 3 2 2 5 3 3 2" xfId="39259"/>
    <cellStyle name="20% - Accent1 4 3 2 2 5 3 4" xfId="39260"/>
    <cellStyle name="20% - Accent1 4 3 2 2 5 4" xfId="39261"/>
    <cellStyle name="20% - Accent1 4 3 2 2 5 4 2" xfId="39262"/>
    <cellStyle name="20% - Accent1 4 3 2 2 5 4 2 2" xfId="39263"/>
    <cellStyle name="20% - Accent1 4 3 2 2 5 4 2 2 2" xfId="39264"/>
    <cellStyle name="20% - Accent1 4 3 2 2 5 4 2 3" xfId="39265"/>
    <cellStyle name="20% - Accent1 4 3 2 2 5 4 3" xfId="39266"/>
    <cellStyle name="20% - Accent1 4 3 2 2 5 4 3 2" xfId="39267"/>
    <cellStyle name="20% - Accent1 4 3 2 2 5 4 4" xfId="39268"/>
    <cellStyle name="20% - Accent1 4 3 2 2 5 5" xfId="39269"/>
    <cellStyle name="20% - Accent1 4 3 2 2 5 5 2" xfId="39270"/>
    <cellStyle name="20% - Accent1 4 3 2 2 5 5 2 2" xfId="39271"/>
    <cellStyle name="20% - Accent1 4 3 2 2 5 5 3" xfId="39272"/>
    <cellStyle name="20% - Accent1 4 3 2 2 5 6" xfId="39273"/>
    <cellStyle name="20% - Accent1 4 3 2 2 5 6 2" xfId="39274"/>
    <cellStyle name="20% - Accent1 4 3 2 2 5 6 2 2" xfId="39275"/>
    <cellStyle name="20% - Accent1 4 3 2 2 5 6 3" xfId="39276"/>
    <cellStyle name="20% - Accent1 4 3 2 2 5 7" xfId="39277"/>
    <cellStyle name="20% - Accent1 4 3 2 2 5 7 2" xfId="39278"/>
    <cellStyle name="20% - Accent1 4 3 2 2 5 8" xfId="39279"/>
    <cellStyle name="20% - Accent1 4 3 2 2 5 8 2" xfId="39280"/>
    <cellStyle name="20% - Accent1 4 3 2 2 5 9" xfId="39281"/>
    <cellStyle name="20% - Accent1 4 3 2 2 6" xfId="39282"/>
    <cellStyle name="20% - Accent1 4 3 2 2 6 2" xfId="39283"/>
    <cellStyle name="20% - Accent1 4 3 2 2 6 2 2" xfId="39284"/>
    <cellStyle name="20% - Accent1 4 3 2 2 6 2 2 2" xfId="39285"/>
    <cellStyle name="20% - Accent1 4 3 2 2 6 2 2 2 2" xfId="39286"/>
    <cellStyle name="20% - Accent1 4 3 2 2 6 2 2 3" xfId="39287"/>
    <cellStyle name="20% - Accent1 4 3 2 2 6 2 3" xfId="39288"/>
    <cellStyle name="20% - Accent1 4 3 2 2 6 2 3 2" xfId="39289"/>
    <cellStyle name="20% - Accent1 4 3 2 2 6 2 4" xfId="39290"/>
    <cellStyle name="20% - Accent1 4 3 2 2 6 3" xfId="39291"/>
    <cellStyle name="20% - Accent1 4 3 2 2 6 3 2" xfId="39292"/>
    <cellStyle name="20% - Accent1 4 3 2 2 6 3 2 2" xfId="39293"/>
    <cellStyle name="20% - Accent1 4 3 2 2 6 3 2 2 2" xfId="39294"/>
    <cellStyle name="20% - Accent1 4 3 2 2 6 3 2 3" xfId="39295"/>
    <cellStyle name="20% - Accent1 4 3 2 2 6 3 3" xfId="39296"/>
    <cellStyle name="20% - Accent1 4 3 2 2 6 3 3 2" xfId="39297"/>
    <cellStyle name="20% - Accent1 4 3 2 2 6 3 4" xfId="39298"/>
    <cellStyle name="20% - Accent1 4 3 2 2 6 4" xfId="39299"/>
    <cellStyle name="20% - Accent1 4 3 2 2 6 4 2" xfId="39300"/>
    <cellStyle name="20% - Accent1 4 3 2 2 6 4 2 2" xfId="39301"/>
    <cellStyle name="20% - Accent1 4 3 2 2 6 4 2 2 2" xfId="39302"/>
    <cellStyle name="20% - Accent1 4 3 2 2 6 4 2 3" xfId="39303"/>
    <cellStyle name="20% - Accent1 4 3 2 2 6 4 3" xfId="39304"/>
    <cellStyle name="20% - Accent1 4 3 2 2 6 4 3 2" xfId="39305"/>
    <cellStyle name="20% - Accent1 4 3 2 2 6 4 4" xfId="39306"/>
    <cellStyle name="20% - Accent1 4 3 2 2 6 5" xfId="39307"/>
    <cellStyle name="20% - Accent1 4 3 2 2 6 5 2" xfId="39308"/>
    <cellStyle name="20% - Accent1 4 3 2 2 6 5 2 2" xfId="39309"/>
    <cellStyle name="20% - Accent1 4 3 2 2 6 5 3" xfId="39310"/>
    <cellStyle name="20% - Accent1 4 3 2 2 6 6" xfId="39311"/>
    <cellStyle name="20% - Accent1 4 3 2 2 6 6 2" xfId="39312"/>
    <cellStyle name="20% - Accent1 4 3 2 2 6 6 2 2" xfId="39313"/>
    <cellStyle name="20% - Accent1 4 3 2 2 6 6 3" xfId="39314"/>
    <cellStyle name="20% - Accent1 4 3 2 2 6 7" xfId="39315"/>
    <cellStyle name="20% - Accent1 4 3 2 2 6 7 2" xfId="39316"/>
    <cellStyle name="20% - Accent1 4 3 2 2 6 8" xfId="39317"/>
    <cellStyle name="20% - Accent1 4 3 2 2 6 8 2" xfId="39318"/>
    <cellStyle name="20% - Accent1 4 3 2 2 6 9" xfId="39319"/>
    <cellStyle name="20% - Accent1 4 3 2 2 7" xfId="39320"/>
    <cellStyle name="20% - Accent1 4 3 2 2 7 2" xfId="39321"/>
    <cellStyle name="20% - Accent1 4 3 2 2 7 2 2" xfId="39322"/>
    <cellStyle name="20% - Accent1 4 3 2 2 7 2 2 2" xfId="39323"/>
    <cellStyle name="20% - Accent1 4 3 2 2 7 2 3" xfId="39324"/>
    <cellStyle name="20% - Accent1 4 3 2 2 7 3" xfId="39325"/>
    <cellStyle name="20% - Accent1 4 3 2 2 7 3 2" xfId="39326"/>
    <cellStyle name="20% - Accent1 4 3 2 2 7 4" xfId="39327"/>
    <cellStyle name="20% - Accent1 4 3 2 2 8" xfId="39328"/>
    <cellStyle name="20% - Accent1 4 3 2 2 8 2" xfId="39329"/>
    <cellStyle name="20% - Accent1 4 3 2 2 8 2 2" xfId="39330"/>
    <cellStyle name="20% - Accent1 4 3 2 2 8 2 2 2" xfId="39331"/>
    <cellStyle name="20% - Accent1 4 3 2 2 8 2 3" xfId="39332"/>
    <cellStyle name="20% - Accent1 4 3 2 2 8 3" xfId="39333"/>
    <cellStyle name="20% - Accent1 4 3 2 2 8 3 2" xfId="39334"/>
    <cellStyle name="20% - Accent1 4 3 2 2 8 4" xfId="39335"/>
    <cellStyle name="20% - Accent1 4 3 2 2 9" xfId="39336"/>
    <cellStyle name="20% - Accent1 4 3 2 2 9 2" xfId="39337"/>
    <cellStyle name="20% - Accent1 4 3 2 2 9 2 2" xfId="39338"/>
    <cellStyle name="20% - Accent1 4 3 2 2 9 2 2 2" xfId="39339"/>
    <cellStyle name="20% - Accent1 4 3 2 2 9 2 3" xfId="39340"/>
    <cellStyle name="20% - Accent1 4 3 2 2 9 3" xfId="39341"/>
    <cellStyle name="20% - Accent1 4 3 2 2 9 3 2" xfId="39342"/>
    <cellStyle name="20% - Accent1 4 3 2 2 9 4" xfId="39343"/>
    <cellStyle name="20% - Accent1 4 3 2 3" xfId="39344"/>
    <cellStyle name="20% - Accent1 4 3 2 3 10" xfId="39345"/>
    <cellStyle name="20% - Accent1 4 3 2 3 10 2" xfId="39346"/>
    <cellStyle name="20% - Accent1 4 3 2 3 11" xfId="39347"/>
    <cellStyle name="20% - Accent1 4 3 2 3 2" xfId="39348"/>
    <cellStyle name="20% - Accent1 4 3 2 3 2 2" xfId="39349"/>
    <cellStyle name="20% - Accent1 4 3 2 3 2 2 2" xfId="39350"/>
    <cellStyle name="20% - Accent1 4 3 2 3 2 2 2 2" xfId="39351"/>
    <cellStyle name="20% - Accent1 4 3 2 3 2 2 2 2 2" xfId="39352"/>
    <cellStyle name="20% - Accent1 4 3 2 3 2 2 2 3" xfId="39353"/>
    <cellStyle name="20% - Accent1 4 3 2 3 2 2 3" xfId="39354"/>
    <cellStyle name="20% - Accent1 4 3 2 3 2 2 3 2" xfId="39355"/>
    <cellStyle name="20% - Accent1 4 3 2 3 2 2 4" xfId="39356"/>
    <cellStyle name="20% - Accent1 4 3 2 3 2 3" xfId="39357"/>
    <cellStyle name="20% - Accent1 4 3 2 3 2 3 2" xfId="39358"/>
    <cellStyle name="20% - Accent1 4 3 2 3 2 3 2 2" xfId="39359"/>
    <cellStyle name="20% - Accent1 4 3 2 3 2 3 2 2 2" xfId="39360"/>
    <cellStyle name="20% - Accent1 4 3 2 3 2 3 2 3" xfId="39361"/>
    <cellStyle name="20% - Accent1 4 3 2 3 2 3 3" xfId="39362"/>
    <cellStyle name="20% - Accent1 4 3 2 3 2 3 3 2" xfId="39363"/>
    <cellStyle name="20% - Accent1 4 3 2 3 2 3 4" xfId="39364"/>
    <cellStyle name="20% - Accent1 4 3 2 3 2 4" xfId="39365"/>
    <cellStyle name="20% - Accent1 4 3 2 3 2 4 2" xfId="39366"/>
    <cellStyle name="20% - Accent1 4 3 2 3 2 4 2 2" xfId="39367"/>
    <cellStyle name="20% - Accent1 4 3 2 3 2 4 2 2 2" xfId="39368"/>
    <cellStyle name="20% - Accent1 4 3 2 3 2 4 2 3" xfId="39369"/>
    <cellStyle name="20% - Accent1 4 3 2 3 2 4 3" xfId="39370"/>
    <cellStyle name="20% - Accent1 4 3 2 3 2 4 3 2" xfId="39371"/>
    <cellStyle name="20% - Accent1 4 3 2 3 2 4 4" xfId="39372"/>
    <cellStyle name="20% - Accent1 4 3 2 3 2 5" xfId="39373"/>
    <cellStyle name="20% - Accent1 4 3 2 3 2 5 2" xfId="39374"/>
    <cellStyle name="20% - Accent1 4 3 2 3 2 5 2 2" xfId="39375"/>
    <cellStyle name="20% - Accent1 4 3 2 3 2 5 3" xfId="39376"/>
    <cellStyle name="20% - Accent1 4 3 2 3 2 6" xfId="39377"/>
    <cellStyle name="20% - Accent1 4 3 2 3 2 6 2" xfId="39378"/>
    <cellStyle name="20% - Accent1 4 3 2 3 2 6 2 2" xfId="39379"/>
    <cellStyle name="20% - Accent1 4 3 2 3 2 6 3" xfId="39380"/>
    <cellStyle name="20% - Accent1 4 3 2 3 2 7" xfId="39381"/>
    <cellStyle name="20% - Accent1 4 3 2 3 2 7 2" xfId="39382"/>
    <cellStyle name="20% - Accent1 4 3 2 3 2 8" xfId="39383"/>
    <cellStyle name="20% - Accent1 4 3 2 3 2 8 2" xfId="39384"/>
    <cellStyle name="20% - Accent1 4 3 2 3 2 9" xfId="39385"/>
    <cellStyle name="20% - Accent1 4 3 2 3 3" xfId="39386"/>
    <cellStyle name="20% - Accent1 4 3 2 3 3 2" xfId="39387"/>
    <cellStyle name="20% - Accent1 4 3 2 3 3 2 2" xfId="39388"/>
    <cellStyle name="20% - Accent1 4 3 2 3 3 2 2 2" xfId="39389"/>
    <cellStyle name="20% - Accent1 4 3 2 3 3 2 2 2 2" xfId="39390"/>
    <cellStyle name="20% - Accent1 4 3 2 3 3 2 2 3" xfId="39391"/>
    <cellStyle name="20% - Accent1 4 3 2 3 3 2 3" xfId="39392"/>
    <cellStyle name="20% - Accent1 4 3 2 3 3 2 3 2" xfId="39393"/>
    <cellStyle name="20% - Accent1 4 3 2 3 3 2 4" xfId="39394"/>
    <cellStyle name="20% - Accent1 4 3 2 3 3 3" xfId="39395"/>
    <cellStyle name="20% - Accent1 4 3 2 3 3 3 2" xfId="39396"/>
    <cellStyle name="20% - Accent1 4 3 2 3 3 3 2 2" xfId="39397"/>
    <cellStyle name="20% - Accent1 4 3 2 3 3 3 2 2 2" xfId="39398"/>
    <cellStyle name="20% - Accent1 4 3 2 3 3 3 2 3" xfId="39399"/>
    <cellStyle name="20% - Accent1 4 3 2 3 3 3 3" xfId="39400"/>
    <cellStyle name="20% - Accent1 4 3 2 3 3 3 3 2" xfId="39401"/>
    <cellStyle name="20% - Accent1 4 3 2 3 3 3 4" xfId="39402"/>
    <cellStyle name="20% - Accent1 4 3 2 3 3 4" xfId="39403"/>
    <cellStyle name="20% - Accent1 4 3 2 3 3 4 2" xfId="39404"/>
    <cellStyle name="20% - Accent1 4 3 2 3 3 4 2 2" xfId="39405"/>
    <cellStyle name="20% - Accent1 4 3 2 3 3 4 2 2 2" xfId="39406"/>
    <cellStyle name="20% - Accent1 4 3 2 3 3 4 2 3" xfId="39407"/>
    <cellStyle name="20% - Accent1 4 3 2 3 3 4 3" xfId="39408"/>
    <cellStyle name="20% - Accent1 4 3 2 3 3 4 3 2" xfId="39409"/>
    <cellStyle name="20% - Accent1 4 3 2 3 3 4 4" xfId="39410"/>
    <cellStyle name="20% - Accent1 4 3 2 3 3 5" xfId="39411"/>
    <cellStyle name="20% - Accent1 4 3 2 3 3 5 2" xfId="39412"/>
    <cellStyle name="20% - Accent1 4 3 2 3 3 5 2 2" xfId="39413"/>
    <cellStyle name="20% - Accent1 4 3 2 3 3 5 3" xfId="39414"/>
    <cellStyle name="20% - Accent1 4 3 2 3 3 6" xfId="39415"/>
    <cellStyle name="20% - Accent1 4 3 2 3 3 6 2" xfId="39416"/>
    <cellStyle name="20% - Accent1 4 3 2 3 3 6 2 2" xfId="39417"/>
    <cellStyle name="20% - Accent1 4 3 2 3 3 6 3" xfId="39418"/>
    <cellStyle name="20% - Accent1 4 3 2 3 3 7" xfId="39419"/>
    <cellStyle name="20% - Accent1 4 3 2 3 3 7 2" xfId="39420"/>
    <cellStyle name="20% - Accent1 4 3 2 3 3 8" xfId="39421"/>
    <cellStyle name="20% - Accent1 4 3 2 3 3 8 2" xfId="39422"/>
    <cellStyle name="20% - Accent1 4 3 2 3 3 9" xfId="39423"/>
    <cellStyle name="20% - Accent1 4 3 2 3 4" xfId="39424"/>
    <cellStyle name="20% - Accent1 4 3 2 3 4 2" xfId="39425"/>
    <cellStyle name="20% - Accent1 4 3 2 3 4 2 2" xfId="39426"/>
    <cellStyle name="20% - Accent1 4 3 2 3 4 2 2 2" xfId="39427"/>
    <cellStyle name="20% - Accent1 4 3 2 3 4 2 3" xfId="39428"/>
    <cellStyle name="20% - Accent1 4 3 2 3 4 3" xfId="39429"/>
    <cellStyle name="20% - Accent1 4 3 2 3 4 3 2" xfId="39430"/>
    <cellStyle name="20% - Accent1 4 3 2 3 4 4" xfId="39431"/>
    <cellStyle name="20% - Accent1 4 3 2 3 5" xfId="39432"/>
    <cellStyle name="20% - Accent1 4 3 2 3 5 2" xfId="39433"/>
    <cellStyle name="20% - Accent1 4 3 2 3 5 2 2" xfId="39434"/>
    <cellStyle name="20% - Accent1 4 3 2 3 5 2 2 2" xfId="39435"/>
    <cellStyle name="20% - Accent1 4 3 2 3 5 2 3" xfId="39436"/>
    <cellStyle name="20% - Accent1 4 3 2 3 5 3" xfId="39437"/>
    <cellStyle name="20% - Accent1 4 3 2 3 5 3 2" xfId="39438"/>
    <cellStyle name="20% - Accent1 4 3 2 3 5 4" xfId="39439"/>
    <cellStyle name="20% - Accent1 4 3 2 3 6" xfId="39440"/>
    <cellStyle name="20% - Accent1 4 3 2 3 6 2" xfId="39441"/>
    <cellStyle name="20% - Accent1 4 3 2 3 6 2 2" xfId="39442"/>
    <cellStyle name="20% - Accent1 4 3 2 3 6 2 2 2" xfId="39443"/>
    <cellStyle name="20% - Accent1 4 3 2 3 6 2 3" xfId="39444"/>
    <cellStyle name="20% - Accent1 4 3 2 3 6 3" xfId="39445"/>
    <cellStyle name="20% - Accent1 4 3 2 3 6 3 2" xfId="39446"/>
    <cellStyle name="20% - Accent1 4 3 2 3 6 4" xfId="39447"/>
    <cellStyle name="20% - Accent1 4 3 2 3 7" xfId="39448"/>
    <cellStyle name="20% - Accent1 4 3 2 3 7 2" xfId="39449"/>
    <cellStyle name="20% - Accent1 4 3 2 3 7 2 2" xfId="39450"/>
    <cellStyle name="20% - Accent1 4 3 2 3 7 3" xfId="39451"/>
    <cellStyle name="20% - Accent1 4 3 2 3 8" xfId="39452"/>
    <cellStyle name="20% - Accent1 4 3 2 3 8 2" xfId="39453"/>
    <cellStyle name="20% - Accent1 4 3 2 3 8 2 2" xfId="39454"/>
    <cellStyle name="20% - Accent1 4 3 2 3 8 3" xfId="39455"/>
    <cellStyle name="20% - Accent1 4 3 2 3 9" xfId="39456"/>
    <cellStyle name="20% - Accent1 4 3 2 3 9 2" xfId="39457"/>
    <cellStyle name="20% - Accent1 4 3 2 4" xfId="39458"/>
    <cellStyle name="20% - Accent1 4 3 2 4 10" xfId="39459"/>
    <cellStyle name="20% - Accent1 4 3 2 4 10 2" xfId="39460"/>
    <cellStyle name="20% - Accent1 4 3 2 4 11" xfId="39461"/>
    <cellStyle name="20% - Accent1 4 3 2 4 2" xfId="39462"/>
    <cellStyle name="20% - Accent1 4 3 2 4 2 2" xfId="39463"/>
    <cellStyle name="20% - Accent1 4 3 2 4 2 2 2" xfId="39464"/>
    <cellStyle name="20% - Accent1 4 3 2 4 2 2 2 2" xfId="39465"/>
    <cellStyle name="20% - Accent1 4 3 2 4 2 2 2 2 2" xfId="39466"/>
    <cellStyle name="20% - Accent1 4 3 2 4 2 2 2 3" xfId="39467"/>
    <cellStyle name="20% - Accent1 4 3 2 4 2 2 3" xfId="39468"/>
    <cellStyle name="20% - Accent1 4 3 2 4 2 2 3 2" xfId="39469"/>
    <cellStyle name="20% - Accent1 4 3 2 4 2 2 4" xfId="39470"/>
    <cellStyle name="20% - Accent1 4 3 2 4 2 3" xfId="39471"/>
    <cellStyle name="20% - Accent1 4 3 2 4 2 3 2" xfId="39472"/>
    <cellStyle name="20% - Accent1 4 3 2 4 2 3 2 2" xfId="39473"/>
    <cellStyle name="20% - Accent1 4 3 2 4 2 3 2 2 2" xfId="39474"/>
    <cellStyle name="20% - Accent1 4 3 2 4 2 3 2 3" xfId="39475"/>
    <cellStyle name="20% - Accent1 4 3 2 4 2 3 3" xfId="39476"/>
    <cellStyle name="20% - Accent1 4 3 2 4 2 3 3 2" xfId="39477"/>
    <cellStyle name="20% - Accent1 4 3 2 4 2 3 4" xfId="39478"/>
    <cellStyle name="20% - Accent1 4 3 2 4 2 4" xfId="39479"/>
    <cellStyle name="20% - Accent1 4 3 2 4 2 4 2" xfId="39480"/>
    <cellStyle name="20% - Accent1 4 3 2 4 2 4 2 2" xfId="39481"/>
    <cellStyle name="20% - Accent1 4 3 2 4 2 4 2 2 2" xfId="39482"/>
    <cellStyle name="20% - Accent1 4 3 2 4 2 4 2 3" xfId="39483"/>
    <cellStyle name="20% - Accent1 4 3 2 4 2 4 3" xfId="39484"/>
    <cellStyle name="20% - Accent1 4 3 2 4 2 4 3 2" xfId="39485"/>
    <cellStyle name="20% - Accent1 4 3 2 4 2 4 4" xfId="39486"/>
    <cellStyle name="20% - Accent1 4 3 2 4 2 5" xfId="39487"/>
    <cellStyle name="20% - Accent1 4 3 2 4 2 5 2" xfId="39488"/>
    <cellStyle name="20% - Accent1 4 3 2 4 2 5 2 2" xfId="39489"/>
    <cellStyle name="20% - Accent1 4 3 2 4 2 5 3" xfId="39490"/>
    <cellStyle name="20% - Accent1 4 3 2 4 2 6" xfId="39491"/>
    <cellStyle name="20% - Accent1 4 3 2 4 2 6 2" xfId="39492"/>
    <cellStyle name="20% - Accent1 4 3 2 4 2 6 2 2" xfId="39493"/>
    <cellStyle name="20% - Accent1 4 3 2 4 2 6 3" xfId="39494"/>
    <cellStyle name="20% - Accent1 4 3 2 4 2 7" xfId="39495"/>
    <cellStyle name="20% - Accent1 4 3 2 4 2 7 2" xfId="39496"/>
    <cellStyle name="20% - Accent1 4 3 2 4 2 8" xfId="39497"/>
    <cellStyle name="20% - Accent1 4 3 2 4 2 8 2" xfId="39498"/>
    <cellStyle name="20% - Accent1 4 3 2 4 2 9" xfId="39499"/>
    <cellStyle name="20% - Accent1 4 3 2 4 3" xfId="39500"/>
    <cellStyle name="20% - Accent1 4 3 2 4 3 2" xfId="39501"/>
    <cellStyle name="20% - Accent1 4 3 2 4 3 2 2" xfId="39502"/>
    <cellStyle name="20% - Accent1 4 3 2 4 3 2 2 2" xfId="39503"/>
    <cellStyle name="20% - Accent1 4 3 2 4 3 2 2 2 2" xfId="39504"/>
    <cellStyle name="20% - Accent1 4 3 2 4 3 2 2 3" xfId="39505"/>
    <cellStyle name="20% - Accent1 4 3 2 4 3 2 3" xfId="39506"/>
    <cellStyle name="20% - Accent1 4 3 2 4 3 2 3 2" xfId="39507"/>
    <cellStyle name="20% - Accent1 4 3 2 4 3 2 4" xfId="39508"/>
    <cellStyle name="20% - Accent1 4 3 2 4 3 3" xfId="39509"/>
    <cellStyle name="20% - Accent1 4 3 2 4 3 3 2" xfId="39510"/>
    <cellStyle name="20% - Accent1 4 3 2 4 3 3 2 2" xfId="39511"/>
    <cellStyle name="20% - Accent1 4 3 2 4 3 3 2 2 2" xfId="39512"/>
    <cellStyle name="20% - Accent1 4 3 2 4 3 3 2 3" xfId="39513"/>
    <cellStyle name="20% - Accent1 4 3 2 4 3 3 3" xfId="39514"/>
    <cellStyle name="20% - Accent1 4 3 2 4 3 3 3 2" xfId="39515"/>
    <cellStyle name="20% - Accent1 4 3 2 4 3 3 4" xfId="39516"/>
    <cellStyle name="20% - Accent1 4 3 2 4 3 4" xfId="39517"/>
    <cellStyle name="20% - Accent1 4 3 2 4 3 4 2" xfId="39518"/>
    <cellStyle name="20% - Accent1 4 3 2 4 3 4 2 2" xfId="39519"/>
    <cellStyle name="20% - Accent1 4 3 2 4 3 4 2 2 2" xfId="39520"/>
    <cellStyle name="20% - Accent1 4 3 2 4 3 4 2 3" xfId="39521"/>
    <cellStyle name="20% - Accent1 4 3 2 4 3 4 3" xfId="39522"/>
    <cellStyle name="20% - Accent1 4 3 2 4 3 4 3 2" xfId="39523"/>
    <cellStyle name="20% - Accent1 4 3 2 4 3 4 4" xfId="39524"/>
    <cellStyle name="20% - Accent1 4 3 2 4 3 5" xfId="39525"/>
    <cellStyle name="20% - Accent1 4 3 2 4 3 5 2" xfId="39526"/>
    <cellStyle name="20% - Accent1 4 3 2 4 3 5 2 2" xfId="39527"/>
    <cellStyle name="20% - Accent1 4 3 2 4 3 5 3" xfId="39528"/>
    <cellStyle name="20% - Accent1 4 3 2 4 3 6" xfId="39529"/>
    <cellStyle name="20% - Accent1 4 3 2 4 3 6 2" xfId="39530"/>
    <cellStyle name="20% - Accent1 4 3 2 4 3 6 2 2" xfId="39531"/>
    <cellStyle name="20% - Accent1 4 3 2 4 3 6 3" xfId="39532"/>
    <cellStyle name="20% - Accent1 4 3 2 4 3 7" xfId="39533"/>
    <cellStyle name="20% - Accent1 4 3 2 4 3 7 2" xfId="39534"/>
    <cellStyle name="20% - Accent1 4 3 2 4 3 8" xfId="39535"/>
    <cellStyle name="20% - Accent1 4 3 2 4 3 8 2" xfId="39536"/>
    <cellStyle name="20% - Accent1 4 3 2 4 3 9" xfId="39537"/>
    <cellStyle name="20% - Accent1 4 3 2 4 4" xfId="39538"/>
    <cellStyle name="20% - Accent1 4 3 2 4 4 2" xfId="39539"/>
    <cellStyle name="20% - Accent1 4 3 2 4 4 2 2" xfId="39540"/>
    <cellStyle name="20% - Accent1 4 3 2 4 4 2 2 2" xfId="39541"/>
    <cellStyle name="20% - Accent1 4 3 2 4 4 2 3" xfId="39542"/>
    <cellStyle name="20% - Accent1 4 3 2 4 4 3" xfId="39543"/>
    <cellStyle name="20% - Accent1 4 3 2 4 4 3 2" xfId="39544"/>
    <cellStyle name="20% - Accent1 4 3 2 4 4 4" xfId="39545"/>
    <cellStyle name="20% - Accent1 4 3 2 4 5" xfId="39546"/>
    <cellStyle name="20% - Accent1 4 3 2 4 5 2" xfId="39547"/>
    <cellStyle name="20% - Accent1 4 3 2 4 5 2 2" xfId="39548"/>
    <cellStyle name="20% - Accent1 4 3 2 4 5 2 2 2" xfId="39549"/>
    <cellStyle name="20% - Accent1 4 3 2 4 5 2 3" xfId="39550"/>
    <cellStyle name="20% - Accent1 4 3 2 4 5 3" xfId="39551"/>
    <cellStyle name="20% - Accent1 4 3 2 4 5 3 2" xfId="39552"/>
    <cellStyle name="20% - Accent1 4 3 2 4 5 4" xfId="39553"/>
    <cellStyle name="20% - Accent1 4 3 2 4 6" xfId="39554"/>
    <cellStyle name="20% - Accent1 4 3 2 4 6 2" xfId="39555"/>
    <cellStyle name="20% - Accent1 4 3 2 4 6 2 2" xfId="39556"/>
    <cellStyle name="20% - Accent1 4 3 2 4 6 2 2 2" xfId="39557"/>
    <cellStyle name="20% - Accent1 4 3 2 4 6 2 3" xfId="39558"/>
    <cellStyle name="20% - Accent1 4 3 2 4 6 3" xfId="39559"/>
    <cellStyle name="20% - Accent1 4 3 2 4 6 3 2" xfId="39560"/>
    <cellStyle name="20% - Accent1 4 3 2 4 6 4" xfId="39561"/>
    <cellStyle name="20% - Accent1 4 3 2 4 7" xfId="39562"/>
    <cellStyle name="20% - Accent1 4 3 2 4 7 2" xfId="39563"/>
    <cellStyle name="20% - Accent1 4 3 2 4 7 2 2" xfId="39564"/>
    <cellStyle name="20% - Accent1 4 3 2 4 7 3" xfId="39565"/>
    <cellStyle name="20% - Accent1 4 3 2 4 8" xfId="39566"/>
    <cellStyle name="20% - Accent1 4 3 2 4 8 2" xfId="39567"/>
    <cellStyle name="20% - Accent1 4 3 2 4 8 2 2" xfId="39568"/>
    <cellStyle name="20% - Accent1 4 3 2 4 8 3" xfId="39569"/>
    <cellStyle name="20% - Accent1 4 3 2 4 9" xfId="39570"/>
    <cellStyle name="20% - Accent1 4 3 2 4 9 2" xfId="39571"/>
    <cellStyle name="20% - Accent1 4 3 2 5" xfId="39572"/>
    <cellStyle name="20% - Accent1 4 3 2 5 10" xfId="39573"/>
    <cellStyle name="20% - Accent1 4 3 2 5 10 2" xfId="39574"/>
    <cellStyle name="20% - Accent1 4 3 2 5 11" xfId="39575"/>
    <cellStyle name="20% - Accent1 4 3 2 5 2" xfId="39576"/>
    <cellStyle name="20% - Accent1 4 3 2 5 2 2" xfId="39577"/>
    <cellStyle name="20% - Accent1 4 3 2 5 2 2 2" xfId="39578"/>
    <cellStyle name="20% - Accent1 4 3 2 5 2 2 2 2" xfId="39579"/>
    <cellStyle name="20% - Accent1 4 3 2 5 2 2 2 2 2" xfId="39580"/>
    <cellStyle name="20% - Accent1 4 3 2 5 2 2 2 3" xfId="39581"/>
    <cellStyle name="20% - Accent1 4 3 2 5 2 2 3" xfId="39582"/>
    <cellStyle name="20% - Accent1 4 3 2 5 2 2 3 2" xfId="39583"/>
    <cellStyle name="20% - Accent1 4 3 2 5 2 2 4" xfId="39584"/>
    <cellStyle name="20% - Accent1 4 3 2 5 2 3" xfId="39585"/>
    <cellStyle name="20% - Accent1 4 3 2 5 2 3 2" xfId="39586"/>
    <cellStyle name="20% - Accent1 4 3 2 5 2 3 2 2" xfId="39587"/>
    <cellStyle name="20% - Accent1 4 3 2 5 2 3 2 2 2" xfId="39588"/>
    <cellStyle name="20% - Accent1 4 3 2 5 2 3 2 3" xfId="39589"/>
    <cellStyle name="20% - Accent1 4 3 2 5 2 3 3" xfId="39590"/>
    <cellStyle name="20% - Accent1 4 3 2 5 2 3 3 2" xfId="39591"/>
    <cellStyle name="20% - Accent1 4 3 2 5 2 3 4" xfId="39592"/>
    <cellStyle name="20% - Accent1 4 3 2 5 2 4" xfId="39593"/>
    <cellStyle name="20% - Accent1 4 3 2 5 2 4 2" xfId="39594"/>
    <cellStyle name="20% - Accent1 4 3 2 5 2 4 2 2" xfId="39595"/>
    <cellStyle name="20% - Accent1 4 3 2 5 2 4 2 2 2" xfId="39596"/>
    <cellStyle name="20% - Accent1 4 3 2 5 2 4 2 3" xfId="39597"/>
    <cellStyle name="20% - Accent1 4 3 2 5 2 4 3" xfId="39598"/>
    <cellStyle name="20% - Accent1 4 3 2 5 2 4 3 2" xfId="39599"/>
    <cellStyle name="20% - Accent1 4 3 2 5 2 4 4" xfId="39600"/>
    <cellStyle name="20% - Accent1 4 3 2 5 2 5" xfId="39601"/>
    <cellStyle name="20% - Accent1 4 3 2 5 2 5 2" xfId="39602"/>
    <cellStyle name="20% - Accent1 4 3 2 5 2 5 2 2" xfId="39603"/>
    <cellStyle name="20% - Accent1 4 3 2 5 2 5 3" xfId="39604"/>
    <cellStyle name="20% - Accent1 4 3 2 5 2 6" xfId="39605"/>
    <cellStyle name="20% - Accent1 4 3 2 5 2 6 2" xfId="39606"/>
    <cellStyle name="20% - Accent1 4 3 2 5 2 6 2 2" xfId="39607"/>
    <cellStyle name="20% - Accent1 4 3 2 5 2 6 3" xfId="39608"/>
    <cellStyle name="20% - Accent1 4 3 2 5 2 7" xfId="39609"/>
    <cellStyle name="20% - Accent1 4 3 2 5 2 7 2" xfId="39610"/>
    <cellStyle name="20% - Accent1 4 3 2 5 2 8" xfId="39611"/>
    <cellStyle name="20% - Accent1 4 3 2 5 2 8 2" xfId="39612"/>
    <cellStyle name="20% - Accent1 4 3 2 5 2 9" xfId="39613"/>
    <cellStyle name="20% - Accent1 4 3 2 5 3" xfId="39614"/>
    <cellStyle name="20% - Accent1 4 3 2 5 3 2" xfId="39615"/>
    <cellStyle name="20% - Accent1 4 3 2 5 3 2 2" xfId="39616"/>
    <cellStyle name="20% - Accent1 4 3 2 5 3 2 2 2" xfId="39617"/>
    <cellStyle name="20% - Accent1 4 3 2 5 3 2 2 2 2" xfId="39618"/>
    <cellStyle name="20% - Accent1 4 3 2 5 3 2 2 3" xfId="39619"/>
    <cellStyle name="20% - Accent1 4 3 2 5 3 2 3" xfId="39620"/>
    <cellStyle name="20% - Accent1 4 3 2 5 3 2 3 2" xfId="39621"/>
    <cellStyle name="20% - Accent1 4 3 2 5 3 2 4" xfId="39622"/>
    <cellStyle name="20% - Accent1 4 3 2 5 3 3" xfId="39623"/>
    <cellStyle name="20% - Accent1 4 3 2 5 3 3 2" xfId="39624"/>
    <cellStyle name="20% - Accent1 4 3 2 5 3 3 2 2" xfId="39625"/>
    <cellStyle name="20% - Accent1 4 3 2 5 3 3 2 2 2" xfId="39626"/>
    <cellStyle name="20% - Accent1 4 3 2 5 3 3 2 3" xfId="39627"/>
    <cellStyle name="20% - Accent1 4 3 2 5 3 3 3" xfId="39628"/>
    <cellStyle name="20% - Accent1 4 3 2 5 3 3 3 2" xfId="39629"/>
    <cellStyle name="20% - Accent1 4 3 2 5 3 3 4" xfId="39630"/>
    <cellStyle name="20% - Accent1 4 3 2 5 3 4" xfId="39631"/>
    <cellStyle name="20% - Accent1 4 3 2 5 3 4 2" xfId="39632"/>
    <cellStyle name="20% - Accent1 4 3 2 5 3 4 2 2" xfId="39633"/>
    <cellStyle name="20% - Accent1 4 3 2 5 3 4 2 2 2" xfId="39634"/>
    <cellStyle name="20% - Accent1 4 3 2 5 3 4 2 3" xfId="39635"/>
    <cellStyle name="20% - Accent1 4 3 2 5 3 4 3" xfId="39636"/>
    <cellStyle name="20% - Accent1 4 3 2 5 3 4 3 2" xfId="39637"/>
    <cellStyle name="20% - Accent1 4 3 2 5 3 4 4" xfId="39638"/>
    <cellStyle name="20% - Accent1 4 3 2 5 3 5" xfId="39639"/>
    <cellStyle name="20% - Accent1 4 3 2 5 3 5 2" xfId="39640"/>
    <cellStyle name="20% - Accent1 4 3 2 5 3 5 2 2" xfId="39641"/>
    <cellStyle name="20% - Accent1 4 3 2 5 3 5 3" xfId="39642"/>
    <cellStyle name="20% - Accent1 4 3 2 5 3 6" xfId="39643"/>
    <cellStyle name="20% - Accent1 4 3 2 5 3 6 2" xfId="39644"/>
    <cellStyle name="20% - Accent1 4 3 2 5 3 6 2 2" xfId="39645"/>
    <cellStyle name="20% - Accent1 4 3 2 5 3 6 3" xfId="39646"/>
    <cellStyle name="20% - Accent1 4 3 2 5 3 7" xfId="39647"/>
    <cellStyle name="20% - Accent1 4 3 2 5 3 7 2" xfId="39648"/>
    <cellStyle name="20% - Accent1 4 3 2 5 3 8" xfId="39649"/>
    <cellStyle name="20% - Accent1 4 3 2 5 3 8 2" xfId="39650"/>
    <cellStyle name="20% - Accent1 4 3 2 5 3 9" xfId="39651"/>
    <cellStyle name="20% - Accent1 4 3 2 5 4" xfId="39652"/>
    <cellStyle name="20% - Accent1 4 3 2 5 4 2" xfId="39653"/>
    <cellStyle name="20% - Accent1 4 3 2 5 4 2 2" xfId="39654"/>
    <cellStyle name="20% - Accent1 4 3 2 5 4 2 2 2" xfId="39655"/>
    <cellStyle name="20% - Accent1 4 3 2 5 4 2 3" xfId="39656"/>
    <cellStyle name="20% - Accent1 4 3 2 5 4 3" xfId="39657"/>
    <cellStyle name="20% - Accent1 4 3 2 5 4 3 2" xfId="39658"/>
    <cellStyle name="20% - Accent1 4 3 2 5 4 4" xfId="39659"/>
    <cellStyle name="20% - Accent1 4 3 2 5 5" xfId="39660"/>
    <cellStyle name="20% - Accent1 4 3 2 5 5 2" xfId="39661"/>
    <cellStyle name="20% - Accent1 4 3 2 5 5 2 2" xfId="39662"/>
    <cellStyle name="20% - Accent1 4 3 2 5 5 2 2 2" xfId="39663"/>
    <cellStyle name="20% - Accent1 4 3 2 5 5 2 3" xfId="39664"/>
    <cellStyle name="20% - Accent1 4 3 2 5 5 3" xfId="39665"/>
    <cellStyle name="20% - Accent1 4 3 2 5 5 3 2" xfId="39666"/>
    <cellStyle name="20% - Accent1 4 3 2 5 5 4" xfId="39667"/>
    <cellStyle name="20% - Accent1 4 3 2 5 6" xfId="39668"/>
    <cellStyle name="20% - Accent1 4 3 2 5 6 2" xfId="39669"/>
    <cellStyle name="20% - Accent1 4 3 2 5 6 2 2" xfId="39670"/>
    <cellStyle name="20% - Accent1 4 3 2 5 6 2 2 2" xfId="39671"/>
    <cellStyle name="20% - Accent1 4 3 2 5 6 2 3" xfId="39672"/>
    <cellStyle name="20% - Accent1 4 3 2 5 6 3" xfId="39673"/>
    <cellStyle name="20% - Accent1 4 3 2 5 6 3 2" xfId="39674"/>
    <cellStyle name="20% - Accent1 4 3 2 5 6 4" xfId="39675"/>
    <cellStyle name="20% - Accent1 4 3 2 5 7" xfId="39676"/>
    <cellStyle name="20% - Accent1 4 3 2 5 7 2" xfId="39677"/>
    <cellStyle name="20% - Accent1 4 3 2 5 7 2 2" xfId="39678"/>
    <cellStyle name="20% - Accent1 4 3 2 5 7 3" xfId="39679"/>
    <cellStyle name="20% - Accent1 4 3 2 5 8" xfId="39680"/>
    <cellStyle name="20% - Accent1 4 3 2 5 8 2" xfId="39681"/>
    <cellStyle name="20% - Accent1 4 3 2 5 8 2 2" xfId="39682"/>
    <cellStyle name="20% - Accent1 4 3 2 5 8 3" xfId="39683"/>
    <cellStyle name="20% - Accent1 4 3 2 5 9" xfId="39684"/>
    <cellStyle name="20% - Accent1 4 3 2 5 9 2" xfId="39685"/>
    <cellStyle name="20% - Accent1 4 3 2 6" xfId="39686"/>
    <cellStyle name="20% - Accent1 4 3 2 6 2" xfId="39687"/>
    <cellStyle name="20% - Accent1 4 3 2 6 2 2" xfId="39688"/>
    <cellStyle name="20% - Accent1 4 3 2 6 2 2 2" xfId="39689"/>
    <cellStyle name="20% - Accent1 4 3 2 6 2 2 2 2" xfId="39690"/>
    <cellStyle name="20% - Accent1 4 3 2 6 2 2 3" xfId="39691"/>
    <cellStyle name="20% - Accent1 4 3 2 6 2 3" xfId="39692"/>
    <cellStyle name="20% - Accent1 4 3 2 6 2 3 2" xfId="39693"/>
    <cellStyle name="20% - Accent1 4 3 2 6 2 4" xfId="39694"/>
    <cellStyle name="20% - Accent1 4 3 2 6 3" xfId="39695"/>
    <cellStyle name="20% - Accent1 4 3 2 6 3 2" xfId="39696"/>
    <cellStyle name="20% - Accent1 4 3 2 6 3 2 2" xfId="39697"/>
    <cellStyle name="20% - Accent1 4 3 2 6 3 2 2 2" xfId="39698"/>
    <cellStyle name="20% - Accent1 4 3 2 6 3 2 3" xfId="39699"/>
    <cellStyle name="20% - Accent1 4 3 2 6 3 3" xfId="39700"/>
    <cellStyle name="20% - Accent1 4 3 2 6 3 3 2" xfId="39701"/>
    <cellStyle name="20% - Accent1 4 3 2 6 3 4" xfId="39702"/>
    <cellStyle name="20% - Accent1 4 3 2 6 4" xfId="39703"/>
    <cellStyle name="20% - Accent1 4 3 2 6 4 2" xfId="39704"/>
    <cellStyle name="20% - Accent1 4 3 2 6 4 2 2" xfId="39705"/>
    <cellStyle name="20% - Accent1 4 3 2 6 4 2 2 2" xfId="39706"/>
    <cellStyle name="20% - Accent1 4 3 2 6 4 2 3" xfId="39707"/>
    <cellStyle name="20% - Accent1 4 3 2 6 4 3" xfId="39708"/>
    <cellStyle name="20% - Accent1 4 3 2 6 4 3 2" xfId="39709"/>
    <cellStyle name="20% - Accent1 4 3 2 6 4 4" xfId="39710"/>
    <cellStyle name="20% - Accent1 4 3 2 6 5" xfId="39711"/>
    <cellStyle name="20% - Accent1 4 3 2 6 5 2" xfId="39712"/>
    <cellStyle name="20% - Accent1 4 3 2 6 5 2 2" xfId="39713"/>
    <cellStyle name="20% - Accent1 4 3 2 6 5 3" xfId="39714"/>
    <cellStyle name="20% - Accent1 4 3 2 6 6" xfId="39715"/>
    <cellStyle name="20% - Accent1 4 3 2 6 6 2" xfId="39716"/>
    <cellStyle name="20% - Accent1 4 3 2 6 6 2 2" xfId="39717"/>
    <cellStyle name="20% - Accent1 4 3 2 6 6 3" xfId="39718"/>
    <cellStyle name="20% - Accent1 4 3 2 6 7" xfId="39719"/>
    <cellStyle name="20% - Accent1 4 3 2 6 7 2" xfId="39720"/>
    <cellStyle name="20% - Accent1 4 3 2 6 8" xfId="39721"/>
    <cellStyle name="20% - Accent1 4 3 2 6 8 2" xfId="39722"/>
    <cellStyle name="20% - Accent1 4 3 2 6 9" xfId="39723"/>
    <cellStyle name="20% - Accent1 4 3 2 7" xfId="39724"/>
    <cellStyle name="20% - Accent1 4 3 2 7 2" xfId="39725"/>
    <cellStyle name="20% - Accent1 4 3 2 7 2 2" xfId="39726"/>
    <cellStyle name="20% - Accent1 4 3 2 7 2 2 2" xfId="39727"/>
    <cellStyle name="20% - Accent1 4 3 2 7 2 2 2 2" xfId="39728"/>
    <cellStyle name="20% - Accent1 4 3 2 7 2 2 3" xfId="39729"/>
    <cellStyle name="20% - Accent1 4 3 2 7 2 3" xfId="39730"/>
    <cellStyle name="20% - Accent1 4 3 2 7 2 3 2" xfId="39731"/>
    <cellStyle name="20% - Accent1 4 3 2 7 2 4" xfId="39732"/>
    <cellStyle name="20% - Accent1 4 3 2 7 3" xfId="39733"/>
    <cellStyle name="20% - Accent1 4 3 2 7 3 2" xfId="39734"/>
    <cellStyle name="20% - Accent1 4 3 2 7 3 2 2" xfId="39735"/>
    <cellStyle name="20% - Accent1 4 3 2 7 3 2 2 2" xfId="39736"/>
    <cellStyle name="20% - Accent1 4 3 2 7 3 2 3" xfId="39737"/>
    <cellStyle name="20% - Accent1 4 3 2 7 3 3" xfId="39738"/>
    <cellStyle name="20% - Accent1 4 3 2 7 3 3 2" xfId="39739"/>
    <cellStyle name="20% - Accent1 4 3 2 7 3 4" xfId="39740"/>
    <cellStyle name="20% - Accent1 4 3 2 7 4" xfId="39741"/>
    <cellStyle name="20% - Accent1 4 3 2 7 4 2" xfId="39742"/>
    <cellStyle name="20% - Accent1 4 3 2 7 4 2 2" xfId="39743"/>
    <cellStyle name="20% - Accent1 4 3 2 7 4 2 2 2" xfId="39744"/>
    <cellStyle name="20% - Accent1 4 3 2 7 4 2 3" xfId="39745"/>
    <cellStyle name="20% - Accent1 4 3 2 7 4 3" xfId="39746"/>
    <cellStyle name="20% - Accent1 4 3 2 7 4 3 2" xfId="39747"/>
    <cellStyle name="20% - Accent1 4 3 2 7 4 4" xfId="39748"/>
    <cellStyle name="20% - Accent1 4 3 2 7 5" xfId="39749"/>
    <cellStyle name="20% - Accent1 4 3 2 7 5 2" xfId="39750"/>
    <cellStyle name="20% - Accent1 4 3 2 7 5 2 2" xfId="39751"/>
    <cellStyle name="20% - Accent1 4 3 2 7 5 3" xfId="39752"/>
    <cellStyle name="20% - Accent1 4 3 2 7 6" xfId="39753"/>
    <cellStyle name="20% - Accent1 4 3 2 7 6 2" xfId="39754"/>
    <cellStyle name="20% - Accent1 4 3 2 7 6 2 2" xfId="39755"/>
    <cellStyle name="20% - Accent1 4 3 2 7 6 3" xfId="39756"/>
    <cellStyle name="20% - Accent1 4 3 2 7 7" xfId="39757"/>
    <cellStyle name="20% - Accent1 4 3 2 7 7 2" xfId="39758"/>
    <cellStyle name="20% - Accent1 4 3 2 7 8" xfId="39759"/>
    <cellStyle name="20% - Accent1 4 3 2 7 8 2" xfId="39760"/>
    <cellStyle name="20% - Accent1 4 3 2 7 9" xfId="39761"/>
    <cellStyle name="20% - Accent1 4 3 2 8" xfId="39762"/>
    <cellStyle name="20% - Accent1 4 3 2 8 2" xfId="39763"/>
    <cellStyle name="20% - Accent1 4 3 2 8 2 2" xfId="39764"/>
    <cellStyle name="20% - Accent1 4 3 2 8 2 2 2" xfId="39765"/>
    <cellStyle name="20% - Accent1 4 3 2 8 2 3" xfId="39766"/>
    <cellStyle name="20% - Accent1 4 3 2 8 3" xfId="39767"/>
    <cellStyle name="20% - Accent1 4 3 2 8 3 2" xfId="39768"/>
    <cellStyle name="20% - Accent1 4 3 2 8 4" xfId="39769"/>
    <cellStyle name="20% - Accent1 4 3 2 9" xfId="39770"/>
    <cellStyle name="20% - Accent1 4 3 2 9 2" xfId="39771"/>
    <cellStyle name="20% - Accent1 4 3 2 9 2 2" xfId="39772"/>
    <cellStyle name="20% - Accent1 4 3 2 9 2 2 2" xfId="39773"/>
    <cellStyle name="20% - Accent1 4 3 2 9 2 3" xfId="39774"/>
    <cellStyle name="20% - Accent1 4 3 2 9 3" xfId="39775"/>
    <cellStyle name="20% - Accent1 4 3 2 9 3 2" xfId="39776"/>
    <cellStyle name="20% - Accent1 4 3 2 9 4" xfId="39777"/>
    <cellStyle name="20% - Accent1 4 3 3" xfId="39778"/>
    <cellStyle name="20% - Accent1 4 3 3 10" xfId="39779"/>
    <cellStyle name="20% - Accent1 4 3 3 10 2" xfId="39780"/>
    <cellStyle name="20% - Accent1 4 3 3 10 2 2" xfId="39781"/>
    <cellStyle name="20% - Accent1 4 3 3 10 3" xfId="39782"/>
    <cellStyle name="20% - Accent1 4 3 3 11" xfId="39783"/>
    <cellStyle name="20% - Accent1 4 3 3 11 2" xfId="39784"/>
    <cellStyle name="20% - Accent1 4 3 3 11 2 2" xfId="39785"/>
    <cellStyle name="20% - Accent1 4 3 3 11 3" xfId="39786"/>
    <cellStyle name="20% - Accent1 4 3 3 12" xfId="39787"/>
    <cellStyle name="20% - Accent1 4 3 3 12 2" xfId="39788"/>
    <cellStyle name="20% - Accent1 4 3 3 13" xfId="39789"/>
    <cellStyle name="20% - Accent1 4 3 3 13 2" xfId="39790"/>
    <cellStyle name="20% - Accent1 4 3 3 14" xfId="39791"/>
    <cellStyle name="20% - Accent1 4 3 3 2" xfId="39792"/>
    <cellStyle name="20% - Accent1 4 3 3 2 10" xfId="39793"/>
    <cellStyle name="20% - Accent1 4 3 3 2 10 2" xfId="39794"/>
    <cellStyle name="20% - Accent1 4 3 3 2 11" xfId="39795"/>
    <cellStyle name="20% - Accent1 4 3 3 2 2" xfId="39796"/>
    <cellStyle name="20% - Accent1 4 3 3 2 2 2" xfId="39797"/>
    <cellStyle name="20% - Accent1 4 3 3 2 2 2 2" xfId="39798"/>
    <cellStyle name="20% - Accent1 4 3 3 2 2 2 2 2" xfId="39799"/>
    <cellStyle name="20% - Accent1 4 3 3 2 2 2 2 2 2" xfId="39800"/>
    <cellStyle name="20% - Accent1 4 3 3 2 2 2 2 3" xfId="39801"/>
    <cellStyle name="20% - Accent1 4 3 3 2 2 2 3" xfId="39802"/>
    <cellStyle name="20% - Accent1 4 3 3 2 2 2 3 2" xfId="39803"/>
    <cellStyle name="20% - Accent1 4 3 3 2 2 2 4" xfId="39804"/>
    <cellStyle name="20% - Accent1 4 3 3 2 2 3" xfId="39805"/>
    <cellStyle name="20% - Accent1 4 3 3 2 2 3 2" xfId="39806"/>
    <cellStyle name="20% - Accent1 4 3 3 2 2 3 2 2" xfId="39807"/>
    <cellStyle name="20% - Accent1 4 3 3 2 2 3 2 2 2" xfId="39808"/>
    <cellStyle name="20% - Accent1 4 3 3 2 2 3 2 3" xfId="39809"/>
    <cellStyle name="20% - Accent1 4 3 3 2 2 3 3" xfId="39810"/>
    <cellStyle name="20% - Accent1 4 3 3 2 2 3 3 2" xfId="39811"/>
    <cellStyle name="20% - Accent1 4 3 3 2 2 3 4" xfId="39812"/>
    <cellStyle name="20% - Accent1 4 3 3 2 2 4" xfId="39813"/>
    <cellStyle name="20% - Accent1 4 3 3 2 2 4 2" xfId="39814"/>
    <cellStyle name="20% - Accent1 4 3 3 2 2 4 2 2" xfId="39815"/>
    <cellStyle name="20% - Accent1 4 3 3 2 2 4 2 2 2" xfId="39816"/>
    <cellStyle name="20% - Accent1 4 3 3 2 2 4 2 3" xfId="39817"/>
    <cellStyle name="20% - Accent1 4 3 3 2 2 4 3" xfId="39818"/>
    <cellStyle name="20% - Accent1 4 3 3 2 2 4 3 2" xfId="39819"/>
    <cellStyle name="20% - Accent1 4 3 3 2 2 4 4" xfId="39820"/>
    <cellStyle name="20% - Accent1 4 3 3 2 2 5" xfId="39821"/>
    <cellStyle name="20% - Accent1 4 3 3 2 2 5 2" xfId="39822"/>
    <cellStyle name="20% - Accent1 4 3 3 2 2 5 2 2" xfId="39823"/>
    <cellStyle name="20% - Accent1 4 3 3 2 2 5 3" xfId="39824"/>
    <cellStyle name="20% - Accent1 4 3 3 2 2 6" xfId="39825"/>
    <cellStyle name="20% - Accent1 4 3 3 2 2 6 2" xfId="39826"/>
    <cellStyle name="20% - Accent1 4 3 3 2 2 6 2 2" xfId="39827"/>
    <cellStyle name="20% - Accent1 4 3 3 2 2 6 3" xfId="39828"/>
    <cellStyle name="20% - Accent1 4 3 3 2 2 7" xfId="39829"/>
    <cellStyle name="20% - Accent1 4 3 3 2 2 7 2" xfId="39830"/>
    <cellStyle name="20% - Accent1 4 3 3 2 2 8" xfId="39831"/>
    <cellStyle name="20% - Accent1 4 3 3 2 2 8 2" xfId="39832"/>
    <cellStyle name="20% - Accent1 4 3 3 2 2 9" xfId="39833"/>
    <cellStyle name="20% - Accent1 4 3 3 2 3" xfId="39834"/>
    <cellStyle name="20% - Accent1 4 3 3 2 3 2" xfId="39835"/>
    <cellStyle name="20% - Accent1 4 3 3 2 3 2 2" xfId="39836"/>
    <cellStyle name="20% - Accent1 4 3 3 2 3 2 2 2" xfId="39837"/>
    <cellStyle name="20% - Accent1 4 3 3 2 3 2 2 2 2" xfId="39838"/>
    <cellStyle name="20% - Accent1 4 3 3 2 3 2 2 3" xfId="39839"/>
    <cellStyle name="20% - Accent1 4 3 3 2 3 2 3" xfId="39840"/>
    <cellStyle name="20% - Accent1 4 3 3 2 3 2 3 2" xfId="39841"/>
    <cellStyle name="20% - Accent1 4 3 3 2 3 2 4" xfId="39842"/>
    <cellStyle name="20% - Accent1 4 3 3 2 3 3" xfId="39843"/>
    <cellStyle name="20% - Accent1 4 3 3 2 3 3 2" xfId="39844"/>
    <cellStyle name="20% - Accent1 4 3 3 2 3 3 2 2" xfId="39845"/>
    <cellStyle name="20% - Accent1 4 3 3 2 3 3 2 2 2" xfId="39846"/>
    <cellStyle name="20% - Accent1 4 3 3 2 3 3 2 3" xfId="39847"/>
    <cellStyle name="20% - Accent1 4 3 3 2 3 3 3" xfId="39848"/>
    <cellStyle name="20% - Accent1 4 3 3 2 3 3 3 2" xfId="39849"/>
    <cellStyle name="20% - Accent1 4 3 3 2 3 3 4" xfId="39850"/>
    <cellStyle name="20% - Accent1 4 3 3 2 3 4" xfId="39851"/>
    <cellStyle name="20% - Accent1 4 3 3 2 3 4 2" xfId="39852"/>
    <cellStyle name="20% - Accent1 4 3 3 2 3 4 2 2" xfId="39853"/>
    <cellStyle name="20% - Accent1 4 3 3 2 3 4 2 2 2" xfId="39854"/>
    <cellStyle name="20% - Accent1 4 3 3 2 3 4 2 3" xfId="39855"/>
    <cellStyle name="20% - Accent1 4 3 3 2 3 4 3" xfId="39856"/>
    <cellStyle name="20% - Accent1 4 3 3 2 3 4 3 2" xfId="39857"/>
    <cellStyle name="20% - Accent1 4 3 3 2 3 4 4" xfId="39858"/>
    <cellStyle name="20% - Accent1 4 3 3 2 3 5" xfId="39859"/>
    <cellStyle name="20% - Accent1 4 3 3 2 3 5 2" xfId="39860"/>
    <cellStyle name="20% - Accent1 4 3 3 2 3 5 2 2" xfId="39861"/>
    <cellStyle name="20% - Accent1 4 3 3 2 3 5 3" xfId="39862"/>
    <cellStyle name="20% - Accent1 4 3 3 2 3 6" xfId="39863"/>
    <cellStyle name="20% - Accent1 4 3 3 2 3 6 2" xfId="39864"/>
    <cellStyle name="20% - Accent1 4 3 3 2 3 6 2 2" xfId="39865"/>
    <cellStyle name="20% - Accent1 4 3 3 2 3 6 3" xfId="39866"/>
    <cellStyle name="20% - Accent1 4 3 3 2 3 7" xfId="39867"/>
    <cellStyle name="20% - Accent1 4 3 3 2 3 7 2" xfId="39868"/>
    <cellStyle name="20% - Accent1 4 3 3 2 3 8" xfId="39869"/>
    <cellStyle name="20% - Accent1 4 3 3 2 3 8 2" xfId="39870"/>
    <cellStyle name="20% - Accent1 4 3 3 2 3 9" xfId="39871"/>
    <cellStyle name="20% - Accent1 4 3 3 2 4" xfId="39872"/>
    <cellStyle name="20% - Accent1 4 3 3 2 4 2" xfId="39873"/>
    <cellStyle name="20% - Accent1 4 3 3 2 4 2 2" xfId="39874"/>
    <cellStyle name="20% - Accent1 4 3 3 2 4 2 2 2" xfId="39875"/>
    <cellStyle name="20% - Accent1 4 3 3 2 4 2 3" xfId="39876"/>
    <cellStyle name="20% - Accent1 4 3 3 2 4 3" xfId="39877"/>
    <cellStyle name="20% - Accent1 4 3 3 2 4 3 2" xfId="39878"/>
    <cellStyle name="20% - Accent1 4 3 3 2 4 4" xfId="39879"/>
    <cellStyle name="20% - Accent1 4 3 3 2 5" xfId="39880"/>
    <cellStyle name="20% - Accent1 4 3 3 2 5 2" xfId="39881"/>
    <cellStyle name="20% - Accent1 4 3 3 2 5 2 2" xfId="39882"/>
    <cellStyle name="20% - Accent1 4 3 3 2 5 2 2 2" xfId="39883"/>
    <cellStyle name="20% - Accent1 4 3 3 2 5 2 3" xfId="39884"/>
    <cellStyle name="20% - Accent1 4 3 3 2 5 3" xfId="39885"/>
    <cellStyle name="20% - Accent1 4 3 3 2 5 3 2" xfId="39886"/>
    <cellStyle name="20% - Accent1 4 3 3 2 5 4" xfId="39887"/>
    <cellStyle name="20% - Accent1 4 3 3 2 6" xfId="39888"/>
    <cellStyle name="20% - Accent1 4 3 3 2 6 2" xfId="39889"/>
    <cellStyle name="20% - Accent1 4 3 3 2 6 2 2" xfId="39890"/>
    <cellStyle name="20% - Accent1 4 3 3 2 6 2 2 2" xfId="39891"/>
    <cellStyle name="20% - Accent1 4 3 3 2 6 2 3" xfId="39892"/>
    <cellStyle name="20% - Accent1 4 3 3 2 6 3" xfId="39893"/>
    <cellStyle name="20% - Accent1 4 3 3 2 6 3 2" xfId="39894"/>
    <cellStyle name="20% - Accent1 4 3 3 2 6 4" xfId="39895"/>
    <cellStyle name="20% - Accent1 4 3 3 2 7" xfId="39896"/>
    <cellStyle name="20% - Accent1 4 3 3 2 7 2" xfId="39897"/>
    <cellStyle name="20% - Accent1 4 3 3 2 7 2 2" xfId="39898"/>
    <cellStyle name="20% - Accent1 4 3 3 2 7 3" xfId="39899"/>
    <cellStyle name="20% - Accent1 4 3 3 2 8" xfId="39900"/>
    <cellStyle name="20% - Accent1 4 3 3 2 8 2" xfId="39901"/>
    <cellStyle name="20% - Accent1 4 3 3 2 8 2 2" xfId="39902"/>
    <cellStyle name="20% - Accent1 4 3 3 2 8 3" xfId="39903"/>
    <cellStyle name="20% - Accent1 4 3 3 2 9" xfId="39904"/>
    <cellStyle name="20% - Accent1 4 3 3 2 9 2" xfId="39905"/>
    <cellStyle name="20% - Accent1 4 3 3 3" xfId="39906"/>
    <cellStyle name="20% - Accent1 4 3 3 3 10" xfId="39907"/>
    <cellStyle name="20% - Accent1 4 3 3 3 10 2" xfId="39908"/>
    <cellStyle name="20% - Accent1 4 3 3 3 11" xfId="39909"/>
    <cellStyle name="20% - Accent1 4 3 3 3 2" xfId="39910"/>
    <cellStyle name="20% - Accent1 4 3 3 3 2 2" xfId="39911"/>
    <cellStyle name="20% - Accent1 4 3 3 3 2 2 2" xfId="39912"/>
    <cellStyle name="20% - Accent1 4 3 3 3 2 2 2 2" xfId="39913"/>
    <cellStyle name="20% - Accent1 4 3 3 3 2 2 2 2 2" xfId="39914"/>
    <cellStyle name="20% - Accent1 4 3 3 3 2 2 2 3" xfId="39915"/>
    <cellStyle name="20% - Accent1 4 3 3 3 2 2 3" xfId="39916"/>
    <cellStyle name="20% - Accent1 4 3 3 3 2 2 3 2" xfId="39917"/>
    <cellStyle name="20% - Accent1 4 3 3 3 2 2 4" xfId="39918"/>
    <cellStyle name="20% - Accent1 4 3 3 3 2 3" xfId="39919"/>
    <cellStyle name="20% - Accent1 4 3 3 3 2 3 2" xfId="39920"/>
    <cellStyle name="20% - Accent1 4 3 3 3 2 3 2 2" xfId="39921"/>
    <cellStyle name="20% - Accent1 4 3 3 3 2 3 2 2 2" xfId="39922"/>
    <cellStyle name="20% - Accent1 4 3 3 3 2 3 2 3" xfId="39923"/>
    <cellStyle name="20% - Accent1 4 3 3 3 2 3 3" xfId="39924"/>
    <cellStyle name="20% - Accent1 4 3 3 3 2 3 3 2" xfId="39925"/>
    <cellStyle name="20% - Accent1 4 3 3 3 2 3 4" xfId="39926"/>
    <cellStyle name="20% - Accent1 4 3 3 3 2 4" xfId="39927"/>
    <cellStyle name="20% - Accent1 4 3 3 3 2 4 2" xfId="39928"/>
    <cellStyle name="20% - Accent1 4 3 3 3 2 4 2 2" xfId="39929"/>
    <cellStyle name="20% - Accent1 4 3 3 3 2 4 2 2 2" xfId="39930"/>
    <cellStyle name="20% - Accent1 4 3 3 3 2 4 2 3" xfId="39931"/>
    <cellStyle name="20% - Accent1 4 3 3 3 2 4 3" xfId="39932"/>
    <cellStyle name="20% - Accent1 4 3 3 3 2 4 3 2" xfId="39933"/>
    <cellStyle name="20% - Accent1 4 3 3 3 2 4 4" xfId="39934"/>
    <cellStyle name="20% - Accent1 4 3 3 3 2 5" xfId="39935"/>
    <cellStyle name="20% - Accent1 4 3 3 3 2 5 2" xfId="39936"/>
    <cellStyle name="20% - Accent1 4 3 3 3 2 5 2 2" xfId="39937"/>
    <cellStyle name="20% - Accent1 4 3 3 3 2 5 3" xfId="39938"/>
    <cellStyle name="20% - Accent1 4 3 3 3 2 6" xfId="39939"/>
    <cellStyle name="20% - Accent1 4 3 3 3 2 6 2" xfId="39940"/>
    <cellStyle name="20% - Accent1 4 3 3 3 2 6 2 2" xfId="39941"/>
    <cellStyle name="20% - Accent1 4 3 3 3 2 6 3" xfId="39942"/>
    <cellStyle name="20% - Accent1 4 3 3 3 2 7" xfId="39943"/>
    <cellStyle name="20% - Accent1 4 3 3 3 2 7 2" xfId="39944"/>
    <cellStyle name="20% - Accent1 4 3 3 3 2 8" xfId="39945"/>
    <cellStyle name="20% - Accent1 4 3 3 3 2 8 2" xfId="39946"/>
    <cellStyle name="20% - Accent1 4 3 3 3 2 9" xfId="39947"/>
    <cellStyle name="20% - Accent1 4 3 3 3 3" xfId="39948"/>
    <cellStyle name="20% - Accent1 4 3 3 3 3 2" xfId="39949"/>
    <cellStyle name="20% - Accent1 4 3 3 3 3 2 2" xfId="39950"/>
    <cellStyle name="20% - Accent1 4 3 3 3 3 2 2 2" xfId="39951"/>
    <cellStyle name="20% - Accent1 4 3 3 3 3 2 2 2 2" xfId="39952"/>
    <cellStyle name="20% - Accent1 4 3 3 3 3 2 2 3" xfId="39953"/>
    <cellStyle name="20% - Accent1 4 3 3 3 3 2 3" xfId="39954"/>
    <cellStyle name="20% - Accent1 4 3 3 3 3 2 3 2" xfId="39955"/>
    <cellStyle name="20% - Accent1 4 3 3 3 3 2 4" xfId="39956"/>
    <cellStyle name="20% - Accent1 4 3 3 3 3 3" xfId="39957"/>
    <cellStyle name="20% - Accent1 4 3 3 3 3 3 2" xfId="39958"/>
    <cellStyle name="20% - Accent1 4 3 3 3 3 3 2 2" xfId="39959"/>
    <cellStyle name="20% - Accent1 4 3 3 3 3 3 2 2 2" xfId="39960"/>
    <cellStyle name="20% - Accent1 4 3 3 3 3 3 2 3" xfId="39961"/>
    <cellStyle name="20% - Accent1 4 3 3 3 3 3 3" xfId="39962"/>
    <cellStyle name="20% - Accent1 4 3 3 3 3 3 3 2" xfId="39963"/>
    <cellStyle name="20% - Accent1 4 3 3 3 3 3 4" xfId="39964"/>
    <cellStyle name="20% - Accent1 4 3 3 3 3 4" xfId="39965"/>
    <cellStyle name="20% - Accent1 4 3 3 3 3 4 2" xfId="39966"/>
    <cellStyle name="20% - Accent1 4 3 3 3 3 4 2 2" xfId="39967"/>
    <cellStyle name="20% - Accent1 4 3 3 3 3 4 2 2 2" xfId="39968"/>
    <cellStyle name="20% - Accent1 4 3 3 3 3 4 2 3" xfId="39969"/>
    <cellStyle name="20% - Accent1 4 3 3 3 3 4 3" xfId="39970"/>
    <cellStyle name="20% - Accent1 4 3 3 3 3 4 3 2" xfId="39971"/>
    <cellStyle name="20% - Accent1 4 3 3 3 3 4 4" xfId="39972"/>
    <cellStyle name="20% - Accent1 4 3 3 3 3 5" xfId="39973"/>
    <cellStyle name="20% - Accent1 4 3 3 3 3 5 2" xfId="39974"/>
    <cellStyle name="20% - Accent1 4 3 3 3 3 5 2 2" xfId="39975"/>
    <cellStyle name="20% - Accent1 4 3 3 3 3 5 3" xfId="39976"/>
    <cellStyle name="20% - Accent1 4 3 3 3 3 6" xfId="39977"/>
    <cellStyle name="20% - Accent1 4 3 3 3 3 6 2" xfId="39978"/>
    <cellStyle name="20% - Accent1 4 3 3 3 3 6 2 2" xfId="39979"/>
    <cellStyle name="20% - Accent1 4 3 3 3 3 6 3" xfId="39980"/>
    <cellStyle name="20% - Accent1 4 3 3 3 3 7" xfId="39981"/>
    <cellStyle name="20% - Accent1 4 3 3 3 3 7 2" xfId="39982"/>
    <cellStyle name="20% - Accent1 4 3 3 3 3 8" xfId="39983"/>
    <cellStyle name="20% - Accent1 4 3 3 3 3 8 2" xfId="39984"/>
    <cellStyle name="20% - Accent1 4 3 3 3 3 9" xfId="39985"/>
    <cellStyle name="20% - Accent1 4 3 3 3 4" xfId="39986"/>
    <cellStyle name="20% - Accent1 4 3 3 3 4 2" xfId="39987"/>
    <cellStyle name="20% - Accent1 4 3 3 3 4 2 2" xfId="39988"/>
    <cellStyle name="20% - Accent1 4 3 3 3 4 2 2 2" xfId="39989"/>
    <cellStyle name="20% - Accent1 4 3 3 3 4 2 3" xfId="39990"/>
    <cellStyle name="20% - Accent1 4 3 3 3 4 3" xfId="39991"/>
    <cellStyle name="20% - Accent1 4 3 3 3 4 3 2" xfId="39992"/>
    <cellStyle name="20% - Accent1 4 3 3 3 4 4" xfId="39993"/>
    <cellStyle name="20% - Accent1 4 3 3 3 5" xfId="39994"/>
    <cellStyle name="20% - Accent1 4 3 3 3 5 2" xfId="39995"/>
    <cellStyle name="20% - Accent1 4 3 3 3 5 2 2" xfId="39996"/>
    <cellStyle name="20% - Accent1 4 3 3 3 5 2 2 2" xfId="39997"/>
    <cellStyle name="20% - Accent1 4 3 3 3 5 2 3" xfId="39998"/>
    <cellStyle name="20% - Accent1 4 3 3 3 5 3" xfId="39999"/>
    <cellStyle name="20% - Accent1 4 3 3 3 5 3 2" xfId="40000"/>
    <cellStyle name="20% - Accent1 4 3 3 3 5 4" xfId="40001"/>
    <cellStyle name="20% - Accent1 4 3 3 3 6" xfId="40002"/>
    <cellStyle name="20% - Accent1 4 3 3 3 6 2" xfId="40003"/>
    <cellStyle name="20% - Accent1 4 3 3 3 6 2 2" xfId="40004"/>
    <cellStyle name="20% - Accent1 4 3 3 3 6 2 2 2" xfId="40005"/>
    <cellStyle name="20% - Accent1 4 3 3 3 6 2 3" xfId="40006"/>
    <cellStyle name="20% - Accent1 4 3 3 3 6 3" xfId="40007"/>
    <cellStyle name="20% - Accent1 4 3 3 3 6 3 2" xfId="40008"/>
    <cellStyle name="20% - Accent1 4 3 3 3 6 4" xfId="40009"/>
    <cellStyle name="20% - Accent1 4 3 3 3 7" xfId="40010"/>
    <cellStyle name="20% - Accent1 4 3 3 3 7 2" xfId="40011"/>
    <cellStyle name="20% - Accent1 4 3 3 3 7 2 2" xfId="40012"/>
    <cellStyle name="20% - Accent1 4 3 3 3 7 3" xfId="40013"/>
    <cellStyle name="20% - Accent1 4 3 3 3 8" xfId="40014"/>
    <cellStyle name="20% - Accent1 4 3 3 3 8 2" xfId="40015"/>
    <cellStyle name="20% - Accent1 4 3 3 3 8 2 2" xfId="40016"/>
    <cellStyle name="20% - Accent1 4 3 3 3 8 3" xfId="40017"/>
    <cellStyle name="20% - Accent1 4 3 3 3 9" xfId="40018"/>
    <cellStyle name="20% - Accent1 4 3 3 3 9 2" xfId="40019"/>
    <cellStyle name="20% - Accent1 4 3 3 4" xfId="40020"/>
    <cellStyle name="20% - Accent1 4 3 3 4 10" xfId="40021"/>
    <cellStyle name="20% - Accent1 4 3 3 4 10 2" xfId="40022"/>
    <cellStyle name="20% - Accent1 4 3 3 4 11" xfId="40023"/>
    <cellStyle name="20% - Accent1 4 3 3 4 2" xfId="40024"/>
    <cellStyle name="20% - Accent1 4 3 3 4 2 2" xfId="40025"/>
    <cellStyle name="20% - Accent1 4 3 3 4 2 2 2" xfId="40026"/>
    <cellStyle name="20% - Accent1 4 3 3 4 2 2 2 2" xfId="40027"/>
    <cellStyle name="20% - Accent1 4 3 3 4 2 2 2 2 2" xfId="40028"/>
    <cellStyle name="20% - Accent1 4 3 3 4 2 2 2 3" xfId="40029"/>
    <cellStyle name="20% - Accent1 4 3 3 4 2 2 3" xfId="40030"/>
    <cellStyle name="20% - Accent1 4 3 3 4 2 2 3 2" xfId="40031"/>
    <cellStyle name="20% - Accent1 4 3 3 4 2 2 4" xfId="40032"/>
    <cellStyle name="20% - Accent1 4 3 3 4 2 3" xfId="40033"/>
    <cellStyle name="20% - Accent1 4 3 3 4 2 3 2" xfId="40034"/>
    <cellStyle name="20% - Accent1 4 3 3 4 2 3 2 2" xfId="40035"/>
    <cellStyle name="20% - Accent1 4 3 3 4 2 3 2 2 2" xfId="40036"/>
    <cellStyle name="20% - Accent1 4 3 3 4 2 3 2 3" xfId="40037"/>
    <cellStyle name="20% - Accent1 4 3 3 4 2 3 3" xfId="40038"/>
    <cellStyle name="20% - Accent1 4 3 3 4 2 3 3 2" xfId="40039"/>
    <cellStyle name="20% - Accent1 4 3 3 4 2 3 4" xfId="40040"/>
    <cellStyle name="20% - Accent1 4 3 3 4 2 4" xfId="40041"/>
    <cellStyle name="20% - Accent1 4 3 3 4 2 4 2" xfId="40042"/>
    <cellStyle name="20% - Accent1 4 3 3 4 2 4 2 2" xfId="40043"/>
    <cellStyle name="20% - Accent1 4 3 3 4 2 4 2 2 2" xfId="40044"/>
    <cellStyle name="20% - Accent1 4 3 3 4 2 4 2 3" xfId="40045"/>
    <cellStyle name="20% - Accent1 4 3 3 4 2 4 3" xfId="40046"/>
    <cellStyle name="20% - Accent1 4 3 3 4 2 4 3 2" xfId="40047"/>
    <cellStyle name="20% - Accent1 4 3 3 4 2 4 4" xfId="40048"/>
    <cellStyle name="20% - Accent1 4 3 3 4 2 5" xfId="40049"/>
    <cellStyle name="20% - Accent1 4 3 3 4 2 5 2" xfId="40050"/>
    <cellStyle name="20% - Accent1 4 3 3 4 2 5 2 2" xfId="40051"/>
    <cellStyle name="20% - Accent1 4 3 3 4 2 5 3" xfId="40052"/>
    <cellStyle name="20% - Accent1 4 3 3 4 2 6" xfId="40053"/>
    <cellStyle name="20% - Accent1 4 3 3 4 2 6 2" xfId="40054"/>
    <cellStyle name="20% - Accent1 4 3 3 4 2 6 2 2" xfId="40055"/>
    <cellStyle name="20% - Accent1 4 3 3 4 2 6 3" xfId="40056"/>
    <cellStyle name="20% - Accent1 4 3 3 4 2 7" xfId="40057"/>
    <cellStyle name="20% - Accent1 4 3 3 4 2 7 2" xfId="40058"/>
    <cellStyle name="20% - Accent1 4 3 3 4 2 8" xfId="40059"/>
    <cellStyle name="20% - Accent1 4 3 3 4 2 8 2" xfId="40060"/>
    <cellStyle name="20% - Accent1 4 3 3 4 2 9" xfId="40061"/>
    <cellStyle name="20% - Accent1 4 3 3 4 3" xfId="40062"/>
    <cellStyle name="20% - Accent1 4 3 3 4 3 2" xfId="40063"/>
    <cellStyle name="20% - Accent1 4 3 3 4 3 2 2" xfId="40064"/>
    <cellStyle name="20% - Accent1 4 3 3 4 3 2 2 2" xfId="40065"/>
    <cellStyle name="20% - Accent1 4 3 3 4 3 2 2 2 2" xfId="40066"/>
    <cellStyle name="20% - Accent1 4 3 3 4 3 2 2 3" xfId="40067"/>
    <cellStyle name="20% - Accent1 4 3 3 4 3 2 3" xfId="40068"/>
    <cellStyle name="20% - Accent1 4 3 3 4 3 2 3 2" xfId="40069"/>
    <cellStyle name="20% - Accent1 4 3 3 4 3 2 4" xfId="40070"/>
    <cellStyle name="20% - Accent1 4 3 3 4 3 3" xfId="40071"/>
    <cellStyle name="20% - Accent1 4 3 3 4 3 3 2" xfId="40072"/>
    <cellStyle name="20% - Accent1 4 3 3 4 3 3 2 2" xfId="40073"/>
    <cellStyle name="20% - Accent1 4 3 3 4 3 3 2 2 2" xfId="40074"/>
    <cellStyle name="20% - Accent1 4 3 3 4 3 3 2 3" xfId="40075"/>
    <cellStyle name="20% - Accent1 4 3 3 4 3 3 3" xfId="40076"/>
    <cellStyle name="20% - Accent1 4 3 3 4 3 3 3 2" xfId="40077"/>
    <cellStyle name="20% - Accent1 4 3 3 4 3 3 4" xfId="40078"/>
    <cellStyle name="20% - Accent1 4 3 3 4 3 4" xfId="40079"/>
    <cellStyle name="20% - Accent1 4 3 3 4 3 4 2" xfId="40080"/>
    <cellStyle name="20% - Accent1 4 3 3 4 3 4 2 2" xfId="40081"/>
    <cellStyle name="20% - Accent1 4 3 3 4 3 4 2 2 2" xfId="40082"/>
    <cellStyle name="20% - Accent1 4 3 3 4 3 4 2 3" xfId="40083"/>
    <cellStyle name="20% - Accent1 4 3 3 4 3 4 3" xfId="40084"/>
    <cellStyle name="20% - Accent1 4 3 3 4 3 4 3 2" xfId="40085"/>
    <cellStyle name="20% - Accent1 4 3 3 4 3 4 4" xfId="40086"/>
    <cellStyle name="20% - Accent1 4 3 3 4 3 5" xfId="40087"/>
    <cellStyle name="20% - Accent1 4 3 3 4 3 5 2" xfId="40088"/>
    <cellStyle name="20% - Accent1 4 3 3 4 3 5 2 2" xfId="40089"/>
    <cellStyle name="20% - Accent1 4 3 3 4 3 5 3" xfId="40090"/>
    <cellStyle name="20% - Accent1 4 3 3 4 3 6" xfId="40091"/>
    <cellStyle name="20% - Accent1 4 3 3 4 3 6 2" xfId="40092"/>
    <cellStyle name="20% - Accent1 4 3 3 4 3 6 2 2" xfId="40093"/>
    <cellStyle name="20% - Accent1 4 3 3 4 3 6 3" xfId="40094"/>
    <cellStyle name="20% - Accent1 4 3 3 4 3 7" xfId="40095"/>
    <cellStyle name="20% - Accent1 4 3 3 4 3 7 2" xfId="40096"/>
    <cellStyle name="20% - Accent1 4 3 3 4 3 8" xfId="40097"/>
    <cellStyle name="20% - Accent1 4 3 3 4 3 8 2" xfId="40098"/>
    <cellStyle name="20% - Accent1 4 3 3 4 3 9" xfId="40099"/>
    <cellStyle name="20% - Accent1 4 3 3 4 4" xfId="40100"/>
    <cellStyle name="20% - Accent1 4 3 3 4 4 2" xfId="40101"/>
    <cellStyle name="20% - Accent1 4 3 3 4 4 2 2" xfId="40102"/>
    <cellStyle name="20% - Accent1 4 3 3 4 4 2 2 2" xfId="40103"/>
    <cellStyle name="20% - Accent1 4 3 3 4 4 2 3" xfId="40104"/>
    <cellStyle name="20% - Accent1 4 3 3 4 4 3" xfId="40105"/>
    <cellStyle name="20% - Accent1 4 3 3 4 4 3 2" xfId="40106"/>
    <cellStyle name="20% - Accent1 4 3 3 4 4 4" xfId="40107"/>
    <cellStyle name="20% - Accent1 4 3 3 4 5" xfId="40108"/>
    <cellStyle name="20% - Accent1 4 3 3 4 5 2" xfId="40109"/>
    <cellStyle name="20% - Accent1 4 3 3 4 5 2 2" xfId="40110"/>
    <cellStyle name="20% - Accent1 4 3 3 4 5 2 2 2" xfId="40111"/>
    <cellStyle name="20% - Accent1 4 3 3 4 5 2 3" xfId="40112"/>
    <cellStyle name="20% - Accent1 4 3 3 4 5 3" xfId="40113"/>
    <cellStyle name="20% - Accent1 4 3 3 4 5 3 2" xfId="40114"/>
    <cellStyle name="20% - Accent1 4 3 3 4 5 4" xfId="40115"/>
    <cellStyle name="20% - Accent1 4 3 3 4 6" xfId="40116"/>
    <cellStyle name="20% - Accent1 4 3 3 4 6 2" xfId="40117"/>
    <cellStyle name="20% - Accent1 4 3 3 4 6 2 2" xfId="40118"/>
    <cellStyle name="20% - Accent1 4 3 3 4 6 2 2 2" xfId="40119"/>
    <cellStyle name="20% - Accent1 4 3 3 4 6 2 3" xfId="40120"/>
    <cellStyle name="20% - Accent1 4 3 3 4 6 3" xfId="40121"/>
    <cellStyle name="20% - Accent1 4 3 3 4 6 3 2" xfId="40122"/>
    <cellStyle name="20% - Accent1 4 3 3 4 6 4" xfId="40123"/>
    <cellStyle name="20% - Accent1 4 3 3 4 7" xfId="40124"/>
    <cellStyle name="20% - Accent1 4 3 3 4 7 2" xfId="40125"/>
    <cellStyle name="20% - Accent1 4 3 3 4 7 2 2" xfId="40126"/>
    <cellStyle name="20% - Accent1 4 3 3 4 7 3" xfId="40127"/>
    <cellStyle name="20% - Accent1 4 3 3 4 8" xfId="40128"/>
    <cellStyle name="20% - Accent1 4 3 3 4 8 2" xfId="40129"/>
    <cellStyle name="20% - Accent1 4 3 3 4 8 2 2" xfId="40130"/>
    <cellStyle name="20% - Accent1 4 3 3 4 8 3" xfId="40131"/>
    <cellStyle name="20% - Accent1 4 3 3 4 9" xfId="40132"/>
    <cellStyle name="20% - Accent1 4 3 3 4 9 2" xfId="40133"/>
    <cellStyle name="20% - Accent1 4 3 3 5" xfId="40134"/>
    <cellStyle name="20% - Accent1 4 3 3 5 2" xfId="40135"/>
    <cellStyle name="20% - Accent1 4 3 3 5 2 2" xfId="40136"/>
    <cellStyle name="20% - Accent1 4 3 3 5 2 2 2" xfId="40137"/>
    <cellStyle name="20% - Accent1 4 3 3 5 2 2 2 2" xfId="40138"/>
    <cellStyle name="20% - Accent1 4 3 3 5 2 2 3" xfId="40139"/>
    <cellStyle name="20% - Accent1 4 3 3 5 2 3" xfId="40140"/>
    <cellStyle name="20% - Accent1 4 3 3 5 2 3 2" xfId="40141"/>
    <cellStyle name="20% - Accent1 4 3 3 5 2 4" xfId="40142"/>
    <cellStyle name="20% - Accent1 4 3 3 5 3" xfId="40143"/>
    <cellStyle name="20% - Accent1 4 3 3 5 3 2" xfId="40144"/>
    <cellStyle name="20% - Accent1 4 3 3 5 3 2 2" xfId="40145"/>
    <cellStyle name="20% - Accent1 4 3 3 5 3 2 2 2" xfId="40146"/>
    <cellStyle name="20% - Accent1 4 3 3 5 3 2 3" xfId="40147"/>
    <cellStyle name="20% - Accent1 4 3 3 5 3 3" xfId="40148"/>
    <cellStyle name="20% - Accent1 4 3 3 5 3 3 2" xfId="40149"/>
    <cellStyle name="20% - Accent1 4 3 3 5 3 4" xfId="40150"/>
    <cellStyle name="20% - Accent1 4 3 3 5 4" xfId="40151"/>
    <cellStyle name="20% - Accent1 4 3 3 5 4 2" xfId="40152"/>
    <cellStyle name="20% - Accent1 4 3 3 5 4 2 2" xfId="40153"/>
    <cellStyle name="20% - Accent1 4 3 3 5 4 2 2 2" xfId="40154"/>
    <cellStyle name="20% - Accent1 4 3 3 5 4 2 3" xfId="40155"/>
    <cellStyle name="20% - Accent1 4 3 3 5 4 3" xfId="40156"/>
    <cellStyle name="20% - Accent1 4 3 3 5 4 3 2" xfId="40157"/>
    <cellStyle name="20% - Accent1 4 3 3 5 4 4" xfId="40158"/>
    <cellStyle name="20% - Accent1 4 3 3 5 5" xfId="40159"/>
    <cellStyle name="20% - Accent1 4 3 3 5 5 2" xfId="40160"/>
    <cellStyle name="20% - Accent1 4 3 3 5 5 2 2" xfId="40161"/>
    <cellStyle name="20% - Accent1 4 3 3 5 5 3" xfId="40162"/>
    <cellStyle name="20% - Accent1 4 3 3 5 6" xfId="40163"/>
    <cellStyle name="20% - Accent1 4 3 3 5 6 2" xfId="40164"/>
    <cellStyle name="20% - Accent1 4 3 3 5 6 2 2" xfId="40165"/>
    <cellStyle name="20% - Accent1 4 3 3 5 6 3" xfId="40166"/>
    <cellStyle name="20% - Accent1 4 3 3 5 7" xfId="40167"/>
    <cellStyle name="20% - Accent1 4 3 3 5 7 2" xfId="40168"/>
    <cellStyle name="20% - Accent1 4 3 3 5 8" xfId="40169"/>
    <cellStyle name="20% - Accent1 4 3 3 5 8 2" xfId="40170"/>
    <cellStyle name="20% - Accent1 4 3 3 5 9" xfId="40171"/>
    <cellStyle name="20% - Accent1 4 3 3 6" xfId="40172"/>
    <cellStyle name="20% - Accent1 4 3 3 6 2" xfId="40173"/>
    <cellStyle name="20% - Accent1 4 3 3 6 2 2" xfId="40174"/>
    <cellStyle name="20% - Accent1 4 3 3 6 2 2 2" xfId="40175"/>
    <cellStyle name="20% - Accent1 4 3 3 6 2 2 2 2" xfId="40176"/>
    <cellStyle name="20% - Accent1 4 3 3 6 2 2 3" xfId="40177"/>
    <cellStyle name="20% - Accent1 4 3 3 6 2 3" xfId="40178"/>
    <cellStyle name="20% - Accent1 4 3 3 6 2 3 2" xfId="40179"/>
    <cellStyle name="20% - Accent1 4 3 3 6 2 4" xfId="40180"/>
    <cellStyle name="20% - Accent1 4 3 3 6 3" xfId="40181"/>
    <cellStyle name="20% - Accent1 4 3 3 6 3 2" xfId="40182"/>
    <cellStyle name="20% - Accent1 4 3 3 6 3 2 2" xfId="40183"/>
    <cellStyle name="20% - Accent1 4 3 3 6 3 2 2 2" xfId="40184"/>
    <cellStyle name="20% - Accent1 4 3 3 6 3 2 3" xfId="40185"/>
    <cellStyle name="20% - Accent1 4 3 3 6 3 3" xfId="40186"/>
    <cellStyle name="20% - Accent1 4 3 3 6 3 3 2" xfId="40187"/>
    <cellStyle name="20% - Accent1 4 3 3 6 3 4" xfId="40188"/>
    <cellStyle name="20% - Accent1 4 3 3 6 4" xfId="40189"/>
    <cellStyle name="20% - Accent1 4 3 3 6 4 2" xfId="40190"/>
    <cellStyle name="20% - Accent1 4 3 3 6 4 2 2" xfId="40191"/>
    <cellStyle name="20% - Accent1 4 3 3 6 4 2 2 2" xfId="40192"/>
    <cellStyle name="20% - Accent1 4 3 3 6 4 2 3" xfId="40193"/>
    <cellStyle name="20% - Accent1 4 3 3 6 4 3" xfId="40194"/>
    <cellStyle name="20% - Accent1 4 3 3 6 4 3 2" xfId="40195"/>
    <cellStyle name="20% - Accent1 4 3 3 6 4 4" xfId="40196"/>
    <cellStyle name="20% - Accent1 4 3 3 6 5" xfId="40197"/>
    <cellStyle name="20% - Accent1 4 3 3 6 5 2" xfId="40198"/>
    <cellStyle name="20% - Accent1 4 3 3 6 5 2 2" xfId="40199"/>
    <cellStyle name="20% - Accent1 4 3 3 6 5 3" xfId="40200"/>
    <cellStyle name="20% - Accent1 4 3 3 6 6" xfId="40201"/>
    <cellStyle name="20% - Accent1 4 3 3 6 6 2" xfId="40202"/>
    <cellStyle name="20% - Accent1 4 3 3 6 6 2 2" xfId="40203"/>
    <cellStyle name="20% - Accent1 4 3 3 6 6 3" xfId="40204"/>
    <cellStyle name="20% - Accent1 4 3 3 6 7" xfId="40205"/>
    <cellStyle name="20% - Accent1 4 3 3 6 7 2" xfId="40206"/>
    <cellStyle name="20% - Accent1 4 3 3 6 8" xfId="40207"/>
    <cellStyle name="20% - Accent1 4 3 3 6 8 2" xfId="40208"/>
    <cellStyle name="20% - Accent1 4 3 3 6 9" xfId="40209"/>
    <cellStyle name="20% - Accent1 4 3 3 7" xfId="40210"/>
    <cellStyle name="20% - Accent1 4 3 3 7 2" xfId="40211"/>
    <cellStyle name="20% - Accent1 4 3 3 7 2 2" xfId="40212"/>
    <cellStyle name="20% - Accent1 4 3 3 7 2 2 2" xfId="40213"/>
    <cellStyle name="20% - Accent1 4 3 3 7 2 3" xfId="40214"/>
    <cellStyle name="20% - Accent1 4 3 3 7 3" xfId="40215"/>
    <cellStyle name="20% - Accent1 4 3 3 7 3 2" xfId="40216"/>
    <cellStyle name="20% - Accent1 4 3 3 7 4" xfId="40217"/>
    <cellStyle name="20% - Accent1 4 3 3 8" xfId="40218"/>
    <cellStyle name="20% - Accent1 4 3 3 8 2" xfId="40219"/>
    <cellStyle name="20% - Accent1 4 3 3 8 2 2" xfId="40220"/>
    <cellStyle name="20% - Accent1 4 3 3 8 2 2 2" xfId="40221"/>
    <cellStyle name="20% - Accent1 4 3 3 8 2 3" xfId="40222"/>
    <cellStyle name="20% - Accent1 4 3 3 8 3" xfId="40223"/>
    <cellStyle name="20% - Accent1 4 3 3 8 3 2" xfId="40224"/>
    <cellStyle name="20% - Accent1 4 3 3 8 4" xfId="40225"/>
    <cellStyle name="20% - Accent1 4 3 3 9" xfId="40226"/>
    <cellStyle name="20% - Accent1 4 3 3 9 2" xfId="40227"/>
    <cellStyle name="20% - Accent1 4 3 3 9 2 2" xfId="40228"/>
    <cellStyle name="20% - Accent1 4 3 3 9 2 2 2" xfId="40229"/>
    <cellStyle name="20% - Accent1 4 3 3 9 2 3" xfId="40230"/>
    <cellStyle name="20% - Accent1 4 3 3 9 3" xfId="40231"/>
    <cellStyle name="20% - Accent1 4 3 3 9 3 2" xfId="40232"/>
    <cellStyle name="20% - Accent1 4 3 3 9 4" xfId="40233"/>
    <cellStyle name="20% - Accent1 4 3 4" xfId="40234"/>
    <cellStyle name="20% - Accent1 4 3 4 10" xfId="40235"/>
    <cellStyle name="20% - Accent1 4 3 4 10 2" xfId="40236"/>
    <cellStyle name="20% - Accent1 4 3 4 11" xfId="40237"/>
    <cellStyle name="20% - Accent1 4 3 4 2" xfId="40238"/>
    <cellStyle name="20% - Accent1 4 3 4 2 2" xfId="40239"/>
    <cellStyle name="20% - Accent1 4 3 4 2 2 2" xfId="40240"/>
    <cellStyle name="20% - Accent1 4 3 4 2 2 2 2" xfId="40241"/>
    <cellStyle name="20% - Accent1 4 3 4 2 2 2 2 2" xfId="40242"/>
    <cellStyle name="20% - Accent1 4 3 4 2 2 2 3" xfId="40243"/>
    <cellStyle name="20% - Accent1 4 3 4 2 2 3" xfId="40244"/>
    <cellStyle name="20% - Accent1 4 3 4 2 2 3 2" xfId="40245"/>
    <cellStyle name="20% - Accent1 4 3 4 2 2 4" xfId="40246"/>
    <cellStyle name="20% - Accent1 4 3 4 2 3" xfId="40247"/>
    <cellStyle name="20% - Accent1 4 3 4 2 3 2" xfId="40248"/>
    <cellStyle name="20% - Accent1 4 3 4 2 3 2 2" xfId="40249"/>
    <cellStyle name="20% - Accent1 4 3 4 2 3 2 2 2" xfId="40250"/>
    <cellStyle name="20% - Accent1 4 3 4 2 3 2 3" xfId="40251"/>
    <cellStyle name="20% - Accent1 4 3 4 2 3 3" xfId="40252"/>
    <cellStyle name="20% - Accent1 4 3 4 2 3 3 2" xfId="40253"/>
    <cellStyle name="20% - Accent1 4 3 4 2 3 4" xfId="40254"/>
    <cellStyle name="20% - Accent1 4 3 4 2 4" xfId="40255"/>
    <cellStyle name="20% - Accent1 4 3 4 2 4 2" xfId="40256"/>
    <cellStyle name="20% - Accent1 4 3 4 2 4 2 2" xfId="40257"/>
    <cellStyle name="20% - Accent1 4 3 4 2 4 2 2 2" xfId="40258"/>
    <cellStyle name="20% - Accent1 4 3 4 2 4 2 3" xfId="40259"/>
    <cellStyle name="20% - Accent1 4 3 4 2 4 3" xfId="40260"/>
    <cellStyle name="20% - Accent1 4 3 4 2 4 3 2" xfId="40261"/>
    <cellStyle name="20% - Accent1 4 3 4 2 4 4" xfId="40262"/>
    <cellStyle name="20% - Accent1 4 3 4 2 5" xfId="40263"/>
    <cellStyle name="20% - Accent1 4 3 4 2 5 2" xfId="40264"/>
    <cellStyle name="20% - Accent1 4 3 4 2 5 2 2" xfId="40265"/>
    <cellStyle name="20% - Accent1 4 3 4 2 5 3" xfId="40266"/>
    <cellStyle name="20% - Accent1 4 3 4 2 6" xfId="40267"/>
    <cellStyle name="20% - Accent1 4 3 4 2 6 2" xfId="40268"/>
    <cellStyle name="20% - Accent1 4 3 4 2 6 2 2" xfId="40269"/>
    <cellStyle name="20% - Accent1 4 3 4 2 6 3" xfId="40270"/>
    <cellStyle name="20% - Accent1 4 3 4 2 7" xfId="40271"/>
    <cellStyle name="20% - Accent1 4 3 4 2 7 2" xfId="40272"/>
    <cellStyle name="20% - Accent1 4 3 4 2 8" xfId="40273"/>
    <cellStyle name="20% - Accent1 4 3 4 2 8 2" xfId="40274"/>
    <cellStyle name="20% - Accent1 4 3 4 2 9" xfId="40275"/>
    <cellStyle name="20% - Accent1 4 3 4 3" xfId="40276"/>
    <cellStyle name="20% - Accent1 4 3 4 3 2" xfId="40277"/>
    <cellStyle name="20% - Accent1 4 3 4 3 2 2" xfId="40278"/>
    <cellStyle name="20% - Accent1 4 3 4 3 2 2 2" xfId="40279"/>
    <cellStyle name="20% - Accent1 4 3 4 3 2 2 2 2" xfId="40280"/>
    <cellStyle name="20% - Accent1 4 3 4 3 2 2 3" xfId="40281"/>
    <cellStyle name="20% - Accent1 4 3 4 3 2 3" xfId="40282"/>
    <cellStyle name="20% - Accent1 4 3 4 3 2 3 2" xfId="40283"/>
    <cellStyle name="20% - Accent1 4 3 4 3 2 4" xfId="40284"/>
    <cellStyle name="20% - Accent1 4 3 4 3 3" xfId="40285"/>
    <cellStyle name="20% - Accent1 4 3 4 3 3 2" xfId="40286"/>
    <cellStyle name="20% - Accent1 4 3 4 3 3 2 2" xfId="40287"/>
    <cellStyle name="20% - Accent1 4 3 4 3 3 2 2 2" xfId="40288"/>
    <cellStyle name="20% - Accent1 4 3 4 3 3 2 3" xfId="40289"/>
    <cellStyle name="20% - Accent1 4 3 4 3 3 3" xfId="40290"/>
    <cellStyle name="20% - Accent1 4 3 4 3 3 3 2" xfId="40291"/>
    <cellStyle name="20% - Accent1 4 3 4 3 3 4" xfId="40292"/>
    <cellStyle name="20% - Accent1 4 3 4 3 4" xfId="40293"/>
    <cellStyle name="20% - Accent1 4 3 4 3 4 2" xfId="40294"/>
    <cellStyle name="20% - Accent1 4 3 4 3 4 2 2" xfId="40295"/>
    <cellStyle name="20% - Accent1 4 3 4 3 4 2 2 2" xfId="40296"/>
    <cellStyle name="20% - Accent1 4 3 4 3 4 2 3" xfId="40297"/>
    <cellStyle name="20% - Accent1 4 3 4 3 4 3" xfId="40298"/>
    <cellStyle name="20% - Accent1 4 3 4 3 4 3 2" xfId="40299"/>
    <cellStyle name="20% - Accent1 4 3 4 3 4 4" xfId="40300"/>
    <cellStyle name="20% - Accent1 4 3 4 3 5" xfId="40301"/>
    <cellStyle name="20% - Accent1 4 3 4 3 5 2" xfId="40302"/>
    <cellStyle name="20% - Accent1 4 3 4 3 5 2 2" xfId="40303"/>
    <cellStyle name="20% - Accent1 4 3 4 3 5 3" xfId="40304"/>
    <cellStyle name="20% - Accent1 4 3 4 3 6" xfId="40305"/>
    <cellStyle name="20% - Accent1 4 3 4 3 6 2" xfId="40306"/>
    <cellStyle name="20% - Accent1 4 3 4 3 6 2 2" xfId="40307"/>
    <cellStyle name="20% - Accent1 4 3 4 3 6 3" xfId="40308"/>
    <cellStyle name="20% - Accent1 4 3 4 3 7" xfId="40309"/>
    <cellStyle name="20% - Accent1 4 3 4 3 7 2" xfId="40310"/>
    <cellStyle name="20% - Accent1 4 3 4 3 8" xfId="40311"/>
    <cellStyle name="20% - Accent1 4 3 4 3 8 2" xfId="40312"/>
    <cellStyle name="20% - Accent1 4 3 4 3 9" xfId="40313"/>
    <cellStyle name="20% - Accent1 4 3 4 4" xfId="40314"/>
    <cellStyle name="20% - Accent1 4 3 4 4 2" xfId="40315"/>
    <cellStyle name="20% - Accent1 4 3 4 4 2 2" xfId="40316"/>
    <cellStyle name="20% - Accent1 4 3 4 4 2 2 2" xfId="40317"/>
    <cellStyle name="20% - Accent1 4 3 4 4 2 3" xfId="40318"/>
    <cellStyle name="20% - Accent1 4 3 4 4 3" xfId="40319"/>
    <cellStyle name="20% - Accent1 4 3 4 4 3 2" xfId="40320"/>
    <cellStyle name="20% - Accent1 4 3 4 4 4" xfId="40321"/>
    <cellStyle name="20% - Accent1 4 3 4 5" xfId="40322"/>
    <cellStyle name="20% - Accent1 4 3 4 5 2" xfId="40323"/>
    <cellStyle name="20% - Accent1 4 3 4 5 2 2" xfId="40324"/>
    <cellStyle name="20% - Accent1 4 3 4 5 2 2 2" xfId="40325"/>
    <cellStyle name="20% - Accent1 4 3 4 5 2 3" xfId="40326"/>
    <cellStyle name="20% - Accent1 4 3 4 5 3" xfId="40327"/>
    <cellStyle name="20% - Accent1 4 3 4 5 3 2" xfId="40328"/>
    <cellStyle name="20% - Accent1 4 3 4 5 4" xfId="40329"/>
    <cellStyle name="20% - Accent1 4 3 4 6" xfId="40330"/>
    <cellStyle name="20% - Accent1 4 3 4 6 2" xfId="40331"/>
    <cellStyle name="20% - Accent1 4 3 4 6 2 2" xfId="40332"/>
    <cellStyle name="20% - Accent1 4 3 4 6 2 2 2" xfId="40333"/>
    <cellStyle name="20% - Accent1 4 3 4 6 2 3" xfId="40334"/>
    <cellStyle name="20% - Accent1 4 3 4 6 3" xfId="40335"/>
    <cellStyle name="20% - Accent1 4 3 4 6 3 2" xfId="40336"/>
    <cellStyle name="20% - Accent1 4 3 4 6 4" xfId="40337"/>
    <cellStyle name="20% - Accent1 4 3 4 7" xfId="40338"/>
    <cellStyle name="20% - Accent1 4 3 4 7 2" xfId="40339"/>
    <cellStyle name="20% - Accent1 4 3 4 7 2 2" xfId="40340"/>
    <cellStyle name="20% - Accent1 4 3 4 7 3" xfId="40341"/>
    <cellStyle name="20% - Accent1 4 3 4 8" xfId="40342"/>
    <cellStyle name="20% - Accent1 4 3 4 8 2" xfId="40343"/>
    <cellStyle name="20% - Accent1 4 3 4 8 2 2" xfId="40344"/>
    <cellStyle name="20% - Accent1 4 3 4 8 3" xfId="40345"/>
    <cellStyle name="20% - Accent1 4 3 4 9" xfId="40346"/>
    <cellStyle name="20% - Accent1 4 3 4 9 2" xfId="40347"/>
    <cellStyle name="20% - Accent1 4 3 5" xfId="40348"/>
    <cellStyle name="20% - Accent1 4 3 5 10" xfId="40349"/>
    <cellStyle name="20% - Accent1 4 3 5 10 2" xfId="40350"/>
    <cellStyle name="20% - Accent1 4 3 5 11" xfId="40351"/>
    <cellStyle name="20% - Accent1 4 3 5 2" xfId="40352"/>
    <cellStyle name="20% - Accent1 4 3 5 2 2" xfId="40353"/>
    <cellStyle name="20% - Accent1 4 3 5 2 2 2" xfId="40354"/>
    <cellStyle name="20% - Accent1 4 3 5 2 2 2 2" xfId="40355"/>
    <cellStyle name="20% - Accent1 4 3 5 2 2 2 2 2" xfId="40356"/>
    <cellStyle name="20% - Accent1 4 3 5 2 2 2 3" xfId="40357"/>
    <cellStyle name="20% - Accent1 4 3 5 2 2 3" xfId="40358"/>
    <cellStyle name="20% - Accent1 4 3 5 2 2 3 2" xfId="40359"/>
    <cellStyle name="20% - Accent1 4 3 5 2 2 4" xfId="40360"/>
    <cellStyle name="20% - Accent1 4 3 5 2 3" xfId="40361"/>
    <cellStyle name="20% - Accent1 4 3 5 2 3 2" xfId="40362"/>
    <cellStyle name="20% - Accent1 4 3 5 2 3 2 2" xfId="40363"/>
    <cellStyle name="20% - Accent1 4 3 5 2 3 2 2 2" xfId="40364"/>
    <cellStyle name="20% - Accent1 4 3 5 2 3 2 3" xfId="40365"/>
    <cellStyle name="20% - Accent1 4 3 5 2 3 3" xfId="40366"/>
    <cellStyle name="20% - Accent1 4 3 5 2 3 3 2" xfId="40367"/>
    <cellStyle name="20% - Accent1 4 3 5 2 3 4" xfId="40368"/>
    <cellStyle name="20% - Accent1 4 3 5 2 4" xfId="40369"/>
    <cellStyle name="20% - Accent1 4 3 5 2 4 2" xfId="40370"/>
    <cellStyle name="20% - Accent1 4 3 5 2 4 2 2" xfId="40371"/>
    <cellStyle name="20% - Accent1 4 3 5 2 4 2 2 2" xfId="40372"/>
    <cellStyle name="20% - Accent1 4 3 5 2 4 2 3" xfId="40373"/>
    <cellStyle name="20% - Accent1 4 3 5 2 4 3" xfId="40374"/>
    <cellStyle name="20% - Accent1 4 3 5 2 4 3 2" xfId="40375"/>
    <cellStyle name="20% - Accent1 4 3 5 2 4 4" xfId="40376"/>
    <cellStyle name="20% - Accent1 4 3 5 2 5" xfId="40377"/>
    <cellStyle name="20% - Accent1 4 3 5 2 5 2" xfId="40378"/>
    <cellStyle name="20% - Accent1 4 3 5 2 5 2 2" xfId="40379"/>
    <cellStyle name="20% - Accent1 4 3 5 2 5 3" xfId="40380"/>
    <cellStyle name="20% - Accent1 4 3 5 2 6" xfId="40381"/>
    <cellStyle name="20% - Accent1 4 3 5 2 6 2" xfId="40382"/>
    <cellStyle name="20% - Accent1 4 3 5 2 6 2 2" xfId="40383"/>
    <cellStyle name="20% - Accent1 4 3 5 2 6 3" xfId="40384"/>
    <cellStyle name="20% - Accent1 4 3 5 2 7" xfId="40385"/>
    <cellStyle name="20% - Accent1 4 3 5 2 7 2" xfId="40386"/>
    <cellStyle name="20% - Accent1 4 3 5 2 8" xfId="40387"/>
    <cellStyle name="20% - Accent1 4 3 5 2 8 2" xfId="40388"/>
    <cellStyle name="20% - Accent1 4 3 5 2 9" xfId="40389"/>
    <cellStyle name="20% - Accent1 4 3 5 3" xfId="40390"/>
    <cellStyle name="20% - Accent1 4 3 5 3 2" xfId="40391"/>
    <cellStyle name="20% - Accent1 4 3 5 3 2 2" xfId="40392"/>
    <cellStyle name="20% - Accent1 4 3 5 3 2 2 2" xfId="40393"/>
    <cellStyle name="20% - Accent1 4 3 5 3 2 2 2 2" xfId="40394"/>
    <cellStyle name="20% - Accent1 4 3 5 3 2 2 3" xfId="40395"/>
    <cellStyle name="20% - Accent1 4 3 5 3 2 3" xfId="40396"/>
    <cellStyle name="20% - Accent1 4 3 5 3 2 3 2" xfId="40397"/>
    <cellStyle name="20% - Accent1 4 3 5 3 2 4" xfId="40398"/>
    <cellStyle name="20% - Accent1 4 3 5 3 3" xfId="40399"/>
    <cellStyle name="20% - Accent1 4 3 5 3 3 2" xfId="40400"/>
    <cellStyle name="20% - Accent1 4 3 5 3 3 2 2" xfId="40401"/>
    <cellStyle name="20% - Accent1 4 3 5 3 3 2 2 2" xfId="40402"/>
    <cellStyle name="20% - Accent1 4 3 5 3 3 2 3" xfId="40403"/>
    <cellStyle name="20% - Accent1 4 3 5 3 3 3" xfId="40404"/>
    <cellStyle name="20% - Accent1 4 3 5 3 3 3 2" xfId="40405"/>
    <cellStyle name="20% - Accent1 4 3 5 3 3 4" xfId="40406"/>
    <cellStyle name="20% - Accent1 4 3 5 3 4" xfId="40407"/>
    <cellStyle name="20% - Accent1 4 3 5 3 4 2" xfId="40408"/>
    <cellStyle name="20% - Accent1 4 3 5 3 4 2 2" xfId="40409"/>
    <cellStyle name="20% - Accent1 4 3 5 3 4 2 2 2" xfId="40410"/>
    <cellStyle name="20% - Accent1 4 3 5 3 4 2 3" xfId="40411"/>
    <cellStyle name="20% - Accent1 4 3 5 3 4 3" xfId="40412"/>
    <cellStyle name="20% - Accent1 4 3 5 3 4 3 2" xfId="40413"/>
    <cellStyle name="20% - Accent1 4 3 5 3 4 4" xfId="40414"/>
    <cellStyle name="20% - Accent1 4 3 5 3 5" xfId="40415"/>
    <cellStyle name="20% - Accent1 4 3 5 3 5 2" xfId="40416"/>
    <cellStyle name="20% - Accent1 4 3 5 3 5 2 2" xfId="40417"/>
    <cellStyle name="20% - Accent1 4 3 5 3 5 3" xfId="40418"/>
    <cellStyle name="20% - Accent1 4 3 5 3 6" xfId="40419"/>
    <cellStyle name="20% - Accent1 4 3 5 3 6 2" xfId="40420"/>
    <cellStyle name="20% - Accent1 4 3 5 3 6 2 2" xfId="40421"/>
    <cellStyle name="20% - Accent1 4 3 5 3 6 3" xfId="40422"/>
    <cellStyle name="20% - Accent1 4 3 5 3 7" xfId="40423"/>
    <cellStyle name="20% - Accent1 4 3 5 3 7 2" xfId="40424"/>
    <cellStyle name="20% - Accent1 4 3 5 3 8" xfId="40425"/>
    <cellStyle name="20% - Accent1 4 3 5 3 8 2" xfId="40426"/>
    <cellStyle name="20% - Accent1 4 3 5 3 9" xfId="40427"/>
    <cellStyle name="20% - Accent1 4 3 5 4" xfId="40428"/>
    <cellStyle name="20% - Accent1 4 3 5 4 2" xfId="40429"/>
    <cellStyle name="20% - Accent1 4 3 5 4 2 2" xfId="40430"/>
    <cellStyle name="20% - Accent1 4 3 5 4 2 2 2" xfId="40431"/>
    <cellStyle name="20% - Accent1 4 3 5 4 2 3" xfId="40432"/>
    <cellStyle name="20% - Accent1 4 3 5 4 3" xfId="40433"/>
    <cellStyle name="20% - Accent1 4 3 5 4 3 2" xfId="40434"/>
    <cellStyle name="20% - Accent1 4 3 5 4 4" xfId="40435"/>
    <cellStyle name="20% - Accent1 4 3 5 5" xfId="40436"/>
    <cellStyle name="20% - Accent1 4 3 5 5 2" xfId="40437"/>
    <cellStyle name="20% - Accent1 4 3 5 5 2 2" xfId="40438"/>
    <cellStyle name="20% - Accent1 4 3 5 5 2 2 2" xfId="40439"/>
    <cellStyle name="20% - Accent1 4 3 5 5 2 3" xfId="40440"/>
    <cellStyle name="20% - Accent1 4 3 5 5 3" xfId="40441"/>
    <cellStyle name="20% - Accent1 4 3 5 5 3 2" xfId="40442"/>
    <cellStyle name="20% - Accent1 4 3 5 5 4" xfId="40443"/>
    <cellStyle name="20% - Accent1 4 3 5 6" xfId="40444"/>
    <cellStyle name="20% - Accent1 4 3 5 6 2" xfId="40445"/>
    <cellStyle name="20% - Accent1 4 3 5 6 2 2" xfId="40446"/>
    <cellStyle name="20% - Accent1 4 3 5 6 2 2 2" xfId="40447"/>
    <cellStyle name="20% - Accent1 4 3 5 6 2 3" xfId="40448"/>
    <cellStyle name="20% - Accent1 4 3 5 6 3" xfId="40449"/>
    <cellStyle name="20% - Accent1 4 3 5 6 3 2" xfId="40450"/>
    <cellStyle name="20% - Accent1 4 3 5 6 4" xfId="40451"/>
    <cellStyle name="20% - Accent1 4 3 5 7" xfId="40452"/>
    <cellStyle name="20% - Accent1 4 3 5 7 2" xfId="40453"/>
    <cellStyle name="20% - Accent1 4 3 5 7 2 2" xfId="40454"/>
    <cellStyle name="20% - Accent1 4 3 5 7 3" xfId="40455"/>
    <cellStyle name="20% - Accent1 4 3 5 8" xfId="40456"/>
    <cellStyle name="20% - Accent1 4 3 5 8 2" xfId="40457"/>
    <cellStyle name="20% - Accent1 4 3 5 8 2 2" xfId="40458"/>
    <cellStyle name="20% - Accent1 4 3 5 8 3" xfId="40459"/>
    <cellStyle name="20% - Accent1 4 3 5 9" xfId="40460"/>
    <cellStyle name="20% - Accent1 4 3 5 9 2" xfId="40461"/>
    <cellStyle name="20% - Accent1 4 3 6" xfId="40462"/>
    <cellStyle name="20% - Accent1 4 3 6 10" xfId="40463"/>
    <cellStyle name="20% - Accent1 4 3 6 10 2" xfId="40464"/>
    <cellStyle name="20% - Accent1 4 3 6 11" xfId="40465"/>
    <cellStyle name="20% - Accent1 4 3 6 2" xfId="40466"/>
    <cellStyle name="20% - Accent1 4 3 6 2 2" xfId="40467"/>
    <cellStyle name="20% - Accent1 4 3 6 2 2 2" xfId="40468"/>
    <cellStyle name="20% - Accent1 4 3 6 2 2 2 2" xfId="40469"/>
    <cellStyle name="20% - Accent1 4 3 6 2 2 2 2 2" xfId="40470"/>
    <cellStyle name="20% - Accent1 4 3 6 2 2 2 3" xfId="40471"/>
    <cellStyle name="20% - Accent1 4 3 6 2 2 3" xfId="40472"/>
    <cellStyle name="20% - Accent1 4 3 6 2 2 3 2" xfId="40473"/>
    <cellStyle name="20% - Accent1 4 3 6 2 2 4" xfId="40474"/>
    <cellStyle name="20% - Accent1 4 3 6 2 3" xfId="40475"/>
    <cellStyle name="20% - Accent1 4 3 6 2 3 2" xfId="40476"/>
    <cellStyle name="20% - Accent1 4 3 6 2 3 2 2" xfId="40477"/>
    <cellStyle name="20% - Accent1 4 3 6 2 3 2 2 2" xfId="40478"/>
    <cellStyle name="20% - Accent1 4 3 6 2 3 2 3" xfId="40479"/>
    <cellStyle name="20% - Accent1 4 3 6 2 3 3" xfId="40480"/>
    <cellStyle name="20% - Accent1 4 3 6 2 3 3 2" xfId="40481"/>
    <cellStyle name="20% - Accent1 4 3 6 2 3 4" xfId="40482"/>
    <cellStyle name="20% - Accent1 4 3 6 2 4" xfId="40483"/>
    <cellStyle name="20% - Accent1 4 3 6 2 4 2" xfId="40484"/>
    <cellStyle name="20% - Accent1 4 3 6 2 4 2 2" xfId="40485"/>
    <cellStyle name="20% - Accent1 4 3 6 2 4 2 2 2" xfId="40486"/>
    <cellStyle name="20% - Accent1 4 3 6 2 4 2 3" xfId="40487"/>
    <cellStyle name="20% - Accent1 4 3 6 2 4 3" xfId="40488"/>
    <cellStyle name="20% - Accent1 4 3 6 2 4 3 2" xfId="40489"/>
    <cellStyle name="20% - Accent1 4 3 6 2 4 4" xfId="40490"/>
    <cellStyle name="20% - Accent1 4 3 6 2 5" xfId="40491"/>
    <cellStyle name="20% - Accent1 4 3 6 2 5 2" xfId="40492"/>
    <cellStyle name="20% - Accent1 4 3 6 2 5 2 2" xfId="40493"/>
    <cellStyle name="20% - Accent1 4 3 6 2 5 3" xfId="40494"/>
    <cellStyle name="20% - Accent1 4 3 6 2 6" xfId="40495"/>
    <cellStyle name="20% - Accent1 4 3 6 2 6 2" xfId="40496"/>
    <cellStyle name="20% - Accent1 4 3 6 2 6 2 2" xfId="40497"/>
    <cellStyle name="20% - Accent1 4 3 6 2 6 3" xfId="40498"/>
    <cellStyle name="20% - Accent1 4 3 6 2 7" xfId="40499"/>
    <cellStyle name="20% - Accent1 4 3 6 2 7 2" xfId="40500"/>
    <cellStyle name="20% - Accent1 4 3 6 2 8" xfId="40501"/>
    <cellStyle name="20% - Accent1 4 3 6 2 8 2" xfId="40502"/>
    <cellStyle name="20% - Accent1 4 3 6 2 9" xfId="40503"/>
    <cellStyle name="20% - Accent1 4 3 6 3" xfId="40504"/>
    <cellStyle name="20% - Accent1 4 3 6 3 2" xfId="40505"/>
    <cellStyle name="20% - Accent1 4 3 6 3 2 2" xfId="40506"/>
    <cellStyle name="20% - Accent1 4 3 6 3 2 2 2" xfId="40507"/>
    <cellStyle name="20% - Accent1 4 3 6 3 2 2 2 2" xfId="40508"/>
    <cellStyle name="20% - Accent1 4 3 6 3 2 2 3" xfId="40509"/>
    <cellStyle name="20% - Accent1 4 3 6 3 2 3" xfId="40510"/>
    <cellStyle name="20% - Accent1 4 3 6 3 2 3 2" xfId="40511"/>
    <cellStyle name="20% - Accent1 4 3 6 3 2 4" xfId="40512"/>
    <cellStyle name="20% - Accent1 4 3 6 3 3" xfId="40513"/>
    <cellStyle name="20% - Accent1 4 3 6 3 3 2" xfId="40514"/>
    <cellStyle name="20% - Accent1 4 3 6 3 3 2 2" xfId="40515"/>
    <cellStyle name="20% - Accent1 4 3 6 3 3 2 2 2" xfId="40516"/>
    <cellStyle name="20% - Accent1 4 3 6 3 3 2 3" xfId="40517"/>
    <cellStyle name="20% - Accent1 4 3 6 3 3 3" xfId="40518"/>
    <cellStyle name="20% - Accent1 4 3 6 3 3 3 2" xfId="40519"/>
    <cellStyle name="20% - Accent1 4 3 6 3 3 4" xfId="40520"/>
    <cellStyle name="20% - Accent1 4 3 6 3 4" xfId="40521"/>
    <cellStyle name="20% - Accent1 4 3 6 3 4 2" xfId="40522"/>
    <cellStyle name="20% - Accent1 4 3 6 3 4 2 2" xfId="40523"/>
    <cellStyle name="20% - Accent1 4 3 6 3 4 2 2 2" xfId="40524"/>
    <cellStyle name="20% - Accent1 4 3 6 3 4 2 3" xfId="40525"/>
    <cellStyle name="20% - Accent1 4 3 6 3 4 3" xfId="40526"/>
    <cellStyle name="20% - Accent1 4 3 6 3 4 3 2" xfId="40527"/>
    <cellStyle name="20% - Accent1 4 3 6 3 4 4" xfId="40528"/>
    <cellStyle name="20% - Accent1 4 3 6 3 5" xfId="40529"/>
    <cellStyle name="20% - Accent1 4 3 6 3 5 2" xfId="40530"/>
    <cellStyle name="20% - Accent1 4 3 6 3 5 2 2" xfId="40531"/>
    <cellStyle name="20% - Accent1 4 3 6 3 5 3" xfId="40532"/>
    <cellStyle name="20% - Accent1 4 3 6 3 6" xfId="40533"/>
    <cellStyle name="20% - Accent1 4 3 6 3 6 2" xfId="40534"/>
    <cellStyle name="20% - Accent1 4 3 6 3 6 2 2" xfId="40535"/>
    <cellStyle name="20% - Accent1 4 3 6 3 6 3" xfId="40536"/>
    <cellStyle name="20% - Accent1 4 3 6 3 7" xfId="40537"/>
    <cellStyle name="20% - Accent1 4 3 6 3 7 2" xfId="40538"/>
    <cellStyle name="20% - Accent1 4 3 6 3 8" xfId="40539"/>
    <cellStyle name="20% - Accent1 4 3 6 3 8 2" xfId="40540"/>
    <cellStyle name="20% - Accent1 4 3 6 3 9" xfId="40541"/>
    <cellStyle name="20% - Accent1 4 3 6 4" xfId="40542"/>
    <cellStyle name="20% - Accent1 4 3 6 4 2" xfId="40543"/>
    <cellStyle name="20% - Accent1 4 3 6 4 2 2" xfId="40544"/>
    <cellStyle name="20% - Accent1 4 3 6 4 2 2 2" xfId="40545"/>
    <cellStyle name="20% - Accent1 4 3 6 4 2 3" xfId="40546"/>
    <cellStyle name="20% - Accent1 4 3 6 4 3" xfId="40547"/>
    <cellStyle name="20% - Accent1 4 3 6 4 3 2" xfId="40548"/>
    <cellStyle name="20% - Accent1 4 3 6 4 4" xfId="40549"/>
    <cellStyle name="20% - Accent1 4 3 6 5" xfId="40550"/>
    <cellStyle name="20% - Accent1 4 3 6 5 2" xfId="40551"/>
    <cellStyle name="20% - Accent1 4 3 6 5 2 2" xfId="40552"/>
    <cellStyle name="20% - Accent1 4 3 6 5 2 2 2" xfId="40553"/>
    <cellStyle name="20% - Accent1 4 3 6 5 2 3" xfId="40554"/>
    <cellStyle name="20% - Accent1 4 3 6 5 3" xfId="40555"/>
    <cellStyle name="20% - Accent1 4 3 6 5 3 2" xfId="40556"/>
    <cellStyle name="20% - Accent1 4 3 6 5 4" xfId="40557"/>
    <cellStyle name="20% - Accent1 4 3 6 6" xfId="40558"/>
    <cellStyle name="20% - Accent1 4 3 6 6 2" xfId="40559"/>
    <cellStyle name="20% - Accent1 4 3 6 6 2 2" xfId="40560"/>
    <cellStyle name="20% - Accent1 4 3 6 6 2 2 2" xfId="40561"/>
    <cellStyle name="20% - Accent1 4 3 6 6 2 3" xfId="40562"/>
    <cellStyle name="20% - Accent1 4 3 6 6 3" xfId="40563"/>
    <cellStyle name="20% - Accent1 4 3 6 6 3 2" xfId="40564"/>
    <cellStyle name="20% - Accent1 4 3 6 6 4" xfId="40565"/>
    <cellStyle name="20% - Accent1 4 3 6 7" xfId="40566"/>
    <cellStyle name="20% - Accent1 4 3 6 7 2" xfId="40567"/>
    <cellStyle name="20% - Accent1 4 3 6 7 2 2" xfId="40568"/>
    <cellStyle name="20% - Accent1 4 3 6 7 3" xfId="40569"/>
    <cellStyle name="20% - Accent1 4 3 6 8" xfId="40570"/>
    <cellStyle name="20% - Accent1 4 3 6 8 2" xfId="40571"/>
    <cellStyle name="20% - Accent1 4 3 6 8 2 2" xfId="40572"/>
    <cellStyle name="20% - Accent1 4 3 6 8 3" xfId="40573"/>
    <cellStyle name="20% - Accent1 4 3 6 9" xfId="40574"/>
    <cellStyle name="20% - Accent1 4 3 6 9 2" xfId="40575"/>
    <cellStyle name="20% - Accent1 4 3 7" xfId="40576"/>
    <cellStyle name="20% - Accent1 4 3 7 2" xfId="40577"/>
    <cellStyle name="20% - Accent1 4 3 7 2 2" xfId="40578"/>
    <cellStyle name="20% - Accent1 4 3 7 2 2 2" xfId="40579"/>
    <cellStyle name="20% - Accent1 4 3 7 2 2 2 2" xfId="40580"/>
    <cellStyle name="20% - Accent1 4 3 7 2 2 3" xfId="40581"/>
    <cellStyle name="20% - Accent1 4 3 7 2 3" xfId="40582"/>
    <cellStyle name="20% - Accent1 4 3 7 2 3 2" xfId="40583"/>
    <cellStyle name="20% - Accent1 4 3 7 2 4" xfId="40584"/>
    <cellStyle name="20% - Accent1 4 3 7 3" xfId="40585"/>
    <cellStyle name="20% - Accent1 4 3 7 3 2" xfId="40586"/>
    <cellStyle name="20% - Accent1 4 3 7 3 2 2" xfId="40587"/>
    <cellStyle name="20% - Accent1 4 3 7 3 2 2 2" xfId="40588"/>
    <cellStyle name="20% - Accent1 4 3 7 3 2 3" xfId="40589"/>
    <cellStyle name="20% - Accent1 4 3 7 3 3" xfId="40590"/>
    <cellStyle name="20% - Accent1 4 3 7 3 3 2" xfId="40591"/>
    <cellStyle name="20% - Accent1 4 3 7 3 4" xfId="40592"/>
    <cellStyle name="20% - Accent1 4 3 7 4" xfId="40593"/>
    <cellStyle name="20% - Accent1 4 3 7 4 2" xfId="40594"/>
    <cellStyle name="20% - Accent1 4 3 7 4 2 2" xfId="40595"/>
    <cellStyle name="20% - Accent1 4 3 7 4 2 2 2" xfId="40596"/>
    <cellStyle name="20% - Accent1 4 3 7 4 2 3" xfId="40597"/>
    <cellStyle name="20% - Accent1 4 3 7 4 3" xfId="40598"/>
    <cellStyle name="20% - Accent1 4 3 7 4 3 2" xfId="40599"/>
    <cellStyle name="20% - Accent1 4 3 7 4 4" xfId="40600"/>
    <cellStyle name="20% - Accent1 4 3 7 5" xfId="40601"/>
    <cellStyle name="20% - Accent1 4 3 7 5 2" xfId="40602"/>
    <cellStyle name="20% - Accent1 4 3 7 5 2 2" xfId="40603"/>
    <cellStyle name="20% - Accent1 4 3 7 5 3" xfId="40604"/>
    <cellStyle name="20% - Accent1 4 3 7 6" xfId="40605"/>
    <cellStyle name="20% - Accent1 4 3 7 6 2" xfId="40606"/>
    <cellStyle name="20% - Accent1 4 3 7 6 2 2" xfId="40607"/>
    <cellStyle name="20% - Accent1 4 3 7 6 3" xfId="40608"/>
    <cellStyle name="20% - Accent1 4 3 7 7" xfId="40609"/>
    <cellStyle name="20% - Accent1 4 3 7 7 2" xfId="40610"/>
    <cellStyle name="20% - Accent1 4 3 7 8" xfId="40611"/>
    <cellStyle name="20% - Accent1 4 3 7 8 2" xfId="40612"/>
    <cellStyle name="20% - Accent1 4 3 7 9" xfId="40613"/>
    <cellStyle name="20% - Accent1 4 3 8" xfId="40614"/>
    <cellStyle name="20% - Accent1 4 3 8 2" xfId="40615"/>
    <cellStyle name="20% - Accent1 4 3 8 2 2" xfId="40616"/>
    <cellStyle name="20% - Accent1 4 3 8 2 2 2" xfId="40617"/>
    <cellStyle name="20% - Accent1 4 3 8 2 2 2 2" xfId="40618"/>
    <cellStyle name="20% - Accent1 4 3 8 2 2 3" xfId="40619"/>
    <cellStyle name="20% - Accent1 4 3 8 2 3" xfId="40620"/>
    <cellStyle name="20% - Accent1 4 3 8 2 3 2" xfId="40621"/>
    <cellStyle name="20% - Accent1 4 3 8 2 4" xfId="40622"/>
    <cellStyle name="20% - Accent1 4 3 8 3" xfId="40623"/>
    <cellStyle name="20% - Accent1 4 3 8 3 2" xfId="40624"/>
    <cellStyle name="20% - Accent1 4 3 8 3 2 2" xfId="40625"/>
    <cellStyle name="20% - Accent1 4 3 8 3 2 2 2" xfId="40626"/>
    <cellStyle name="20% - Accent1 4 3 8 3 2 3" xfId="40627"/>
    <cellStyle name="20% - Accent1 4 3 8 3 3" xfId="40628"/>
    <cellStyle name="20% - Accent1 4 3 8 3 3 2" xfId="40629"/>
    <cellStyle name="20% - Accent1 4 3 8 3 4" xfId="40630"/>
    <cellStyle name="20% - Accent1 4 3 8 4" xfId="40631"/>
    <cellStyle name="20% - Accent1 4 3 8 4 2" xfId="40632"/>
    <cellStyle name="20% - Accent1 4 3 8 4 2 2" xfId="40633"/>
    <cellStyle name="20% - Accent1 4 3 8 4 2 2 2" xfId="40634"/>
    <cellStyle name="20% - Accent1 4 3 8 4 2 3" xfId="40635"/>
    <cellStyle name="20% - Accent1 4 3 8 4 3" xfId="40636"/>
    <cellStyle name="20% - Accent1 4 3 8 4 3 2" xfId="40637"/>
    <cellStyle name="20% - Accent1 4 3 8 4 4" xfId="40638"/>
    <cellStyle name="20% - Accent1 4 3 8 5" xfId="40639"/>
    <cellStyle name="20% - Accent1 4 3 8 5 2" xfId="40640"/>
    <cellStyle name="20% - Accent1 4 3 8 5 2 2" xfId="40641"/>
    <cellStyle name="20% - Accent1 4 3 8 5 3" xfId="40642"/>
    <cellStyle name="20% - Accent1 4 3 8 6" xfId="40643"/>
    <cellStyle name="20% - Accent1 4 3 8 6 2" xfId="40644"/>
    <cellStyle name="20% - Accent1 4 3 8 6 2 2" xfId="40645"/>
    <cellStyle name="20% - Accent1 4 3 8 6 3" xfId="40646"/>
    <cellStyle name="20% - Accent1 4 3 8 7" xfId="40647"/>
    <cellStyle name="20% - Accent1 4 3 8 7 2" xfId="40648"/>
    <cellStyle name="20% - Accent1 4 3 8 8" xfId="40649"/>
    <cellStyle name="20% - Accent1 4 3 8 8 2" xfId="40650"/>
    <cellStyle name="20% - Accent1 4 3 8 9" xfId="40651"/>
    <cellStyle name="20% - Accent1 4 3 9" xfId="40652"/>
    <cellStyle name="20% - Accent1 4 3 9 2" xfId="40653"/>
    <cellStyle name="20% - Accent1 4 3 9 2 2" xfId="40654"/>
    <cellStyle name="20% - Accent1 4 3 9 2 2 2" xfId="40655"/>
    <cellStyle name="20% - Accent1 4 3 9 2 3" xfId="40656"/>
    <cellStyle name="20% - Accent1 4 3 9 3" xfId="40657"/>
    <cellStyle name="20% - Accent1 4 3 9 3 2" xfId="40658"/>
    <cellStyle name="20% - Accent1 4 3 9 4" xfId="40659"/>
    <cellStyle name="20% - Accent1 4 4" xfId="40660"/>
    <cellStyle name="20% - Accent1 4 4 10" xfId="40661"/>
    <cellStyle name="20% - Accent1 4 4 10 2" xfId="40662"/>
    <cellStyle name="20% - Accent1 4 4 10 2 2" xfId="40663"/>
    <cellStyle name="20% - Accent1 4 4 10 2 2 2" xfId="40664"/>
    <cellStyle name="20% - Accent1 4 4 10 2 3" xfId="40665"/>
    <cellStyle name="20% - Accent1 4 4 10 3" xfId="40666"/>
    <cellStyle name="20% - Accent1 4 4 10 3 2" xfId="40667"/>
    <cellStyle name="20% - Accent1 4 4 10 4" xfId="40668"/>
    <cellStyle name="20% - Accent1 4 4 11" xfId="40669"/>
    <cellStyle name="20% - Accent1 4 4 11 2" xfId="40670"/>
    <cellStyle name="20% - Accent1 4 4 11 2 2" xfId="40671"/>
    <cellStyle name="20% - Accent1 4 4 11 2 2 2" xfId="40672"/>
    <cellStyle name="20% - Accent1 4 4 11 2 3" xfId="40673"/>
    <cellStyle name="20% - Accent1 4 4 11 3" xfId="40674"/>
    <cellStyle name="20% - Accent1 4 4 11 3 2" xfId="40675"/>
    <cellStyle name="20% - Accent1 4 4 11 4" xfId="40676"/>
    <cellStyle name="20% - Accent1 4 4 12" xfId="40677"/>
    <cellStyle name="20% - Accent1 4 4 12 2" xfId="40678"/>
    <cellStyle name="20% - Accent1 4 4 12 2 2" xfId="40679"/>
    <cellStyle name="20% - Accent1 4 4 12 3" xfId="40680"/>
    <cellStyle name="20% - Accent1 4 4 13" xfId="40681"/>
    <cellStyle name="20% - Accent1 4 4 13 2" xfId="40682"/>
    <cellStyle name="20% - Accent1 4 4 13 2 2" xfId="40683"/>
    <cellStyle name="20% - Accent1 4 4 13 3" xfId="40684"/>
    <cellStyle name="20% - Accent1 4 4 14" xfId="40685"/>
    <cellStyle name="20% - Accent1 4 4 14 2" xfId="40686"/>
    <cellStyle name="20% - Accent1 4 4 15" xfId="40687"/>
    <cellStyle name="20% - Accent1 4 4 15 2" xfId="40688"/>
    <cellStyle name="20% - Accent1 4 4 16" xfId="40689"/>
    <cellStyle name="20% - Accent1 4 4 2" xfId="40690"/>
    <cellStyle name="20% - Accent1 4 4 2 10" xfId="40691"/>
    <cellStyle name="20% - Accent1 4 4 2 10 2" xfId="40692"/>
    <cellStyle name="20% - Accent1 4 4 2 10 2 2" xfId="40693"/>
    <cellStyle name="20% - Accent1 4 4 2 10 2 2 2" xfId="40694"/>
    <cellStyle name="20% - Accent1 4 4 2 10 2 3" xfId="40695"/>
    <cellStyle name="20% - Accent1 4 4 2 10 3" xfId="40696"/>
    <cellStyle name="20% - Accent1 4 4 2 10 3 2" xfId="40697"/>
    <cellStyle name="20% - Accent1 4 4 2 10 4" xfId="40698"/>
    <cellStyle name="20% - Accent1 4 4 2 11" xfId="40699"/>
    <cellStyle name="20% - Accent1 4 4 2 11 2" xfId="40700"/>
    <cellStyle name="20% - Accent1 4 4 2 11 2 2" xfId="40701"/>
    <cellStyle name="20% - Accent1 4 4 2 11 3" xfId="40702"/>
    <cellStyle name="20% - Accent1 4 4 2 12" xfId="40703"/>
    <cellStyle name="20% - Accent1 4 4 2 12 2" xfId="40704"/>
    <cellStyle name="20% - Accent1 4 4 2 12 2 2" xfId="40705"/>
    <cellStyle name="20% - Accent1 4 4 2 12 3" xfId="40706"/>
    <cellStyle name="20% - Accent1 4 4 2 13" xfId="40707"/>
    <cellStyle name="20% - Accent1 4 4 2 13 2" xfId="40708"/>
    <cellStyle name="20% - Accent1 4 4 2 14" xfId="40709"/>
    <cellStyle name="20% - Accent1 4 4 2 14 2" xfId="40710"/>
    <cellStyle name="20% - Accent1 4 4 2 15" xfId="40711"/>
    <cellStyle name="20% - Accent1 4 4 2 2" xfId="40712"/>
    <cellStyle name="20% - Accent1 4 4 2 2 10" xfId="40713"/>
    <cellStyle name="20% - Accent1 4 4 2 2 10 2" xfId="40714"/>
    <cellStyle name="20% - Accent1 4 4 2 2 10 2 2" xfId="40715"/>
    <cellStyle name="20% - Accent1 4 4 2 2 10 3" xfId="40716"/>
    <cellStyle name="20% - Accent1 4 4 2 2 11" xfId="40717"/>
    <cellStyle name="20% - Accent1 4 4 2 2 11 2" xfId="40718"/>
    <cellStyle name="20% - Accent1 4 4 2 2 11 2 2" xfId="40719"/>
    <cellStyle name="20% - Accent1 4 4 2 2 11 3" xfId="40720"/>
    <cellStyle name="20% - Accent1 4 4 2 2 12" xfId="40721"/>
    <cellStyle name="20% - Accent1 4 4 2 2 12 2" xfId="40722"/>
    <cellStyle name="20% - Accent1 4 4 2 2 13" xfId="40723"/>
    <cellStyle name="20% - Accent1 4 4 2 2 13 2" xfId="40724"/>
    <cellStyle name="20% - Accent1 4 4 2 2 14" xfId="40725"/>
    <cellStyle name="20% - Accent1 4 4 2 2 2" xfId="40726"/>
    <cellStyle name="20% - Accent1 4 4 2 2 2 10" xfId="40727"/>
    <cellStyle name="20% - Accent1 4 4 2 2 2 10 2" xfId="40728"/>
    <cellStyle name="20% - Accent1 4 4 2 2 2 11" xfId="40729"/>
    <cellStyle name="20% - Accent1 4 4 2 2 2 2" xfId="40730"/>
    <cellStyle name="20% - Accent1 4 4 2 2 2 2 2" xfId="40731"/>
    <cellStyle name="20% - Accent1 4 4 2 2 2 2 2 2" xfId="40732"/>
    <cellStyle name="20% - Accent1 4 4 2 2 2 2 2 2 2" xfId="40733"/>
    <cellStyle name="20% - Accent1 4 4 2 2 2 2 2 2 2 2" xfId="40734"/>
    <cellStyle name="20% - Accent1 4 4 2 2 2 2 2 2 3" xfId="40735"/>
    <cellStyle name="20% - Accent1 4 4 2 2 2 2 2 3" xfId="40736"/>
    <cellStyle name="20% - Accent1 4 4 2 2 2 2 2 3 2" xfId="40737"/>
    <cellStyle name="20% - Accent1 4 4 2 2 2 2 2 4" xfId="40738"/>
    <cellStyle name="20% - Accent1 4 4 2 2 2 2 3" xfId="40739"/>
    <cellStyle name="20% - Accent1 4 4 2 2 2 2 3 2" xfId="40740"/>
    <cellStyle name="20% - Accent1 4 4 2 2 2 2 3 2 2" xfId="40741"/>
    <cellStyle name="20% - Accent1 4 4 2 2 2 2 3 2 2 2" xfId="40742"/>
    <cellStyle name="20% - Accent1 4 4 2 2 2 2 3 2 3" xfId="40743"/>
    <cellStyle name="20% - Accent1 4 4 2 2 2 2 3 3" xfId="40744"/>
    <cellStyle name="20% - Accent1 4 4 2 2 2 2 3 3 2" xfId="40745"/>
    <cellStyle name="20% - Accent1 4 4 2 2 2 2 3 4" xfId="40746"/>
    <cellStyle name="20% - Accent1 4 4 2 2 2 2 4" xfId="40747"/>
    <cellStyle name="20% - Accent1 4 4 2 2 2 2 4 2" xfId="40748"/>
    <cellStyle name="20% - Accent1 4 4 2 2 2 2 4 2 2" xfId="40749"/>
    <cellStyle name="20% - Accent1 4 4 2 2 2 2 4 2 2 2" xfId="40750"/>
    <cellStyle name="20% - Accent1 4 4 2 2 2 2 4 2 3" xfId="40751"/>
    <cellStyle name="20% - Accent1 4 4 2 2 2 2 4 3" xfId="40752"/>
    <cellStyle name="20% - Accent1 4 4 2 2 2 2 4 3 2" xfId="40753"/>
    <cellStyle name="20% - Accent1 4 4 2 2 2 2 4 4" xfId="40754"/>
    <cellStyle name="20% - Accent1 4 4 2 2 2 2 5" xfId="40755"/>
    <cellStyle name="20% - Accent1 4 4 2 2 2 2 5 2" xfId="40756"/>
    <cellStyle name="20% - Accent1 4 4 2 2 2 2 5 2 2" xfId="40757"/>
    <cellStyle name="20% - Accent1 4 4 2 2 2 2 5 3" xfId="40758"/>
    <cellStyle name="20% - Accent1 4 4 2 2 2 2 6" xfId="40759"/>
    <cellStyle name="20% - Accent1 4 4 2 2 2 2 6 2" xfId="40760"/>
    <cellStyle name="20% - Accent1 4 4 2 2 2 2 6 2 2" xfId="40761"/>
    <cellStyle name="20% - Accent1 4 4 2 2 2 2 6 3" xfId="40762"/>
    <cellStyle name="20% - Accent1 4 4 2 2 2 2 7" xfId="40763"/>
    <cellStyle name="20% - Accent1 4 4 2 2 2 2 7 2" xfId="40764"/>
    <cellStyle name="20% - Accent1 4 4 2 2 2 2 8" xfId="40765"/>
    <cellStyle name="20% - Accent1 4 4 2 2 2 2 8 2" xfId="40766"/>
    <cellStyle name="20% - Accent1 4 4 2 2 2 2 9" xfId="40767"/>
    <cellStyle name="20% - Accent1 4 4 2 2 2 3" xfId="40768"/>
    <cellStyle name="20% - Accent1 4 4 2 2 2 3 2" xfId="40769"/>
    <cellStyle name="20% - Accent1 4 4 2 2 2 3 2 2" xfId="40770"/>
    <cellStyle name="20% - Accent1 4 4 2 2 2 3 2 2 2" xfId="40771"/>
    <cellStyle name="20% - Accent1 4 4 2 2 2 3 2 2 2 2" xfId="40772"/>
    <cellStyle name="20% - Accent1 4 4 2 2 2 3 2 2 3" xfId="40773"/>
    <cellStyle name="20% - Accent1 4 4 2 2 2 3 2 3" xfId="40774"/>
    <cellStyle name="20% - Accent1 4 4 2 2 2 3 2 3 2" xfId="40775"/>
    <cellStyle name="20% - Accent1 4 4 2 2 2 3 2 4" xfId="40776"/>
    <cellStyle name="20% - Accent1 4 4 2 2 2 3 3" xfId="40777"/>
    <cellStyle name="20% - Accent1 4 4 2 2 2 3 3 2" xfId="40778"/>
    <cellStyle name="20% - Accent1 4 4 2 2 2 3 3 2 2" xfId="40779"/>
    <cellStyle name="20% - Accent1 4 4 2 2 2 3 3 2 2 2" xfId="40780"/>
    <cellStyle name="20% - Accent1 4 4 2 2 2 3 3 2 3" xfId="40781"/>
    <cellStyle name="20% - Accent1 4 4 2 2 2 3 3 3" xfId="40782"/>
    <cellStyle name="20% - Accent1 4 4 2 2 2 3 3 3 2" xfId="40783"/>
    <cellStyle name="20% - Accent1 4 4 2 2 2 3 3 4" xfId="40784"/>
    <cellStyle name="20% - Accent1 4 4 2 2 2 3 4" xfId="40785"/>
    <cellStyle name="20% - Accent1 4 4 2 2 2 3 4 2" xfId="40786"/>
    <cellStyle name="20% - Accent1 4 4 2 2 2 3 4 2 2" xfId="40787"/>
    <cellStyle name="20% - Accent1 4 4 2 2 2 3 4 2 2 2" xfId="40788"/>
    <cellStyle name="20% - Accent1 4 4 2 2 2 3 4 2 3" xfId="40789"/>
    <cellStyle name="20% - Accent1 4 4 2 2 2 3 4 3" xfId="40790"/>
    <cellStyle name="20% - Accent1 4 4 2 2 2 3 4 3 2" xfId="40791"/>
    <cellStyle name="20% - Accent1 4 4 2 2 2 3 4 4" xfId="40792"/>
    <cellStyle name="20% - Accent1 4 4 2 2 2 3 5" xfId="40793"/>
    <cellStyle name="20% - Accent1 4 4 2 2 2 3 5 2" xfId="40794"/>
    <cellStyle name="20% - Accent1 4 4 2 2 2 3 5 2 2" xfId="40795"/>
    <cellStyle name="20% - Accent1 4 4 2 2 2 3 5 3" xfId="40796"/>
    <cellStyle name="20% - Accent1 4 4 2 2 2 3 6" xfId="40797"/>
    <cellStyle name="20% - Accent1 4 4 2 2 2 3 6 2" xfId="40798"/>
    <cellStyle name="20% - Accent1 4 4 2 2 2 3 6 2 2" xfId="40799"/>
    <cellStyle name="20% - Accent1 4 4 2 2 2 3 6 3" xfId="40800"/>
    <cellStyle name="20% - Accent1 4 4 2 2 2 3 7" xfId="40801"/>
    <cellStyle name="20% - Accent1 4 4 2 2 2 3 7 2" xfId="40802"/>
    <cellStyle name="20% - Accent1 4 4 2 2 2 3 8" xfId="40803"/>
    <cellStyle name="20% - Accent1 4 4 2 2 2 3 8 2" xfId="40804"/>
    <cellStyle name="20% - Accent1 4 4 2 2 2 3 9" xfId="40805"/>
    <cellStyle name="20% - Accent1 4 4 2 2 2 4" xfId="40806"/>
    <cellStyle name="20% - Accent1 4 4 2 2 2 4 2" xfId="40807"/>
    <cellStyle name="20% - Accent1 4 4 2 2 2 4 2 2" xfId="40808"/>
    <cellStyle name="20% - Accent1 4 4 2 2 2 4 2 2 2" xfId="40809"/>
    <cellStyle name="20% - Accent1 4 4 2 2 2 4 2 3" xfId="40810"/>
    <cellStyle name="20% - Accent1 4 4 2 2 2 4 3" xfId="40811"/>
    <cellStyle name="20% - Accent1 4 4 2 2 2 4 3 2" xfId="40812"/>
    <cellStyle name="20% - Accent1 4 4 2 2 2 4 4" xfId="40813"/>
    <cellStyle name="20% - Accent1 4 4 2 2 2 5" xfId="40814"/>
    <cellStyle name="20% - Accent1 4 4 2 2 2 5 2" xfId="40815"/>
    <cellStyle name="20% - Accent1 4 4 2 2 2 5 2 2" xfId="40816"/>
    <cellStyle name="20% - Accent1 4 4 2 2 2 5 2 2 2" xfId="40817"/>
    <cellStyle name="20% - Accent1 4 4 2 2 2 5 2 3" xfId="40818"/>
    <cellStyle name="20% - Accent1 4 4 2 2 2 5 3" xfId="40819"/>
    <cellStyle name="20% - Accent1 4 4 2 2 2 5 3 2" xfId="40820"/>
    <cellStyle name="20% - Accent1 4 4 2 2 2 5 4" xfId="40821"/>
    <cellStyle name="20% - Accent1 4 4 2 2 2 6" xfId="40822"/>
    <cellStyle name="20% - Accent1 4 4 2 2 2 6 2" xfId="40823"/>
    <cellStyle name="20% - Accent1 4 4 2 2 2 6 2 2" xfId="40824"/>
    <cellStyle name="20% - Accent1 4 4 2 2 2 6 2 2 2" xfId="40825"/>
    <cellStyle name="20% - Accent1 4 4 2 2 2 6 2 3" xfId="40826"/>
    <cellStyle name="20% - Accent1 4 4 2 2 2 6 3" xfId="40827"/>
    <cellStyle name="20% - Accent1 4 4 2 2 2 6 3 2" xfId="40828"/>
    <cellStyle name="20% - Accent1 4 4 2 2 2 6 4" xfId="40829"/>
    <cellStyle name="20% - Accent1 4 4 2 2 2 7" xfId="40830"/>
    <cellStyle name="20% - Accent1 4 4 2 2 2 7 2" xfId="40831"/>
    <cellStyle name="20% - Accent1 4 4 2 2 2 7 2 2" xfId="40832"/>
    <cellStyle name="20% - Accent1 4 4 2 2 2 7 3" xfId="40833"/>
    <cellStyle name="20% - Accent1 4 4 2 2 2 8" xfId="40834"/>
    <cellStyle name="20% - Accent1 4 4 2 2 2 8 2" xfId="40835"/>
    <cellStyle name="20% - Accent1 4 4 2 2 2 8 2 2" xfId="40836"/>
    <cellStyle name="20% - Accent1 4 4 2 2 2 8 3" xfId="40837"/>
    <cellStyle name="20% - Accent1 4 4 2 2 2 9" xfId="40838"/>
    <cellStyle name="20% - Accent1 4 4 2 2 2 9 2" xfId="40839"/>
    <cellStyle name="20% - Accent1 4 4 2 2 3" xfId="40840"/>
    <cellStyle name="20% - Accent1 4 4 2 2 3 10" xfId="40841"/>
    <cellStyle name="20% - Accent1 4 4 2 2 3 10 2" xfId="40842"/>
    <cellStyle name="20% - Accent1 4 4 2 2 3 11" xfId="40843"/>
    <cellStyle name="20% - Accent1 4 4 2 2 3 2" xfId="40844"/>
    <cellStyle name="20% - Accent1 4 4 2 2 3 2 2" xfId="40845"/>
    <cellStyle name="20% - Accent1 4 4 2 2 3 2 2 2" xfId="40846"/>
    <cellStyle name="20% - Accent1 4 4 2 2 3 2 2 2 2" xfId="40847"/>
    <cellStyle name="20% - Accent1 4 4 2 2 3 2 2 2 2 2" xfId="40848"/>
    <cellStyle name="20% - Accent1 4 4 2 2 3 2 2 2 3" xfId="40849"/>
    <cellStyle name="20% - Accent1 4 4 2 2 3 2 2 3" xfId="40850"/>
    <cellStyle name="20% - Accent1 4 4 2 2 3 2 2 3 2" xfId="40851"/>
    <cellStyle name="20% - Accent1 4 4 2 2 3 2 2 4" xfId="40852"/>
    <cellStyle name="20% - Accent1 4 4 2 2 3 2 3" xfId="40853"/>
    <cellStyle name="20% - Accent1 4 4 2 2 3 2 3 2" xfId="40854"/>
    <cellStyle name="20% - Accent1 4 4 2 2 3 2 3 2 2" xfId="40855"/>
    <cellStyle name="20% - Accent1 4 4 2 2 3 2 3 2 2 2" xfId="40856"/>
    <cellStyle name="20% - Accent1 4 4 2 2 3 2 3 2 3" xfId="40857"/>
    <cellStyle name="20% - Accent1 4 4 2 2 3 2 3 3" xfId="40858"/>
    <cellStyle name="20% - Accent1 4 4 2 2 3 2 3 3 2" xfId="40859"/>
    <cellStyle name="20% - Accent1 4 4 2 2 3 2 3 4" xfId="40860"/>
    <cellStyle name="20% - Accent1 4 4 2 2 3 2 4" xfId="40861"/>
    <cellStyle name="20% - Accent1 4 4 2 2 3 2 4 2" xfId="40862"/>
    <cellStyle name="20% - Accent1 4 4 2 2 3 2 4 2 2" xfId="40863"/>
    <cellStyle name="20% - Accent1 4 4 2 2 3 2 4 2 2 2" xfId="40864"/>
    <cellStyle name="20% - Accent1 4 4 2 2 3 2 4 2 3" xfId="40865"/>
    <cellStyle name="20% - Accent1 4 4 2 2 3 2 4 3" xfId="40866"/>
    <cellStyle name="20% - Accent1 4 4 2 2 3 2 4 3 2" xfId="40867"/>
    <cellStyle name="20% - Accent1 4 4 2 2 3 2 4 4" xfId="40868"/>
    <cellStyle name="20% - Accent1 4 4 2 2 3 2 5" xfId="40869"/>
    <cellStyle name="20% - Accent1 4 4 2 2 3 2 5 2" xfId="40870"/>
    <cellStyle name="20% - Accent1 4 4 2 2 3 2 5 2 2" xfId="40871"/>
    <cellStyle name="20% - Accent1 4 4 2 2 3 2 5 3" xfId="40872"/>
    <cellStyle name="20% - Accent1 4 4 2 2 3 2 6" xfId="40873"/>
    <cellStyle name="20% - Accent1 4 4 2 2 3 2 6 2" xfId="40874"/>
    <cellStyle name="20% - Accent1 4 4 2 2 3 2 6 2 2" xfId="40875"/>
    <cellStyle name="20% - Accent1 4 4 2 2 3 2 6 3" xfId="40876"/>
    <cellStyle name="20% - Accent1 4 4 2 2 3 2 7" xfId="40877"/>
    <cellStyle name="20% - Accent1 4 4 2 2 3 2 7 2" xfId="40878"/>
    <cellStyle name="20% - Accent1 4 4 2 2 3 2 8" xfId="40879"/>
    <cellStyle name="20% - Accent1 4 4 2 2 3 2 8 2" xfId="40880"/>
    <cellStyle name="20% - Accent1 4 4 2 2 3 2 9" xfId="40881"/>
    <cellStyle name="20% - Accent1 4 4 2 2 3 3" xfId="40882"/>
    <cellStyle name="20% - Accent1 4 4 2 2 3 3 2" xfId="40883"/>
    <cellStyle name="20% - Accent1 4 4 2 2 3 3 2 2" xfId="40884"/>
    <cellStyle name="20% - Accent1 4 4 2 2 3 3 2 2 2" xfId="40885"/>
    <cellStyle name="20% - Accent1 4 4 2 2 3 3 2 2 2 2" xfId="40886"/>
    <cellStyle name="20% - Accent1 4 4 2 2 3 3 2 2 3" xfId="40887"/>
    <cellStyle name="20% - Accent1 4 4 2 2 3 3 2 3" xfId="40888"/>
    <cellStyle name="20% - Accent1 4 4 2 2 3 3 2 3 2" xfId="40889"/>
    <cellStyle name="20% - Accent1 4 4 2 2 3 3 2 4" xfId="40890"/>
    <cellStyle name="20% - Accent1 4 4 2 2 3 3 3" xfId="40891"/>
    <cellStyle name="20% - Accent1 4 4 2 2 3 3 3 2" xfId="40892"/>
    <cellStyle name="20% - Accent1 4 4 2 2 3 3 3 2 2" xfId="40893"/>
    <cellStyle name="20% - Accent1 4 4 2 2 3 3 3 2 2 2" xfId="40894"/>
    <cellStyle name="20% - Accent1 4 4 2 2 3 3 3 2 3" xfId="40895"/>
    <cellStyle name="20% - Accent1 4 4 2 2 3 3 3 3" xfId="40896"/>
    <cellStyle name="20% - Accent1 4 4 2 2 3 3 3 3 2" xfId="40897"/>
    <cellStyle name="20% - Accent1 4 4 2 2 3 3 3 4" xfId="40898"/>
    <cellStyle name="20% - Accent1 4 4 2 2 3 3 4" xfId="40899"/>
    <cellStyle name="20% - Accent1 4 4 2 2 3 3 4 2" xfId="40900"/>
    <cellStyle name="20% - Accent1 4 4 2 2 3 3 4 2 2" xfId="40901"/>
    <cellStyle name="20% - Accent1 4 4 2 2 3 3 4 2 2 2" xfId="40902"/>
    <cellStyle name="20% - Accent1 4 4 2 2 3 3 4 2 3" xfId="40903"/>
    <cellStyle name="20% - Accent1 4 4 2 2 3 3 4 3" xfId="40904"/>
    <cellStyle name="20% - Accent1 4 4 2 2 3 3 4 3 2" xfId="40905"/>
    <cellStyle name="20% - Accent1 4 4 2 2 3 3 4 4" xfId="40906"/>
    <cellStyle name="20% - Accent1 4 4 2 2 3 3 5" xfId="40907"/>
    <cellStyle name="20% - Accent1 4 4 2 2 3 3 5 2" xfId="40908"/>
    <cellStyle name="20% - Accent1 4 4 2 2 3 3 5 2 2" xfId="40909"/>
    <cellStyle name="20% - Accent1 4 4 2 2 3 3 5 3" xfId="40910"/>
    <cellStyle name="20% - Accent1 4 4 2 2 3 3 6" xfId="40911"/>
    <cellStyle name="20% - Accent1 4 4 2 2 3 3 6 2" xfId="40912"/>
    <cellStyle name="20% - Accent1 4 4 2 2 3 3 6 2 2" xfId="40913"/>
    <cellStyle name="20% - Accent1 4 4 2 2 3 3 6 3" xfId="40914"/>
    <cellStyle name="20% - Accent1 4 4 2 2 3 3 7" xfId="40915"/>
    <cellStyle name="20% - Accent1 4 4 2 2 3 3 7 2" xfId="40916"/>
    <cellStyle name="20% - Accent1 4 4 2 2 3 3 8" xfId="40917"/>
    <cellStyle name="20% - Accent1 4 4 2 2 3 3 8 2" xfId="40918"/>
    <cellStyle name="20% - Accent1 4 4 2 2 3 3 9" xfId="40919"/>
    <cellStyle name="20% - Accent1 4 4 2 2 3 4" xfId="40920"/>
    <cellStyle name="20% - Accent1 4 4 2 2 3 4 2" xfId="40921"/>
    <cellStyle name="20% - Accent1 4 4 2 2 3 4 2 2" xfId="40922"/>
    <cellStyle name="20% - Accent1 4 4 2 2 3 4 2 2 2" xfId="40923"/>
    <cellStyle name="20% - Accent1 4 4 2 2 3 4 2 3" xfId="40924"/>
    <cellStyle name="20% - Accent1 4 4 2 2 3 4 3" xfId="40925"/>
    <cellStyle name="20% - Accent1 4 4 2 2 3 4 3 2" xfId="40926"/>
    <cellStyle name="20% - Accent1 4 4 2 2 3 4 4" xfId="40927"/>
    <cellStyle name="20% - Accent1 4 4 2 2 3 5" xfId="40928"/>
    <cellStyle name="20% - Accent1 4 4 2 2 3 5 2" xfId="40929"/>
    <cellStyle name="20% - Accent1 4 4 2 2 3 5 2 2" xfId="40930"/>
    <cellStyle name="20% - Accent1 4 4 2 2 3 5 2 2 2" xfId="40931"/>
    <cellStyle name="20% - Accent1 4 4 2 2 3 5 2 3" xfId="40932"/>
    <cellStyle name="20% - Accent1 4 4 2 2 3 5 3" xfId="40933"/>
    <cellStyle name="20% - Accent1 4 4 2 2 3 5 3 2" xfId="40934"/>
    <cellStyle name="20% - Accent1 4 4 2 2 3 5 4" xfId="40935"/>
    <cellStyle name="20% - Accent1 4 4 2 2 3 6" xfId="40936"/>
    <cellStyle name="20% - Accent1 4 4 2 2 3 6 2" xfId="40937"/>
    <cellStyle name="20% - Accent1 4 4 2 2 3 6 2 2" xfId="40938"/>
    <cellStyle name="20% - Accent1 4 4 2 2 3 6 2 2 2" xfId="40939"/>
    <cellStyle name="20% - Accent1 4 4 2 2 3 6 2 3" xfId="40940"/>
    <cellStyle name="20% - Accent1 4 4 2 2 3 6 3" xfId="40941"/>
    <cellStyle name="20% - Accent1 4 4 2 2 3 6 3 2" xfId="40942"/>
    <cellStyle name="20% - Accent1 4 4 2 2 3 6 4" xfId="40943"/>
    <cellStyle name="20% - Accent1 4 4 2 2 3 7" xfId="40944"/>
    <cellStyle name="20% - Accent1 4 4 2 2 3 7 2" xfId="40945"/>
    <cellStyle name="20% - Accent1 4 4 2 2 3 7 2 2" xfId="40946"/>
    <cellStyle name="20% - Accent1 4 4 2 2 3 7 3" xfId="40947"/>
    <cellStyle name="20% - Accent1 4 4 2 2 3 8" xfId="40948"/>
    <cellStyle name="20% - Accent1 4 4 2 2 3 8 2" xfId="40949"/>
    <cellStyle name="20% - Accent1 4 4 2 2 3 8 2 2" xfId="40950"/>
    <cellStyle name="20% - Accent1 4 4 2 2 3 8 3" xfId="40951"/>
    <cellStyle name="20% - Accent1 4 4 2 2 3 9" xfId="40952"/>
    <cellStyle name="20% - Accent1 4 4 2 2 3 9 2" xfId="40953"/>
    <cellStyle name="20% - Accent1 4 4 2 2 4" xfId="40954"/>
    <cellStyle name="20% - Accent1 4 4 2 2 4 10" xfId="40955"/>
    <cellStyle name="20% - Accent1 4 4 2 2 4 10 2" xfId="40956"/>
    <cellStyle name="20% - Accent1 4 4 2 2 4 11" xfId="40957"/>
    <cellStyle name="20% - Accent1 4 4 2 2 4 2" xfId="40958"/>
    <cellStyle name="20% - Accent1 4 4 2 2 4 2 2" xfId="40959"/>
    <cellStyle name="20% - Accent1 4 4 2 2 4 2 2 2" xfId="40960"/>
    <cellStyle name="20% - Accent1 4 4 2 2 4 2 2 2 2" xfId="40961"/>
    <cellStyle name="20% - Accent1 4 4 2 2 4 2 2 2 2 2" xfId="40962"/>
    <cellStyle name="20% - Accent1 4 4 2 2 4 2 2 2 3" xfId="40963"/>
    <cellStyle name="20% - Accent1 4 4 2 2 4 2 2 3" xfId="40964"/>
    <cellStyle name="20% - Accent1 4 4 2 2 4 2 2 3 2" xfId="40965"/>
    <cellStyle name="20% - Accent1 4 4 2 2 4 2 2 4" xfId="40966"/>
    <cellStyle name="20% - Accent1 4 4 2 2 4 2 3" xfId="40967"/>
    <cellStyle name="20% - Accent1 4 4 2 2 4 2 3 2" xfId="40968"/>
    <cellStyle name="20% - Accent1 4 4 2 2 4 2 3 2 2" xfId="40969"/>
    <cellStyle name="20% - Accent1 4 4 2 2 4 2 3 2 2 2" xfId="40970"/>
    <cellStyle name="20% - Accent1 4 4 2 2 4 2 3 2 3" xfId="40971"/>
    <cellStyle name="20% - Accent1 4 4 2 2 4 2 3 3" xfId="40972"/>
    <cellStyle name="20% - Accent1 4 4 2 2 4 2 3 3 2" xfId="40973"/>
    <cellStyle name="20% - Accent1 4 4 2 2 4 2 3 4" xfId="40974"/>
    <cellStyle name="20% - Accent1 4 4 2 2 4 2 4" xfId="40975"/>
    <cellStyle name="20% - Accent1 4 4 2 2 4 2 4 2" xfId="40976"/>
    <cellStyle name="20% - Accent1 4 4 2 2 4 2 4 2 2" xfId="40977"/>
    <cellStyle name="20% - Accent1 4 4 2 2 4 2 4 2 2 2" xfId="40978"/>
    <cellStyle name="20% - Accent1 4 4 2 2 4 2 4 2 3" xfId="40979"/>
    <cellStyle name="20% - Accent1 4 4 2 2 4 2 4 3" xfId="40980"/>
    <cellStyle name="20% - Accent1 4 4 2 2 4 2 4 3 2" xfId="40981"/>
    <cellStyle name="20% - Accent1 4 4 2 2 4 2 4 4" xfId="40982"/>
    <cellStyle name="20% - Accent1 4 4 2 2 4 2 5" xfId="40983"/>
    <cellStyle name="20% - Accent1 4 4 2 2 4 2 5 2" xfId="40984"/>
    <cellStyle name="20% - Accent1 4 4 2 2 4 2 5 2 2" xfId="40985"/>
    <cellStyle name="20% - Accent1 4 4 2 2 4 2 5 3" xfId="40986"/>
    <cellStyle name="20% - Accent1 4 4 2 2 4 2 6" xfId="40987"/>
    <cellStyle name="20% - Accent1 4 4 2 2 4 2 6 2" xfId="40988"/>
    <cellStyle name="20% - Accent1 4 4 2 2 4 2 6 2 2" xfId="40989"/>
    <cellStyle name="20% - Accent1 4 4 2 2 4 2 6 3" xfId="40990"/>
    <cellStyle name="20% - Accent1 4 4 2 2 4 2 7" xfId="40991"/>
    <cellStyle name="20% - Accent1 4 4 2 2 4 2 7 2" xfId="40992"/>
    <cellStyle name="20% - Accent1 4 4 2 2 4 2 8" xfId="40993"/>
    <cellStyle name="20% - Accent1 4 4 2 2 4 2 8 2" xfId="40994"/>
    <cellStyle name="20% - Accent1 4 4 2 2 4 2 9" xfId="40995"/>
    <cellStyle name="20% - Accent1 4 4 2 2 4 3" xfId="40996"/>
    <cellStyle name="20% - Accent1 4 4 2 2 4 3 2" xfId="40997"/>
    <cellStyle name="20% - Accent1 4 4 2 2 4 3 2 2" xfId="40998"/>
    <cellStyle name="20% - Accent1 4 4 2 2 4 3 2 2 2" xfId="40999"/>
    <cellStyle name="20% - Accent1 4 4 2 2 4 3 2 2 2 2" xfId="41000"/>
    <cellStyle name="20% - Accent1 4 4 2 2 4 3 2 2 3" xfId="41001"/>
    <cellStyle name="20% - Accent1 4 4 2 2 4 3 2 3" xfId="41002"/>
    <cellStyle name="20% - Accent1 4 4 2 2 4 3 2 3 2" xfId="41003"/>
    <cellStyle name="20% - Accent1 4 4 2 2 4 3 2 4" xfId="41004"/>
    <cellStyle name="20% - Accent1 4 4 2 2 4 3 3" xfId="41005"/>
    <cellStyle name="20% - Accent1 4 4 2 2 4 3 3 2" xfId="41006"/>
    <cellStyle name="20% - Accent1 4 4 2 2 4 3 3 2 2" xfId="41007"/>
    <cellStyle name="20% - Accent1 4 4 2 2 4 3 3 2 2 2" xfId="41008"/>
    <cellStyle name="20% - Accent1 4 4 2 2 4 3 3 2 3" xfId="41009"/>
    <cellStyle name="20% - Accent1 4 4 2 2 4 3 3 3" xfId="41010"/>
    <cellStyle name="20% - Accent1 4 4 2 2 4 3 3 3 2" xfId="41011"/>
    <cellStyle name="20% - Accent1 4 4 2 2 4 3 3 4" xfId="41012"/>
    <cellStyle name="20% - Accent1 4 4 2 2 4 3 4" xfId="41013"/>
    <cellStyle name="20% - Accent1 4 4 2 2 4 3 4 2" xfId="41014"/>
    <cellStyle name="20% - Accent1 4 4 2 2 4 3 4 2 2" xfId="41015"/>
    <cellStyle name="20% - Accent1 4 4 2 2 4 3 4 2 2 2" xfId="41016"/>
    <cellStyle name="20% - Accent1 4 4 2 2 4 3 4 2 3" xfId="41017"/>
    <cellStyle name="20% - Accent1 4 4 2 2 4 3 4 3" xfId="41018"/>
    <cellStyle name="20% - Accent1 4 4 2 2 4 3 4 3 2" xfId="41019"/>
    <cellStyle name="20% - Accent1 4 4 2 2 4 3 4 4" xfId="41020"/>
    <cellStyle name="20% - Accent1 4 4 2 2 4 3 5" xfId="41021"/>
    <cellStyle name="20% - Accent1 4 4 2 2 4 3 5 2" xfId="41022"/>
    <cellStyle name="20% - Accent1 4 4 2 2 4 3 5 2 2" xfId="41023"/>
    <cellStyle name="20% - Accent1 4 4 2 2 4 3 5 3" xfId="41024"/>
    <cellStyle name="20% - Accent1 4 4 2 2 4 3 6" xfId="41025"/>
    <cellStyle name="20% - Accent1 4 4 2 2 4 3 6 2" xfId="41026"/>
    <cellStyle name="20% - Accent1 4 4 2 2 4 3 6 2 2" xfId="41027"/>
    <cellStyle name="20% - Accent1 4 4 2 2 4 3 6 3" xfId="41028"/>
    <cellStyle name="20% - Accent1 4 4 2 2 4 3 7" xfId="41029"/>
    <cellStyle name="20% - Accent1 4 4 2 2 4 3 7 2" xfId="41030"/>
    <cellStyle name="20% - Accent1 4 4 2 2 4 3 8" xfId="41031"/>
    <cellStyle name="20% - Accent1 4 4 2 2 4 3 8 2" xfId="41032"/>
    <cellStyle name="20% - Accent1 4 4 2 2 4 3 9" xfId="41033"/>
    <cellStyle name="20% - Accent1 4 4 2 2 4 4" xfId="41034"/>
    <cellStyle name="20% - Accent1 4 4 2 2 4 4 2" xfId="41035"/>
    <cellStyle name="20% - Accent1 4 4 2 2 4 4 2 2" xfId="41036"/>
    <cellStyle name="20% - Accent1 4 4 2 2 4 4 2 2 2" xfId="41037"/>
    <cellStyle name="20% - Accent1 4 4 2 2 4 4 2 3" xfId="41038"/>
    <cellStyle name="20% - Accent1 4 4 2 2 4 4 3" xfId="41039"/>
    <cellStyle name="20% - Accent1 4 4 2 2 4 4 3 2" xfId="41040"/>
    <cellStyle name="20% - Accent1 4 4 2 2 4 4 4" xfId="41041"/>
    <cellStyle name="20% - Accent1 4 4 2 2 4 5" xfId="41042"/>
    <cellStyle name="20% - Accent1 4 4 2 2 4 5 2" xfId="41043"/>
    <cellStyle name="20% - Accent1 4 4 2 2 4 5 2 2" xfId="41044"/>
    <cellStyle name="20% - Accent1 4 4 2 2 4 5 2 2 2" xfId="41045"/>
    <cellStyle name="20% - Accent1 4 4 2 2 4 5 2 3" xfId="41046"/>
    <cellStyle name="20% - Accent1 4 4 2 2 4 5 3" xfId="41047"/>
    <cellStyle name="20% - Accent1 4 4 2 2 4 5 3 2" xfId="41048"/>
    <cellStyle name="20% - Accent1 4 4 2 2 4 5 4" xfId="41049"/>
    <cellStyle name="20% - Accent1 4 4 2 2 4 6" xfId="41050"/>
    <cellStyle name="20% - Accent1 4 4 2 2 4 6 2" xfId="41051"/>
    <cellStyle name="20% - Accent1 4 4 2 2 4 6 2 2" xfId="41052"/>
    <cellStyle name="20% - Accent1 4 4 2 2 4 6 2 2 2" xfId="41053"/>
    <cellStyle name="20% - Accent1 4 4 2 2 4 6 2 3" xfId="41054"/>
    <cellStyle name="20% - Accent1 4 4 2 2 4 6 3" xfId="41055"/>
    <cellStyle name="20% - Accent1 4 4 2 2 4 6 3 2" xfId="41056"/>
    <cellStyle name="20% - Accent1 4 4 2 2 4 6 4" xfId="41057"/>
    <cellStyle name="20% - Accent1 4 4 2 2 4 7" xfId="41058"/>
    <cellStyle name="20% - Accent1 4 4 2 2 4 7 2" xfId="41059"/>
    <cellStyle name="20% - Accent1 4 4 2 2 4 7 2 2" xfId="41060"/>
    <cellStyle name="20% - Accent1 4 4 2 2 4 7 3" xfId="41061"/>
    <cellStyle name="20% - Accent1 4 4 2 2 4 8" xfId="41062"/>
    <cellStyle name="20% - Accent1 4 4 2 2 4 8 2" xfId="41063"/>
    <cellStyle name="20% - Accent1 4 4 2 2 4 8 2 2" xfId="41064"/>
    <cellStyle name="20% - Accent1 4 4 2 2 4 8 3" xfId="41065"/>
    <cellStyle name="20% - Accent1 4 4 2 2 4 9" xfId="41066"/>
    <cellStyle name="20% - Accent1 4 4 2 2 4 9 2" xfId="41067"/>
    <cellStyle name="20% - Accent1 4 4 2 2 5" xfId="41068"/>
    <cellStyle name="20% - Accent1 4 4 2 2 5 2" xfId="41069"/>
    <cellStyle name="20% - Accent1 4 4 2 2 5 2 2" xfId="41070"/>
    <cellStyle name="20% - Accent1 4 4 2 2 5 2 2 2" xfId="41071"/>
    <cellStyle name="20% - Accent1 4 4 2 2 5 2 2 2 2" xfId="41072"/>
    <cellStyle name="20% - Accent1 4 4 2 2 5 2 2 3" xfId="41073"/>
    <cellStyle name="20% - Accent1 4 4 2 2 5 2 3" xfId="41074"/>
    <cellStyle name="20% - Accent1 4 4 2 2 5 2 3 2" xfId="41075"/>
    <cellStyle name="20% - Accent1 4 4 2 2 5 2 4" xfId="41076"/>
    <cellStyle name="20% - Accent1 4 4 2 2 5 3" xfId="41077"/>
    <cellStyle name="20% - Accent1 4 4 2 2 5 3 2" xfId="41078"/>
    <cellStyle name="20% - Accent1 4 4 2 2 5 3 2 2" xfId="41079"/>
    <cellStyle name="20% - Accent1 4 4 2 2 5 3 2 2 2" xfId="41080"/>
    <cellStyle name="20% - Accent1 4 4 2 2 5 3 2 3" xfId="41081"/>
    <cellStyle name="20% - Accent1 4 4 2 2 5 3 3" xfId="41082"/>
    <cellStyle name="20% - Accent1 4 4 2 2 5 3 3 2" xfId="41083"/>
    <cellStyle name="20% - Accent1 4 4 2 2 5 3 4" xfId="41084"/>
    <cellStyle name="20% - Accent1 4 4 2 2 5 4" xfId="41085"/>
    <cellStyle name="20% - Accent1 4 4 2 2 5 4 2" xfId="41086"/>
    <cellStyle name="20% - Accent1 4 4 2 2 5 4 2 2" xfId="41087"/>
    <cellStyle name="20% - Accent1 4 4 2 2 5 4 2 2 2" xfId="41088"/>
    <cellStyle name="20% - Accent1 4 4 2 2 5 4 2 3" xfId="41089"/>
    <cellStyle name="20% - Accent1 4 4 2 2 5 4 3" xfId="41090"/>
    <cellStyle name="20% - Accent1 4 4 2 2 5 4 3 2" xfId="41091"/>
    <cellStyle name="20% - Accent1 4 4 2 2 5 4 4" xfId="41092"/>
    <cellStyle name="20% - Accent1 4 4 2 2 5 5" xfId="41093"/>
    <cellStyle name="20% - Accent1 4 4 2 2 5 5 2" xfId="41094"/>
    <cellStyle name="20% - Accent1 4 4 2 2 5 5 2 2" xfId="41095"/>
    <cellStyle name="20% - Accent1 4 4 2 2 5 5 3" xfId="41096"/>
    <cellStyle name="20% - Accent1 4 4 2 2 5 6" xfId="41097"/>
    <cellStyle name="20% - Accent1 4 4 2 2 5 6 2" xfId="41098"/>
    <cellStyle name="20% - Accent1 4 4 2 2 5 6 2 2" xfId="41099"/>
    <cellStyle name="20% - Accent1 4 4 2 2 5 6 3" xfId="41100"/>
    <cellStyle name="20% - Accent1 4 4 2 2 5 7" xfId="41101"/>
    <cellStyle name="20% - Accent1 4 4 2 2 5 7 2" xfId="41102"/>
    <cellStyle name="20% - Accent1 4 4 2 2 5 8" xfId="41103"/>
    <cellStyle name="20% - Accent1 4 4 2 2 5 8 2" xfId="41104"/>
    <cellStyle name="20% - Accent1 4 4 2 2 5 9" xfId="41105"/>
    <cellStyle name="20% - Accent1 4 4 2 2 6" xfId="41106"/>
    <cellStyle name="20% - Accent1 4 4 2 2 6 2" xfId="41107"/>
    <cellStyle name="20% - Accent1 4 4 2 2 6 2 2" xfId="41108"/>
    <cellStyle name="20% - Accent1 4 4 2 2 6 2 2 2" xfId="41109"/>
    <cellStyle name="20% - Accent1 4 4 2 2 6 2 2 2 2" xfId="41110"/>
    <cellStyle name="20% - Accent1 4 4 2 2 6 2 2 3" xfId="41111"/>
    <cellStyle name="20% - Accent1 4 4 2 2 6 2 3" xfId="41112"/>
    <cellStyle name="20% - Accent1 4 4 2 2 6 2 3 2" xfId="41113"/>
    <cellStyle name="20% - Accent1 4 4 2 2 6 2 4" xfId="41114"/>
    <cellStyle name="20% - Accent1 4 4 2 2 6 3" xfId="41115"/>
    <cellStyle name="20% - Accent1 4 4 2 2 6 3 2" xfId="41116"/>
    <cellStyle name="20% - Accent1 4 4 2 2 6 3 2 2" xfId="41117"/>
    <cellStyle name="20% - Accent1 4 4 2 2 6 3 2 2 2" xfId="41118"/>
    <cellStyle name="20% - Accent1 4 4 2 2 6 3 2 3" xfId="41119"/>
    <cellStyle name="20% - Accent1 4 4 2 2 6 3 3" xfId="41120"/>
    <cellStyle name="20% - Accent1 4 4 2 2 6 3 3 2" xfId="41121"/>
    <cellStyle name="20% - Accent1 4 4 2 2 6 3 4" xfId="41122"/>
    <cellStyle name="20% - Accent1 4 4 2 2 6 4" xfId="41123"/>
    <cellStyle name="20% - Accent1 4 4 2 2 6 4 2" xfId="41124"/>
    <cellStyle name="20% - Accent1 4 4 2 2 6 4 2 2" xfId="41125"/>
    <cellStyle name="20% - Accent1 4 4 2 2 6 4 2 2 2" xfId="41126"/>
    <cellStyle name="20% - Accent1 4 4 2 2 6 4 2 3" xfId="41127"/>
    <cellStyle name="20% - Accent1 4 4 2 2 6 4 3" xfId="41128"/>
    <cellStyle name="20% - Accent1 4 4 2 2 6 4 3 2" xfId="41129"/>
    <cellStyle name="20% - Accent1 4 4 2 2 6 4 4" xfId="41130"/>
    <cellStyle name="20% - Accent1 4 4 2 2 6 5" xfId="41131"/>
    <cellStyle name="20% - Accent1 4 4 2 2 6 5 2" xfId="41132"/>
    <cellStyle name="20% - Accent1 4 4 2 2 6 5 2 2" xfId="41133"/>
    <cellStyle name="20% - Accent1 4 4 2 2 6 5 3" xfId="41134"/>
    <cellStyle name="20% - Accent1 4 4 2 2 6 6" xfId="41135"/>
    <cellStyle name="20% - Accent1 4 4 2 2 6 6 2" xfId="41136"/>
    <cellStyle name="20% - Accent1 4 4 2 2 6 6 2 2" xfId="41137"/>
    <cellStyle name="20% - Accent1 4 4 2 2 6 6 3" xfId="41138"/>
    <cellStyle name="20% - Accent1 4 4 2 2 6 7" xfId="41139"/>
    <cellStyle name="20% - Accent1 4 4 2 2 6 7 2" xfId="41140"/>
    <cellStyle name="20% - Accent1 4 4 2 2 6 8" xfId="41141"/>
    <cellStyle name="20% - Accent1 4 4 2 2 6 8 2" xfId="41142"/>
    <cellStyle name="20% - Accent1 4 4 2 2 6 9" xfId="41143"/>
    <cellStyle name="20% - Accent1 4 4 2 2 7" xfId="41144"/>
    <cellStyle name="20% - Accent1 4 4 2 2 7 2" xfId="41145"/>
    <cellStyle name="20% - Accent1 4 4 2 2 7 2 2" xfId="41146"/>
    <cellStyle name="20% - Accent1 4 4 2 2 7 2 2 2" xfId="41147"/>
    <cellStyle name="20% - Accent1 4 4 2 2 7 2 3" xfId="41148"/>
    <cellStyle name="20% - Accent1 4 4 2 2 7 3" xfId="41149"/>
    <cellStyle name="20% - Accent1 4 4 2 2 7 3 2" xfId="41150"/>
    <cellStyle name="20% - Accent1 4 4 2 2 7 4" xfId="41151"/>
    <cellStyle name="20% - Accent1 4 4 2 2 8" xfId="41152"/>
    <cellStyle name="20% - Accent1 4 4 2 2 8 2" xfId="41153"/>
    <cellStyle name="20% - Accent1 4 4 2 2 8 2 2" xfId="41154"/>
    <cellStyle name="20% - Accent1 4 4 2 2 8 2 2 2" xfId="41155"/>
    <cellStyle name="20% - Accent1 4 4 2 2 8 2 3" xfId="41156"/>
    <cellStyle name="20% - Accent1 4 4 2 2 8 3" xfId="41157"/>
    <cellStyle name="20% - Accent1 4 4 2 2 8 3 2" xfId="41158"/>
    <cellStyle name="20% - Accent1 4 4 2 2 8 4" xfId="41159"/>
    <cellStyle name="20% - Accent1 4 4 2 2 9" xfId="41160"/>
    <cellStyle name="20% - Accent1 4 4 2 2 9 2" xfId="41161"/>
    <cellStyle name="20% - Accent1 4 4 2 2 9 2 2" xfId="41162"/>
    <cellStyle name="20% - Accent1 4 4 2 2 9 2 2 2" xfId="41163"/>
    <cellStyle name="20% - Accent1 4 4 2 2 9 2 3" xfId="41164"/>
    <cellStyle name="20% - Accent1 4 4 2 2 9 3" xfId="41165"/>
    <cellStyle name="20% - Accent1 4 4 2 2 9 3 2" xfId="41166"/>
    <cellStyle name="20% - Accent1 4 4 2 2 9 4" xfId="41167"/>
    <cellStyle name="20% - Accent1 4 4 2 3" xfId="41168"/>
    <cellStyle name="20% - Accent1 4 4 2 3 10" xfId="41169"/>
    <cellStyle name="20% - Accent1 4 4 2 3 10 2" xfId="41170"/>
    <cellStyle name="20% - Accent1 4 4 2 3 11" xfId="41171"/>
    <cellStyle name="20% - Accent1 4 4 2 3 2" xfId="41172"/>
    <cellStyle name="20% - Accent1 4 4 2 3 2 2" xfId="41173"/>
    <cellStyle name="20% - Accent1 4 4 2 3 2 2 2" xfId="41174"/>
    <cellStyle name="20% - Accent1 4 4 2 3 2 2 2 2" xfId="41175"/>
    <cellStyle name="20% - Accent1 4 4 2 3 2 2 2 2 2" xfId="41176"/>
    <cellStyle name="20% - Accent1 4 4 2 3 2 2 2 3" xfId="41177"/>
    <cellStyle name="20% - Accent1 4 4 2 3 2 2 3" xfId="41178"/>
    <cellStyle name="20% - Accent1 4 4 2 3 2 2 3 2" xfId="41179"/>
    <cellStyle name="20% - Accent1 4 4 2 3 2 2 4" xfId="41180"/>
    <cellStyle name="20% - Accent1 4 4 2 3 2 3" xfId="41181"/>
    <cellStyle name="20% - Accent1 4 4 2 3 2 3 2" xfId="41182"/>
    <cellStyle name="20% - Accent1 4 4 2 3 2 3 2 2" xfId="41183"/>
    <cellStyle name="20% - Accent1 4 4 2 3 2 3 2 2 2" xfId="41184"/>
    <cellStyle name="20% - Accent1 4 4 2 3 2 3 2 3" xfId="41185"/>
    <cellStyle name="20% - Accent1 4 4 2 3 2 3 3" xfId="41186"/>
    <cellStyle name="20% - Accent1 4 4 2 3 2 3 3 2" xfId="41187"/>
    <cellStyle name="20% - Accent1 4 4 2 3 2 3 4" xfId="41188"/>
    <cellStyle name="20% - Accent1 4 4 2 3 2 4" xfId="41189"/>
    <cellStyle name="20% - Accent1 4 4 2 3 2 4 2" xfId="41190"/>
    <cellStyle name="20% - Accent1 4 4 2 3 2 4 2 2" xfId="41191"/>
    <cellStyle name="20% - Accent1 4 4 2 3 2 4 2 2 2" xfId="41192"/>
    <cellStyle name="20% - Accent1 4 4 2 3 2 4 2 3" xfId="41193"/>
    <cellStyle name="20% - Accent1 4 4 2 3 2 4 3" xfId="41194"/>
    <cellStyle name="20% - Accent1 4 4 2 3 2 4 3 2" xfId="41195"/>
    <cellStyle name="20% - Accent1 4 4 2 3 2 4 4" xfId="41196"/>
    <cellStyle name="20% - Accent1 4 4 2 3 2 5" xfId="41197"/>
    <cellStyle name="20% - Accent1 4 4 2 3 2 5 2" xfId="41198"/>
    <cellStyle name="20% - Accent1 4 4 2 3 2 5 2 2" xfId="41199"/>
    <cellStyle name="20% - Accent1 4 4 2 3 2 5 3" xfId="41200"/>
    <cellStyle name="20% - Accent1 4 4 2 3 2 6" xfId="41201"/>
    <cellStyle name="20% - Accent1 4 4 2 3 2 6 2" xfId="41202"/>
    <cellStyle name="20% - Accent1 4 4 2 3 2 6 2 2" xfId="41203"/>
    <cellStyle name="20% - Accent1 4 4 2 3 2 6 3" xfId="41204"/>
    <cellStyle name="20% - Accent1 4 4 2 3 2 7" xfId="41205"/>
    <cellStyle name="20% - Accent1 4 4 2 3 2 7 2" xfId="41206"/>
    <cellStyle name="20% - Accent1 4 4 2 3 2 8" xfId="41207"/>
    <cellStyle name="20% - Accent1 4 4 2 3 2 8 2" xfId="41208"/>
    <cellStyle name="20% - Accent1 4 4 2 3 2 9" xfId="41209"/>
    <cellStyle name="20% - Accent1 4 4 2 3 3" xfId="41210"/>
    <cellStyle name="20% - Accent1 4 4 2 3 3 2" xfId="41211"/>
    <cellStyle name="20% - Accent1 4 4 2 3 3 2 2" xfId="41212"/>
    <cellStyle name="20% - Accent1 4 4 2 3 3 2 2 2" xfId="41213"/>
    <cellStyle name="20% - Accent1 4 4 2 3 3 2 2 2 2" xfId="41214"/>
    <cellStyle name="20% - Accent1 4 4 2 3 3 2 2 3" xfId="41215"/>
    <cellStyle name="20% - Accent1 4 4 2 3 3 2 3" xfId="41216"/>
    <cellStyle name="20% - Accent1 4 4 2 3 3 2 3 2" xfId="41217"/>
    <cellStyle name="20% - Accent1 4 4 2 3 3 2 4" xfId="41218"/>
    <cellStyle name="20% - Accent1 4 4 2 3 3 3" xfId="41219"/>
    <cellStyle name="20% - Accent1 4 4 2 3 3 3 2" xfId="41220"/>
    <cellStyle name="20% - Accent1 4 4 2 3 3 3 2 2" xfId="41221"/>
    <cellStyle name="20% - Accent1 4 4 2 3 3 3 2 2 2" xfId="41222"/>
    <cellStyle name="20% - Accent1 4 4 2 3 3 3 2 3" xfId="41223"/>
    <cellStyle name="20% - Accent1 4 4 2 3 3 3 3" xfId="41224"/>
    <cellStyle name="20% - Accent1 4 4 2 3 3 3 3 2" xfId="41225"/>
    <cellStyle name="20% - Accent1 4 4 2 3 3 3 4" xfId="41226"/>
    <cellStyle name="20% - Accent1 4 4 2 3 3 4" xfId="41227"/>
    <cellStyle name="20% - Accent1 4 4 2 3 3 4 2" xfId="41228"/>
    <cellStyle name="20% - Accent1 4 4 2 3 3 4 2 2" xfId="41229"/>
    <cellStyle name="20% - Accent1 4 4 2 3 3 4 2 2 2" xfId="41230"/>
    <cellStyle name="20% - Accent1 4 4 2 3 3 4 2 3" xfId="41231"/>
    <cellStyle name="20% - Accent1 4 4 2 3 3 4 3" xfId="41232"/>
    <cellStyle name="20% - Accent1 4 4 2 3 3 4 3 2" xfId="41233"/>
    <cellStyle name="20% - Accent1 4 4 2 3 3 4 4" xfId="41234"/>
    <cellStyle name="20% - Accent1 4 4 2 3 3 5" xfId="41235"/>
    <cellStyle name="20% - Accent1 4 4 2 3 3 5 2" xfId="41236"/>
    <cellStyle name="20% - Accent1 4 4 2 3 3 5 2 2" xfId="41237"/>
    <cellStyle name="20% - Accent1 4 4 2 3 3 5 3" xfId="41238"/>
    <cellStyle name="20% - Accent1 4 4 2 3 3 6" xfId="41239"/>
    <cellStyle name="20% - Accent1 4 4 2 3 3 6 2" xfId="41240"/>
    <cellStyle name="20% - Accent1 4 4 2 3 3 6 2 2" xfId="41241"/>
    <cellStyle name="20% - Accent1 4 4 2 3 3 6 3" xfId="41242"/>
    <cellStyle name="20% - Accent1 4 4 2 3 3 7" xfId="41243"/>
    <cellStyle name="20% - Accent1 4 4 2 3 3 7 2" xfId="41244"/>
    <cellStyle name="20% - Accent1 4 4 2 3 3 8" xfId="41245"/>
    <cellStyle name="20% - Accent1 4 4 2 3 3 8 2" xfId="41246"/>
    <cellStyle name="20% - Accent1 4 4 2 3 3 9" xfId="41247"/>
    <cellStyle name="20% - Accent1 4 4 2 3 4" xfId="41248"/>
    <cellStyle name="20% - Accent1 4 4 2 3 4 2" xfId="41249"/>
    <cellStyle name="20% - Accent1 4 4 2 3 4 2 2" xfId="41250"/>
    <cellStyle name="20% - Accent1 4 4 2 3 4 2 2 2" xfId="41251"/>
    <cellStyle name="20% - Accent1 4 4 2 3 4 2 3" xfId="41252"/>
    <cellStyle name="20% - Accent1 4 4 2 3 4 3" xfId="41253"/>
    <cellStyle name="20% - Accent1 4 4 2 3 4 3 2" xfId="41254"/>
    <cellStyle name="20% - Accent1 4 4 2 3 4 4" xfId="41255"/>
    <cellStyle name="20% - Accent1 4 4 2 3 5" xfId="41256"/>
    <cellStyle name="20% - Accent1 4 4 2 3 5 2" xfId="41257"/>
    <cellStyle name="20% - Accent1 4 4 2 3 5 2 2" xfId="41258"/>
    <cellStyle name="20% - Accent1 4 4 2 3 5 2 2 2" xfId="41259"/>
    <cellStyle name="20% - Accent1 4 4 2 3 5 2 3" xfId="41260"/>
    <cellStyle name="20% - Accent1 4 4 2 3 5 3" xfId="41261"/>
    <cellStyle name="20% - Accent1 4 4 2 3 5 3 2" xfId="41262"/>
    <cellStyle name="20% - Accent1 4 4 2 3 5 4" xfId="41263"/>
    <cellStyle name="20% - Accent1 4 4 2 3 6" xfId="41264"/>
    <cellStyle name="20% - Accent1 4 4 2 3 6 2" xfId="41265"/>
    <cellStyle name="20% - Accent1 4 4 2 3 6 2 2" xfId="41266"/>
    <cellStyle name="20% - Accent1 4 4 2 3 6 2 2 2" xfId="41267"/>
    <cellStyle name="20% - Accent1 4 4 2 3 6 2 3" xfId="41268"/>
    <cellStyle name="20% - Accent1 4 4 2 3 6 3" xfId="41269"/>
    <cellStyle name="20% - Accent1 4 4 2 3 6 3 2" xfId="41270"/>
    <cellStyle name="20% - Accent1 4 4 2 3 6 4" xfId="41271"/>
    <cellStyle name="20% - Accent1 4 4 2 3 7" xfId="41272"/>
    <cellStyle name="20% - Accent1 4 4 2 3 7 2" xfId="41273"/>
    <cellStyle name="20% - Accent1 4 4 2 3 7 2 2" xfId="41274"/>
    <cellStyle name="20% - Accent1 4 4 2 3 7 3" xfId="41275"/>
    <cellStyle name="20% - Accent1 4 4 2 3 8" xfId="41276"/>
    <cellStyle name="20% - Accent1 4 4 2 3 8 2" xfId="41277"/>
    <cellStyle name="20% - Accent1 4 4 2 3 8 2 2" xfId="41278"/>
    <cellStyle name="20% - Accent1 4 4 2 3 8 3" xfId="41279"/>
    <cellStyle name="20% - Accent1 4 4 2 3 9" xfId="41280"/>
    <cellStyle name="20% - Accent1 4 4 2 3 9 2" xfId="41281"/>
    <cellStyle name="20% - Accent1 4 4 2 4" xfId="41282"/>
    <cellStyle name="20% - Accent1 4 4 2 4 10" xfId="41283"/>
    <cellStyle name="20% - Accent1 4 4 2 4 10 2" xfId="41284"/>
    <cellStyle name="20% - Accent1 4 4 2 4 11" xfId="41285"/>
    <cellStyle name="20% - Accent1 4 4 2 4 2" xfId="41286"/>
    <cellStyle name="20% - Accent1 4 4 2 4 2 2" xfId="41287"/>
    <cellStyle name="20% - Accent1 4 4 2 4 2 2 2" xfId="41288"/>
    <cellStyle name="20% - Accent1 4 4 2 4 2 2 2 2" xfId="41289"/>
    <cellStyle name="20% - Accent1 4 4 2 4 2 2 2 2 2" xfId="41290"/>
    <cellStyle name="20% - Accent1 4 4 2 4 2 2 2 3" xfId="41291"/>
    <cellStyle name="20% - Accent1 4 4 2 4 2 2 3" xfId="41292"/>
    <cellStyle name="20% - Accent1 4 4 2 4 2 2 3 2" xfId="41293"/>
    <cellStyle name="20% - Accent1 4 4 2 4 2 2 4" xfId="41294"/>
    <cellStyle name="20% - Accent1 4 4 2 4 2 3" xfId="41295"/>
    <cellStyle name="20% - Accent1 4 4 2 4 2 3 2" xfId="41296"/>
    <cellStyle name="20% - Accent1 4 4 2 4 2 3 2 2" xfId="41297"/>
    <cellStyle name="20% - Accent1 4 4 2 4 2 3 2 2 2" xfId="41298"/>
    <cellStyle name="20% - Accent1 4 4 2 4 2 3 2 3" xfId="41299"/>
    <cellStyle name="20% - Accent1 4 4 2 4 2 3 3" xfId="41300"/>
    <cellStyle name="20% - Accent1 4 4 2 4 2 3 3 2" xfId="41301"/>
    <cellStyle name="20% - Accent1 4 4 2 4 2 3 4" xfId="41302"/>
    <cellStyle name="20% - Accent1 4 4 2 4 2 4" xfId="41303"/>
    <cellStyle name="20% - Accent1 4 4 2 4 2 4 2" xfId="41304"/>
    <cellStyle name="20% - Accent1 4 4 2 4 2 4 2 2" xfId="41305"/>
    <cellStyle name="20% - Accent1 4 4 2 4 2 4 2 2 2" xfId="41306"/>
    <cellStyle name="20% - Accent1 4 4 2 4 2 4 2 3" xfId="41307"/>
    <cellStyle name="20% - Accent1 4 4 2 4 2 4 3" xfId="41308"/>
    <cellStyle name="20% - Accent1 4 4 2 4 2 4 3 2" xfId="41309"/>
    <cellStyle name="20% - Accent1 4 4 2 4 2 4 4" xfId="41310"/>
    <cellStyle name="20% - Accent1 4 4 2 4 2 5" xfId="41311"/>
    <cellStyle name="20% - Accent1 4 4 2 4 2 5 2" xfId="41312"/>
    <cellStyle name="20% - Accent1 4 4 2 4 2 5 2 2" xfId="41313"/>
    <cellStyle name="20% - Accent1 4 4 2 4 2 5 3" xfId="41314"/>
    <cellStyle name="20% - Accent1 4 4 2 4 2 6" xfId="41315"/>
    <cellStyle name="20% - Accent1 4 4 2 4 2 6 2" xfId="41316"/>
    <cellStyle name="20% - Accent1 4 4 2 4 2 6 2 2" xfId="41317"/>
    <cellStyle name="20% - Accent1 4 4 2 4 2 6 3" xfId="41318"/>
    <cellStyle name="20% - Accent1 4 4 2 4 2 7" xfId="41319"/>
    <cellStyle name="20% - Accent1 4 4 2 4 2 7 2" xfId="41320"/>
    <cellStyle name="20% - Accent1 4 4 2 4 2 8" xfId="41321"/>
    <cellStyle name="20% - Accent1 4 4 2 4 2 8 2" xfId="41322"/>
    <cellStyle name="20% - Accent1 4 4 2 4 2 9" xfId="41323"/>
    <cellStyle name="20% - Accent1 4 4 2 4 3" xfId="41324"/>
    <cellStyle name="20% - Accent1 4 4 2 4 3 2" xfId="41325"/>
    <cellStyle name="20% - Accent1 4 4 2 4 3 2 2" xfId="41326"/>
    <cellStyle name="20% - Accent1 4 4 2 4 3 2 2 2" xfId="41327"/>
    <cellStyle name="20% - Accent1 4 4 2 4 3 2 2 2 2" xfId="41328"/>
    <cellStyle name="20% - Accent1 4 4 2 4 3 2 2 3" xfId="41329"/>
    <cellStyle name="20% - Accent1 4 4 2 4 3 2 3" xfId="41330"/>
    <cellStyle name="20% - Accent1 4 4 2 4 3 2 3 2" xfId="41331"/>
    <cellStyle name="20% - Accent1 4 4 2 4 3 2 4" xfId="41332"/>
    <cellStyle name="20% - Accent1 4 4 2 4 3 3" xfId="41333"/>
    <cellStyle name="20% - Accent1 4 4 2 4 3 3 2" xfId="41334"/>
    <cellStyle name="20% - Accent1 4 4 2 4 3 3 2 2" xfId="41335"/>
    <cellStyle name="20% - Accent1 4 4 2 4 3 3 2 2 2" xfId="41336"/>
    <cellStyle name="20% - Accent1 4 4 2 4 3 3 2 3" xfId="41337"/>
    <cellStyle name="20% - Accent1 4 4 2 4 3 3 3" xfId="41338"/>
    <cellStyle name="20% - Accent1 4 4 2 4 3 3 3 2" xfId="41339"/>
    <cellStyle name="20% - Accent1 4 4 2 4 3 3 4" xfId="41340"/>
    <cellStyle name="20% - Accent1 4 4 2 4 3 4" xfId="41341"/>
    <cellStyle name="20% - Accent1 4 4 2 4 3 4 2" xfId="41342"/>
    <cellStyle name="20% - Accent1 4 4 2 4 3 4 2 2" xfId="41343"/>
    <cellStyle name="20% - Accent1 4 4 2 4 3 4 2 2 2" xfId="41344"/>
    <cellStyle name="20% - Accent1 4 4 2 4 3 4 2 3" xfId="41345"/>
    <cellStyle name="20% - Accent1 4 4 2 4 3 4 3" xfId="41346"/>
    <cellStyle name="20% - Accent1 4 4 2 4 3 4 3 2" xfId="41347"/>
    <cellStyle name="20% - Accent1 4 4 2 4 3 4 4" xfId="41348"/>
    <cellStyle name="20% - Accent1 4 4 2 4 3 5" xfId="41349"/>
    <cellStyle name="20% - Accent1 4 4 2 4 3 5 2" xfId="41350"/>
    <cellStyle name="20% - Accent1 4 4 2 4 3 5 2 2" xfId="41351"/>
    <cellStyle name="20% - Accent1 4 4 2 4 3 5 3" xfId="41352"/>
    <cellStyle name="20% - Accent1 4 4 2 4 3 6" xfId="41353"/>
    <cellStyle name="20% - Accent1 4 4 2 4 3 6 2" xfId="41354"/>
    <cellStyle name="20% - Accent1 4 4 2 4 3 6 2 2" xfId="41355"/>
    <cellStyle name="20% - Accent1 4 4 2 4 3 6 3" xfId="41356"/>
    <cellStyle name="20% - Accent1 4 4 2 4 3 7" xfId="41357"/>
    <cellStyle name="20% - Accent1 4 4 2 4 3 7 2" xfId="41358"/>
    <cellStyle name="20% - Accent1 4 4 2 4 3 8" xfId="41359"/>
    <cellStyle name="20% - Accent1 4 4 2 4 3 8 2" xfId="41360"/>
    <cellStyle name="20% - Accent1 4 4 2 4 3 9" xfId="41361"/>
    <cellStyle name="20% - Accent1 4 4 2 4 4" xfId="41362"/>
    <cellStyle name="20% - Accent1 4 4 2 4 4 2" xfId="41363"/>
    <cellStyle name="20% - Accent1 4 4 2 4 4 2 2" xfId="41364"/>
    <cellStyle name="20% - Accent1 4 4 2 4 4 2 2 2" xfId="41365"/>
    <cellStyle name="20% - Accent1 4 4 2 4 4 2 3" xfId="41366"/>
    <cellStyle name="20% - Accent1 4 4 2 4 4 3" xfId="41367"/>
    <cellStyle name="20% - Accent1 4 4 2 4 4 3 2" xfId="41368"/>
    <cellStyle name="20% - Accent1 4 4 2 4 4 4" xfId="41369"/>
    <cellStyle name="20% - Accent1 4 4 2 4 5" xfId="41370"/>
    <cellStyle name="20% - Accent1 4 4 2 4 5 2" xfId="41371"/>
    <cellStyle name="20% - Accent1 4 4 2 4 5 2 2" xfId="41372"/>
    <cellStyle name="20% - Accent1 4 4 2 4 5 2 2 2" xfId="41373"/>
    <cellStyle name="20% - Accent1 4 4 2 4 5 2 3" xfId="41374"/>
    <cellStyle name="20% - Accent1 4 4 2 4 5 3" xfId="41375"/>
    <cellStyle name="20% - Accent1 4 4 2 4 5 3 2" xfId="41376"/>
    <cellStyle name="20% - Accent1 4 4 2 4 5 4" xfId="41377"/>
    <cellStyle name="20% - Accent1 4 4 2 4 6" xfId="41378"/>
    <cellStyle name="20% - Accent1 4 4 2 4 6 2" xfId="41379"/>
    <cellStyle name="20% - Accent1 4 4 2 4 6 2 2" xfId="41380"/>
    <cellStyle name="20% - Accent1 4 4 2 4 6 2 2 2" xfId="41381"/>
    <cellStyle name="20% - Accent1 4 4 2 4 6 2 3" xfId="41382"/>
    <cellStyle name="20% - Accent1 4 4 2 4 6 3" xfId="41383"/>
    <cellStyle name="20% - Accent1 4 4 2 4 6 3 2" xfId="41384"/>
    <cellStyle name="20% - Accent1 4 4 2 4 6 4" xfId="41385"/>
    <cellStyle name="20% - Accent1 4 4 2 4 7" xfId="41386"/>
    <cellStyle name="20% - Accent1 4 4 2 4 7 2" xfId="41387"/>
    <cellStyle name="20% - Accent1 4 4 2 4 7 2 2" xfId="41388"/>
    <cellStyle name="20% - Accent1 4 4 2 4 7 3" xfId="41389"/>
    <cellStyle name="20% - Accent1 4 4 2 4 8" xfId="41390"/>
    <cellStyle name="20% - Accent1 4 4 2 4 8 2" xfId="41391"/>
    <cellStyle name="20% - Accent1 4 4 2 4 8 2 2" xfId="41392"/>
    <cellStyle name="20% - Accent1 4 4 2 4 8 3" xfId="41393"/>
    <cellStyle name="20% - Accent1 4 4 2 4 9" xfId="41394"/>
    <cellStyle name="20% - Accent1 4 4 2 4 9 2" xfId="41395"/>
    <cellStyle name="20% - Accent1 4 4 2 5" xfId="41396"/>
    <cellStyle name="20% - Accent1 4 4 2 5 10" xfId="41397"/>
    <cellStyle name="20% - Accent1 4 4 2 5 10 2" xfId="41398"/>
    <cellStyle name="20% - Accent1 4 4 2 5 11" xfId="41399"/>
    <cellStyle name="20% - Accent1 4 4 2 5 2" xfId="41400"/>
    <cellStyle name="20% - Accent1 4 4 2 5 2 2" xfId="41401"/>
    <cellStyle name="20% - Accent1 4 4 2 5 2 2 2" xfId="41402"/>
    <cellStyle name="20% - Accent1 4 4 2 5 2 2 2 2" xfId="41403"/>
    <cellStyle name="20% - Accent1 4 4 2 5 2 2 2 2 2" xfId="41404"/>
    <cellStyle name="20% - Accent1 4 4 2 5 2 2 2 3" xfId="41405"/>
    <cellStyle name="20% - Accent1 4 4 2 5 2 2 3" xfId="41406"/>
    <cellStyle name="20% - Accent1 4 4 2 5 2 2 3 2" xfId="41407"/>
    <cellStyle name="20% - Accent1 4 4 2 5 2 2 4" xfId="41408"/>
    <cellStyle name="20% - Accent1 4 4 2 5 2 3" xfId="41409"/>
    <cellStyle name="20% - Accent1 4 4 2 5 2 3 2" xfId="41410"/>
    <cellStyle name="20% - Accent1 4 4 2 5 2 3 2 2" xfId="41411"/>
    <cellStyle name="20% - Accent1 4 4 2 5 2 3 2 2 2" xfId="41412"/>
    <cellStyle name="20% - Accent1 4 4 2 5 2 3 2 3" xfId="41413"/>
    <cellStyle name="20% - Accent1 4 4 2 5 2 3 3" xfId="41414"/>
    <cellStyle name="20% - Accent1 4 4 2 5 2 3 3 2" xfId="41415"/>
    <cellStyle name="20% - Accent1 4 4 2 5 2 3 4" xfId="41416"/>
    <cellStyle name="20% - Accent1 4 4 2 5 2 4" xfId="41417"/>
    <cellStyle name="20% - Accent1 4 4 2 5 2 4 2" xfId="41418"/>
    <cellStyle name="20% - Accent1 4 4 2 5 2 4 2 2" xfId="41419"/>
    <cellStyle name="20% - Accent1 4 4 2 5 2 4 2 2 2" xfId="41420"/>
    <cellStyle name="20% - Accent1 4 4 2 5 2 4 2 3" xfId="41421"/>
    <cellStyle name="20% - Accent1 4 4 2 5 2 4 3" xfId="41422"/>
    <cellStyle name="20% - Accent1 4 4 2 5 2 4 3 2" xfId="41423"/>
    <cellStyle name="20% - Accent1 4 4 2 5 2 4 4" xfId="41424"/>
    <cellStyle name="20% - Accent1 4 4 2 5 2 5" xfId="41425"/>
    <cellStyle name="20% - Accent1 4 4 2 5 2 5 2" xfId="41426"/>
    <cellStyle name="20% - Accent1 4 4 2 5 2 5 2 2" xfId="41427"/>
    <cellStyle name="20% - Accent1 4 4 2 5 2 5 3" xfId="41428"/>
    <cellStyle name="20% - Accent1 4 4 2 5 2 6" xfId="41429"/>
    <cellStyle name="20% - Accent1 4 4 2 5 2 6 2" xfId="41430"/>
    <cellStyle name="20% - Accent1 4 4 2 5 2 6 2 2" xfId="41431"/>
    <cellStyle name="20% - Accent1 4 4 2 5 2 6 3" xfId="41432"/>
    <cellStyle name="20% - Accent1 4 4 2 5 2 7" xfId="41433"/>
    <cellStyle name="20% - Accent1 4 4 2 5 2 7 2" xfId="41434"/>
    <cellStyle name="20% - Accent1 4 4 2 5 2 8" xfId="41435"/>
    <cellStyle name="20% - Accent1 4 4 2 5 2 8 2" xfId="41436"/>
    <cellStyle name="20% - Accent1 4 4 2 5 2 9" xfId="41437"/>
    <cellStyle name="20% - Accent1 4 4 2 5 3" xfId="41438"/>
    <cellStyle name="20% - Accent1 4 4 2 5 3 2" xfId="41439"/>
    <cellStyle name="20% - Accent1 4 4 2 5 3 2 2" xfId="41440"/>
    <cellStyle name="20% - Accent1 4 4 2 5 3 2 2 2" xfId="41441"/>
    <cellStyle name="20% - Accent1 4 4 2 5 3 2 2 2 2" xfId="41442"/>
    <cellStyle name="20% - Accent1 4 4 2 5 3 2 2 3" xfId="41443"/>
    <cellStyle name="20% - Accent1 4 4 2 5 3 2 3" xfId="41444"/>
    <cellStyle name="20% - Accent1 4 4 2 5 3 2 3 2" xfId="41445"/>
    <cellStyle name="20% - Accent1 4 4 2 5 3 2 4" xfId="41446"/>
    <cellStyle name="20% - Accent1 4 4 2 5 3 3" xfId="41447"/>
    <cellStyle name="20% - Accent1 4 4 2 5 3 3 2" xfId="41448"/>
    <cellStyle name="20% - Accent1 4 4 2 5 3 3 2 2" xfId="41449"/>
    <cellStyle name="20% - Accent1 4 4 2 5 3 3 2 2 2" xfId="41450"/>
    <cellStyle name="20% - Accent1 4 4 2 5 3 3 2 3" xfId="41451"/>
    <cellStyle name="20% - Accent1 4 4 2 5 3 3 3" xfId="41452"/>
    <cellStyle name="20% - Accent1 4 4 2 5 3 3 3 2" xfId="41453"/>
    <cellStyle name="20% - Accent1 4 4 2 5 3 3 4" xfId="41454"/>
    <cellStyle name="20% - Accent1 4 4 2 5 3 4" xfId="41455"/>
    <cellStyle name="20% - Accent1 4 4 2 5 3 4 2" xfId="41456"/>
    <cellStyle name="20% - Accent1 4 4 2 5 3 4 2 2" xfId="41457"/>
    <cellStyle name="20% - Accent1 4 4 2 5 3 4 2 2 2" xfId="41458"/>
    <cellStyle name="20% - Accent1 4 4 2 5 3 4 2 3" xfId="41459"/>
    <cellStyle name="20% - Accent1 4 4 2 5 3 4 3" xfId="41460"/>
    <cellStyle name="20% - Accent1 4 4 2 5 3 4 3 2" xfId="41461"/>
    <cellStyle name="20% - Accent1 4 4 2 5 3 4 4" xfId="41462"/>
    <cellStyle name="20% - Accent1 4 4 2 5 3 5" xfId="41463"/>
    <cellStyle name="20% - Accent1 4 4 2 5 3 5 2" xfId="41464"/>
    <cellStyle name="20% - Accent1 4 4 2 5 3 5 2 2" xfId="41465"/>
    <cellStyle name="20% - Accent1 4 4 2 5 3 5 3" xfId="41466"/>
    <cellStyle name="20% - Accent1 4 4 2 5 3 6" xfId="41467"/>
    <cellStyle name="20% - Accent1 4 4 2 5 3 6 2" xfId="41468"/>
    <cellStyle name="20% - Accent1 4 4 2 5 3 6 2 2" xfId="41469"/>
    <cellStyle name="20% - Accent1 4 4 2 5 3 6 3" xfId="41470"/>
    <cellStyle name="20% - Accent1 4 4 2 5 3 7" xfId="41471"/>
    <cellStyle name="20% - Accent1 4 4 2 5 3 7 2" xfId="41472"/>
    <cellStyle name="20% - Accent1 4 4 2 5 3 8" xfId="41473"/>
    <cellStyle name="20% - Accent1 4 4 2 5 3 8 2" xfId="41474"/>
    <cellStyle name="20% - Accent1 4 4 2 5 3 9" xfId="41475"/>
    <cellStyle name="20% - Accent1 4 4 2 5 4" xfId="41476"/>
    <cellStyle name="20% - Accent1 4 4 2 5 4 2" xfId="41477"/>
    <cellStyle name="20% - Accent1 4 4 2 5 4 2 2" xfId="41478"/>
    <cellStyle name="20% - Accent1 4 4 2 5 4 2 2 2" xfId="41479"/>
    <cellStyle name="20% - Accent1 4 4 2 5 4 2 3" xfId="41480"/>
    <cellStyle name="20% - Accent1 4 4 2 5 4 3" xfId="41481"/>
    <cellStyle name="20% - Accent1 4 4 2 5 4 3 2" xfId="41482"/>
    <cellStyle name="20% - Accent1 4 4 2 5 4 4" xfId="41483"/>
    <cellStyle name="20% - Accent1 4 4 2 5 5" xfId="41484"/>
    <cellStyle name="20% - Accent1 4 4 2 5 5 2" xfId="41485"/>
    <cellStyle name="20% - Accent1 4 4 2 5 5 2 2" xfId="41486"/>
    <cellStyle name="20% - Accent1 4 4 2 5 5 2 2 2" xfId="41487"/>
    <cellStyle name="20% - Accent1 4 4 2 5 5 2 3" xfId="41488"/>
    <cellStyle name="20% - Accent1 4 4 2 5 5 3" xfId="41489"/>
    <cellStyle name="20% - Accent1 4 4 2 5 5 3 2" xfId="41490"/>
    <cellStyle name="20% - Accent1 4 4 2 5 5 4" xfId="41491"/>
    <cellStyle name="20% - Accent1 4 4 2 5 6" xfId="41492"/>
    <cellStyle name="20% - Accent1 4 4 2 5 6 2" xfId="41493"/>
    <cellStyle name="20% - Accent1 4 4 2 5 6 2 2" xfId="41494"/>
    <cellStyle name="20% - Accent1 4 4 2 5 6 2 2 2" xfId="41495"/>
    <cellStyle name="20% - Accent1 4 4 2 5 6 2 3" xfId="41496"/>
    <cellStyle name="20% - Accent1 4 4 2 5 6 3" xfId="41497"/>
    <cellStyle name="20% - Accent1 4 4 2 5 6 3 2" xfId="41498"/>
    <cellStyle name="20% - Accent1 4 4 2 5 6 4" xfId="41499"/>
    <cellStyle name="20% - Accent1 4 4 2 5 7" xfId="41500"/>
    <cellStyle name="20% - Accent1 4 4 2 5 7 2" xfId="41501"/>
    <cellStyle name="20% - Accent1 4 4 2 5 7 2 2" xfId="41502"/>
    <cellStyle name="20% - Accent1 4 4 2 5 7 3" xfId="41503"/>
    <cellStyle name="20% - Accent1 4 4 2 5 8" xfId="41504"/>
    <cellStyle name="20% - Accent1 4 4 2 5 8 2" xfId="41505"/>
    <cellStyle name="20% - Accent1 4 4 2 5 8 2 2" xfId="41506"/>
    <cellStyle name="20% - Accent1 4 4 2 5 8 3" xfId="41507"/>
    <cellStyle name="20% - Accent1 4 4 2 5 9" xfId="41508"/>
    <cellStyle name="20% - Accent1 4 4 2 5 9 2" xfId="41509"/>
    <cellStyle name="20% - Accent1 4 4 2 6" xfId="41510"/>
    <cellStyle name="20% - Accent1 4 4 2 6 2" xfId="41511"/>
    <cellStyle name="20% - Accent1 4 4 2 6 2 2" xfId="41512"/>
    <cellStyle name="20% - Accent1 4 4 2 6 2 2 2" xfId="41513"/>
    <cellStyle name="20% - Accent1 4 4 2 6 2 2 2 2" xfId="41514"/>
    <cellStyle name="20% - Accent1 4 4 2 6 2 2 3" xfId="41515"/>
    <cellStyle name="20% - Accent1 4 4 2 6 2 3" xfId="41516"/>
    <cellStyle name="20% - Accent1 4 4 2 6 2 3 2" xfId="41517"/>
    <cellStyle name="20% - Accent1 4 4 2 6 2 4" xfId="41518"/>
    <cellStyle name="20% - Accent1 4 4 2 6 3" xfId="41519"/>
    <cellStyle name="20% - Accent1 4 4 2 6 3 2" xfId="41520"/>
    <cellStyle name="20% - Accent1 4 4 2 6 3 2 2" xfId="41521"/>
    <cellStyle name="20% - Accent1 4 4 2 6 3 2 2 2" xfId="41522"/>
    <cellStyle name="20% - Accent1 4 4 2 6 3 2 3" xfId="41523"/>
    <cellStyle name="20% - Accent1 4 4 2 6 3 3" xfId="41524"/>
    <cellStyle name="20% - Accent1 4 4 2 6 3 3 2" xfId="41525"/>
    <cellStyle name="20% - Accent1 4 4 2 6 3 4" xfId="41526"/>
    <cellStyle name="20% - Accent1 4 4 2 6 4" xfId="41527"/>
    <cellStyle name="20% - Accent1 4 4 2 6 4 2" xfId="41528"/>
    <cellStyle name="20% - Accent1 4 4 2 6 4 2 2" xfId="41529"/>
    <cellStyle name="20% - Accent1 4 4 2 6 4 2 2 2" xfId="41530"/>
    <cellStyle name="20% - Accent1 4 4 2 6 4 2 3" xfId="41531"/>
    <cellStyle name="20% - Accent1 4 4 2 6 4 3" xfId="41532"/>
    <cellStyle name="20% - Accent1 4 4 2 6 4 3 2" xfId="41533"/>
    <cellStyle name="20% - Accent1 4 4 2 6 4 4" xfId="41534"/>
    <cellStyle name="20% - Accent1 4 4 2 6 5" xfId="41535"/>
    <cellStyle name="20% - Accent1 4 4 2 6 5 2" xfId="41536"/>
    <cellStyle name="20% - Accent1 4 4 2 6 5 2 2" xfId="41537"/>
    <cellStyle name="20% - Accent1 4 4 2 6 5 3" xfId="41538"/>
    <cellStyle name="20% - Accent1 4 4 2 6 6" xfId="41539"/>
    <cellStyle name="20% - Accent1 4 4 2 6 6 2" xfId="41540"/>
    <cellStyle name="20% - Accent1 4 4 2 6 6 2 2" xfId="41541"/>
    <cellStyle name="20% - Accent1 4 4 2 6 6 3" xfId="41542"/>
    <cellStyle name="20% - Accent1 4 4 2 6 7" xfId="41543"/>
    <cellStyle name="20% - Accent1 4 4 2 6 7 2" xfId="41544"/>
    <cellStyle name="20% - Accent1 4 4 2 6 8" xfId="41545"/>
    <cellStyle name="20% - Accent1 4 4 2 6 8 2" xfId="41546"/>
    <cellStyle name="20% - Accent1 4 4 2 6 9" xfId="41547"/>
    <cellStyle name="20% - Accent1 4 4 2 7" xfId="41548"/>
    <cellStyle name="20% - Accent1 4 4 2 7 2" xfId="41549"/>
    <cellStyle name="20% - Accent1 4 4 2 7 2 2" xfId="41550"/>
    <cellStyle name="20% - Accent1 4 4 2 7 2 2 2" xfId="41551"/>
    <cellStyle name="20% - Accent1 4 4 2 7 2 2 2 2" xfId="41552"/>
    <cellStyle name="20% - Accent1 4 4 2 7 2 2 3" xfId="41553"/>
    <cellStyle name="20% - Accent1 4 4 2 7 2 3" xfId="41554"/>
    <cellStyle name="20% - Accent1 4 4 2 7 2 3 2" xfId="41555"/>
    <cellStyle name="20% - Accent1 4 4 2 7 2 4" xfId="41556"/>
    <cellStyle name="20% - Accent1 4 4 2 7 3" xfId="41557"/>
    <cellStyle name="20% - Accent1 4 4 2 7 3 2" xfId="41558"/>
    <cellStyle name="20% - Accent1 4 4 2 7 3 2 2" xfId="41559"/>
    <cellStyle name="20% - Accent1 4 4 2 7 3 2 2 2" xfId="41560"/>
    <cellStyle name="20% - Accent1 4 4 2 7 3 2 3" xfId="41561"/>
    <cellStyle name="20% - Accent1 4 4 2 7 3 3" xfId="41562"/>
    <cellStyle name="20% - Accent1 4 4 2 7 3 3 2" xfId="41563"/>
    <cellStyle name="20% - Accent1 4 4 2 7 3 4" xfId="41564"/>
    <cellStyle name="20% - Accent1 4 4 2 7 4" xfId="41565"/>
    <cellStyle name="20% - Accent1 4 4 2 7 4 2" xfId="41566"/>
    <cellStyle name="20% - Accent1 4 4 2 7 4 2 2" xfId="41567"/>
    <cellStyle name="20% - Accent1 4 4 2 7 4 2 2 2" xfId="41568"/>
    <cellStyle name="20% - Accent1 4 4 2 7 4 2 3" xfId="41569"/>
    <cellStyle name="20% - Accent1 4 4 2 7 4 3" xfId="41570"/>
    <cellStyle name="20% - Accent1 4 4 2 7 4 3 2" xfId="41571"/>
    <cellStyle name="20% - Accent1 4 4 2 7 4 4" xfId="41572"/>
    <cellStyle name="20% - Accent1 4 4 2 7 5" xfId="41573"/>
    <cellStyle name="20% - Accent1 4 4 2 7 5 2" xfId="41574"/>
    <cellStyle name="20% - Accent1 4 4 2 7 5 2 2" xfId="41575"/>
    <cellStyle name="20% - Accent1 4 4 2 7 5 3" xfId="41576"/>
    <cellStyle name="20% - Accent1 4 4 2 7 6" xfId="41577"/>
    <cellStyle name="20% - Accent1 4 4 2 7 6 2" xfId="41578"/>
    <cellStyle name="20% - Accent1 4 4 2 7 6 2 2" xfId="41579"/>
    <cellStyle name="20% - Accent1 4 4 2 7 6 3" xfId="41580"/>
    <cellStyle name="20% - Accent1 4 4 2 7 7" xfId="41581"/>
    <cellStyle name="20% - Accent1 4 4 2 7 7 2" xfId="41582"/>
    <cellStyle name="20% - Accent1 4 4 2 7 8" xfId="41583"/>
    <cellStyle name="20% - Accent1 4 4 2 7 8 2" xfId="41584"/>
    <cellStyle name="20% - Accent1 4 4 2 7 9" xfId="41585"/>
    <cellStyle name="20% - Accent1 4 4 2 8" xfId="41586"/>
    <cellStyle name="20% - Accent1 4 4 2 8 2" xfId="41587"/>
    <cellStyle name="20% - Accent1 4 4 2 8 2 2" xfId="41588"/>
    <cellStyle name="20% - Accent1 4 4 2 8 2 2 2" xfId="41589"/>
    <cellStyle name="20% - Accent1 4 4 2 8 2 3" xfId="41590"/>
    <cellStyle name="20% - Accent1 4 4 2 8 3" xfId="41591"/>
    <cellStyle name="20% - Accent1 4 4 2 8 3 2" xfId="41592"/>
    <cellStyle name="20% - Accent1 4 4 2 8 4" xfId="41593"/>
    <cellStyle name="20% - Accent1 4 4 2 9" xfId="41594"/>
    <cellStyle name="20% - Accent1 4 4 2 9 2" xfId="41595"/>
    <cellStyle name="20% - Accent1 4 4 2 9 2 2" xfId="41596"/>
    <cellStyle name="20% - Accent1 4 4 2 9 2 2 2" xfId="41597"/>
    <cellStyle name="20% - Accent1 4 4 2 9 2 3" xfId="41598"/>
    <cellStyle name="20% - Accent1 4 4 2 9 3" xfId="41599"/>
    <cellStyle name="20% - Accent1 4 4 2 9 3 2" xfId="41600"/>
    <cellStyle name="20% - Accent1 4 4 2 9 4" xfId="41601"/>
    <cellStyle name="20% - Accent1 4 4 3" xfId="41602"/>
    <cellStyle name="20% - Accent1 4 4 3 10" xfId="41603"/>
    <cellStyle name="20% - Accent1 4 4 3 10 2" xfId="41604"/>
    <cellStyle name="20% - Accent1 4 4 3 10 2 2" xfId="41605"/>
    <cellStyle name="20% - Accent1 4 4 3 10 3" xfId="41606"/>
    <cellStyle name="20% - Accent1 4 4 3 11" xfId="41607"/>
    <cellStyle name="20% - Accent1 4 4 3 11 2" xfId="41608"/>
    <cellStyle name="20% - Accent1 4 4 3 11 2 2" xfId="41609"/>
    <cellStyle name="20% - Accent1 4 4 3 11 3" xfId="41610"/>
    <cellStyle name="20% - Accent1 4 4 3 12" xfId="41611"/>
    <cellStyle name="20% - Accent1 4 4 3 12 2" xfId="41612"/>
    <cellStyle name="20% - Accent1 4 4 3 13" xfId="41613"/>
    <cellStyle name="20% - Accent1 4 4 3 13 2" xfId="41614"/>
    <cellStyle name="20% - Accent1 4 4 3 14" xfId="41615"/>
    <cellStyle name="20% - Accent1 4 4 3 2" xfId="41616"/>
    <cellStyle name="20% - Accent1 4 4 3 2 10" xfId="41617"/>
    <cellStyle name="20% - Accent1 4 4 3 2 10 2" xfId="41618"/>
    <cellStyle name="20% - Accent1 4 4 3 2 11" xfId="41619"/>
    <cellStyle name="20% - Accent1 4 4 3 2 2" xfId="41620"/>
    <cellStyle name="20% - Accent1 4 4 3 2 2 2" xfId="41621"/>
    <cellStyle name="20% - Accent1 4 4 3 2 2 2 2" xfId="41622"/>
    <cellStyle name="20% - Accent1 4 4 3 2 2 2 2 2" xfId="41623"/>
    <cellStyle name="20% - Accent1 4 4 3 2 2 2 2 2 2" xfId="41624"/>
    <cellStyle name="20% - Accent1 4 4 3 2 2 2 2 3" xfId="41625"/>
    <cellStyle name="20% - Accent1 4 4 3 2 2 2 3" xfId="41626"/>
    <cellStyle name="20% - Accent1 4 4 3 2 2 2 3 2" xfId="41627"/>
    <cellStyle name="20% - Accent1 4 4 3 2 2 2 4" xfId="41628"/>
    <cellStyle name="20% - Accent1 4 4 3 2 2 3" xfId="41629"/>
    <cellStyle name="20% - Accent1 4 4 3 2 2 3 2" xfId="41630"/>
    <cellStyle name="20% - Accent1 4 4 3 2 2 3 2 2" xfId="41631"/>
    <cellStyle name="20% - Accent1 4 4 3 2 2 3 2 2 2" xfId="41632"/>
    <cellStyle name="20% - Accent1 4 4 3 2 2 3 2 3" xfId="41633"/>
    <cellStyle name="20% - Accent1 4 4 3 2 2 3 3" xfId="41634"/>
    <cellStyle name="20% - Accent1 4 4 3 2 2 3 3 2" xfId="41635"/>
    <cellStyle name="20% - Accent1 4 4 3 2 2 3 4" xfId="41636"/>
    <cellStyle name="20% - Accent1 4 4 3 2 2 4" xfId="41637"/>
    <cellStyle name="20% - Accent1 4 4 3 2 2 4 2" xfId="41638"/>
    <cellStyle name="20% - Accent1 4 4 3 2 2 4 2 2" xfId="41639"/>
    <cellStyle name="20% - Accent1 4 4 3 2 2 4 2 2 2" xfId="41640"/>
    <cellStyle name="20% - Accent1 4 4 3 2 2 4 2 3" xfId="41641"/>
    <cellStyle name="20% - Accent1 4 4 3 2 2 4 3" xfId="41642"/>
    <cellStyle name="20% - Accent1 4 4 3 2 2 4 3 2" xfId="41643"/>
    <cellStyle name="20% - Accent1 4 4 3 2 2 4 4" xfId="41644"/>
    <cellStyle name="20% - Accent1 4 4 3 2 2 5" xfId="41645"/>
    <cellStyle name="20% - Accent1 4 4 3 2 2 5 2" xfId="41646"/>
    <cellStyle name="20% - Accent1 4 4 3 2 2 5 2 2" xfId="41647"/>
    <cellStyle name="20% - Accent1 4 4 3 2 2 5 3" xfId="41648"/>
    <cellStyle name="20% - Accent1 4 4 3 2 2 6" xfId="41649"/>
    <cellStyle name="20% - Accent1 4 4 3 2 2 6 2" xfId="41650"/>
    <cellStyle name="20% - Accent1 4 4 3 2 2 6 2 2" xfId="41651"/>
    <cellStyle name="20% - Accent1 4 4 3 2 2 6 3" xfId="41652"/>
    <cellStyle name="20% - Accent1 4 4 3 2 2 7" xfId="41653"/>
    <cellStyle name="20% - Accent1 4 4 3 2 2 7 2" xfId="41654"/>
    <cellStyle name="20% - Accent1 4 4 3 2 2 8" xfId="41655"/>
    <cellStyle name="20% - Accent1 4 4 3 2 2 8 2" xfId="41656"/>
    <cellStyle name="20% - Accent1 4 4 3 2 2 9" xfId="41657"/>
    <cellStyle name="20% - Accent1 4 4 3 2 3" xfId="41658"/>
    <cellStyle name="20% - Accent1 4 4 3 2 3 2" xfId="41659"/>
    <cellStyle name="20% - Accent1 4 4 3 2 3 2 2" xfId="41660"/>
    <cellStyle name="20% - Accent1 4 4 3 2 3 2 2 2" xfId="41661"/>
    <cellStyle name="20% - Accent1 4 4 3 2 3 2 2 2 2" xfId="41662"/>
    <cellStyle name="20% - Accent1 4 4 3 2 3 2 2 3" xfId="41663"/>
    <cellStyle name="20% - Accent1 4 4 3 2 3 2 3" xfId="41664"/>
    <cellStyle name="20% - Accent1 4 4 3 2 3 2 3 2" xfId="41665"/>
    <cellStyle name="20% - Accent1 4 4 3 2 3 2 4" xfId="41666"/>
    <cellStyle name="20% - Accent1 4 4 3 2 3 3" xfId="41667"/>
    <cellStyle name="20% - Accent1 4 4 3 2 3 3 2" xfId="41668"/>
    <cellStyle name="20% - Accent1 4 4 3 2 3 3 2 2" xfId="41669"/>
    <cellStyle name="20% - Accent1 4 4 3 2 3 3 2 2 2" xfId="41670"/>
    <cellStyle name="20% - Accent1 4 4 3 2 3 3 2 3" xfId="41671"/>
    <cellStyle name="20% - Accent1 4 4 3 2 3 3 3" xfId="41672"/>
    <cellStyle name="20% - Accent1 4 4 3 2 3 3 3 2" xfId="41673"/>
    <cellStyle name="20% - Accent1 4 4 3 2 3 3 4" xfId="41674"/>
    <cellStyle name="20% - Accent1 4 4 3 2 3 4" xfId="41675"/>
    <cellStyle name="20% - Accent1 4 4 3 2 3 4 2" xfId="41676"/>
    <cellStyle name="20% - Accent1 4 4 3 2 3 4 2 2" xfId="41677"/>
    <cellStyle name="20% - Accent1 4 4 3 2 3 4 2 2 2" xfId="41678"/>
    <cellStyle name="20% - Accent1 4 4 3 2 3 4 2 3" xfId="41679"/>
    <cellStyle name="20% - Accent1 4 4 3 2 3 4 3" xfId="41680"/>
    <cellStyle name="20% - Accent1 4 4 3 2 3 4 3 2" xfId="41681"/>
    <cellStyle name="20% - Accent1 4 4 3 2 3 4 4" xfId="41682"/>
    <cellStyle name="20% - Accent1 4 4 3 2 3 5" xfId="41683"/>
    <cellStyle name="20% - Accent1 4 4 3 2 3 5 2" xfId="41684"/>
    <cellStyle name="20% - Accent1 4 4 3 2 3 5 2 2" xfId="41685"/>
    <cellStyle name="20% - Accent1 4 4 3 2 3 5 3" xfId="41686"/>
    <cellStyle name="20% - Accent1 4 4 3 2 3 6" xfId="41687"/>
    <cellStyle name="20% - Accent1 4 4 3 2 3 6 2" xfId="41688"/>
    <cellStyle name="20% - Accent1 4 4 3 2 3 6 2 2" xfId="41689"/>
    <cellStyle name="20% - Accent1 4 4 3 2 3 6 3" xfId="41690"/>
    <cellStyle name="20% - Accent1 4 4 3 2 3 7" xfId="41691"/>
    <cellStyle name="20% - Accent1 4 4 3 2 3 7 2" xfId="41692"/>
    <cellStyle name="20% - Accent1 4 4 3 2 3 8" xfId="41693"/>
    <cellStyle name="20% - Accent1 4 4 3 2 3 8 2" xfId="41694"/>
    <cellStyle name="20% - Accent1 4 4 3 2 3 9" xfId="41695"/>
    <cellStyle name="20% - Accent1 4 4 3 2 4" xfId="41696"/>
    <cellStyle name="20% - Accent1 4 4 3 2 4 2" xfId="41697"/>
    <cellStyle name="20% - Accent1 4 4 3 2 4 2 2" xfId="41698"/>
    <cellStyle name="20% - Accent1 4 4 3 2 4 2 2 2" xfId="41699"/>
    <cellStyle name="20% - Accent1 4 4 3 2 4 2 3" xfId="41700"/>
    <cellStyle name="20% - Accent1 4 4 3 2 4 3" xfId="41701"/>
    <cellStyle name="20% - Accent1 4 4 3 2 4 3 2" xfId="41702"/>
    <cellStyle name="20% - Accent1 4 4 3 2 4 4" xfId="41703"/>
    <cellStyle name="20% - Accent1 4 4 3 2 5" xfId="41704"/>
    <cellStyle name="20% - Accent1 4 4 3 2 5 2" xfId="41705"/>
    <cellStyle name="20% - Accent1 4 4 3 2 5 2 2" xfId="41706"/>
    <cellStyle name="20% - Accent1 4 4 3 2 5 2 2 2" xfId="41707"/>
    <cellStyle name="20% - Accent1 4 4 3 2 5 2 3" xfId="41708"/>
    <cellStyle name="20% - Accent1 4 4 3 2 5 3" xfId="41709"/>
    <cellStyle name="20% - Accent1 4 4 3 2 5 3 2" xfId="41710"/>
    <cellStyle name="20% - Accent1 4 4 3 2 5 4" xfId="41711"/>
    <cellStyle name="20% - Accent1 4 4 3 2 6" xfId="41712"/>
    <cellStyle name="20% - Accent1 4 4 3 2 6 2" xfId="41713"/>
    <cellStyle name="20% - Accent1 4 4 3 2 6 2 2" xfId="41714"/>
    <cellStyle name="20% - Accent1 4 4 3 2 6 2 2 2" xfId="41715"/>
    <cellStyle name="20% - Accent1 4 4 3 2 6 2 3" xfId="41716"/>
    <cellStyle name="20% - Accent1 4 4 3 2 6 3" xfId="41717"/>
    <cellStyle name="20% - Accent1 4 4 3 2 6 3 2" xfId="41718"/>
    <cellStyle name="20% - Accent1 4 4 3 2 6 4" xfId="41719"/>
    <cellStyle name="20% - Accent1 4 4 3 2 7" xfId="41720"/>
    <cellStyle name="20% - Accent1 4 4 3 2 7 2" xfId="41721"/>
    <cellStyle name="20% - Accent1 4 4 3 2 7 2 2" xfId="41722"/>
    <cellStyle name="20% - Accent1 4 4 3 2 7 3" xfId="41723"/>
    <cellStyle name="20% - Accent1 4 4 3 2 8" xfId="41724"/>
    <cellStyle name="20% - Accent1 4 4 3 2 8 2" xfId="41725"/>
    <cellStyle name="20% - Accent1 4 4 3 2 8 2 2" xfId="41726"/>
    <cellStyle name="20% - Accent1 4 4 3 2 8 3" xfId="41727"/>
    <cellStyle name="20% - Accent1 4 4 3 2 9" xfId="41728"/>
    <cellStyle name="20% - Accent1 4 4 3 2 9 2" xfId="41729"/>
    <cellStyle name="20% - Accent1 4 4 3 3" xfId="41730"/>
    <cellStyle name="20% - Accent1 4 4 3 3 10" xfId="41731"/>
    <cellStyle name="20% - Accent1 4 4 3 3 10 2" xfId="41732"/>
    <cellStyle name="20% - Accent1 4 4 3 3 11" xfId="41733"/>
    <cellStyle name="20% - Accent1 4 4 3 3 2" xfId="41734"/>
    <cellStyle name="20% - Accent1 4 4 3 3 2 2" xfId="41735"/>
    <cellStyle name="20% - Accent1 4 4 3 3 2 2 2" xfId="41736"/>
    <cellStyle name="20% - Accent1 4 4 3 3 2 2 2 2" xfId="41737"/>
    <cellStyle name="20% - Accent1 4 4 3 3 2 2 2 2 2" xfId="41738"/>
    <cellStyle name="20% - Accent1 4 4 3 3 2 2 2 3" xfId="41739"/>
    <cellStyle name="20% - Accent1 4 4 3 3 2 2 3" xfId="41740"/>
    <cellStyle name="20% - Accent1 4 4 3 3 2 2 3 2" xfId="41741"/>
    <cellStyle name="20% - Accent1 4 4 3 3 2 2 4" xfId="41742"/>
    <cellStyle name="20% - Accent1 4 4 3 3 2 3" xfId="41743"/>
    <cellStyle name="20% - Accent1 4 4 3 3 2 3 2" xfId="41744"/>
    <cellStyle name="20% - Accent1 4 4 3 3 2 3 2 2" xfId="41745"/>
    <cellStyle name="20% - Accent1 4 4 3 3 2 3 2 2 2" xfId="41746"/>
    <cellStyle name="20% - Accent1 4 4 3 3 2 3 2 3" xfId="41747"/>
    <cellStyle name="20% - Accent1 4 4 3 3 2 3 3" xfId="41748"/>
    <cellStyle name="20% - Accent1 4 4 3 3 2 3 3 2" xfId="41749"/>
    <cellStyle name="20% - Accent1 4 4 3 3 2 3 4" xfId="41750"/>
    <cellStyle name="20% - Accent1 4 4 3 3 2 4" xfId="41751"/>
    <cellStyle name="20% - Accent1 4 4 3 3 2 4 2" xfId="41752"/>
    <cellStyle name="20% - Accent1 4 4 3 3 2 4 2 2" xfId="41753"/>
    <cellStyle name="20% - Accent1 4 4 3 3 2 4 2 2 2" xfId="41754"/>
    <cellStyle name="20% - Accent1 4 4 3 3 2 4 2 3" xfId="41755"/>
    <cellStyle name="20% - Accent1 4 4 3 3 2 4 3" xfId="41756"/>
    <cellStyle name="20% - Accent1 4 4 3 3 2 4 3 2" xfId="41757"/>
    <cellStyle name="20% - Accent1 4 4 3 3 2 4 4" xfId="41758"/>
    <cellStyle name="20% - Accent1 4 4 3 3 2 5" xfId="41759"/>
    <cellStyle name="20% - Accent1 4 4 3 3 2 5 2" xfId="41760"/>
    <cellStyle name="20% - Accent1 4 4 3 3 2 5 2 2" xfId="41761"/>
    <cellStyle name="20% - Accent1 4 4 3 3 2 5 3" xfId="41762"/>
    <cellStyle name="20% - Accent1 4 4 3 3 2 6" xfId="41763"/>
    <cellStyle name="20% - Accent1 4 4 3 3 2 6 2" xfId="41764"/>
    <cellStyle name="20% - Accent1 4 4 3 3 2 6 2 2" xfId="41765"/>
    <cellStyle name="20% - Accent1 4 4 3 3 2 6 3" xfId="41766"/>
    <cellStyle name="20% - Accent1 4 4 3 3 2 7" xfId="41767"/>
    <cellStyle name="20% - Accent1 4 4 3 3 2 7 2" xfId="41768"/>
    <cellStyle name="20% - Accent1 4 4 3 3 2 8" xfId="41769"/>
    <cellStyle name="20% - Accent1 4 4 3 3 2 8 2" xfId="41770"/>
    <cellStyle name="20% - Accent1 4 4 3 3 2 9" xfId="41771"/>
    <cellStyle name="20% - Accent1 4 4 3 3 3" xfId="41772"/>
    <cellStyle name="20% - Accent1 4 4 3 3 3 2" xfId="41773"/>
    <cellStyle name="20% - Accent1 4 4 3 3 3 2 2" xfId="41774"/>
    <cellStyle name="20% - Accent1 4 4 3 3 3 2 2 2" xfId="41775"/>
    <cellStyle name="20% - Accent1 4 4 3 3 3 2 2 2 2" xfId="41776"/>
    <cellStyle name="20% - Accent1 4 4 3 3 3 2 2 3" xfId="41777"/>
    <cellStyle name="20% - Accent1 4 4 3 3 3 2 3" xfId="41778"/>
    <cellStyle name="20% - Accent1 4 4 3 3 3 2 3 2" xfId="41779"/>
    <cellStyle name="20% - Accent1 4 4 3 3 3 2 4" xfId="41780"/>
    <cellStyle name="20% - Accent1 4 4 3 3 3 3" xfId="41781"/>
    <cellStyle name="20% - Accent1 4 4 3 3 3 3 2" xfId="41782"/>
    <cellStyle name="20% - Accent1 4 4 3 3 3 3 2 2" xfId="41783"/>
    <cellStyle name="20% - Accent1 4 4 3 3 3 3 2 2 2" xfId="41784"/>
    <cellStyle name="20% - Accent1 4 4 3 3 3 3 2 3" xfId="41785"/>
    <cellStyle name="20% - Accent1 4 4 3 3 3 3 3" xfId="41786"/>
    <cellStyle name="20% - Accent1 4 4 3 3 3 3 3 2" xfId="41787"/>
    <cellStyle name="20% - Accent1 4 4 3 3 3 3 4" xfId="41788"/>
    <cellStyle name="20% - Accent1 4 4 3 3 3 4" xfId="41789"/>
    <cellStyle name="20% - Accent1 4 4 3 3 3 4 2" xfId="41790"/>
    <cellStyle name="20% - Accent1 4 4 3 3 3 4 2 2" xfId="41791"/>
    <cellStyle name="20% - Accent1 4 4 3 3 3 4 2 2 2" xfId="41792"/>
    <cellStyle name="20% - Accent1 4 4 3 3 3 4 2 3" xfId="41793"/>
    <cellStyle name="20% - Accent1 4 4 3 3 3 4 3" xfId="41794"/>
    <cellStyle name="20% - Accent1 4 4 3 3 3 4 3 2" xfId="41795"/>
    <cellStyle name="20% - Accent1 4 4 3 3 3 4 4" xfId="41796"/>
    <cellStyle name="20% - Accent1 4 4 3 3 3 5" xfId="41797"/>
    <cellStyle name="20% - Accent1 4 4 3 3 3 5 2" xfId="41798"/>
    <cellStyle name="20% - Accent1 4 4 3 3 3 5 2 2" xfId="41799"/>
    <cellStyle name="20% - Accent1 4 4 3 3 3 5 3" xfId="41800"/>
    <cellStyle name="20% - Accent1 4 4 3 3 3 6" xfId="41801"/>
    <cellStyle name="20% - Accent1 4 4 3 3 3 6 2" xfId="41802"/>
    <cellStyle name="20% - Accent1 4 4 3 3 3 6 2 2" xfId="41803"/>
    <cellStyle name="20% - Accent1 4 4 3 3 3 6 3" xfId="41804"/>
    <cellStyle name="20% - Accent1 4 4 3 3 3 7" xfId="41805"/>
    <cellStyle name="20% - Accent1 4 4 3 3 3 7 2" xfId="41806"/>
    <cellStyle name="20% - Accent1 4 4 3 3 3 8" xfId="41807"/>
    <cellStyle name="20% - Accent1 4 4 3 3 3 8 2" xfId="41808"/>
    <cellStyle name="20% - Accent1 4 4 3 3 3 9" xfId="41809"/>
    <cellStyle name="20% - Accent1 4 4 3 3 4" xfId="41810"/>
    <cellStyle name="20% - Accent1 4 4 3 3 4 2" xfId="41811"/>
    <cellStyle name="20% - Accent1 4 4 3 3 4 2 2" xfId="41812"/>
    <cellStyle name="20% - Accent1 4 4 3 3 4 2 2 2" xfId="41813"/>
    <cellStyle name="20% - Accent1 4 4 3 3 4 2 3" xfId="41814"/>
    <cellStyle name="20% - Accent1 4 4 3 3 4 3" xfId="41815"/>
    <cellStyle name="20% - Accent1 4 4 3 3 4 3 2" xfId="41816"/>
    <cellStyle name="20% - Accent1 4 4 3 3 4 4" xfId="41817"/>
    <cellStyle name="20% - Accent1 4 4 3 3 5" xfId="41818"/>
    <cellStyle name="20% - Accent1 4 4 3 3 5 2" xfId="41819"/>
    <cellStyle name="20% - Accent1 4 4 3 3 5 2 2" xfId="41820"/>
    <cellStyle name="20% - Accent1 4 4 3 3 5 2 2 2" xfId="41821"/>
    <cellStyle name="20% - Accent1 4 4 3 3 5 2 3" xfId="41822"/>
    <cellStyle name="20% - Accent1 4 4 3 3 5 3" xfId="41823"/>
    <cellStyle name="20% - Accent1 4 4 3 3 5 3 2" xfId="41824"/>
    <cellStyle name="20% - Accent1 4 4 3 3 5 4" xfId="41825"/>
    <cellStyle name="20% - Accent1 4 4 3 3 6" xfId="41826"/>
    <cellStyle name="20% - Accent1 4 4 3 3 6 2" xfId="41827"/>
    <cellStyle name="20% - Accent1 4 4 3 3 6 2 2" xfId="41828"/>
    <cellStyle name="20% - Accent1 4 4 3 3 6 2 2 2" xfId="41829"/>
    <cellStyle name="20% - Accent1 4 4 3 3 6 2 3" xfId="41830"/>
    <cellStyle name="20% - Accent1 4 4 3 3 6 3" xfId="41831"/>
    <cellStyle name="20% - Accent1 4 4 3 3 6 3 2" xfId="41832"/>
    <cellStyle name="20% - Accent1 4 4 3 3 6 4" xfId="41833"/>
    <cellStyle name="20% - Accent1 4 4 3 3 7" xfId="41834"/>
    <cellStyle name="20% - Accent1 4 4 3 3 7 2" xfId="41835"/>
    <cellStyle name="20% - Accent1 4 4 3 3 7 2 2" xfId="41836"/>
    <cellStyle name="20% - Accent1 4 4 3 3 7 3" xfId="41837"/>
    <cellStyle name="20% - Accent1 4 4 3 3 8" xfId="41838"/>
    <cellStyle name="20% - Accent1 4 4 3 3 8 2" xfId="41839"/>
    <cellStyle name="20% - Accent1 4 4 3 3 8 2 2" xfId="41840"/>
    <cellStyle name="20% - Accent1 4 4 3 3 8 3" xfId="41841"/>
    <cellStyle name="20% - Accent1 4 4 3 3 9" xfId="41842"/>
    <cellStyle name="20% - Accent1 4 4 3 3 9 2" xfId="41843"/>
    <cellStyle name="20% - Accent1 4 4 3 4" xfId="41844"/>
    <cellStyle name="20% - Accent1 4 4 3 4 10" xfId="41845"/>
    <cellStyle name="20% - Accent1 4 4 3 4 10 2" xfId="41846"/>
    <cellStyle name="20% - Accent1 4 4 3 4 11" xfId="41847"/>
    <cellStyle name="20% - Accent1 4 4 3 4 2" xfId="41848"/>
    <cellStyle name="20% - Accent1 4 4 3 4 2 2" xfId="41849"/>
    <cellStyle name="20% - Accent1 4 4 3 4 2 2 2" xfId="41850"/>
    <cellStyle name="20% - Accent1 4 4 3 4 2 2 2 2" xfId="41851"/>
    <cellStyle name="20% - Accent1 4 4 3 4 2 2 2 2 2" xfId="41852"/>
    <cellStyle name="20% - Accent1 4 4 3 4 2 2 2 3" xfId="41853"/>
    <cellStyle name="20% - Accent1 4 4 3 4 2 2 3" xfId="41854"/>
    <cellStyle name="20% - Accent1 4 4 3 4 2 2 3 2" xfId="41855"/>
    <cellStyle name="20% - Accent1 4 4 3 4 2 2 4" xfId="41856"/>
    <cellStyle name="20% - Accent1 4 4 3 4 2 3" xfId="41857"/>
    <cellStyle name="20% - Accent1 4 4 3 4 2 3 2" xfId="41858"/>
    <cellStyle name="20% - Accent1 4 4 3 4 2 3 2 2" xfId="41859"/>
    <cellStyle name="20% - Accent1 4 4 3 4 2 3 2 2 2" xfId="41860"/>
    <cellStyle name="20% - Accent1 4 4 3 4 2 3 2 3" xfId="41861"/>
    <cellStyle name="20% - Accent1 4 4 3 4 2 3 3" xfId="41862"/>
    <cellStyle name="20% - Accent1 4 4 3 4 2 3 3 2" xfId="41863"/>
    <cellStyle name="20% - Accent1 4 4 3 4 2 3 4" xfId="41864"/>
    <cellStyle name="20% - Accent1 4 4 3 4 2 4" xfId="41865"/>
    <cellStyle name="20% - Accent1 4 4 3 4 2 4 2" xfId="41866"/>
    <cellStyle name="20% - Accent1 4 4 3 4 2 4 2 2" xfId="41867"/>
    <cellStyle name="20% - Accent1 4 4 3 4 2 4 2 2 2" xfId="41868"/>
    <cellStyle name="20% - Accent1 4 4 3 4 2 4 2 3" xfId="41869"/>
    <cellStyle name="20% - Accent1 4 4 3 4 2 4 3" xfId="41870"/>
    <cellStyle name="20% - Accent1 4 4 3 4 2 4 3 2" xfId="41871"/>
    <cellStyle name="20% - Accent1 4 4 3 4 2 4 4" xfId="41872"/>
    <cellStyle name="20% - Accent1 4 4 3 4 2 5" xfId="41873"/>
    <cellStyle name="20% - Accent1 4 4 3 4 2 5 2" xfId="41874"/>
    <cellStyle name="20% - Accent1 4 4 3 4 2 5 2 2" xfId="41875"/>
    <cellStyle name="20% - Accent1 4 4 3 4 2 5 3" xfId="41876"/>
    <cellStyle name="20% - Accent1 4 4 3 4 2 6" xfId="41877"/>
    <cellStyle name="20% - Accent1 4 4 3 4 2 6 2" xfId="41878"/>
    <cellStyle name="20% - Accent1 4 4 3 4 2 6 2 2" xfId="41879"/>
    <cellStyle name="20% - Accent1 4 4 3 4 2 6 3" xfId="41880"/>
    <cellStyle name="20% - Accent1 4 4 3 4 2 7" xfId="41881"/>
    <cellStyle name="20% - Accent1 4 4 3 4 2 7 2" xfId="41882"/>
    <cellStyle name="20% - Accent1 4 4 3 4 2 8" xfId="41883"/>
    <cellStyle name="20% - Accent1 4 4 3 4 2 8 2" xfId="41884"/>
    <cellStyle name="20% - Accent1 4 4 3 4 2 9" xfId="41885"/>
    <cellStyle name="20% - Accent1 4 4 3 4 3" xfId="41886"/>
    <cellStyle name="20% - Accent1 4 4 3 4 3 2" xfId="41887"/>
    <cellStyle name="20% - Accent1 4 4 3 4 3 2 2" xfId="41888"/>
    <cellStyle name="20% - Accent1 4 4 3 4 3 2 2 2" xfId="41889"/>
    <cellStyle name="20% - Accent1 4 4 3 4 3 2 2 2 2" xfId="41890"/>
    <cellStyle name="20% - Accent1 4 4 3 4 3 2 2 3" xfId="41891"/>
    <cellStyle name="20% - Accent1 4 4 3 4 3 2 3" xfId="41892"/>
    <cellStyle name="20% - Accent1 4 4 3 4 3 2 3 2" xfId="41893"/>
    <cellStyle name="20% - Accent1 4 4 3 4 3 2 4" xfId="41894"/>
    <cellStyle name="20% - Accent1 4 4 3 4 3 3" xfId="41895"/>
    <cellStyle name="20% - Accent1 4 4 3 4 3 3 2" xfId="41896"/>
    <cellStyle name="20% - Accent1 4 4 3 4 3 3 2 2" xfId="41897"/>
    <cellStyle name="20% - Accent1 4 4 3 4 3 3 2 2 2" xfId="41898"/>
    <cellStyle name="20% - Accent1 4 4 3 4 3 3 2 3" xfId="41899"/>
    <cellStyle name="20% - Accent1 4 4 3 4 3 3 3" xfId="41900"/>
    <cellStyle name="20% - Accent1 4 4 3 4 3 3 3 2" xfId="41901"/>
    <cellStyle name="20% - Accent1 4 4 3 4 3 3 4" xfId="41902"/>
    <cellStyle name="20% - Accent1 4 4 3 4 3 4" xfId="41903"/>
    <cellStyle name="20% - Accent1 4 4 3 4 3 4 2" xfId="41904"/>
    <cellStyle name="20% - Accent1 4 4 3 4 3 4 2 2" xfId="41905"/>
    <cellStyle name="20% - Accent1 4 4 3 4 3 4 2 2 2" xfId="41906"/>
    <cellStyle name="20% - Accent1 4 4 3 4 3 4 2 3" xfId="41907"/>
    <cellStyle name="20% - Accent1 4 4 3 4 3 4 3" xfId="41908"/>
    <cellStyle name="20% - Accent1 4 4 3 4 3 4 3 2" xfId="41909"/>
    <cellStyle name="20% - Accent1 4 4 3 4 3 4 4" xfId="41910"/>
    <cellStyle name="20% - Accent1 4 4 3 4 3 5" xfId="41911"/>
    <cellStyle name="20% - Accent1 4 4 3 4 3 5 2" xfId="41912"/>
    <cellStyle name="20% - Accent1 4 4 3 4 3 5 2 2" xfId="41913"/>
    <cellStyle name="20% - Accent1 4 4 3 4 3 5 3" xfId="41914"/>
    <cellStyle name="20% - Accent1 4 4 3 4 3 6" xfId="41915"/>
    <cellStyle name="20% - Accent1 4 4 3 4 3 6 2" xfId="41916"/>
    <cellStyle name="20% - Accent1 4 4 3 4 3 6 2 2" xfId="41917"/>
    <cellStyle name="20% - Accent1 4 4 3 4 3 6 3" xfId="41918"/>
    <cellStyle name="20% - Accent1 4 4 3 4 3 7" xfId="41919"/>
    <cellStyle name="20% - Accent1 4 4 3 4 3 7 2" xfId="41920"/>
    <cellStyle name="20% - Accent1 4 4 3 4 3 8" xfId="41921"/>
    <cellStyle name="20% - Accent1 4 4 3 4 3 8 2" xfId="41922"/>
    <cellStyle name="20% - Accent1 4 4 3 4 3 9" xfId="41923"/>
    <cellStyle name="20% - Accent1 4 4 3 4 4" xfId="41924"/>
    <cellStyle name="20% - Accent1 4 4 3 4 4 2" xfId="41925"/>
    <cellStyle name="20% - Accent1 4 4 3 4 4 2 2" xfId="41926"/>
    <cellStyle name="20% - Accent1 4 4 3 4 4 2 2 2" xfId="41927"/>
    <cellStyle name="20% - Accent1 4 4 3 4 4 2 3" xfId="41928"/>
    <cellStyle name="20% - Accent1 4 4 3 4 4 3" xfId="41929"/>
    <cellStyle name="20% - Accent1 4 4 3 4 4 3 2" xfId="41930"/>
    <cellStyle name="20% - Accent1 4 4 3 4 4 4" xfId="41931"/>
    <cellStyle name="20% - Accent1 4 4 3 4 5" xfId="41932"/>
    <cellStyle name="20% - Accent1 4 4 3 4 5 2" xfId="41933"/>
    <cellStyle name="20% - Accent1 4 4 3 4 5 2 2" xfId="41934"/>
    <cellStyle name="20% - Accent1 4 4 3 4 5 2 2 2" xfId="41935"/>
    <cellStyle name="20% - Accent1 4 4 3 4 5 2 3" xfId="41936"/>
    <cellStyle name="20% - Accent1 4 4 3 4 5 3" xfId="41937"/>
    <cellStyle name="20% - Accent1 4 4 3 4 5 3 2" xfId="41938"/>
    <cellStyle name="20% - Accent1 4 4 3 4 5 4" xfId="41939"/>
    <cellStyle name="20% - Accent1 4 4 3 4 6" xfId="41940"/>
    <cellStyle name="20% - Accent1 4 4 3 4 6 2" xfId="41941"/>
    <cellStyle name="20% - Accent1 4 4 3 4 6 2 2" xfId="41942"/>
    <cellStyle name="20% - Accent1 4 4 3 4 6 2 2 2" xfId="41943"/>
    <cellStyle name="20% - Accent1 4 4 3 4 6 2 3" xfId="41944"/>
    <cellStyle name="20% - Accent1 4 4 3 4 6 3" xfId="41945"/>
    <cellStyle name="20% - Accent1 4 4 3 4 6 3 2" xfId="41946"/>
    <cellStyle name="20% - Accent1 4 4 3 4 6 4" xfId="41947"/>
    <cellStyle name="20% - Accent1 4 4 3 4 7" xfId="41948"/>
    <cellStyle name="20% - Accent1 4 4 3 4 7 2" xfId="41949"/>
    <cellStyle name="20% - Accent1 4 4 3 4 7 2 2" xfId="41950"/>
    <cellStyle name="20% - Accent1 4 4 3 4 7 3" xfId="41951"/>
    <cellStyle name="20% - Accent1 4 4 3 4 8" xfId="41952"/>
    <cellStyle name="20% - Accent1 4 4 3 4 8 2" xfId="41953"/>
    <cellStyle name="20% - Accent1 4 4 3 4 8 2 2" xfId="41954"/>
    <cellStyle name="20% - Accent1 4 4 3 4 8 3" xfId="41955"/>
    <cellStyle name="20% - Accent1 4 4 3 4 9" xfId="41956"/>
    <cellStyle name="20% - Accent1 4 4 3 4 9 2" xfId="41957"/>
    <cellStyle name="20% - Accent1 4 4 3 5" xfId="41958"/>
    <cellStyle name="20% - Accent1 4 4 3 5 2" xfId="41959"/>
    <cellStyle name="20% - Accent1 4 4 3 5 2 2" xfId="41960"/>
    <cellStyle name="20% - Accent1 4 4 3 5 2 2 2" xfId="41961"/>
    <cellStyle name="20% - Accent1 4 4 3 5 2 2 2 2" xfId="41962"/>
    <cellStyle name="20% - Accent1 4 4 3 5 2 2 3" xfId="41963"/>
    <cellStyle name="20% - Accent1 4 4 3 5 2 3" xfId="41964"/>
    <cellStyle name="20% - Accent1 4 4 3 5 2 3 2" xfId="41965"/>
    <cellStyle name="20% - Accent1 4 4 3 5 2 4" xfId="41966"/>
    <cellStyle name="20% - Accent1 4 4 3 5 3" xfId="41967"/>
    <cellStyle name="20% - Accent1 4 4 3 5 3 2" xfId="41968"/>
    <cellStyle name="20% - Accent1 4 4 3 5 3 2 2" xfId="41969"/>
    <cellStyle name="20% - Accent1 4 4 3 5 3 2 2 2" xfId="41970"/>
    <cellStyle name="20% - Accent1 4 4 3 5 3 2 3" xfId="41971"/>
    <cellStyle name="20% - Accent1 4 4 3 5 3 3" xfId="41972"/>
    <cellStyle name="20% - Accent1 4 4 3 5 3 3 2" xfId="41973"/>
    <cellStyle name="20% - Accent1 4 4 3 5 3 4" xfId="41974"/>
    <cellStyle name="20% - Accent1 4 4 3 5 4" xfId="41975"/>
    <cellStyle name="20% - Accent1 4 4 3 5 4 2" xfId="41976"/>
    <cellStyle name="20% - Accent1 4 4 3 5 4 2 2" xfId="41977"/>
    <cellStyle name="20% - Accent1 4 4 3 5 4 2 2 2" xfId="41978"/>
    <cellStyle name="20% - Accent1 4 4 3 5 4 2 3" xfId="41979"/>
    <cellStyle name="20% - Accent1 4 4 3 5 4 3" xfId="41980"/>
    <cellStyle name="20% - Accent1 4 4 3 5 4 3 2" xfId="41981"/>
    <cellStyle name="20% - Accent1 4 4 3 5 4 4" xfId="41982"/>
    <cellStyle name="20% - Accent1 4 4 3 5 5" xfId="41983"/>
    <cellStyle name="20% - Accent1 4 4 3 5 5 2" xfId="41984"/>
    <cellStyle name="20% - Accent1 4 4 3 5 5 2 2" xfId="41985"/>
    <cellStyle name="20% - Accent1 4 4 3 5 5 3" xfId="41986"/>
    <cellStyle name="20% - Accent1 4 4 3 5 6" xfId="41987"/>
    <cellStyle name="20% - Accent1 4 4 3 5 6 2" xfId="41988"/>
    <cellStyle name="20% - Accent1 4 4 3 5 6 2 2" xfId="41989"/>
    <cellStyle name="20% - Accent1 4 4 3 5 6 3" xfId="41990"/>
    <cellStyle name="20% - Accent1 4 4 3 5 7" xfId="41991"/>
    <cellStyle name="20% - Accent1 4 4 3 5 7 2" xfId="41992"/>
    <cellStyle name="20% - Accent1 4 4 3 5 8" xfId="41993"/>
    <cellStyle name="20% - Accent1 4 4 3 5 8 2" xfId="41994"/>
    <cellStyle name="20% - Accent1 4 4 3 5 9" xfId="41995"/>
    <cellStyle name="20% - Accent1 4 4 3 6" xfId="41996"/>
    <cellStyle name="20% - Accent1 4 4 3 6 2" xfId="41997"/>
    <cellStyle name="20% - Accent1 4 4 3 6 2 2" xfId="41998"/>
    <cellStyle name="20% - Accent1 4 4 3 6 2 2 2" xfId="41999"/>
    <cellStyle name="20% - Accent1 4 4 3 6 2 2 2 2" xfId="42000"/>
    <cellStyle name="20% - Accent1 4 4 3 6 2 2 3" xfId="42001"/>
    <cellStyle name="20% - Accent1 4 4 3 6 2 3" xfId="42002"/>
    <cellStyle name="20% - Accent1 4 4 3 6 2 3 2" xfId="42003"/>
    <cellStyle name="20% - Accent1 4 4 3 6 2 4" xfId="42004"/>
    <cellStyle name="20% - Accent1 4 4 3 6 3" xfId="42005"/>
    <cellStyle name="20% - Accent1 4 4 3 6 3 2" xfId="42006"/>
    <cellStyle name="20% - Accent1 4 4 3 6 3 2 2" xfId="42007"/>
    <cellStyle name="20% - Accent1 4 4 3 6 3 2 2 2" xfId="42008"/>
    <cellStyle name="20% - Accent1 4 4 3 6 3 2 3" xfId="42009"/>
    <cellStyle name="20% - Accent1 4 4 3 6 3 3" xfId="42010"/>
    <cellStyle name="20% - Accent1 4 4 3 6 3 3 2" xfId="42011"/>
    <cellStyle name="20% - Accent1 4 4 3 6 3 4" xfId="42012"/>
    <cellStyle name="20% - Accent1 4 4 3 6 4" xfId="42013"/>
    <cellStyle name="20% - Accent1 4 4 3 6 4 2" xfId="42014"/>
    <cellStyle name="20% - Accent1 4 4 3 6 4 2 2" xfId="42015"/>
    <cellStyle name="20% - Accent1 4 4 3 6 4 2 2 2" xfId="42016"/>
    <cellStyle name="20% - Accent1 4 4 3 6 4 2 3" xfId="42017"/>
    <cellStyle name="20% - Accent1 4 4 3 6 4 3" xfId="42018"/>
    <cellStyle name="20% - Accent1 4 4 3 6 4 3 2" xfId="42019"/>
    <cellStyle name="20% - Accent1 4 4 3 6 4 4" xfId="42020"/>
    <cellStyle name="20% - Accent1 4 4 3 6 5" xfId="42021"/>
    <cellStyle name="20% - Accent1 4 4 3 6 5 2" xfId="42022"/>
    <cellStyle name="20% - Accent1 4 4 3 6 5 2 2" xfId="42023"/>
    <cellStyle name="20% - Accent1 4 4 3 6 5 3" xfId="42024"/>
    <cellStyle name="20% - Accent1 4 4 3 6 6" xfId="42025"/>
    <cellStyle name="20% - Accent1 4 4 3 6 6 2" xfId="42026"/>
    <cellStyle name="20% - Accent1 4 4 3 6 6 2 2" xfId="42027"/>
    <cellStyle name="20% - Accent1 4 4 3 6 6 3" xfId="42028"/>
    <cellStyle name="20% - Accent1 4 4 3 6 7" xfId="42029"/>
    <cellStyle name="20% - Accent1 4 4 3 6 7 2" xfId="42030"/>
    <cellStyle name="20% - Accent1 4 4 3 6 8" xfId="42031"/>
    <cellStyle name="20% - Accent1 4 4 3 6 8 2" xfId="42032"/>
    <cellStyle name="20% - Accent1 4 4 3 6 9" xfId="42033"/>
    <cellStyle name="20% - Accent1 4 4 3 7" xfId="42034"/>
    <cellStyle name="20% - Accent1 4 4 3 7 2" xfId="42035"/>
    <cellStyle name="20% - Accent1 4 4 3 7 2 2" xfId="42036"/>
    <cellStyle name="20% - Accent1 4 4 3 7 2 2 2" xfId="42037"/>
    <cellStyle name="20% - Accent1 4 4 3 7 2 3" xfId="42038"/>
    <cellStyle name="20% - Accent1 4 4 3 7 3" xfId="42039"/>
    <cellStyle name="20% - Accent1 4 4 3 7 3 2" xfId="42040"/>
    <cellStyle name="20% - Accent1 4 4 3 7 4" xfId="42041"/>
    <cellStyle name="20% - Accent1 4 4 3 8" xfId="42042"/>
    <cellStyle name="20% - Accent1 4 4 3 8 2" xfId="42043"/>
    <cellStyle name="20% - Accent1 4 4 3 8 2 2" xfId="42044"/>
    <cellStyle name="20% - Accent1 4 4 3 8 2 2 2" xfId="42045"/>
    <cellStyle name="20% - Accent1 4 4 3 8 2 3" xfId="42046"/>
    <cellStyle name="20% - Accent1 4 4 3 8 3" xfId="42047"/>
    <cellStyle name="20% - Accent1 4 4 3 8 3 2" xfId="42048"/>
    <cellStyle name="20% - Accent1 4 4 3 8 4" xfId="42049"/>
    <cellStyle name="20% - Accent1 4 4 3 9" xfId="42050"/>
    <cellStyle name="20% - Accent1 4 4 3 9 2" xfId="42051"/>
    <cellStyle name="20% - Accent1 4 4 3 9 2 2" xfId="42052"/>
    <cellStyle name="20% - Accent1 4 4 3 9 2 2 2" xfId="42053"/>
    <cellStyle name="20% - Accent1 4 4 3 9 2 3" xfId="42054"/>
    <cellStyle name="20% - Accent1 4 4 3 9 3" xfId="42055"/>
    <cellStyle name="20% - Accent1 4 4 3 9 3 2" xfId="42056"/>
    <cellStyle name="20% - Accent1 4 4 3 9 4" xfId="42057"/>
    <cellStyle name="20% - Accent1 4 4 4" xfId="42058"/>
    <cellStyle name="20% - Accent1 4 4 4 10" xfId="42059"/>
    <cellStyle name="20% - Accent1 4 4 4 10 2" xfId="42060"/>
    <cellStyle name="20% - Accent1 4 4 4 11" xfId="42061"/>
    <cellStyle name="20% - Accent1 4 4 4 2" xfId="42062"/>
    <cellStyle name="20% - Accent1 4 4 4 2 2" xfId="42063"/>
    <cellStyle name="20% - Accent1 4 4 4 2 2 2" xfId="42064"/>
    <cellStyle name="20% - Accent1 4 4 4 2 2 2 2" xfId="42065"/>
    <cellStyle name="20% - Accent1 4 4 4 2 2 2 2 2" xfId="42066"/>
    <cellStyle name="20% - Accent1 4 4 4 2 2 2 3" xfId="42067"/>
    <cellStyle name="20% - Accent1 4 4 4 2 2 3" xfId="42068"/>
    <cellStyle name="20% - Accent1 4 4 4 2 2 3 2" xfId="42069"/>
    <cellStyle name="20% - Accent1 4 4 4 2 2 4" xfId="42070"/>
    <cellStyle name="20% - Accent1 4 4 4 2 3" xfId="42071"/>
    <cellStyle name="20% - Accent1 4 4 4 2 3 2" xfId="42072"/>
    <cellStyle name="20% - Accent1 4 4 4 2 3 2 2" xfId="42073"/>
    <cellStyle name="20% - Accent1 4 4 4 2 3 2 2 2" xfId="42074"/>
    <cellStyle name="20% - Accent1 4 4 4 2 3 2 3" xfId="42075"/>
    <cellStyle name="20% - Accent1 4 4 4 2 3 3" xfId="42076"/>
    <cellStyle name="20% - Accent1 4 4 4 2 3 3 2" xfId="42077"/>
    <cellStyle name="20% - Accent1 4 4 4 2 3 4" xfId="42078"/>
    <cellStyle name="20% - Accent1 4 4 4 2 4" xfId="42079"/>
    <cellStyle name="20% - Accent1 4 4 4 2 4 2" xfId="42080"/>
    <cellStyle name="20% - Accent1 4 4 4 2 4 2 2" xfId="42081"/>
    <cellStyle name="20% - Accent1 4 4 4 2 4 2 2 2" xfId="42082"/>
    <cellStyle name="20% - Accent1 4 4 4 2 4 2 3" xfId="42083"/>
    <cellStyle name="20% - Accent1 4 4 4 2 4 3" xfId="42084"/>
    <cellStyle name="20% - Accent1 4 4 4 2 4 3 2" xfId="42085"/>
    <cellStyle name="20% - Accent1 4 4 4 2 4 4" xfId="42086"/>
    <cellStyle name="20% - Accent1 4 4 4 2 5" xfId="42087"/>
    <cellStyle name="20% - Accent1 4 4 4 2 5 2" xfId="42088"/>
    <cellStyle name="20% - Accent1 4 4 4 2 5 2 2" xfId="42089"/>
    <cellStyle name="20% - Accent1 4 4 4 2 5 3" xfId="42090"/>
    <cellStyle name="20% - Accent1 4 4 4 2 6" xfId="42091"/>
    <cellStyle name="20% - Accent1 4 4 4 2 6 2" xfId="42092"/>
    <cellStyle name="20% - Accent1 4 4 4 2 6 2 2" xfId="42093"/>
    <cellStyle name="20% - Accent1 4 4 4 2 6 3" xfId="42094"/>
    <cellStyle name="20% - Accent1 4 4 4 2 7" xfId="42095"/>
    <cellStyle name="20% - Accent1 4 4 4 2 7 2" xfId="42096"/>
    <cellStyle name="20% - Accent1 4 4 4 2 8" xfId="42097"/>
    <cellStyle name="20% - Accent1 4 4 4 2 8 2" xfId="42098"/>
    <cellStyle name="20% - Accent1 4 4 4 2 9" xfId="42099"/>
    <cellStyle name="20% - Accent1 4 4 4 3" xfId="42100"/>
    <cellStyle name="20% - Accent1 4 4 4 3 2" xfId="42101"/>
    <cellStyle name="20% - Accent1 4 4 4 3 2 2" xfId="42102"/>
    <cellStyle name="20% - Accent1 4 4 4 3 2 2 2" xfId="42103"/>
    <cellStyle name="20% - Accent1 4 4 4 3 2 2 2 2" xfId="42104"/>
    <cellStyle name="20% - Accent1 4 4 4 3 2 2 3" xfId="42105"/>
    <cellStyle name="20% - Accent1 4 4 4 3 2 3" xfId="42106"/>
    <cellStyle name="20% - Accent1 4 4 4 3 2 3 2" xfId="42107"/>
    <cellStyle name="20% - Accent1 4 4 4 3 2 4" xfId="42108"/>
    <cellStyle name="20% - Accent1 4 4 4 3 3" xfId="42109"/>
    <cellStyle name="20% - Accent1 4 4 4 3 3 2" xfId="42110"/>
    <cellStyle name="20% - Accent1 4 4 4 3 3 2 2" xfId="42111"/>
    <cellStyle name="20% - Accent1 4 4 4 3 3 2 2 2" xfId="42112"/>
    <cellStyle name="20% - Accent1 4 4 4 3 3 2 3" xfId="42113"/>
    <cellStyle name="20% - Accent1 4 4 4 3 3 3" xfId="42114"/>
    <cellStyle name="20% - Accent1 4 4 4 3 3 3 2" xfId="42115"/>
    <cellStyle name="20% - Accent1 4 4 4 3 3 4" xfId="42116"/>
    <cellStyle name="20% - Accent1 4 4 4 3 4" xfId="42117"/>
    <cellStyle name="20% - Accent1 4 4 4 3 4 2" xfId="42118"/>
    <cellStyle name="20% - Accent1 4 4 4 3 4 2 2" xfId="42119"/>
    <cellStyle name="20% - Accent1 4 4 4 3 4 2 2 2" xfId="42120"/>
    <cellStyle name="20% - Accent1 4 4 4 3 4 2 3" xfId="42121"/>
    <cellStyle name="20% - Accent1 4 4 4 3 4 3" xfId="42122"/>
    <cellStyle name="20% - Accent1 4 4 4 3 4 3 2" xfId="42123"/>
    <cellStyle name="20% - Accent1 4 4 4 3 4 4" xfId="42124"/>
    <cellStyle name="20% - Accent1 4 4 4 3 5" xfId="42125"/>
    <cellStyle name="20% - Accent1 4 4 4 3 5 2" xfId="42126"/>
    <cellStyle name="20% - Accent1 4 4 4 3 5 2 2" xfId="42127"/>
    <cellStyle name="20% - Accent1 4 4 4 3 5 3" xfId="42128"/>
    <cellStyle name="20% - Accent1 4 4 4 3 6" xfId="42129"/>
    <cellStyle name="20% - Accent1 4 4 4 3 6 2" xfId="42130"/>
    <cellStyle name="20% - Accent1 4 4 4 3 6 2 2" xfId="42131"/>
    <cellStyle name="20% - Accent1 4 4 4 3 6 3" xfId="42132"/>
    <cellStyle name="20% - Accent1 4 4 4 3 7" xfId="42133"/>
    <cellStyle name="20% - Accent1 4 4 4 3 7 2" xfId="42134"/>
    <cellStyle name="20% - Accent1 4 4 4 3 8" xfId="42135"/>
    <cellStyle name="20% - Accent1 4 4 4 3 8 2" xfId="42136"/>
    <cellStyle name="20% - Accent1 4 4 4 3 9" xfId="42137"/>
    <cellStyle name="20% - Accent1 4 4 4 4" xfId="42138"/>
    <cellStyle name="20% - Accent1 4 4 4 4 2" xfId="42139"/>
    <cellStyle name="20% - Accent1 4 4 4 4 2 2" xfId="42140"/>
    <cellStyle name="20% - Accent1 4 4 4 4 2 2 2" xfId="42141"/>
    <cellStyle name="20% - Accent1 4 4 4 4 2 3" xfId="42142"/>
    <cellStyle name="20% - Accent1 4 4 4 4 3" xfId="42143"/>
    <cellStyle name="20% - Accent1 4 4 4 4 3 2" xfId="42144"/>
    <cellStyle name="20% - Accent1 4 4 4 4 4" xfId="42145"/>
    <cellStyle name="20% - Accent1 4 4 4 5" xfId="42146"/>
    <cellStyle name="20% - Accent1 4 4 4 5 2" xfId="42147"/>
    <cellStyle name="20% - Accent1 4 4 4 5 2 2" xfId="42148"/>
    <cellStyle name="20% - Accent1 4 4 4 5 2 2 2" xfId="42149"/>
    <cellStyle name="20% - Accent1 4 4 4 5 2 3" xfId="42150"/>
    <cellStyle name="20% - Accent1 4 4 4 5 3" xfId="42151"/>
    <cellStyle name="20% - Accent1 4 4 4 5 3 2" xfId="42152"/>
    <cellStyle name="20% - Accent1 4 4 4 5 4" xfId="42153"/>
    <cellStyle name="20% - Accent1 4 4 4 6" xfId="42154"/>
    <cellStyle name="20% - Accent1 4 4 4 6 2" xfId="42155"/>
    <cellStyle name="20% - Accent1 4 4 4 6 2 2" xfId="42156"/>
    <cellStyle name="20% - Accent1 4 4 4 6 2 2 2" xfId="42157"/>
    <cellStyle name="20% - Accent1 4 4 4 6 2 3" xfId="42158"/>
    <cellStyle name="20% - Accent1 4 4 4 6 3" xfId="42159"/>
    <cellStyle name="20% - Accent1 4 4 4 6 3 2" xfId="42160"/>
    <cellStyle name="20% - Accent1 4 4 4 6 4" xfId="42161"/>
    <cellStyle name="20% - Accent1 4 4 4 7" xfId="42162"/>
    <cellStyle name="20% - Accent1 4 4 4 7 2" xfId="42163"/>
    <cellStyle name="20% - Accent1 4 4 4 7 2 2" xfId="42164"/>
    <cellStyle name="20% - Accent1 4 4 4 7 3" xfId="42165"/>
    <cellStyle name="20% - Accent1 4 4 4 8" xfId="42166"/>
    <cellStyle name="20% - Accent1 4 4 4 8 2" xfId="42167"/>
    <cellStyle name="20% - Accent1 4 4 4 8 2 2" xfId="42168"/>
    <cellStyle name="20% - Accent1 4 4 4 8 3" xfId="42169"/>
    <cellStyle name="20% - Accent1 4 4 4 9" xfId="42170"/>
    <cellStyle name="20% - Accent1 4 4 4 9 2" xfId="42171"/>
    <cellStyle name="20% - Accent1 4 4 5" xfId="42172"/>
    <cellStyle name="20% - Accent1 4 4 5 10" xfId="42173"/>
    <cellStyle name="20% - Accent1 4 4 5 10 2" xfId="42174"/>
    <cellStyle name="20% - Accent1 4 4 5 11" xfId="42175"/>
    <cellStyle name="20% - Accent1 4 4 5 2" xfId="42176"/>
    <cellStyle name="20% - Accent1 4 4 5 2 2" xfId="42177"/>
    <cellStyle name="20% - Accent1 4 4 5 2 2 2" xfId="42178"/>
    <cellStyle name="20% - Accent1 4 4 5 2 2 2 2" xfId="42179"/>
    <cellStyle name="20% - Accent1 4 4 5 2 2 2 2 2" xfId="42180"/>
    <cellStyle name="20% - Accent1 4 4 5 2 2 2 3" xfId="42181"/>
    <cellStyle name="20% - Accent1 4 4 5 2 2 3" xfId="42182"/>
    <cellStyle name="20% - Accent1 4 4 5 2 2 3 2" xfId="42183"/>
    <cellStyle name="20% - Accent1 4 4 5 2 2 4" xfId="42184"/>
    <cellStyle name="20% - Accent1 4 4 5 2 3" xfId="42185"/>
    <cellStyle name="20% - Accent1 4 4 5 2 3 2" xfId="42186"/>
    <cellStyle name="20% - Accent1 4 4 5 2 3 2 2" xfId="42187"/>
    <cellStyle name="20% - Accent1 4 4 5 2 3 2 2 2" xfId="42188"/>
    <cellStyle name="20% - Accent1 4 4 5 2 3 2 3" xfId="42189"/>
    <cellStyle name="20% - Accent1 4 4 5 2 3 3" xfId="42190"/>
    <cellStyle name="20% - Accent1 4 4 5 2 3 3 2" xfId="42191"/>
    <cellStyle name="20% - Accent1 4 4 5 2 3 4" xfId="42192"/>
    <cellStyle name="20% - Accent1 4 4 5 2 4" xfId="42193"/>
    <cellStyle name="20% - Accent1 4 4 5 2 4 2" xfId="42194"/>
    <cellStyle name="20% - Accent1 4 4 5 2 4 2 2" xfId="42195"/>
    <cellStyle name="20% - Accent1 4 4 5 2 4 2 2 2" xfId="42196"/>
    <cellStyle name="20% - Accent1 4 4 5 2 4 2 3" xfId="42197"/>
    <cellStyle name="20% - Accent1 4 4 5 2 4 3" xfId="42198"/>
    <cellStyle name="20% - Accent1 4 4 5 2 4 3 2" xfId="42199"/>
    <cellStyle name="20% - Accent1 4 4 5 2 4 4" xfId="42200"/>
    <cellStyle name="20% - Accent1 4 4 5 2 5" xfId="42201"/>
    <cellStyle name="20% - Accent1 4 4 5 2 5 2" xfId="42202"/>
    <cellStyle name="20% - Accent1 4 4 5 2 5 2 2" xfId="42203"/>
    <cellStyle name="20% - Accent1 4 4 5 2 5 3" xfId="42204"/>
    <cellStyle name="20% - Accent1 4 4 5 2 6" xfId="42205"/>
    <cellStyle name="20% - Accent1 4 4 5 2 6 2" xfId="42206"/>
    <cellStyle name="20% - Accent1 4 4 5 2 6 2 2" xfId="42207"/>
    <cellStyle name="20% - Accent1 4 4 5 2 6 3" xfId="42208"/>
    <cellStyle name="20% - Accent1 4 4 5 2 7" xfId="42209"/>
    <cellStyle name="20% - Accent1 4 4 5 2 7 2" xfId="42210"/>
    <cellStyle name="20% - Accent1 4 4 5 2 8" xfId="42211"/>
    <cellStyle name="20% - Accent1 4 4 5 2 8 2" xfId="42212"/>
    <cellStyle name="20% - Accent1 4 4 5 2 9" xfId="42213"/>
    <cellStyle name="20% - Accent1 4 4 5 3" xfId="42214"/>
    <cellStyle name="20% - Accent1 4 4 5 3 2" xfId="42215"/>
    <cellStyle name="20% - Accent1 4 4 5 3 2 2" xfId="42216"/>
    <cellStyle name="20% - Accent1 4 4 5 3 2 2 2" xfId="42217"/>
    <cellStyle name="20% - Accent1 4 4 5 3 2 2 2 2" xfId="42218"/>
    <cellStyle name="20% - Accent1 4 4 5 3 2 2 3" xfId="42219"/>
    <cellStyle name="20% - Accent1 4 4 5 3 2 3" xfId="42220"/>
    <cellStyle name="20% - Accent1 4 4 5 3 2 3 2" xfId="42221"/>
    <cellStyle name="20% - Accent1 4 4 5 3 2 4" xfId="42222"/>
    <cellStyle name="20% - Accent1 4 4 5 3 3" xfId="42223"/>
    <cellStyle name="20% - Accent1 4 4 5 3 3 2" xfId="42224"/>
    <cellStyle name="20% - Accent1 4 4 5 3 3 2 2" xfId="42225"/>
    <cellStyle name="20% - Accent1 4 4 5 3 3 2 2 2" xfId="42226"/>
    <cellStyle name="20% - Accent1 4 4 5 3 3 2 3" xfId="42227"/>
    <cellStyle name="20% - Accent1 4 4 5 3 3 3" xfId="42228"/>
    <cellStyle name="20% - Accent1 4 4 5 3 3 3 2" xfId="42229"/>
    <cellStyle name="20% - Accent1 4 4 5 3 3 4" xfId="42230"/>
    <cellStyle name="20% - Accent1 4 4 5 3 4" xfId="42231"/>
    <cellStyle name="20% - Accent1 4 4 5 3 4 2" xfId="42232"/>
    <cellStyle name="20% - Accent1 4 4 5 3 4 2 2" xfId="42233"/>
    <cellStyle name="20% - Accent1 4 4 5 3 4 2 2 2" xfId="42234"/>
    <cellStyle name="20% - Accent1 4 4 5 3 4 2 3" xfId="42235"/>
    <cellStyle name="20% - Accent1 4 4 5 3 4 3" xfId="42236"/>
    <cellStyle name="20% - Accent1 4 4 5 3 4 3 2" xfId="42237"/>
    <cellStyle name="20% - Accent1 4 4 5 3 4 4" xfId="42238"/>
    <cellStyle name="20% - Accent1 4 4 5 3 5" xfId="42239"/>
    <cellStyle name="20% - Accent1 4 4 5 3 5 2" xfId="42240"/>
    <cellStyle name="20% - Accent1 4 4 5 3 5 2 2" xfId="42241"/>
    <cellStyle name="20% - Accent1 4 4 5 3 5 3" xfId="42242"/>
    <cellStyle name="20% - Accent1 4 4 5 3 6" xfId="42243"/>
    <cellStyle name="20% - Accent1 4 4 5 3 6 2" xfId="42244"/>
    <cellStyle name="20% - Accent1 4 4 5 3 6 2 2" xfId="42245"/>
    <cellStyle name="20% - Accent1 4 4 5 3 6 3" xfId="42246"/>
    <cellStyle name="20% - Accent1 4 4 5 3 7" xfId="42247"/>
    <cellStyle name="20% - Accent1 4 4 5 3 7 2" xfId="42248"/>
    <cellStyle name="20% - Accent1 4 4 5 3 8" xfId="42249"/>
    <cellStyle name="20% - Accent1 4 4 5 3 8 2" xfId="42250"/>
    <cellStyle name="20% - Accent1 4 4 5 3 9" xfId="42251"/>
    <cellStyle name="20% - Accent1 4 4 5 4" xfId="42252"/>
    <cellStyle name="20% - Accent1 4 4 5 4 2" xfId="42253"/>
    <cellStyle name="20% - Accent1 4 4 5 4 2 2" xfId="42254"/>
    <cellStyle name="20% - Accent1 4 4 5 4 2 2 2" xfId="42255"/>
    <cellStyle name="20% - Accent1 4 4 5 4 2 3" xfId="42256"/>
    <cellStyle name="20% - Accent1 4 4 5 4 3" xfId="42257"/>
    <cellStyle name="20% - Accent1 4 4 5 4 3 2" xfId="42258"/>
    <cellStyle name="20% - Accent1 4 4 5 4 4" xfId="42259"/>
    <cellStyle name="20% - Accent1 4 4 5 5" xfId="42260"/>
    <cellStyle name="20% - Accent1 4 4 5 5 2" xfId="42261"/>
    <cellStyle name="20% - Accent1 4 4 5 5 2 2" xfId="42262"/>
    <cellStyle name="20% - Accent1 4 4 5 5 2 2 2" xfId="42263"/>
    <cellStyle name="20% - Accent1 4 4 5 5 2 3" xfId="42264"/>
    <cellStyle name="20% - Accent1 4 4 5 5 3" xfId="42265"/>
    <cellStyle name="20% - Accent1 4 4 5 5 3 2" xfId="42266"/>
    <cellStyle name="20% - Accent1 4 4 5 5 4" xfId="42267"/>
    <cellStyle name="20% - Accent1 4 4 5 6" xfId="42268"/>
    <cellStyle name="20% - Accent1 4 4 5 6 2" xfId="42269"/>
    <cellStyle name="20% - Accent1 4 4 5 6 2 2" xfId="42270"/>
    <cellStyle name="20% - Accent1 4 4 5 6 2 2 2" xfId="42271"/>
    <cellStyle name="20% - Accent1 4 4 5 6 2 3" xfId="42272"/>
    <cellStyle name="20% - Accent1 4 4 5 6 3" xfId="42273"/>
    <cellStyle name="20% - Accent1 4 4 5 6 3 2" xfId="42274"/>
    <cellStyle name="20% - Accent1 4 4 5 6 4" xfId="42275"/>
    <cellStyle name="20% - Accent1 4 4 5 7" xfId="42276"/>
    <cellStyle name="20% - Accent1 4 4 5 7 2" xfId="42277"/>
    <cellStyle name="20% - Accent1 4 4 5 7 2 2" xfId="42278"/>
    <cellStyle name="20% - Accent1 4 4 5 7 3" xfId="42279"/>
    <cellStyle name="20% - Accent1 4 4 5 8" xfId="42280"/>
    <cellStyle name="20% - Accent1 4 4 5 8 2" xfId="42281"/>
    <cellStyle name="20% - Accent1 4 4 5 8 2 2" xfId="42282"/>
    <cellStyle name="20% - Accent1 4 4 5 8 3" xfId="42283"/>
    <cellStyle name="20% - Accent1 4 4 5 9" xfId="42284"/>
    <cellStyle name="20% - Accent1 4 4 5 9 2" xfId="42285"/>
    <cellStyle name="20% - Accent1 4 4 6" xfId="42286"/>
    <cellStyle name="20% - Accent1 4 4 6 10" xfId="42287"/>
    <cellStyle name="20% - Accent1 4 4 6 10 2" xfId="42288"/>
    <cellStyle name="20% - Accent1 4 4 6 11" xfId="42289"/>
    <cellStyle name="20% - Accent1 4 4 6 2" xfId="42290"/>
    <cellStyle name="20% - Accent1 4 4 6 2 2" xfId="42291"/>
    <cellStyle name="20% - Accent1 4 4 6 2 2 2" xfId="42292"/>
    <cellStyle name="20% - Accent1 4 4 6 2 2 2 2" xfId="42293"/>
    <cellStyle name="20% - Accent1 4 4 6 2 2 2 2 2" xfId="42294"/>
    <cellStyle name="20% - Accent1 4 4 6 2 2 2 3" xfId="42295"/>
    <cellStyle name="20% - Accent1 4 4 6 2 2 3" xfId="42296"/>
    <cellStyle name="20% - Accent1 4 4 6 2 2 3 2" xfId="42297"/>
    <cellStyle name="20% - Accent1 4 4 6 2 2 4" xfId="42298"/>
    <cellStyle name="20% - Accent1 4 4 6 2 3" xfId="42299"/>
    <cellStyle name="20% - Accent1 4 4 6 2 3 2" xfId="42300"/>
    <cellStyle name="20% - Accent1 4 4 6 2 3 2 2" xfId="42301"/>
    <cellStyle name="20% - Accent1 4 4 6 2 3 2 2 2" xfId="42302"/>
    <cellStyle name="20% - Accent1 4 4 6 2 3 2 3" xfId="42303"/>
    <cellStyle name="20% - Accent1 4 4 6 2 3 3" xfId="42304"/>
    <cellStyle name="20% - Accent1 4 4 6 2 3 3 2" xfId="42305"/>
    <cellStyle name="20% - Accent1 4 4 6 2 3 4" xfId="42306"/>
    <cellStyle name="20% - Accent1 4 4 6 2 4" xfId="42307"/>
    <cellStyle name="20% - Accent1 4 4 6 2 4 2" xfId="42308"/>
    <cellStyle name="20% - Accent1 4 4 6 2 4 2 2" xfId="42309"/>
    <cellStyle name="20% - Accent1 4 4 6 2 4 2 2 2" xfId="42310"/>
    <cellStyle name="20% - Accent1 4 4 6 2 4 2 3" xfId="42311"/>
    <cellStyle name="20% - Accent1 4 4 6 2 4 3" xfId="42312"/>
    <cellStyle name="20% - Accent1 4 4 6 2 4 3 2" xfId="42313"/>
    <cellStyle name="20% - Accent1 4 4 6 2 4 4" xfId="42314"/>
    <cellStyle name="20% - Accent1 4 4 6 2 5" xfId="42315"/>
    <cellStyle name="20% - Accent1 4 4 6 2 5 2" xfId="42316"/>
    <cellStyle name="20% - Accent1 4 4 6 2 5 2 2" xfId="42317"/>
    <cellStyle name="20% - Accent1 4 4 6 2 5 3" xfId="42318"/>
    <cellStyle name="20% - Accent1 4 4 6 2 6" xfId="42319"/>
    <cellStyle name="20% - Accent1 4 4 6 2 6 2" xfId="42320"/>
    <cellStyle name="20% - Accent1 4 4 6 2 6 2 2" xfId="42321"/>
    <cellStyle name="20% - Accent1 4 4 6 2 6 3" xfId="42322"/>
    <cellStyle name="20% - Accent1 4 4 6 2 7" xfId="42323"/>
    <cellStyle name="20% - Accent1 4 4 6 2 7 2" xfId="42324"/>
    <cellStyle name="20% - Accent1 4 4 6 2 8" xfId="42325"/>
    <cellStyle name="20% - Accent1 4 4 6 2 8 2" xfId="42326"/>
    <cellStyle name="20% - Accent1 4 4 6 2 9" xfId="42327"/>
    <cellStyle name="20% - Accent1 4 4 6 3" xfId="42328"/>
    <cellStyle name="20% - Accent1 4 4 6 3 2" xfId="42329"/>
    <cellStyle name="20% - Accent1 4 4 6 3 2 2" xfId="42330"/>
    <cellStyle name="20% - Accent1 4 4 6 3 2 2 2" xfId="42331"/>
    <cellStyle name="20% - Accent1 4 4 6 3 2 2 2 2" xfId="42332"/>
    <cellStyle name="20% - Accent1 4 4 6 3 2 2 3" xfId="42333"/>
    <cellStyle name="20% - Accent1 4 4 6 3 2 3" xfId="42334"/>
    <cellStyle name="20% - Accent1 4 4 6 3 2 3 2" xfId="42335"/>
    <cellStyle name="20% - Accent1 4 4 6 3 2 4" xfId="42336"/>
    <cellStyle name="20% - Accent1 4 4 6 3 3" xfId="42337"/>
    <cellStyle name="20% - Accent1 4 4 6 3 3 2" xfId="42338"/>
    <cellStyle name="20% - Accent1 4 4 6 3 3 2 2" xfId="42339"/>
    <cellStyle name="20% - Accent1 4 4 6 3 3 2 2 2" xfId="42340"/>
    <cellStyle name="20% - Accent1 4 4 6 3 3 2 3" xfId="42341"/>
    <cellStyle name="20% - Accent1 4 4 6 3 3 3" xfId="42342"/>
    <cellStyle name="20% - Accent1 4 4 6 3 3 3 2" xfId="42343"/>
    <cellStyle name="20% - Accent1 4 4 6 3 3 4" xfId="42344"/>
    <cellStyle name="20% - Accent1 4 4 6 3 4" xfId="42345"/>
    <cellStyle name="20% - Accent1 4 4 6 3 4 2" xfId="42346"/>
    <cellStyle name="20% - Accent1 4 4 6 3 4 2 2" xfId="42347"/>
    <cellStyle name="20% - Accent1 4 4 6 3 4 2 2 2" xfId="42348"/>
    <cellStyle name="20% - Accent1 4 4 6 3 4 2 3" xfId="42349"/>
    <cellStyle name="20% - Accent1 4 4 6 3 4 3" xfId="42350"/>
    <cellStyle name="20% - Accent1 4 4 6 3 4 3 2" xfId="42351"/>
    <cellStyle name="20% - Accent1 4 4 6 3 4 4" xfId="42352"/>
    <cellStyle name="20% - Accent1 4 4 6 3 5" xfId="42353"/>
    <cellStyle name="20% - Accent1 4 4 6 3 5 2" xfId="42354"/>
    <cellStyle name="20% - Accent1 4 4 6 3 5 2 2" xfId="42355"/>
    <cellStyle name="20% - Accent1 4 4 6 3 5 3" xfId="42356"/>
    <cellStyle name="20% - Accent1 4 4 6 3 6" xfId="42357"/>
    <cellStyle name="20% - Accent1 4 4 6 3 6 2" xfId="42358"/>
    <cellStyle name="20% - Accent1 4 4 6 3 6 2 2" xfId="42359"/>
    <cellStyle name="20% - Accent1 4 4 6 3 6 3" xfId="42360"/>
    <cellStyle name="20% - Accent1 4 4 6 3 7" xfId="42361"/>
    <cellStyle name="20% - Accent1 4 4 6 3 7 2" xfId="42362"/>
    <cellStyle name="20% - Accent1 4 4 6 3 8" xfId="42363"/>
    <cellStyle name="20% - Accent1 4 4 6 3 8 2" xfId="42364"/>
    <cellStyle name="20% - Accent1 4 4 6 3 9" xfId="42365"/>
    <cellStyle name="20% - Accent1 4 4 6 4" xfId="42366"/>
    <cellStyle name="20% - Accent1 4 4 6 4 2" xfId="42367"/>
    <cellStyle name="20% - Accent1 4 4 6 4 2 2" xfId="42368"/>
    <cellStyle name="20% - Accent1 4 4 6 4 2 2 2" xfId="42369"/>
    <cellStyle name="20% - Accent1 4 4 6 4 2 3" xfId="42370"/>
    <cellStyle name="20% - Accent1 4 4 6 4 3" xfId="42371"/>
    <cellStyle name="20% - Accent1 4 4 6 4 3 2" xfId="42372"/>
    <cellStyle name="20% - Accent1 4 4 6 4 4" xfId="42373"/>
    <cellStyle name="20% - Accent1 4 4 6 5" xfId="42374"/>
    <cellStyle name="20% - Accent1 4 4 6 5 2" xfId="42375"/>
    <cellStyle name="20% - Accent1 4 4 6 5 2 2" xfId="42376"/>
    <cellStyle name="20% - Accent1 4 4 6 5 2 2 2" xfId="42377"/>
    <cellStyle name="20% - Accent1 4 4 6 5 2 3" xfId="42378"/>
    <cellStyle name="20% - Accent1 4 4 6 5 3" xfId="42379"/>
    <cellStyle name="20% - Accent1 4 4 6 5 3 2" xfId="42380"/>
    <cellStyle name="20% - Accent1 4 4 6 5 4" xfId="42381"/>
    <cellStyle name="20% - Accent1 4 4 6 6" xfId="42382"/>
    <cellStyle name="20% - Accent1 4 4 6 6 2" xfId="42383"/>
    <cellStyle name="20% - Accent1 4 4 6 6 2 2" xfId="42384"/>
    <cellStyle name="20% - Accent1 4 4 6 6 2 2 2" xfId="42385"/>
    <cellStyle name="20% - Accent1 4 4 6 6 2 3" xfId="42386"/>
    <cellStyle name="20% - Accent1 4 4 6 6 3" xfId="42387"/>
    <cellStyle name="20% - Accent1 4 4 6 6 3 2" xfId="42388"/>
    <cellStyle name="20% - Accent1 4 4 6 6 4" xfId="42389"/>
    <cellStyle name="20% - Accent1 4 4 6 7" xfId="42390"/>
    <cellStyle name="20% - Accent1 4 4 6 7 2" xfId="42391"/>
    <cellStyle name="20% - Accent1 4 4 6 7 2 2" xfId="42392"/>
    <cellStyle name="20% - Accent1 4 4 6 7 3" xfId="42393"/>
    <cellStyle name="20% - Accent1 4 4 6 8" xfId="42394"/>
    <cellStyle name="20% - Accent1 4 4 6 8 2" xfId="42395"/>
    <cellStyle name="20% - Accent1 4 4 6 8 2 2" xfId="42396"/>
    <cellStyle name="20% - Accent1 4 4 6 8 3" xfId="42397"/>
    <cellStyle name="20% - Accent1 4 4 6 9" xfId="42398"/>
    <cellStyle name="20% - Accent1 4 4 6 9 2" xfId="42399"/>
    <cellStyle name="20% - Accent1 4 4 7" xfId="42400"/>
    <cellStyle name="20% - Accent1 4 4 7 2" xfId="42401"/>
    <cellStyle name="20% - Accent1 4 4 7 2 2" xfId="42402"/>
    <cellStyle name="20% - Accent1 4 4 7 2 2 2" xfId="42403"/>
    <cellStyle name="20% - Accent1 4 4 7 2 2 2 2" xfId="42404"/>
    <cellStyle name="20% - Accent1 4 4 7 2 2 3" xfId="42405"/>
    <cellStyle name="20% - Accent1 4 4 7 2 3" xfId="42406"/>
    <cellStyle name="20% - Accent1 4 4 7 2 3 2" xfId="42407"/>
    <cellStyle name="20% - Accent1 4 4 7 2 4" xfId="42408"/>
    <cellStyle name="20% - Accent1 4 4 7 3" xfId="42409"/>
    <cellStyle name="20% - Accent1 4 4 7 3 2" xfId="42410"/>
    <cellStyle name="20% - Accent1 4 4 7 3 2 2" xfId="42411"/>
    <cellStyle name="20% - Accent1 4 4 7 3 2 2 2" xfId="42412"/>
    <cellStyle name="20% - Accent1 4 4 7 3 2 3" xfId="42413"/>
    <cellStyle name="20% - Accent1 4 4 7 3 3" xfId="42414"/>
    <cellStyle name="20% - Accent1 4 4 7 3 3 2" xfId="42415"/>
    <cellStyle name="20% - Accent1 4 4 7 3 4" xfId="42416"/>
    <cellStyle name="20% - Accent1 4 4 7 4" xfId="42417"/>
    <cellStyle name="20% - Accent1 4 4 7 4 2" xfId="42418"/>
    <cellStyle name="20% - Accent1 4 4 7 4 2 2" xfId="42419"/>
    <cellStyle name="20% - Accent1 4 4 7 4 2 2 2" xfId="42420"/>
    <cellStyle name="20% - Accent1 4 4 7 4 2 3" xfId="42421"/>
    <cellStyle name="20% - Accent1 4 4 7 4 3" xfId="42422"/>
    <cellStyle name="20% - Accent1 4 4 7 4 3 2" xfId="42423"/>
    <cellStyle name="20% - Accent1 4 4 7 4 4" xfId="42424"/>
    <cellStyle name="20% - Accent1 4 4 7 5" xfId="42425"/>
    <cellStyle name="20% - Accent1 4 4 7 5 2" xfId="42426"/>
    <cellStyle name="20% - Accent1 4 4 7 5 2 2" xfId="42427"/>
    <cellStyle name="20% - Accent1 4 4 7 5 3" xfId="42428"/>
    <cellStyle name="20% - Accent1 4 4 7 6" xfId="42429"/>
    <cellStyle name="20% - Accent1 4 4 7 6 2" xfId="42430"/>
    <cellStyle name="20% - Accent1 4 4 7 6 2 2" xfId="42431"/>
    <cellStyle name="20% - Accent1 4 4 7 6 3" xfId="42432"/>
    <cellStyle name="20% - Accent1 4 4 7 7" xfId="42433"/>
    <cellStyle name="20% - Accent1 4 4 7 7 2" xfId="42434"/>
    <cellStyle name="20% - Accent1 4 4 7 8" xfId="42435"/>
    <cellStyle name="20% - Accent1 4 4 7 8 2" xfId="42436"/>
    <cellStyle name="20% - Accent1 4 4 7 9" xfId="42437"/>
    <cellStyle name="20% - Accent1 4 4 8" xfId="42438"/>
    <cellStyle name="20% - Accent1 4 4 8 2" xfId="42439"/>
    <cellStyle name="20% - Accent1 4 4 8 2 2" xfId="42440"/>
    <cellStyle name="20% - Accent1 4 4 8 2 2 2" xfId="42441"/>
    <cellStyle name="20% - Accent1 4 4 8 2 2 2 2" xfId="42442"/>
    <cellStyle name="20% - Accent1 4 4 8 2 2 3" xfId="42443"/>
    <cellStyle name="20% - Accent1 4 4 8 2 3" xfId="42444"/>
    <cellStyle name="20% - Accent1 4 4 8 2 3 2" xfId="42445"/>
    <cellStyle name="20% - Accent1 4 4 8 2 4" xfId="42446"/>
    <cellStyle name="20% - Accent1 4 4 8 3" xfId="42447"/>
    <cellStyle name="20% - Accent1 4 4 8 3 2" xfId="42448"/>
    <cellStyle name="20% - Accent1 4 4 8 3 2 2" xfId="42449"/>
    <cellStyle name="20% - Accent1 4 4 8 3 2 2 2" xfId="42450"/>
    <cellStyle name="20% - Accent1 4 4 8 3 2 3" xfId="42451"/>
    <cellStyle name="20% - Accent1 4 4 8 3 3" xfId="42452"/>
    <cellStyle name="20% - Accent1 4 4 8 3 3 2" xfId="42453"/>
    <cellStyle name="20% - Accent1 4 4 8 3 4" xfId="42454"/>
    <cellStyle name="20% - Accent1 4 4 8 4" xfId="42455"/>
    <cellStyle name="20% - Accent1 4 4 8 4 2" xfId="42456"/>
    <cellStyle name="20% - Accent1 4 4 8 4 2 2" xfId="42457"/>
    <cellStyle name="20% - Accent1 4 4 8 4 2 2 2" xfId="42458"/>
    <cellStyle name="20% - Accent1 4 4 8 4 2 3" xfId="42459"/>
    <cellStyle name="20% - Accent1 4 4 8 4 3" xfId="42460"/>
    <cellStyle name="20% - Accent1 4 4 8 4 3 2" xfId="42461"/>
    <cellStyle name="20% - Accent1 4 4 8 4 4" xfId="42462"/>
    <cellStyle name="20% - Accent1 4 4 8 5" xfId="42463"/>
    <cellStyle name="20% - Accent1 4 4 8 5 2" xfId="42464"/>
    <cellStyle name="20% - Accent1 4 4 8 5 2 2" xfId="42465"/>
    <cellStyle name="20% - Accent1 4 4 8 5 3" xfId="42466"/>
    <cellStyle name="20% - Accent1 4 4 8 6" xfId="42467"/>
    <cellStyle name="20% - Accent1 4 4 8 6 2" xfId="42468"/>
    <cellStyle name="20% - Accent1 4 4 8 6 2 2" xfId="42469"/>
    <cellStyle name="20% - Accent1 4 4 8 6 3" xfId="42470"/>
    <cellStyle name="20% - Accent1 4 4 8 7" xfId="42471"/>
    <cellStyle name="20% - Accent1 4 4 8 7 2" xfId="42472"/>
    <cellStyle name="20% - Accent1 4 4 8 8" xfId="42473"/>
    <cellStyle name="20% - Accent1 4 4 8 8 2" xfId="42474"/>
    <cellStyle name="20% - Accent1 4 4 8 9" xfId="42475"/>
    <cellStyle name="20% - Accent1 4 4 9" xfId="42476"/>
    <cellStyle name="20% - Accent1 4 4 9 2" xfId="42477"/>
    <cellStyle name="20% - Accent1 4 4 9 2 2" xfId="42478"/>
    <cellStyle name="20% - Accent1 4 4 9 2 2 2" xfId="42479"/>
    <cellStyle name="20% - Accent1 4 4 9 2 3" xfId="42480"/>
    <cellStyle name="20% - Accent1 4 4 9 3" xfId="42481"/>
    <cellStyle name="20% - Accent1 4 4 9 3 2" xfId="42482"/>
    <cellStyle name="20% - Accent1 4 4 9 4" xfId="42483"/>
    <cellStyle name="20% - Accent1 4 5" xfId="42484"/>
    <cellStyle name="20% - Accent1 4 5 10" xfId="42485"/>
    <cellStyle name="20% - Accent1 4 5 10 2" xfId="42486"/>
    <cellStyle name="20% - Accent1 4 5 10 2 2" xfId="42487"/>
    <cellStyle name="20% - Accent1 4 5 10 2 2 2" xfId="42488"/>
    <cellStyle name="20% - Accent1 4 5 10 2 3" xfId="42489"/>
    <cellStyle name="20% - Accent1 4 5 10 3" xfId="42490"/>
    <cellStyle name="20% - Accent1 4 5 10 3 2" xfId="42491"/>
    <cellStyle name="20% - Accent1 4 5 10 4" xfId="42492"/>
    <cellStyle name="20% - Accent1 4 5 11" xfId="42493"/>
    <cellStyle name="20% - Accent1 4 5 11 2" xfId="42494"/>
    <cellStyle name="20% - Accent1 4 5 11 2 2" xfId="42495"/>
    <cellStyle name="20% - Accent1 4 5 11 2 2 2" xfId="42496"/>
    <cellStyle name="20% - Accent1 4 5 11 2 3" xfId="42497"/>
    <cellStyle name="20% - Accent1 4 5 11 3" xfId="42498"/>
    <cellStyle name="20% - Accent1 4 5 11 3 2" xfId="42499"/>
    <cellStyle name="20% - Accent1 4 5 11 4" xfId="42500"/>
    <cellStyle name="20% - Accent1 4 5 12" xfId="42501"/>
    <cellStyle name="20% - Accent1 4 5 12 2" xfId="42502"/>
    <cellStyle name="20% - Accent1 4 5 12 2 2" xfId="42503"/>
    <cellStyle name="20% - Accent1 4 5 12 3" xfId="42504"/>
    <cellStyle name="20% - Accent1 4 5 13" xfId="42505"/>
    <cellStyle name="20% - Accent1 4 5 13 2" xfId="42506"/>
    <cellStyle name="20% - Accent1 4 5 13 2 2" xfId="42507"/>
    <cellStyle name="20% - Accent1 4 5 13 3" xfId="42508"/>
    <cellStyle name="20% - Accent1 4 5 14" xfId="42509"/>
    <cellStyle name="20% - Accent1 4 5 14 2" xfId="42510"/>
    <cellStyle name="20% - Accent1 4 5 15" xfId="42511"/>
    <cellStyle name="20% - Accent1 4 5 15 2" xfId="42512"/>
    <cellStyle name="20% - Accent1 4 5 16" xfId="42513"/>
    <cellStyle name="20% - Accent1 4 5 2" xfId="42514"/>
    <cellStyle name="20% - Accent1 4 5 2 10" xfId="42515"/>
    <cellStyle name="20% - Accent1 4 5 2 10 2" xfId="42516"/>
    <cellStyle name="20% - Accent1 4 5 2 10 2 2" xfId="42517"/>
    <cellStyle name="20% - Accent1 4 5 2 10 2 2 2" xfId="42518"/>
    <cellStyle name="20% - Accent1 4 5 2 10 2 3" xfId="42519"/>
    <cellStyle name="20% - Accent1 4 5 2 10 3" xfId="42520"/>
    <cellStyle name="20% - Accent1 4 5 2 10 3 2" xfId="42521"/>
    <cellStyle name="20% - Accent1 4 5 2 10 4" xfId="42522"/>
    <cellStyle name="20% - Accent1 4 5 2 11" xfId="42523"/>
    <cellStyle name="20% - Accent1 4 5 2 11 2" xfId="42524"/>
    <cellStyle name="20% - Accent1 4 5 2 11 2 2" xfId="42525"/>
    <cellStyle name="20% - Accent1 4 5 2 11 3" xfId="42526"/>
    <cellStyle name="20% - Accent1 4 5 2 12" xfId="42527"/>
    <cellStyle name="20% - Accent1 4 5 2 12 2" xfId="42528"/>
    <cellStyle name="20% - Accent1 4 5 2 12 2 2" xfId="42529"/>
    <cellStyle name="20% - Accent1 4 5 2 12 3" xfId="42530"/>
    <cellStyle name="20% - Accent1 4 5 2 13" xfId="42531"/>
    <cellStyle name="20% - Accent1 4 5 2 13 2" xfId="42532"/>
    <cellStyle name="20% - Accent1 4 5 2 14" xfId="42533"/>
    <cellStyle name="20% - Accent1 4 5 2 14 2" xfId="42534"/>
    <cellStyle name="20% - Accent1 4 5 2 15" xfId="42535"/>
    <cellStyle name="20% - Accent1 4 5 2 2" xfId="42536"/>
    <cellStyle name="20% - Accent1 4 5 2 2 10" xfId="42537"/>
    <cellStyle name="20% - Accent1 4 5 2 2 10 2" xfId="42538"/>
    <cellStyle name="20% - Accent1 4 5 2 2 10 2 2" xfId="42539"/>
    <cellStyle name="20% - Accent1 4 5 2 2 10 3" xfId="42540"/>
    <cellStyle name="20% - Accent1 4 5 2 2 11" xfId="42541"/>
    <cellStyle name="20% - Accent1 4 5 2 2 11 2" xfId="42542"/>
    <cellStyle name="20% - Accent1 4 5 2 2 11 2 2" xfId="42543"/>
    <cellStyle name="20% - Accent1 4 5 2 2 11 3" xfId="42544"/>
    <cellStyle name="20% - Accent1 4 5 2 2 12" xfId="42545"/>
    <cellStyle name="20% - Accent1 4 5 2 2 12 2" xfId="42546"/>
    <cellStyle name="20% - Accent1 4 5 2 2 13" xfId="42547"/>
    <cellStyle name="20% - Accent1 4 5 2 2 13 2" xfId="42548"/>
    <cellStyle name="20% - Accent1 4 5 2 2 14" xfId="42549"/>
    <cellStyle name="20% - Accent1 4 5 2 2 2" xfId="42550"/>
    <cellStyle name="20% - Accent1 4 5 2 2 2 10" xfId="42551"/>
    <cellStyle name="20% - Accent1 4 5 2 2 2 10 2" xfId="42552"/>
    <cellStyle name="20% - Accent1 4 5 2 2 2 11" xfId="42553"/>
    <cellStyle name="20% - Accent1 4 5 2 2 2 2" xfId="42554"/>
    <cellStyle name="20% - Accent1 4 5 2 2 2 2 2" xfId="42555"/>
    <cellStyle name="20% - Accent1 4 5 2 2 2 2 2 2" xfId="42556"/>
    <cellStyle name="20% - Accent1 4 5 2 2 2 2 2 2 2" xfId="42557"/>
    <cellStyle name="20% - Accent1 4 5 2 2 2 2 2 2 2 2" xfId="42558"/>
    <cellStyle name="20% - Accent1 4 5 2 2 2 2 2 2 3" xfId="42559"/>
    <cellStyle name="20% - Accent1 4 5 2 2 2 2 2 3" xfId="42560"/>
    <cellStyle name="20% - Accent1 4 5 2 2 2 2 2 3 2" xfId="42561"/>
    <cellStyle name="20% - Accent1 4 5 2 2 2 2 2 4" xfId="42562"/>
    <cellStyle name="20% - Accent1 4 5 2 2 2 2 3" xfId="42563"/>
    <cellStyle name="20% - Accent1 4 5 2 2 2 2 3 2" xfId="42564"/>
    <cellStyle name="20% - Accent1 4 5 2 2 2 2 3 2 2" xfId="42565"/>
    <cellStyle name="20% - Accent1 4 5 2 2 2 2 3 2 2 2" xfId="42566"/>
    <cellStyle name="20% - Accent1 4 5 2 2 2 2 3 2 3" xfId="42567"/>
    <cellStyle name="20% - Accent1 4 5 2 2 2 2 3 3" xfId="42568"/>
    <cellStyle name="20% - Accent1 4 5 2 2 2 2 3 3 2" xfId="42569"/>
    <cellStyle name="20% - Accent1 4 5 2 2 2 2 3 4" xfId="42570"/>
    <cellStyle name="20% - Accent1 4 5 2 2 2 2 4" xfId="42571"/>
    <cellStyle name="20% - Accent1 4 5 2 2 2 2 4 2" xfId="42572"/>
    <cellStyle name="20% - Accent1 4 5 2 2 2 2 4 2 2" xfId="42573"/>
    <cellStyle name="20% - Accent1 4 5 2 2 2 2 4 2 2 2" xfId="42574"/>
    <cellStyle name="20% - Accent1 4 5 2 2 2 2 4 2 3" xfId="42575"/>
    <cellStyle name="20% - Accent1 4 5 2 2 2 2 4 3" xfId="42576"/>
    <cellStyle name="20% - Accent1 4 5 2 2 2 2 4 3 2" xfId="42577"/>
    <cellStyle name="20% - Accent1 4 5 2 2 2 2 4 4" xfId="42578"/>
    <cellStyle name="20% - Accent1 4 5 2 2 2 2 5" xfId="42579"/>
    <cellStyle name="20% - Accent1 4 5 2 2 2 2 5 2" xfId="42580"/>
    <cellStyle name="20% - Accent1 4 5 2 2 2 2 5 2 2" xfId="42581"/>
    <cellStyle name="20% - Accent1 4 5 2 2 2 2 5 3" xfId="42582"/>
    <cellStyle name="20% - Accent1 4 5 2 2 2 2 6" xfId="42583"/>
    <cellStyle name="20% - Accent1 4 5 2 2 2 2 6 2" xfId="42584"/>
    <cellStyle name="20% - Accent1 4 5 2 2 2 2 6 2 2" xfId="42585"/>
    <cellStyle name="20% - Accent1 4 5 2 2 2 2 6 3" xfId="42586"/>
    <cellStyle name="20% - Accent1 4 5 2 2 2 2 7" xfId="42587"/>
    <cellStyle name="20% - Accent1 4 5 2 2 2 2 7 2" xfId="42588"/>
    <cellStyle name="20% - Accent1 4 5 2 2 2 2 8" xfId="42589"/>
    <cellStyle name="20% - Accent1 4 5 2 2 2 2 8 2" xfId="42590"/>
    <cellStyle name="20% - Accent1 4 5 2 2 2 2 9" xfId="42591"/>
    <cellStyle name="20% - Accent1 4 5 2 2 2 3" xfId="42592"/>
    <cellStyle name="20% - Accent1 4 5 2 2 2 3 2" xfId="42593"/>
    <cellStyle name="20% - Accent1 4 5 2 2 2 3 2 2" xfId="42594"/>
    <cellStyle name="20% - Accent1 4 5 2 2 2 3 2 2 2" xfId="42595"/>
    <cellStyle name="20% - Accent1 4 5 2 2 2 3 2 2 2 2" xfId="42596"/>
    <cellStyle name="20% - Accent1 4 5 2 2 2 3 2 2 3" xfId="42597"/>
    <cellStyle name="20% - Accent1 4 5 2 2 2 3 2 3" xfId="42598"/>
    <cellStyle name="20% - Accent1 4 5 2 2 2 3 2 3 2" xfId="42599"/>
    <cellStyle name="20% - Accent1 4 5 2 2 2 3 2 4" xfId="42600"/>
    <cellStyle name="20% - Accent1 4 5 2 2 2 3 3" xfId="42601"/>
    <cellStyle name="20% - Accent1 4 5 2 2 2 3 3 2" xfId="42602"/>
    <cellStyle name="20% - Accent1 4 5 2 2 2 3 3 2 2" xfId="42603"/>
    <cellStyle name="20% - Accent1 4 5 2 2 2 3 3 2 2 2" xfId="42604"/>
    <cellStyle name="20% - Accent1 4 5 2 2 2 3 3 2 3" xfId="42605"/>
    <cellStyle name="20% - Accent1 4 5 2 2 2 3 3 3" xfId="42606"/>
    <cellStyle name="20% - Accent1 4 5 2 2 2 3 3 3 2" xfId="42607"/>
    <cellStyle name="20% - Accent1 4 5 2 2 2 3 3 4" xfId="42608"/>
    <cellStyle name="20% - Accent1 4 5 2 2 2 3 4" xfId="42609"/>
    <cellStyle name="20% - Accent1 4 5 2 2 2 3 4 2" xfId="42610"/>
    <cellStyle name="20% - Accent1 4 5 2 2 2 3 4 2 2" xfId="42611"/>
    <cellStyle name="20% - Accent1 4 5 2 2 2 3 4 2 2 2" xfId="42612"/>
    <cellStyle name="20% - Accent1 4 5 2 2 2 3 4 2 3" xfId="42613"/>
    <cellStyle name="20% - Accent1 4 5 2 2 2 3 4 3" xfId="42614"/>
    <cellStyle name="20% - Accent1 4 5 2 2 2 3 4 3 2" xfId="42615"/>
    <cellStyle name="20% - Accent1 4 5 2 2 2 3 4 4" xfId="42616"/>
    <cellStyle name="20% - Accent1 4 5 2 2 2 3 5" xfId="42617"/>
    <cellStyle name="20% - Accent1 4 5 2 2 2 3 5 2" xfId="42618"/>
    <cellStyle name="20% - Accent1 4 5 2 2 2 3 5 2 2" xfId="42619"/>
    <cellStyle name="20% - Accent1 4 5 2 2 2 3 5 3" xfId="42620"/>
    <cellStyle name="20% - Accent1 4 5 2 2 2 3 6" xfId="42621"/>
    <cellStyle name="20% - Accent1 4 5 2 2 2 3 6 2" xfId="42622"/>
    <cellStyle name="20% - Accent1 4 5 2 2 2 3 6 2 2" xfId="42623"/>
    <cellStyle name="20% - Accent1 4 5 2 2 2 3 6 3" xfId="42624"/>
    <cellStyle name="20% - Accent1 4 5 2 2 2 3 7" xfId="42625"/>
    <cellStyle name="20% - Accent1 4 5 2 2 2 3 7 2" xfId="42626"/>
    <cellStyle name="20% - Accent1 4 5 2 2 2 3 8" xfId="42627"/>
    <cellStyle name="20% - Accent1 4 5 2 2 2 3 8 2" xfId="42628"/>
    <cellStyle name="20% - Accent1 4 5 2 2 2 3 9" xfId="42629"/>
    <cellStyle name="20% - Accent1 4 5 2 2 2 4" xfId="42630"/>
    <cellStyle name="20% - Accent1 4 5 2 2 2 4 2" xfId="42631"/>
    <cellStyle name="20% - Accent1 4 5 2 2 2 4 2 2" xfId="42632"/>
    <cellStyle name="20% - Accent1 4 5 2 2 2 4 2 2 2" xfId="42633"/>
    <cellStyle name="20% - Accent1 4 5 2 2 2 4 2 3" xfId="42634"/>
    <cellStyle name="20% - Accent1 4 5 2 2 2 4 3" xfId="42635"/>
    <cellStyle name="20% - Accent1 4 5 2 2 2 4 3 2" xfId="42636"/>
    <cellStyle name="20% - Accent1 4 5 2 2 2 4 4" xfId="42637"/>
    <cellStyle name="20% - Accent1 4 5 2 2 2 5" xfId="42638"/>
    <cellStyle name="20% - Accent1 4 5 2 2 2 5 2" xfId="42639"/>
    <cellStyle name="20% - Accent1 4 5 2 2 2 5 2 2" xfId="42640"/>
    <cellStyle name="20% - Accent1 4 5 2 2 2 5 2 2 2" xfId="42641"/>
    <cellStyle name="20% - Accent1 4 5 2 2 2 5 2 3" xfId="42642"/>
    <cellStyle name="20% - Accent1 4 5 2 2 2 5 3" xfId="42643"/>
    <cellStyle name="20% - Accent1 4 5 2 2 2 5 3 2" xfId="42644"/>
    <cellStyle name="20% - Accent1 4 5 2 2 2 5 4" xfId="42645"/>
    <cellStyle name="20% - Accent1 4 5 2 2 2 6" xfId="42646"/>
    <cellStyle name="20% - Accent1 4 5 2 2 2 6 2" xfId="42647"/>
    <cellStyle name="20% - Accent1 4 5 2 2 2 6 2 2" xfId="42648"/>
    <cellStyle name="20% - Accent1 4 5 2 2 2 6 2 2 2" xfId="42649"/>
    <cellStyle name="20% - Accent1 4 5 2 2 2 6 2 3" xfId="42650"/>
    <cellStyle name="20% - Accent1 4 5 2 2 2 6 3" xfId="42651"/>
    <cellStyle name="20% - Accent1 4 5 2 2 2 6 3 2" xfId="42652"/>
    <cellStyle name="20% - Accent1 4 5 2 2 2 6 4" xfId="42653"/>
    <cellStyle name="20% - Accent1 4 5 2 2 2 7" xfId="42654"/>
    <cellStyle name="20% - Accent1 4 5 2 2 2 7 2" xfId="42655"/>
    <cellStyle name="20% - Accent1 4 5 2 2 2 7 2 2" xfId="42656"/>
    <cellStyle name="20% - Accent1 4 5 2 2 2 7 3" xfId="42657"/>
    <cellStyle name="20% - Accent1 4 5 2 2 2 8" xfId="42658"/>
    <cellStyle name="20% - Accent1 4 5 2 2 2 8 2" xfId="42659"/>
    <cellStyle name="20% - Accent1 4 5 2 2 2 8 2 2" xfId="42660"/>
    <cellStyle name="20% - Accent1 4 5 2 2 2 8 3" xfId="42661"/>
    <cellStyle name="20% - Accent1 4 5 2 2 2 9" xfId="42662"/>
    <cellStyle name="20% - Accent1 4 5 2 2 2 9 2" xfId="42663"/>
    <cellStyle name="20% - Accent1 4 5 2 2 3" xfId="42664"/>
    <cellStyle name="20% - Accent1 4 5 2 2 3 10" xfId="42665"/>
    <cellStyle name="20% - Accent1 4 5 2 2 3 10 2" xfId="42666"/>
    <cellStyle name="20% - Accent1 4 5 2 2 3 11" xfId="42667"/>
    <cellStyle name="20% - Accent1 4 5 2 2 3 2" xfId="42668"/>
    <cellStyle name="20% - Accent1 4 5 2 2 3 2 2" xfId="42669"/>
    <cellStyle name="20% - Accent1 4 5 2 2 3 2 2 2" xfId="42670"/>
    <cellStyle name="20% - Accent1 4 5 2 2 3 2 2 2 2" xfId="42671"/>
    <cellStyle name="20% - Accent1 4 5 2 2 3 2 2 2 2 2" xfId="42672"/>
    <cellStyle name="20% - Accent1 4 5 2 2 3 2 2 2 3" xfId="42673"/>
    <cellStyle name="20% - Accent1 4 5 2 2 3 2 2 3" xfId="42674"/>
    <cellStyle name="20% - Accent1 4 5 2 2 3 2 2 3 2" xfId="42675"/>
    <cellStyle name="20% - Accent1 4 5 2 2 3 2 2 4" xfId="42676"/>
    <cellStyle name="20% - Accent1 4 5 2 2 3 2 3" xfId="42677"/>
    <cellStyle name="20% - Accent1 4 5 2 2 3 2 3 2" xfId="42678"/>
    <cellStyle name="20% - Accent1 4 5 2 2 3 2 3 2 2" xfId="42679"/>
    <cellStyle name="20% - Accent1 4 5 2 2 3 2 3 2 2 2" xfId="42680"/>
    <cellStyle name="20% - Accent1 4 5 2 2 3 2 3 2 3" xfId="42681"/>
    <cellStyle name="20% - Accent1 4 5 2 2 3 2 3 3" xfId="42682"/>
    <cellStyle name="20% - Accent1 4 5 2 2 3 2 3 3 2" xfId="42683"/>
    <cellStyle name="20% - Accent1 4 5 2 2 3 2 3 4" xfId="42684"/>
    <cellStyle name="20% - Accent1 4 5 2 2 3 2 4" xfId="42685"/>
    <cellStyle name="20% - Accent1 4 5 2 2 3 2 4 2" xfId="42686"/>
    <cellStyle name="20% - Accent1 4 5 2 2 3 2 4 2 2" xfId="42687"/>
    <cellStyle name="20% - Accent1 4 5 2 2 3 2 4 2 2 2" xfId="42688"/>
    <cellStyle name="20% - Accent1 4 5 2 2 3 2 4 2 3" xfId="42689"/>
    <cellStyle name="20% - Accent1 4 5 2 2 3 2 4 3" xfId="42690"/>
    <cellStyle name="20% - Accent1 4 5 2 2 3 2 4 3 2" xfId="42691"/>
    <cellStyle name="20% - Accent1 4 5 2 2 3 2 4 4" xfId="42692"/>
    <cellStyle name="20% - Accent1 4 5 2 2 3 2 5" xfId="42693"/>
    <cellStyle name="20% - Accent1 4 5 2 2 3 2 5 2" xfId="42694"/>
    <cellStyle name="20% - Accent1 4 5 2 2 3 2 5 2 2" xfId="42695"/>
    <cellStyle name="20% - Accent1 4 5 2 2 3 2 5 3" xfId="42696"/>
    <cellStyle name="20% - Accent1 4 5 2 2 3 2 6" xfId="42697"/>
    <cellStyle name="20% - Accent1 4 5 2 2 3 2 6 2" xfId="42698"/>
    <cellStyle name="20% - Accent1 4 5 2 2 3 2 6 2 2" xfId="42699"/>
    <cellStyle name="20% - Accent1 4 5 2 2 3 2 6 3" xfId="42700"/>
    <cellStyle name="20% - Accent1 4 5 2 2 3 2 7" xfId="42701"/>
    <cellStyle name="20% - Accent1 4 5 2 2 3 2 7 2" xfId="42702"/>
    <cellStyle name="20% - Accent1 4 5 2 2 3 2 8" xfId="42703"/>
    <cellStyle name="20% - Accent1 4 5 2 2 3 2 8 2" xfId="42704"/>
    <cellStyle name="20% - Accent1 4 5 2 2 3 2 9" xfId="42705"/>
    <cellStyle name="20% - Accent1 4 5 2 2 3 3" xfId="42706"/>
    <cellStyle name="20% - Accent1 4 5 2 2 3 3 2" xfId="42707"/>
    <cellStyle name="20% - Accent1 4 5 2 2 3 3 2 2" xfId="42708"/>
    <cellStyle name="20% - Accent1 4 5 2 2 3 3 2 2 2" xfId="42709"/>
    <cellStyle name="20% - Accent1 4 5 2 2 3 3 2 2 2 2" xfId="42710"/>
    <cellStyle name="20% - Accent1 4 5 2 2 3 3 2 2 3" xfId="42711"/>
    <cellStyle name="20% - Accent1 4 5 2 2 3 3 2 3" xfId="42712"/>
    <cellStyle name="20% - Accent1 4 5 2 2 3 3 2 3 2" xfId="42713"/>
    <cellStyle name="20% - Accent1 4 5 2 2 3 3 2 4" xfId="42714"/>
    <cellStyle name="20% - Accent1 4 5 2 2 3 3 3" xfId="42715"/>
    <cellStyle name="20% - Accent1 4 5 2 2 3 3 3 2" xfId="42716"/>
    <cellStyle name="20% - Accent1 4 5 2 2 3 3 3 2 2" xfId="42717"/>
    <cellStyle name="20% - Accent1 4 5 2 2 3 3 3 2 2 2" xfId="42718"/>
    <cellStyle name="20% - Accent1 4 5 2 2 3 3 3 2 3" xfId="42719"/>
    <cellStyle name="20% - Accent1 4 5 2 2 3 3 3 3" xfId="42720"/>
    <cellStyle name="20% - Accent1 4 5 2 2 3 3 3 3 2" xfId="42721"/>
    <cellStyle name="20% - Accent1 4 5 2 2 3 3 3 4" xfId="42722"/>
    <cellStyle name="20% - Accent1 4 5 2 2 3 3 4" xfId="42723"/>
    <cellStyle name="20% - Accent1 4 5 2 2 3 3 4 2" xfId="42724"/>
    <cellStyle name="20% - Accent1 4 5 2 2 3 3 4 2 2" xfId="42725"/>
    <cellStyle name="20% - Accent1 4 5 2 2 3 3 4 2 2 2" xfId="42726"/>
    <cellStyle name="20% - Accent1 4 5 2 2 3 3 4 2 3" xfId="42727"/>
    <cellStyle name="20% - Accent1 4 5 2 2 3 3 4 3" xfId="42728"/>
    <cellStyle name="20% - Accent1 4 5 2 2 3 3 4 3 2" xfId="42729"/>
    <cellStyle name="20% - Accent1 4 5 2 2 3 3 4 4" xfId="42730"/>
    <cellStyle name="20% - Accent1 4 5 2 2 3 3 5" xfId="42731"/>
    <cellStyle name="20% - Accent1 4 5 2 2 3 3 5 2" xfId="42732"/>
    <cellStyle name="20% - Accent1 4 5 2 2 3 3 5 2 2" xfId="42733"/>
    <cellStyle name="20% - Accent1 4 5 2 2 3 3 5 3" xfId="42734"/>
    <cellStyle name="20% - Accent1 4 5 2 2 3 3 6" xfId="42735"/>
    <cellStyle name="20% - Accent1 4 5 2 2 3 3 6 2" xfId="42736"/>
    <cellStyle name="20% - Accent1 4 5 2 2 3 3 6 2 2" xfId="42737"/>
    <cellStyle name="20% - Accent1 4 5 2 2 3 3 6 3" xfId="42738"/>
    <cellStyle name="20% - Accent1 4 5 2 2 3 3 7" xfId="42739"/>
    <cellStyle name="20% - Accent1 4 5 2 2 3 3 7 2" xfId="42740"/>
    <cellStyle name="20% - Accent1 4 5 2 2 3 3 8" xfId="42741"/>
    <cellStyle name="20% - Accent1 4 5 2 2 3 3 8 2" xfId="42742"/>
    <cellStyle name="20% - Accent1 4 5 2 2 3 3 9" xfId="42743"/>
    <cellStyle name="20% - Accent1 4 5 2 2 3 4" xfId="42744"/>
    <cellStyle name="20% - Accent1 4 5 2 2 3 4 2" xfId="42745"/>
    <cellStyle name="20% - Accent1 4 5 2 2 3 4 2 2" xfId="42746"/>
    <cellStyle name="20% - Accent1 4 5 2 2 3 4 2 2 2" xfId="42747"/>
    <cellStyle name="20% - Accent1 4 5 2 2 3 4 2 3" xfId="42748"/>
    <cellStyle name="20% - Accent1 4 5 2 2 3 4 3" xfId="42749"/>
    <cellStyle name="20% - Accent1 4 5 2 2 3 4 3 2" xfId="42750"/>
    <cellStyle name="20% - Accent1 4 5 2 2 3 4 4" xfId="42751"/>
    <cellStyle name="20% - Accent1 4 5 2 2 3 5" xfId="42752"/>
    <cellStyle name="20% - Accent1 4 5 2 2 3 5 2" xfId="42753"/>
    <cellStyle name="20% - Accent1 4 5 2 2 3 5 2 2" xfId="42754"/>
    <cellStyle name="20% - Accent1 4 5 2 2 3 5 2 2 2" xfId="42755"/>
    <cellStyle name="20% - Accent1 4 5 2 2 3 5 2 3" xfId="42756"/>
    <cellStyle name="20% - Accent1 4 5 2 2 3 5 3" xfId="42757"/>
    <cellStyle name="20% - Accent1 4 5 2 2 3 5 3 2" xfId="42758"/>
    <cellStyle name="20% - Accent1 4 5 2 2 3 5 4" xfId="42759"/>
    <cellStyle name="20% - Accent1 4 5 2 2 3 6" xfId="42760"/>
    <cellStyle name="20% - Accent1 4 5 2 2 3 6 2" xfId="42761"/>
    <cellStyle name="20% - Accent1 4 5 2 2 3 6 2 2" xfId="42762"/>
    <cellStyle name="20% - Accent1 4 5 2 2 3 6 2 2 2" xfId="42763"/>
    <cellStyle name="20% - Accent1 4 5 2 2 3 6 2 3" xfId="42764"/>
    <cellStyle name="20% - Accent1 4 5 2 2 3 6 3" xfId="42765"/>
    <cellStyle name="20% - Accent1 4 5 2 2 3 6 3 2" xfId="42766"/>
    <cellStyle name="20% - Accent1 4 5 2 2 3 6 4" xfId="42767"/>
    <cellStyle name="20% - Accent1 4 5 2 2 3 7" xfId="42768"/>
    <cellStyle name="20% - Accent1 4 5 2 2 3 7 2" xfId="42769"/>
    <cellStyle name="20% - Accent1 4 5 2 2 3 7 2 2" xfId="42770"/>
    <cellStyle name="20% - Accent1 4 5 2 2 3 7 3" xfId="42771"/>
    <cellStyle name="20% - Accent1 4 5 2 2 3 8" xfId="42772"/>
    <cellStyle name="20% - Accent1 4 5 2 2 3 8 2" xfId="42773"/>
    <cellStyle name="20% - Accent1 4 5 2 2 3 8 2 2" xfId="42774"/>
    <cellStyle name="20% - Accent1 4 5 2 2 3 8 3" xfId="42775"/>
    <cellStyle name="20% - Accent1 4 5 2 2 3 9" xfId="42776"/>
    <cellStyle name="20% - Accent1 4 5 2 2 3 9 2" xfId="42777"/>
    <cellStyle name="20% - Accent1 4 5 2 2 4" xfId="42778"/>
    <cellStyle name="20% - Accent1 4 5 2 2 4 10" xfId="42779"/>
    <cellStyle name="20% - Accent1 4 5 2 2 4 10 2" xfId="42780"/>
    <cellStyle name="20% - Accent1 4 5 2 2 4 11" xfId="42781"/>
    <cellStyle name="20% - Accent1 4 5 2 2 4 2" xfId="42782"/>
    <cellStyle name="20% - Accent1 4 5 2 2 4 2 2" xfId="42783"/>
    <cellStyle name="20% - Accent1 4 5 2 2 4 2 2 2" xfId="42784"/>
    <cellStyle name="20% - Accent1 4 5 2 2 4 2 2 2 2" xfId="42785"/>
    <cellStyle name="20% - Accent1 4 5 2 2 4 2 2 2 2 2" xfId="42786"/>
    <cellStyle name="20% - Accent1 4 5 2 2 4 2 2 2 3" xfId="42787"/>
    <cellStyle name="20% - Accent1 4 5 2 2 4 2 2 3" xfId="42788"/>
    <cellStyle name="20% - Accent1 4 5 2 2 4 2 2 3 2" xfId="42789"/>
    <cellStyle name="20% - Accent1 4 5 2 2 4 2 2 4" xfId="42790"/>
    <cellStyle name="20% - Accent1 4 5 2 2 4 2 3" xfId="42791"/>
    <cellStyle name="20% - Accent1 4 5 2 2 4 2 3 2" xfId="42792"/>
    <cellStyle name="20% - Accent1 4 5 2 2 4 2 3 2 2" xfId="42793"/>
    <cellStyle name="20% - Accent1 4 5 2 2 4 2 3 2 2 2" xfId="42794"/>
    <cellStyle name="20% - Accent1 4 5 2 2 4 2 3 2 3" xfId="42795"/>
    <cellStyle name="20% - Accent1 4 5 2 2 4 2 3 3" xfId="42796"/>
    <cellStyle name="20% - Accent1 4 5 2 2 4 2 3 3 2" xfId="42797"/>
    <cellStyle name="20% - Accent1 4 5 2 2 4 2 3 4" xfId="42798"/>
    <cellStyle name="20% - Accent1 4 5 2 2 4 2 4" xfId="42799"/>
    <cellStyle name="20% - Accent1 4 5 2 2 4 2 4 2" xfId="42800"/>
    <cellStyle name="20% - Accent1 4 5 2 2 4 2 4 2 2" xfId="42801"/>
    <cellStyle name="20% - Accent1 4 5 2 2 4 2 4 2 2 2" xfId="42802"/>
    <cellStyle name="20% - Accent1 4 5 2 2 4 2 4 2 3" xfId="42803"/>
    <cellStyle name="20% - Accent1 4 5 2 2 4 2 4 3" xfId="42804"/>
    <cellStyle name="20% - Accent1 4 5 2 2 4 2 4 3 2" xfId="42805"/>
    <cellStyle name="20% - Accent1 4 5 2 2 4 2 4 4" xfId="42806"/>
    <cellStyle name="20% - Accent1 4 5 2 2 4 2 5" xfId="42807"/>
    <cellStyle name="20% - Accent1 4 5 2 2 4 2 5 2" xfId="42808"/>
    <cellStyle name="20% - Accent1 4 5 2 2 4 2 5 2 2" xfId="42809"/>
    <cellStyle name="20% - Accent1 4 5 2 2 4 2 5 3" xfId="42810"/>
    <cellStyle name="20% - Accent1 4 5 2 2 4 2 6" xfId="42811"/>
    <cellStyle name="20% - Accent1 4 5 2 2 4 2 6 2" xfId="42812"/>
    <cellStyle name="20% - Accent1 4 5 2 2 4 2 6 2 2" xfId="42813"/>
    <cellStyle name="20% - Accent1 4 5 2 2 4 2 6 3" xfId="42814"/>
    <cellStyle name="20% - Accent1 4 5 2 2 4 2 7" xfId="42815"/>
    <cellStyle name="20% - Accent1 4 5 2 2 4 2 7 2" xfId="42816"/>
    <cellStyle name="20% - Accent1 4 5 2 2 4 2 8" xfId="42817"/>
    <cellStyle name="20% - Accent1 4 5 2 2 4 2 8 2" xfId="42818"/>
    <cellStyle name="20% - Accent1 4 5 2 2 4 2 9" xfId="42819"/>
    <cellStyle name="20% - Accent1 4 5 2 2 4 3" xfId="42820"/>
    <cellStyle name="20% - Accent1 4 5 2 2 4 3 2" xfId="42821"/>
    <cellStyle name="20% - Accent1 4 5 2 2 4 3 2 2" xfId="42822"/>
    <cellStyle name="20% - Accent1 4 5 2 2 4 3 2 2 2" xfId="42823"/>
    <cellStyle name="20% - Accent1 4 5 2 2 4 3 2 2 2 2" xfId="42824"/>
    <cellStyle name="20% - Accent1 4 5 2 2 4 3 2 2 3" xfId="42825"/>
    <cellStyle name="20% - Accent1 4 5 2 2 4 3 2 3" xfId="42826"/>
    <cellStyle name="20% - Accent1 4 5 2 2 4 3 2 3 2" xfId="42827"/>
    <cellStyle name="20% - Accent1 4 5 2 2 4 3 2 4" xfId="42828"/>
    <cellStyle name="20% - Accent1 4 5 2 2 4 3 3" xfId="42829"/>
    <cellStyle name="20% - Accent1 4 5 2 2 4 3 3 2" xfId="42830"/>
    <cellStyle name="20% - Accent1 4 5 2 2 4 3 3 2 2" xfId="42831"/>
    <cellStyle name="20% - Accent1 4 5 2 2 4 3 3 2 2 2" xfId="42832"/>
    <cellStyle name="20% - Accent1 4 5 2 2 4 3 3 2 3" xfId="42833"/>
    <cellStyle name="20% - Accent1 4 5 2 2 4 3 3 3" xfId="42834"/>
    <cellStyle name="20% - Accent1 4 5 2 2 4 3 3 3 2" xfId="42835"/>
    <cellStyle name="20% - Accent1 4 5 2 2 4 3 3 4" xfId="42836"/>
    <cellStyle name="20% - Accent1 4 5 2 2 4 3 4" xfId="42837"/>
    <cellStyle name="20% - Accent1 4 5 2 2 4 3 4 2" xfId="42838"/>
    <cellStyle name="20% - Accent1 4 5 2 2 4 3 4 2 2" xfId="42839"/>
    <cellStyle name="20% - Accent1 4 5 2 2 4 3 4 2 2 2" xfId="42840"/>
    <cellStyle name="20% - Accent1 4 5 2 2 4 3 4 2 3" xfId="42841"/>
    <cellStyle name="20% - Accent1 4 5 2 2 4 3 4 3" xfId="42842"/>
    <cellStyle name="20% - Accent1 4 5 2 2 4 3 4 3 2" xfId="42843"/>
    <cellStyle name="20% - Accent1 4 5 2 2 4 3 4 4" xfId="42844"/>
    <cellStyle name="20% - Accent1 4 5 2 2 4 3 5" xfId="42845"/>
    <cellStyle name="20% - Accent1 4 5 2 2 4 3 5 2" xfId="42846"/>
    <cellStyle name="20% - Accent1 4 5 2 2 4 3 5 2 2" xfId="42847"/>
    <cellStyle name="20% - Accent1 4 5 2 2 4 3 5 3" xfId="42848"/>
    <cellStyle name="20% - Accent1 4 5 2 2 4 3 6" xfId="42849"/>
    <cellStyle name="20% - Accent1 4 5 2 2 4 3 6 2" xfId="42850"/>
    <cellStyle name="20% - Accent1 4 5 2 2 4 3 6 2 2" xfId="42851"/>
    <cellStyle name="20% - Accent1 4 5 2 2 4 3 6 3" xfId="42852"/>
    <cellStyle name="20% - Accent1 4 5 2 2 4 3 7" xfId="42853"/>
    <cellStyle name="20% - Accent1 4 5 2 2 4 3 7 2" xfId="42854"/>
    <cellStyle name="20% - Accent1 4 5 2 2 4 3 8" xfId="42855"/>
    <cellStyle name="20% - Accent1 4 5 2 2 4 3 8 2" xfId="42856"/>
    <cellStyle name="20% - Accent1 4 5 2 2 4 3 9" xfId="42857"/>
    <cellStyle name="20% - Accent1 4 5 2 2 4 4" xfId="42858"/>
    <cellStyle name="20% - Accent1 4 5 2 2 4 4 2" xfId="42859"/>
    <cellStyle name="20% - Accent1 4 5 2 2 4 4 2 2" xfId="42860"/>
    <cellStyle name="20% - Accent1 4 5 2 2 4 4 2 2 2" xfId="42861"/>
    <cellStyle name="20% - Accent1 4 5 2 2 4 4 2 3" xfId="42862"/>
    <cellStyle name="20% - Accent1 4 5 2 2 4 4 3" xfId="42863"/>
    <cellStyle name="20% - Accent1 4 5 2 2 4 4 3 2" xfId="42864"/>
    <cellStyle name="20% - Accent1 4 5 2 2 4 4 4" xfId="42865"/>
    <cellStyle name="20% - Accent1 4 5 2 2 4 5" xfId="42866"/>
    <cellStyle name="20% - Accent1 4 5 2 2 4 5 2" xfId="42867"/>
    <cellStyle name="20% - Accent1 4 5 2 2 4 5 2 2" xfId="42868"/>
    <cellStyle name="20% - Accent1 4 5 2 2 4 5 2 2 2" xfId="42869"/>
    <cellStyle name="20% - Accent1 4 5 2 2 4 5 2 3" xfId="42870"/>
    <cellStyle name="20% - Accent1 4 5 2 2 4 5 3" xfId="42871"/>
    <cellStyle name="20% - Accent1 4 5 2 2 4 5 3 2" xfId="42872"/>
    <cellStyle name="20% - Accent1 4 5 2 2 4 5 4" xfId="42873"/>
    <cellStyle name="20% - Accent1 4 5 2 2 4 6" xfId="42874"/>
    <cellStyle name="20% - Accent1 4 5 2 2 4 6 2" xfId="42875"/>
    <cellStyle name="20% - Accent1 4 5 2 2 4 6 2 2" xfId="42876"/>
    <cellStyle name="20% - Accent1 4 5 2 2 4 6 2 2 2" xfId="42877"/>
    <cellStyle name="20% - Accent1 4 5 2 2 4 6 2 3" xfId="42878"/>
    <cellStyle name="20% - Accent1 4 5 2 2 4 6 3" xfId="42879"/>
    <cellStyle name="20% - Accent1 4 5 2 2 4 6 3 2" xfId="42880"/>
    <cellStyle name="20% - Accent1 4 5 2 2 4 6 4" xfId="42881"/>
    <cellStyle name="20% - Accent1 4 5 2 2 4 7" xfId="42882"/>
    <cellStyle name="20% - Accent1 4 5 2 2 4 7 2" xfId="42883"/>
    <cellStyle name="20% - Accent1 4 5 2 2 4 7 2 2" xfId="42884"/>
    <cellStyle name="20% - Accent1 4 5 2 2 4 7 3" xfId="42885"/>
    <cellStyle name="20% - Accent1 4 5 2 2 4 8" xfId="42886"/>
    <cellStyle name="20% - Accent1 4 5 2 2 4 8 2" xfId="42887"/>
    <cellStyle name="20% - Accent1 4 5 2 2 4 8 2 2" xfId="42888"/>
    <cellStyle name="20% - Accent1 4 5 2 2 4 8 3" xfId="42889"/>
    <cellStyle name="20% - Accent1 4 5 2 2 4 9" xfId="42890"/>
    <cellStyle name="20% - Accent1 4 5 2 2 4 9 2" xfId="42891"/>
    <cellStyle name="20% - Accent1 4 5 2 2 5" xfId="42892"/>
    <cellStyle name="20% - Accent1 4 5 2 2 5 2" xfId="42893"/>
    <cellStyle name="20% - Accent1 4 5 2 2 5 2 2" xfId="42894"/>
    <cellStyle name="20% - Accent1 4 5 2 2 5 2 2 2" xfId="42895"/>
    <cellStyle name="20% - Accent1 4 5 2 2 5 2 2 2 2" xfId="42896"/>
    <cellStyle name="20% - Accent1 4 5 2 2 5 2 2 3" xfId="42897"/>
    <cellStyle name="20% - Accent1 4 5 2 2 5 2 3" xfId="42898"/>
    <cellStyle name="20% - Accent1 4 5 2 2 5 2 3 2" xfId="42899"/>
    <cellStyle name="20% - Accent1 4 5 2 2 5 2 4" xfId="42900"/>
    <cellStyle name="20% - Accent1 4 5 2 2 5 3" xfId="42901"/>
    <cellStyle name="20% - Accent1 4 5 2 2 5 3 2" xfId="42902"/>
    <cellStyle name="20% - Accent1 4 5 2 2 5 3 2 2" xfId="42903"/>
    <cellStyle name="20% - Accent1 4 5 2 2 5 3 2 2 2" xfId="42904"/>
    <cellStyle name="20% - Accent1 4 5 2 2 5 3 2 3" xfId="42905"/>
    <cellStyle name="20% - Accent1 4 5 2 2 5 3 3" xfId="42906"/>
    <cellStyle name="20% - Accent1 4 5 2 2 5 3 3 2" xfId="42907"/>
    <cellStyle name="20% - Accent1 4 5 2 2 5 3 4" xfId="42908"/>
    <cellStyle name="20% - Accent1 4 5 2 2 5 4" xfId="42909"/>
    <cellStyle name="20% - Accent1 4 5 2 2 5 4 2" xfId="42910"/>
    <cellStyle name="20% - Accent1 4 5 2 2 5 4 2 2" xfId="42911"/>
    <cellStyle name="20% - Accent1 4 5 2 2 5 4 2 2 2" xfId="42912"/>
    <cellStyle name="20% - Accent1 4 5 2 2 5 4 2 3" xfId="42913"/>
    <cellStyle name="20% - Accent1 4 5 2 2 5 4 3" xfId="42914"/>
    <cellStyle name="20% - Accent1 4 5 2 2 5 4 3 2" xfId="42915"/>
    <cellStyle name="20% - Accent1 4 5 2 2 5 4 4" xfId="42916"/>
    <cellStyle name="20% - Accent1 4 5 2 2 5 5" xfId="42917"/>
    <cellStyle name="20% - Accent1 4 5 2 2 5 5 2" xfId="42918"/>
    <cellStyle name="20% - Accent1 4 5 2 2 5 5 2 2" xfId="42919"/>
    <cellStyle name="20% - Accent1 4 5 2 2 5 5 3" xfId="42920"/>
    <cellStyle name="20% - Accent1 4 5 2 2 5 6" xfId="42921"/>
    <cellStyle name="20% - Accent1 4 5 2 2 5 6 2" xfId="42922"/>
    <cellStyle name="20% - Accent1 4 5 2 2 5 6 2 2" xfId="42923"/>
    <cellStyle name="20% - Accent1 4 5 2 2 5 6 3" xfId="42924"/>
    <cellStyle name="20% - Accent1 4 5 2 2 5 7" xfId="42925"/>
    <cellStyle name="20% - Accent1 4 5 2 2 5 7 2" xfId="42926"/>
    <cellStyle name="20% - Accent1 4 5 2 2 5 8" xfId="42927"/>
    <cellStyle name="20% - Accent1 4 5 2 2 5 8 2" xfId="42928"/>
    <cellStyle name="20% - Accent1 4 5 2 2 5 9" xfId="42929"/>
    <cellStyle name="20% - Accent1 4 5 2 2 6" xfId="42930"/>
    <cellStyle name="20% - Accent1 4 5 2 2 6 2" xfId="42931"/>
    <cellStyle name="20% - Accent1 4 5 2 2 6 2 2" xfId="42932"/>
    <cellStyle name="20% - Accent1 4 5 2 2 6 2 2 2" xfId="42933"/>
    <cellStyle name="20% - Accent1 4 5 2 2 6 2 2 2 2" xfId="42934"/>
    <cellStyle name="20% - Accent1 4 5 2 2 6 2 2 3" xfId="42935"/>
    <cellStyle name="20% - Accent1 4 5 2 2 6 2 3" xfId="42936"/>
    <cellStyle name="20% - Accent1 4 5 2 2 6 2 3 2" xfId="42937"/>
    <cellStyle name="20% - Accent1 4 5 2 2 6 2 4" xfId="42938"/>
    <cellStyle name="20% - Accent1 4 5 2 2 6 3" xfId="42939"/>
    <cellStyle name="20% - Accent1 4 5 2 2 6 3 2" xfId="42940"/>
    <cellStyle name="20% - Accent1 4 5 2 2 6 3 2 2" xfId="42941"/>
    <cellStyle name="20% - Accent1 4 5 2 2 6 3 2 2 2" xfId="42942"/>
    <cellStyle name="20% - Accent1 4 5 2 2 6 3 2 3" xfId="42943"/>
    <cellStyle name="20% - Accent1 4 5 2 2 6 3 3" xfId="42944"/>
    <cellStyle name="20% - Accent1 4 5 2 2 6 3 3 2" xfId="42945"/>
    <cellStyle name="20% - Accent1 4 5 2 2 6 3 4" xfId="42946"/>
    <cellStyle name="20% - Accent1 4 5 2 2 6 4" xfId="42947"/>
    <cellStyle name="20% - Accent1 4 5 2 2 6 4 2" xfId="42948"/>
    <cellStyle name="20% - Accent1 4 5 2 2 6 4 2 2" xfId="42949"/>
    <cellStyle name="20% - Accent1 4 5 2 2 6 4 2 2 2" xfId="42950"/>
    <cellStyle name="20% - Accent1 4 5 2 2 6 4 2 3" xfId="42951"/>
    <cellStyle name="20% - Accent1 4 5 2 2 6 4 3" xfId="42952"/>
    <cellStyle name="20% - Accent1 4 5 2 2 6 4 3 2" xfId="42953"/>
    <cellStyle name="20% - Accent1 4 5 2 2 6 4 4" xfId="42954"/>
    <cellStyle name="20% - Accent1 4 5 2 2 6 5" xfId="42955"/>
    <cellStyle name="20% - Accent1 4 5 2 2 6 5 2" xfId="42956"/>
    <cellStyle name="20% - Accent1 4 5 2 2 6 5 2 2" xfId="42957"/>
    <cellStyle name="20% - Accent1 4 5 2 2 6 5 3" xfId="42958"/>
    <cellStyle name="20% - Accent1 4 5 2 2 6 6" xfId="42959"/>
    <cellStyle name="20% - Accent1 4 5 2 2 6 6 2" xfId="42960"/>
    <cellStyle name="20% - Accent1 4 5 2 2 6 6 2 2" xfId="42961"/>
    <cellStyle name="20% - Accent1 4 5 2 2 6 6 3" xfId="42962"/>
    <cellStyle name="20% - Accent1 4 5 2 2 6 7" xfId="42963"/>
    <cellStyle name="20% - Accent1 4 5 2 2 6 7 2" xfId="42964"/>
    <cellStyle name="20% - Accent1 4 5 2 2 6 8" xfId="42965"/>
    <cellStyle name="20% - Accent1 4 5 2 2 6 8 2" xfId="42966"/>
    <cellStyle name="20% - Accent1 4 5 2 2 6 9" xfId="42967"/>
    <cellStyle name="20% - Accent1 4 5 2 2 7" xfId="42968"/>
    <cellStyle name="20% - Accent1 4 5 2 2 7 2" xfId="42969"/>
    <cellStyle name="20% - Accent1 4 5 2 2 7 2 2" xfId="42970"/>
    <cellStyle name="20% - Accent1 4 5 2 2 7 2 2 2" xfId="42971"/>
    <cellStyle name="20% - Accent1 4 5 2 2 7 2 3" xfId="42972"/>
    <cellStyle name="20% - Accent1 4 5 2 2 7 3" xfId="42973"/>
    <cellStyle name="20% - Accent1 4 5 2 2 7 3 2" xfId="42974"/>
    <cellStyle name="20% - Accent1 4 5 2 2 7 4" xfId="42975"/>
    <cellStyle name="20% - Accent1 4 5 2 2 8" xfId="42976"/>
    <cellStyle name="20% - Accent1 4 5 2 2 8 2" xfId="42977"/>
    <cellStyle name="20% - Accent1 4 5 2 2 8 2 2" xfId="42978"/>
    <cellStyle name="20% - Accent1 4 5 2 2 8 2 2 2" xfId="42979"/>
    <cellStyle name="20% - Accent1 4 5 2 2 8 2 3" xfId="42980"/>
    <cellStyle name="20% - Accent1 4 5 2 2 8 3" xfId="42981"/>
    <cellStyle name="20% - Accent1 4 5 2 2 8 3 2" xfId="42982"/>
    <cellStyle name="20% - Accent1 4 5 2 2 8 4" xfId="42983"/>
    <cellStyle name="20% - Accent1 4 5 2 2 9" xfId="42984"/>
    <cellStyle name="20% - Accent1 4 5 2 2 9 2" xfId="42985"/>
    <cellStyle name="20% - Accent1 4 5 2 2 9 2 2" xfId="42986"/>
    <cellStyle name="20% - Accent1 4 5 2 2 9 2 2 2" xfId="42987"/>
    <cellStyle name="20% - Accent1 4 5 2 2 9 2 3" xfId="42988"/>
    <cellStyle name="20% - Accent1 4 5 2 2 9 3" xfId="42989"/>
    <cellStyle name="20% - Accent1 4 5 2 2 9 3 2" xfId="42990"/>
    <cellStyle name="20% - Accent1 4 5 2 2 9 4" xfId="42991"/>
    <cellStyle name="20% - Accent1 4 5 2 3" xfId="42992"/>
    <cellStyle name="20% - Accent1 4 5 2 3 10" xfId="42993"/>
    <cellStyle name="20% - Accent1 4 5 2 3 10 2" xfId="42994"/>
    <cellStyle name="20% - Accent1 4 5 2 3 11" xfId="42995"/>
    <cellStyle name="20% - Accent1 4 5 2 3 2" xfId="42996"/>
    <cellStyle name="20% - Accent1 4 5 2 3 2 2" xfId="42997"/>
    <cellStyle name="20% - Accent1 4 5 2 3 2 2 2" xfId="42998"/>
    <cellStyle name="20% - Accent1 4 5 2 3 2 2 2 2" xfId="42999"/>
    <cellStyle name="20% - Accent1 4 5 2 3 2 2 2 2 2" xfId="43000"/>
    <cellStyle name="20% - Accent1 4 5 2 3 2 2 2 3" xfId="43001"/>
    <cellStyle name="20% - Accent1 4 5 2 3 2 2 3" xfId="43002"/>
    <cellStyle name="20% - Accent1 4 5 2 3 2 2 3 2" xfId="43003"/>
    <cellStyle name="20% - Accent1 4 5 2 3 2 2 4" xfId="43004"/>
    <cellStyle name="20% - Accent1 4 5 2 3 2 3" xfId="43005"/>
    <cellStyle name="20% - Accent1 4 5 2 3 2 3 2" xfId="43006"/>
    <cellStyle name="20% - Accent1 4 5 2 3 2 3 2 2" xfId="43007"/>
    <cellStyle name="20% - Accent1 4 5 2 3 2 3 2 2 2" xfId="43008"/>
    <cellStyle name="20% - Accent1 4 5 2 3 2 3 2 3" xfId="43009"/>
    <cellStyle name="20% - Accent1 4 5 2 3 2 3 3" xfId="43010"/>
    <cellStyle name="20% - Accent1 4 5 2 3 2 3 3 2" xfId="43011"/>
    <cellStyle name="20% - Accent1 4 5 2 3 2 3 4" xfId="43012"/>
    <cellStyle name="20% - Accent1 4 5 2 3 2 4" xfId="43013"/>
    <cellStyle name="20% - Accent1 4 5 2 3 2 4 2" xfId="43014"/>
    <cellStyle name="20% - Accent1 4 5 2 3 2 4 2 2" xfId="43015"/>
    <cellStyle name="20% - Accent1 4 5 2 3 2 4 2 2 2" xfId="43016"/>
    <cellStyle name="20% - Accent1 4 5 2 3 2 4 2 3" xfId="43017"/>
    <cellStyle name="20% - Accent1 4 5 2 3 2 4 3" xfId="43018"/>
    <cellStyle name="20% - Accent1 4 5 2 3 2 4 3 2" xfId="43019"/>
    <cellStyle name="20% - Accent1 4 5 2 3 2 4 4" xfId="43020"/>
    <cellStyle name="20% - Accent1 4 5 2 3 2 5" xfId="43021"/>
    <cellStyle name="20% - Accent1 4 5 2 3 2 5 2" xfId="43022"/>
    <cellStyle name="20% - Accent1 4 5 2 3 2 5 2 2" xfId="43023"/>
    <cellStyle name="20% - Accent1 4 5 2 3 2 5 3" xfId="43024"/>
    <cellStyle name="20% - Accent1 4 5 2 3 2 6" xfId="43025"/>
    <cellStyle name="20% - Accent1 4 5 2 3 2 6 2" xfId="43026"/>
    <cellStyle name="20% - Accent1 4 5 2 3 2 6 2 2" xfId="43027"/>
    <cellStyle name="20% - Accent1 4 5 2 3 2 6 3" xfId="43028"/>
    <cellStyle name="20% - Accent1 4 5 2 3 2 7" xfId="43029"/>
    <cellStyle name="20% - Accent1 4 5 2 3 2 7 2" xfId="43030"/>
    <cellStyle name="20% - Accent1 4 5 2 3 2 8" xfId="43031"/>
    <cellStyle name="20% - Accent1 4 5 2 3 2 8 2" xfId="43032"/>
    <cellStyle name="20% - Accent1 4 5 2 3 2 9" xfId="43033"/>
    <cellStyle name="20% - Accent1 4 5 2 3 3" xfId="43034"/>
    <cellStyle name="20% - Accent1 4 5 2 3 3 2" xfId="43035"/>
    <cellStyle name="20% - Accent1 4 5 2 3 3 2 2" xfId="43036"/>
    <cellStyle name="20% - Accent1 4 5 2 3 3 2 2 2" xfId="43037"/>
    <cellStyle name="20% - Accent1 4 5 2 3 3 2 2 2 2" xfId="43038"/>
    <cellStyle name="20% - Accent1 4 5 2 3 3 2 2 3" xfId="43039"/>
    <cellStyle name="20% - Accent1 4 5 2 3 3 2 3" xfId="43040"/>
    <cellStyle name="20% - Accent1 4 5 2 3 3 2 3 2" xfId="43041"/>
    <cellStyle name="20% - Accent1 4 5 2 3 3 2 4" xfId="43042"/>
    <cellStyle name="20% - Accent1 4 5 2 3 3 3" xfId="43043"/>
    <cellStyle name="20% - Accent1 4 5 2 3 3 3 2" xfId="43044"/>
    <cellStyle name="20% - Accent1 4 5 2 3 3 3 2 2" xfId="43045"/>
    <cellStyle name="20% - Accent1 4 5 2 3 3 3 2 2 2" xfId="43046"/>
    <cellStyle name="20% - Accent1 4 5 2 3 3 3 2 3" xfId="43047"/>
    <cellStyle name="20% - Accent1 4 5 2 3 3 3 3" xfId="43048"/>
    <cellStyle name="20% - Accent1 4 5 2 3 3 3 3 2" xfId="43049"/>
    <cellStyle name="20% - Accent1 4 5 2 3 3 3 4" xfId="43050"/>
    <cellStyle name="20% - Accent1 4 5 2 3 3 4" xfId="43051"/>
    <cellStyle name="20% - Accent1 4 5 2 3 3 4 2" xfId="43052"/>
    <cellStyle name="20% - Accent1 4 5 2 3 3 4 2 2" xfId="43053"/>
    <cellStyle name="20% - Accent1 4 5 2 3 3 4 2 2 2" xfId="43054"/>
    <cellStyle name="20% - Accent1 4 5 2 3 3 4 2 3" xfId="43055"/>
    <cellStyle name="20% - Accent1 4 5 2 3 3 4 3" xfId="43056"/>
    <cellStyle name="20% - Accent1 4 5 2 3 3 4 3 2" xfId="43057"/>
    <cellStyle name="20% - Accent1 4 5 2 3 3 4 4" xfId="43058"/>
    <cellStyle name="20% - Accent1 4 5 2 3 3 5" xfId="43059"/>
    <cellStyle name="20% - Accent1 4 5 2 3 3 5 2" xfId="43060"/>
    <cellStyle name="20% - Accent1 4 5 2 3 3 5 2 2" xfId="43061"/>
    <cellStyle name="20% - Accent1 4 5 2 3 3 5 3" xfId="43062"/>
    <cellStyle name="20% - Accent1 4 5 2 3 3 6" xfId="43063"/>
    <cellStyle name="20% - Accent1 4 5 2 3 3 6 2" xfId="43064"/>
    <cellStyle name="20% - Accent1 4 5 2 3 3 6 2 2" xfId="43065"/>
    <cellStyle name="20% - Accent1 4 5 2 3 3 6 3" xfId="43066"/>
    <cellStyle name="20% - Accent1 4 5 2 3 3 7" xfId="43067"/>
    <cellStyle name="20% - Accent1 4 5 2 3 3 7 2" xfId="43068"/>
    <cellStyle name="20% - Accent1 4 5 2 3 3 8" xfId="43069"/>
    <cellStyle name="20% - Accent1 4 5 2 3 3 8 2" xfId="43070"/>
    <cellStyle name="20% - Accent1 4 5 2 3 3 9" xfId="43071"/>
    <cellStyle name="20% - Accent1 4 5 2 3 4" xfId="43072"/>
    <cellStyle name="20% - Accent1 4 5 2 3 4 2" xfId="43073"/>
    <cellStyle name="20% - Accent1 4 5 2 3 4 2 2" xfId="43074"/>
    <cellStyle name="20% - Accent1 4 5 2 3 4 2 2 2" xfId="43075"/>
    <cellStyle name="20% - Accent1 4 5 2 3 4 2 3" xfId="43076"/>
    <cellStyle name="20% - Accent1 4 5 2 3 4 3" xfId="43077"/>
    <cellStyle name="20% - Accent1 4 5 2 3 4 3 2" xfId="43078"/>
    <cellStyle name="20% - Accent1 4 5 2 3 4 4" xfId="43079"/>
    <cellStyle name="20% - Accent1 4 5 2 3 5" xfId="43080"/>
    <cellStyle name="20% - Accent1 4 5 2 3 5 2" xfId="43081"/>
    <cellStyle name="20% - Accent1 4 5 2 3 5 2 2" xfId="43082"/>
    <cellStyle name="20% - Accent1 4 5 2 3 5 2 2 2" xfId="43083"/>
    <cellStyle name="20% - Accent1 4 5 2 3 5 2 3" xfId="43084"/>
    <cellStyle name="20% - Accent1 4 5 2 3 5 3" xfId="43085"/>
    <cellStyle name="20% - Accent1 4 5 2 3 5 3 2" xfId="43086"/>
    <cellStyle name="20% - Accent1 4 5 2 3 5 4" xfId="43087"/>
    <cellStyle name="20% - Accent1 4 5 2 3 6" xfId="43088"/>
    <cellStyle name="20% - Accent1 4 5 2 3 6 2" xfId="43089"/>
    <cellStyle name="20% - Accent1 4 5 2 3 6 2 2" xfId="43090"/>
    <cellStyle name="20% - Accent1 4 5 2 3 6 2 2 2" xfId="43091"/>
    <cellStyle name="20% - Accent1 4 5 2 3 6 2 3" xfId="43092"/>
    <cellStyle name="20% - Accent1 4 5 2 3 6 3" xfId="43093"/>
    <cellStyle name="20% - Accent1 4 5 2 3 6 3 2" xfId="43094"/>
    <cellStyle name="20% - Accent1 4 5 2 3 6 4" xfId="43095"/>
    <cellStyle name="20% - Accent1 4 5 2 3 7" xfId="43096"/>
    <cellStyle name="20% - Accent1 4 5 2 3 7 2" xfId="43097"/>
    <cellStyle name="20% - Accent1 4 5 2 3 7 2 2" xfId="43098"/>
    <cellStyle name="20% - Accent1 4 5 2 3 7 3" xfId="43099"/>
    <cellStyle name="20% - Accent1 4 5 2 3 8" xfId="43100"/>
    <cellStyle name="20% - Accent1 4 5 2 3 8 2" xfId="43101"/>
    <cellStyle name="20% - Accent1 4 5 2 3 8 2 2" xfId="43102"/>
    <cellStyle name="20% - Accent1 4 5 2 3 8 3" xfId="43103"/>
    <cellStyle name="20% - Accent1 4 5 2 3 9" xfId="43104"/>
    <cellStyle name="20% - Accent1 4 5 2 3 9 2" xfId="43105"/>
    <cellStyle name="20% - Accent1 4 5 2 4" xfId="43106"/>
    <cellStyle name="20% - Accent1 4 5 2 4 10" xfId="43107"/>
    <cellStyle name="20% - Accent1 4 5 2 4 10 2" xfId="43108"/>
    <cellStyle name="20% - Accent1 4 5 2 4 11" xfId="43109"/>
    <cellStyle name="20% - Accent1 4 5 2 4 2" xfId="43110"/>
    <cellStyle name="20% - Accent1 4 5 2 4 2 2" xfId="43111"/>
    <cellStyle name="20% - Accent1 4 5 2 4 2 2 2" xfId="43112"/>
    <cellStyle name="20% - Accent1 4 5 2 4 2 2 2 2" xfId="43113"/>
    <cellStyle name="20% - Accent1 4 5 2 4 2 2 2 2 2" xfId="43114"/>
    <cellStyle name="20% - Accent1 4 5 2 4 2 2 2 3" xfId="43115"/>
    <cellStyle name="20% - Accent1 4 5 2 4 2 2 3" xfId="43116"/>
    <cellStyle name="20% - Accent1 4 5 2 4 2 2 3 2" xfId="43117"/>
    <cellStyle name="20% - Accent1 4 5 2 4 2 2 4" xfId="43118"/>
    <cellStyle name="20% - Accent1 4 5 2 4 2 3" xfId="43119"/>
    <cellStyle name="20% - Accent1 4 5 2 4 2 3 2" xfId="43120"/>
    <cellStyle name="20% - Accent1 4 5 2 4 2 3 2 2" xfId="43121"/>
    <cellStyle name="20% - Accent1 4 5 2 4 2 3 2 2 2" xfId="43122"/>
    <cellStyle name="20% - Accent1 4 5 2 4 2 3 2 3" xfId="43123"/>
    <cellStyle name="20% - Accent1 4 5 2 4 2 3 3" xfId="43124"/>
    <cellStyle name="20% - Accent1 4 5 2 4 2 3 3 2" xfId="43125"/>
    <cellStyle name="20% - Accent1 4 5 2 4 2 3 4" xfId="43126"/>
    <cellStyle name="20% - Accent1 4 5 2 4 2 4" xfId="43127"/>
    <cellStyle name="20% - Accent1 4 5 2 4 2 4 2" xfId="43128"/>
    <cellStyle name="20% - Accent1 4 5 2 4 2 4 2 2" xfId="43129"/>
    <cellStyle name="20% - Accent1 4 5 2 4 2 4 2 2 2" xfId="43130"/>
    <cellStyle name="20% - Accent1 4 5 2 4 2 4 2 3" xfId="43131"/>
    <cellStyle name="20% - Accent1 4 5 2 4 2 4 3" xfId="43132"/>
    <cellStyle name="20% - Accent1 4 5 2 4 2 4 3 2" xfId="43133"/>
    <cellStyle name="20% - Accent1 4 5 2 4 2 4 4" xfId="43134"/>
    <cellStyle name="20% - Accent1 4 5 2 4 2 5" xfId="43135"/>
    <cellStyle name="20% - Accent1 4 5 2 4 2 5 2" xfId="43136"/>
    <cellStyle name="20% - Accent1 4 5 2 4 2 5 2 2" xfId="43137"/>
    <cellStyle name="20% - Accent1 4 5 2 4 2 5 3" xfId="43138"/>
    <cellStyle name="20% - Accent1 4 5 2 4 2 6" xfId="43139"/>
    <cellStyle name="20% - Accent1 4 5 2 4 2 6 2" xfId="43140"/>
    <cellStyle name="20% - Accent1 4 5 2 4 2 6 2 2" xfId="43141"/>
    <cellStyle name="20% - Accent1 4 5 2 4 2 6 3" xfId="43142"/>
    <cellStyle name="20% - Accent1 4 5 2 4 2 7" xfId="43143"/>
    <cellStyle name="20% - Accent1 4 5 2 4 2 7 2" xfId="43144"/>
    <cellStyle name="20% - Accent1 4 5 2 4 2 8" xfId="43145"/>
    <cellStyle name="20% - Accent1 4 5 2 4 2 8 2" xfId="43146"/>
    <cellStyle name="20% - Accent1 4 5 2 4 2 9" xfId="43147"/>
    <cellStyle name="20% - Accent1 4 5 2 4 3" xfId="43148"/>
    <cellStyle name="20% - Accent1 4 5 2 4 3 2" xfId="43149"/>
    <cellStyle name="20% - Accent1 4 5 2 4 3 2 2" xfId="43150"/>
    <cellStyle name="20% - Accent1 4 5 2 4 3 2 2 2" xfId="43151"/>
    <cellStyle name="20% - Accent1 4 5 2 4 3 2 2 2 2" xfId="43152"/>
    <cellStyle name="20% - Accent1 4 5 2 4 3 2 2 3" xfId="43153"/>
    <cellStyle name="20% - Accent1 4 5 2 4 3 2 3" xfId="43154"/>
    <cellStyle name="20% - Accent1 4 5 2 4 3 2 3 2" xfId="43155"/>
    <cellStyle name="20% - Accent1 4 5 2 4 3 2 4" xfId="43156"/>
    <cellStyle name="20% - Accent1 4 5 2 4 3 3" xfId="43157"/>
    <cellStyle name="20% - Accent1 4 5 2 4 3 3 2" xfId="43158"/>
    <cellStyle name="20% - Accent1 4 5 2 4 3 3 2 2" xfId="43159"/>
    <cellStyle name="20% - Accent1 4 5 2 4 3 3 2 2 2" xfId="43160"/>
    <cellStyle name="20% - Accent1 4 5 2 4 3 3 2 3" xfId="43161"/>
    <cellStyle name="20% - Accent1 4 5 2 4 3 3 3" xfId="43162"/>
    <cellStyle name="20% - Accent1 4 5 2 4 3 3 3 2" xfId="43163"/>
    <cellStyle name="20% - Accent1 4 5 2 4 3 3 4" xfId="43164"/>
    <cellStyle name="20% - Accent1 4 5 2 4 3 4" xfId="43165"/>
    <cellStyle name="20% - Accent1 4 5 2 4 3 4 2" xfId="43166"/>
    <cellStyle name="20% - Accent1 4 5 2 4 3 4 2 2" xfId="43167"/>
    <cellStyle name="20% - Accent1 4 5 2 4 3 4 2 2 2" xfId="43168"/>
    <cellStyle name="20% - Accent1 4 5 2 4 3 4 2 3" xfId="43169"/>
    <cellStyle name="20% - Accent1 4 5 2 4 3 4 3" xfId="43170"/>
    <cellStyle name="20% - Accent1 4 5 2 4 3 4 3 2" xfId="43171"/>
    <cellStyle name="20% - Accent1 4 5 2 4 3 4 4" xfId="43172"/>
    <cellStyle name="20% - Accent1 4 5 2 4 3 5" xfId="43173"/>
    <cellStyle name="20% - Accent1 4 5 2 4 3 5 2" xfId="43174"/>
    <cellStyle name="20% - Accent1 4 5 2 4 3 5 2 2" xfId="43175"/>
    <cellStyle name="20% - Accent1 4 5 2 4 3 5 3" xfId="43176"/>
    <cellStyle name="20% - Accent1 4 5 2 4 3 6" xfId="43177"/>
    <cellStyle name="20% - Accent1 4 5 2 4 3 6 2" xfId="43178"/>
    <cellStyle name="20% - Accent1 4 5 2 4 3 6 2 2" xfId="43179"/>
    <cellStyle name="20% - Accent1 4 5 2 4 3 6 3" xfId="43180"/>
    <cellStyle name="20% - Accent1 4 5 2 4 3 7" xfId="43181"/>
    <cellStyle name="20% - Accent1 4 5 2 4 3 7 2" xfId="43182"/>
    <cellStyle name="20% - Accent1 4 5 2 4 3 8" xfId="43183"/>
    <cellStyle name="20% - Accent1 4 5 2 4 3 8 2" xfId="43184"/>
    <cellStyle name="20% - Accent1 4 5 2 4 3 9" xfId="43185"/>
    <cellStyle name="20% - Accent1 4 5 2 4 4" xfId="43186"/>
    <cellStyle name="20% - Accent1 4 5 2 4 4 2" xfId="43187"/>
    <cellStyle name="20% - Accent1 4 5 2 4 4 2 2" xfId="43188"/>
    <cellStyle name="20% - Accent1 4 5 2 4 4 2 2 2" xfId="43189"/>
    <cellStyle name="20% - Accent1 4 5 2 4 4 2 3" xfId="43190"/>
    <cellStyle name="20% - Accent1 4 5 2 4 4 3" xfId="43191"/>
    <cellStyle name="20% - Accent1 4 5 2 4 4 3 2" xfId="43192"/>
    <cellStyle name="20% - Accent1 4 5 2 4 4 4" xfId="43193"/>
    <cellStyle name="20% - Accent1 4 5 2 4 5" xfId="43194"/>
    <cellStyle name="20% - Accent1 4 5 2 4 5 2" xfId="43195"/>
    <cellStyle name="20% - Accent1 4 5 2 4 5 2 2" xfId="43196"/>
    <cellStyle name="20% - Accent1 4 5 2 4 5 2 2 2" xfId="43197"/>
    <cellStyle name="20% - Accent1 4 5 2 4 5 2 3" xfId="43198"/>
    <cellStyle name="20% - Accent1 4 5 2 4 5 3" xfId="43199"/>
    <cellStyle name="20% - Accent1 4 5 2 4 5 3 2" xfId="43200"/>
    <cellStyle name="20% - Accent1 4 5 2 4 5 4" xfId="43201"/>
    <cellStyle name="20% - Accent1 4 5 2 4 6" xfId="43202"/>
    <cellStyle name="20% - Accent1 4 5 2 4 6 2" xfId="43203"/>
    <cellStyle name="20% - Accent1 4 5 2 4 6 2 2" xfId="43204"/>
    <cellStyle name="20% - Accent1 4 5 2 4 6 2 2 2" xfId="43205"/>
    <cellStyle name="20% - Accent1 4 5 2 4 6 2 3" xfId="43206"/>
    <cellStyle name="20% - Accent1 4 5 2 4 6 3" xfId="43207"/>
    <cellStyle name="20% - Accent1 4 5 2 4 6 3 2" xfId="43208"/>
    <cellStyle name="20% - Accent1 4 5 2 4 6 4" xfId="43209"/>
    <cellStyle name="20% - Accent1 4 5 2 4 7" xfId="43210"/>
    <cellStyle name="20% - Accent1 4 5 2 4 7 2" xfId="43211"/>
    <cellStyle name="20% - Accent1 4 5 2 4 7 2 2" xfId="43212"/>
    <cellStyle name="20% - Accent1 4 5 2 4 7 3" xfId="43213"/>
    <cellStyle name="20% - Accent1 4 5 2 4 8" xfId="43214"/>
    <cellStyle name="20% - Accent1 4 5 2 4 8 2" xfId="43215"/>
    <cellStyle name="20% - Accent1 4 5 2 4 8 2 2" xfId="43216"/>
    <cellStyle name="20% - Accent1 4 5 2 4 8 3" xfId="43217"/>
    <cellStyle name="20% - Accent1 4 5 2 4 9" xfId="43218"/>
    <cellStyle name="20% - Accent1 4 5 2 4 9 2" xfId="43219"/>
    <cellStyle name="20% - Accent1 4 5 2 5" xfId="43220"/>
    <cellStyle name="20% - Accent1 4 5 2 5 10" xfId="43221"/>
    <cellStyle name="20% - Accent1 4 5 2 5 10 2" xfId="43222"/>
    <cellStyle name="20% - Accent1 4 5 2 5 11" xfId="43223"/>
    <cellStyle name="20% - Accent1 4 5 2 5 2" xfId="43224"/>
    <cellStyle name="20% - Accent1 4 5 2 5 2 2" xfId="43225"/>
    <cellStyle name="20% - Accent1 4 5 2 5 2 2 2" xfId="43226"/>
    <cellStyle name="20% - Accent1 4 5 2 5 2 2 2 2" xfId="43227"/>
    <cellStyle name="20% - Accent1 4 5 2 5 2 2 2 2 2" xfId="43228"/>
    <cellStyle name="20% - Accent1 4 5 2 5 2 2 2 3" xfId="43229"/>
    <cellStyle name="20% - Accent1 4 5 2 5 2 2 3" xfId="43230"/>
    <cellStyle name="20% - Accent1 4 5 2 5 2 2 3 2" xfId="43231"/>
    <cellStyle name="20% - Accent1 4 5 2 5 2 2 4" xfId="43232"/>
    <cellStyle name="20% - Accent1 4 5 2 5 2 3" xfId="43233"/>
    <cellStyle name="20% - Accent1 4 5 2 5 2 3 2" xfId="43234"/>
    <cellStyle name="20% - Accent1 4 5 2 5 2 3 2 2" xfId="43235"/>
    <cellStyle name="20% - Accent1 4 5 2 5 2 3 2 2 2" xfId="43236"/>
    <cellStyle name="20% - Accent1 4 5 2 5 2 3 2 3" xfId="43237"/>
    <cellStyle name="20% - Accent1 4 5 2 5 2 3 3" xfId="43238"/>
    <cellStyle name="20% - Accent1 4 5 2 5 2 3 3 2" xfId="43239"/>
    <cellStyle name="20% - Accent1 4 5 2 5 2 3 4" xfId="43240"/>
    <cellStyle name="20% - Accent1 4 5 2 5 2 4" xfId="43241"/>
    <cellStyle name="20% - Accent1 4 5 2 5 2 4 2" xfId="43242"/>
    <cellStyle name="20% - Accent1 4 5 2 5 2 4 2 2" xfId="43243"/>
    <cellStyle name="20% - Accent1 4 5 2 5 2 4 2 2 2" xfId="43244"/>
    <cellStyle name="20% - Accent1 4 5 2 5 2 4 2 3" xfId="43245"/>
    <cellStyle name="20% - Accent1 4 5 2 5 2 4 3" xfId="43246"/>
    <cellStyle name="20% - Accent1 4 5 2 5 2 4 3 2" xfId="43247"/>
    <cellStyle name="20% - Accent1 4 5 2 5 2 4 4" xfId="43248"/>
    <cellStyle name="20% - Accent1 4 5 2 5 2 5" xfId="43249"/>
    <cellStyle name="20% - Accent1 4 5 2 5 2 5 2" xfId="43250"/>
    <cellStyle name="20% - Accent1 4 5 2 5 2 5 2 2" xfId="43251"/>
    <cellStyle name="20% - Accent1 4 5 2 5 2 5 3" xfId="43252"/>
    <cellStyle name="20% - Accent1 4 5 2 5 2 6" xfId="43253"/>
    <cellStyle name="20% - Accent1 4 5 2 5 2 6 2" xfId="43254"/>
    <cellStyle name="20% - Accent1 4 5 2 5 2 6 2 2" xfId="43255"/>
    <cellStyle name="20% - Accent1 4 5 2 5 2 6 3" xfId="43256"/>
    <cellStyle name="20% - Accent1 4 5 2 5 2 7" xfId="43257"/>
    <cellStyle name="20% - Accent1 4 5 2 5 2 7 2" xfId="43258"/>
    <cellStyle name="20% - Accent1 4 5 2 5 2 8" xfId="43259"/>
    <cellStyle name="20% - Accent1 4 5 2 5 2 8 2" xfId="43260"/>
    <cellStyle name="20% - Accent1 4 5 2 5 2 9" xfId="43261"/>
    <cellStyle name="20% - Accent1 4 5 2 5 3" xfId="43262"/>
    <cellStyle name="20% - Accent1 4 5 2 5 3 2" xfId="43263"/>
    <cellStyle name="20% - Accent1 4 5 2 5 3 2 2" xfId="43264"/>
    <cellStyle name="20% - Accent1 4 5 2 5 3 2 2 2" xfId="43265"/>
    <cellStyle name="20% - Accent1 4 5 2 5 3 2 2 2 2" xfId="43266"/>
    <cellStyle name="20% - Accent1 4 5 2 5 3 2 2 3" xfId="43267"/>
    <cellStyle name="20% - Accent1 4 5 2 5 3 2 3" xfId="43268"/>
    <cellStyle name="20% - Accent1 4 5 2 5 3 2 3 2" xfId="43269"/>
    <cellStyle name="20% - Accent1 4 5 2 5 3 2 4" xfId="43270"/>
    <cellStyle name="20% - Accent1 4 5 2 5 3 3" xfId="43271"/>
    <cellStyle name="20% - Accent1 4 5 2 5 3 3 2" xfId="43272"/>
    <cellStyle name="20% - Accent1 4 5 2 5 3 3 2 2" xfId="43273"/>
    <cellStyle name="20% - Accent1 4 5 2 5 3 3 2 2 2" xfId="43274"/>
    <cellStyle name="20% - Accent1 4 5 2 5 3 3 2 3" xfId="43275"/>
    <cellStyle name="20% - Accent1 4 5 2 5 3 3 3" xfId="43276"/>
    <cellStyle name="20% - Accent1 4 5 2 5 3 3 3 2" xfId="43277"/>
    <cellStyle name="20% - Accent1 4 5 2 5 3 3 4" xfId="43278"/>
    <cellStyle name="20% - Accent1 4 5 2 5 3 4" xfId="43279"/>
    <cellStyle name="20% - Accent1 4 5 2 5 3 4 2" xfId="43280"/>
    <cellStyle name="20% - Accent1 4 5 2 5 3 4 2 2" xfId="43281"/>
    <cellStyle name="20% - Accent1 4 5 2 5 3 4 2 2 2" xfId="43282"/>
    <cellStyle name="20% - Accent1 4 5 2 5 3 4 2 3" xfId="43283"/>
    <cellStyle name="20% - Accent1 4 5 2 5 3 4 3" xfId="43284"/>
    <cellStyle name="20% - Accent1 4 5 2 5 3 4 3 2" xfId="43285"/>
    <cellStyle name="20% - Accent1 4 5 2 5 3 4 4" xfId="43286"/>
    <cellStyle name="20% - Accent1 4 5 2 5 3 5" xfId="43287"/>
    <cellStyle name="20% - Accent1 4 5 2 5 3 5 2" xfId="43288"/>
    <cellStyle name="20% - Accent1 4 5 2 5 3 5 2 2" xfId="43289"/>
    <cellStyle name="20% - Accent1 4 5 2 5 3 5 3" xfId="43290"/>
    <cellStyle name="20% - Accent1 4 5 2 5 3 6" xfId="43291"/>
    <cellStyle name="20% - Accent1 4 5 2 5 3 6 2" xfId="43292"/>
    <cellStyle name="20% - Accent1 4 5 2 5 3 6 2 2" xfId="43293"/>
    <cellStyle name="20% - Accent1 4 5 2 5 3 6 3" xfId="43294"/>
    <cellStyle name="20% - Accent1 4 5 2 5 3 7" xfId="43295"/>
    <cellStyle name="20% - Accent1 4 5 2 5 3 7 2" xfId="43296"/>
    <cellStyle name="20% - Accent1 4 5 2 5 3 8" xfId="43297"/>
    <cellStyle name="20% - Accent1 4 5 2 5 3 8 2" xfId="43298"/>
    <cellStyle name="20% - Accent1 4 5 2 5 3 9" xfId="43299"/>
    <cellStyle name="20% - Accent1 4 5 2 5 4" xfId="43300"/>
    <cellStyle name="20% - Accent1 4 5 2 5 4 2" xfId="43301"/>
    <cellStyle name="20% - Accent1 4 5 2 5 4 2 2" xfId="43302"/>
    <cellStyle name="20% - Accent1 4 5 2 5 4 2 2 2" xfId="43303"/>
    <cellStyle name="20% - Accent1 4 5 2 5 4 2 3" xfId="43304"/>
    <cellStyle name="20% - Accent1 4 5 2 5 4 3" xfId="43305"/>
    <cellStyle name="20% - Accent1 4 5 2 5 4 3 2" xfId="43306"/>
    <cellStyle name="20% - Accent1 4 5 2 5 4 4" xfId="43307"/>
    <cellStyle name="20% - Accent1 4 5 2 5 5" xfId="43308"/>
    <cellStyle name="20% - Accent1 4 5 2 5 5 2" xfId="43309"/>
    <cellStyle name="20% - Accent1 4 5 2 5 5 2 2" xfId="43310"/>
    <cellStyle name="20% - Accent1 4 5 2 5 5 2 2 2" xfId="43311"/>
    <cellStyle name="20% - Accent1 4 5 2 5 5 2 3" xfId="43312"/>
    <cellStyle name="20% - Accent1 4 5 2 5 5 3" xfId="43313"/>
    <cellStyle name="20% - Accent1 4 5 2 5 5 3 2" xfId="43314"/>
    <cellStyle name="20% - Accent1 4 5 2 5 5 4" xfId="43315"/>
    <cellStyle name="20% - Accent1 4 5 2 5 6" xfId="43316"/>
    <cellStyle name="20% - Accent1 4 5 2 5 6 2" xfId="43317"/>
    <cellStyle name="20% - Accent1 4 5 2 5 6 2 2" xfId="43318"/>
    <cellStyle name="20% - Accent1 4 5 2 5 6 2 2 2" xfId="43319"/>
    <cellStyle name="20% - Accent1 4 5 2 5 6 2 3" xfId="43320"/>
    <cellStyle name="20% - Accent1 4 5 2 5 6 3" xfId="43321"/>
    <cellStyle name="20% - Accent1 4 5 2 5 6 3 2" xfId="43322"/>
    <cellStyle name="20% - Accent1 4 5 2 5 6 4" xfId="43323"/>
    <cellStyle name="20% - Accent1 4 5 2 5 7" xfId="43324"/>
    <cellStyle name="20% - Accent1 4 5 2 5 7 2" xfId="43325"/>
    <cellStyle name="20% - Accent1 4 5 2 5 7 2 2" xfId="43326"/>
    <cellStyle name="20% - Accent1 4 5 2 5 7 3" xfId="43327"/>
    <cellStyle name="20% - Accent1 4 5 2 5 8" xfId="43328"/>
    <cellStyle name="20% - Accent1 4 5 2 5 8 2" xfId="43329"/>
    <cellStyle name="20% - Accent1 4 5 2 5 8 2 2" xfId="43330"/>
    <cellStyle name="20% - Accent1 4 5 2 5 8 3" xfId="43331"/>
    <cellStyle name="20% - Accent1 4 5 2 5 9" xfId="43332"/>
    <cellStyle name="20% - Accent1 4 5 2 5 9 2" xfId="43333"/>
    <cellStyle name="20% - Accent1 4 5 2 6" xfId="43334"/>
    <cellStyle name="20% - Accent1 4 5 2 6 2" xfId="43335"/>
    <cellStyle name="20% - Accent1 4 5 2 6 2 2" xfId="43336"/>
    <cellStyle name="20% - Accent1 4 5 2 6 2 2 2" xfId="43337"/>
    <cellStyle name="20% - Accent1 4 5 2 6 2 2 2 2" xfId="43338"/>
    <cellStyle name="20% - Accent1 4 5 2 6 2 2 3" xfId="43339"/>
    <cellStyle name="20% - Accent1 4 5 2 6 2 3" xfId="43340"/>
    <cellStyle name="20% - Accent1 4 5 2 6 2 3 2" xfId="43341"/>
    <cellStyle name="20% - Accent1 4 5 2 6 2 4" xfId="43342"/>
    <cellStyle name="20% - Accent1 4 5 2 6 3" xfId="43343"/>
    <cellStyle name="20% - Accent1 4 5 2 6 3 2" xfId="43344"/>
    <cellStyle name="20% - Accent1 4 5 2 6 3 2 2" xfId="43345"/>
    <cellStyle name="20% - Accent1 4 5 2 6 3 2 2 2" xfId="43346"/>
    <cellStyle name="20% - Accent1 4 5 2 6 3 2 3" xfId="43347"/>
    <cellStyle name="20% - Accent1 4 5 2 6 3 3" xfId="43348"/>
    <cellStyle name="20% - Accent1 4 5 2 6 3 3 2" xfId="43349"/>
    <cellStyle name="20% - Accent1 4 5 2 6 3 4" xfId="43350"/>
    <cellStyle name="20% - Accent1 4 5 2 6 4" xfId="43351"/>
    <cellStyle name="20% - Accent1 4 5 2 6 4 2" xfId="43352"/>
    <cellStyle name="20% - Accent1 4 5 2 6 4 2 2" xfId="43353"/>
    <cellStyle name="20% - Accent1 4 5 2 6 4 2 2 2" xfId="43354"/>
    <cellStyle name="20% - Accent1 4 5 2 6 4 2 3" xfId="43355"/>
    <cellStyle name="20% - Accent1 4 5 2 6 4 3" xfId="43356"/>
    <cellStyle name="20% - Accent1 4 5 2 6 4 3 2" xfId="43357"/>
    <cellStyle name="20% - Accent1 4 5 2 6 4 4" xfId="43358"/>
    <cellStyle name="20% - Accent1 4 5 2 6 5" xfId="43359"/>
    <cellStyle name="20% - Accent1 4 5 2 6 5 2" xfId="43360"/>
    <cellStyle name="20% - Accent1 4 5 2 6 5 2 2" xfId="43361"/>
    <cellStyle name="20% - Accent1 4 5 2 6 5 3" xfId="43362"/>
    <cellStyle name="20% - Accent1 4 5 2 6 6" xfId="43363"/>
    <cellStyle name="20% - Accent1 4 5 2 6 6 2" xfId="43364"/>
    <cellStyle name="20% - Accent1 4 5 2 6 6 2 2" xfId="43365"/>
    <cellStyle name="20% - Accent1 4 5 2 6 6 3" xfId="43366"/>
    <cellStyle name="20% - Accent1 4 5 2 6 7" xfId="43367"/>
    <cellStyle name="20% - Accent1 4 5 2 6 7 2" xfId="43368"/>
    <cellStyle name="20% - Accent1 4 5 2 6 8" xfId="43369"/>
    <cellStyle name="20% - Accent1 4 5 2 6 8 2" xfId="43370"/>
    <cellStyle name="20% - Accent1 4 5 2 6 9" xfId="43371"/>
    <cellStyle name="20% - Accent1 4 5 2 7" xfId="43372"/>
    <cellStyle name="20% - Accent1 4 5 2 7 2" xfId="43373"/>
    <cellStyle name="20% - Accent1 4 5 2 7 2 2" xfId="43374"/>
    <cellStyle name="20% - Accent1 4 5 2 7 2 2 2" xfId="43375"/>
    <cellStyle name="20% - Accent1 4 5 2 7 2 2 2 2" xfId="43376"/>
    <cellStyle name="20% - Accent1 4 5 2 7 2 2 3" xfId="43377"/>
    <cellStyle name="20% - Accent1 4 5 2 7 2 3" xfId="43378"/>
    <cellStyle name="20% - Accent1 4 5 2 7 2 3 2" xfId="43379"/>
    <cellStyle name="20% - Accent1 4 5 2 7 2 4" xfId="43380"/>
    <cellStyle name="20% - Accent1 4 5 2 7 3" xfId="43381"/>
    <cellStyle name="20% - Accent1 4 5 2 7 3 2" xfId="43382"/>
    <cellStyle name="20% - Accent1 4 5 2 7 3 2 2" xfId="43383"/>
    <cellStyle name="20% - Accent1 4 5 2 7 3 2 2 2" xfId="43384"/>
    <cellStyle name="20% - Accent1 4 5 2 7 3 2 3" xfId="43385"/>
    <cellStyle name="20% - Accent1 4 5 2 7 3 3" xfId="43386"/>
    <cellStyle name="20% - Accent1 4 5 2 7 3 3 2" xfId="43387"/>
    <cellStyle name="20% - Accent1 4 5 2 7 3 4" xfId="43388"/>
    <cellStyle name="20% - Accent1 4 5 2 7 4" xfId="43389"/>
    <cellStyle name="20% - Accent1 4 5 2 7 4 2" xfId="43390"/>
    <cellStyle name="20% - Accent1 4 5 2 7 4 2 2" xfId="43391"/>
    <cellStyle name="20% - Accent1 4 5 2 7 4 2 2 2" xfId="43392"/>
    <cellStyle name="20% - Accent1 4 5 2 7 4 2 3" xfId="43393"/>
    <cellStyle name="20% - Accent1 4 5 2 7 4 3" xfId="43394"/>
    <cellStyle name="20% - Accent1 4 5 2 7 4 3 2" xfId="43395"/>
    <cellStyle name="20% - Accent1 4 5 2 7 4 4" xfId="43396"/>
    <cellStyle name="20% - Accent1 4 5 2 7 5" xfId="43397"/>
    <cellStyle name="20% - Accent1 4 5 2 7 5 2" xfId="43398"/>
    <cellStyle name="20% - Accent1 4 5 2 7 5 2 2" xfId="43399"/>
    <cellStyle name="20% - Accent1 4 5 2 7 5 3" xfId="43400"/>
    <cellStyle name="20% - Accent1 4 5 2 7 6" xfId="43401"/>
    <cellStyle name="20% - Accent1 4 5 2 7 6 2" xfId="43402"/>
    <cellStyle name="20% - Accent1 4 5 2 7 6 2 2" xfId="43403"/>
    <cellStyle name="20% - Accent1 4 5 2 7 6 3" xfId="43404"/>
    <cellStyle name="20% - Accent1 4 5 2 7 7" xfId="43405"/>
    <cellStyle name="20% - Accent1 4 5 2 7 7 2" xfId="43406"/>
    <cellStyle name="20% - Accent1 4 5 2 7 8" xfId="43407"/>
    <cellStyle name="20% - Accent1 4 5 2 7 8 2" xfId="43408"/>
    <cellStyle name="20% - Accent1 4 5 2 7 9" xfId="43409"/>
    <cellStyle name="20% - Accent1 4 5 2 8" xfId="43410"/>
    <cellStyle name="20% - Accent1 4 5 2 8 2" xfId="43411"/>
    <cellStyle name="20% - Accent1 4 5 2 8 2 2" xfId="43412"/>
    <cellStyle name="20% - Accent1 4 5 2 8 2 2 2" xfId="43413"/>
    <cellStyle name="20% - Accent1 4 5 2 8 2 3" xfId="43414"/>
    <cellStyle name="20% - Accent1 4 5 2 8 3" xfId="43415"/>
    <cellStyle name="20% - Accent1 4 5 2 8 3 2" xfId="43416"/>
    <cellStyle name="20% - Accent1 4 5 2 8 4" xfId="43417"/>
    <cellStyle name="20% - Accent1 4 5 2 9" xfId="43418"/>
    <cellStyle name="20% - Accent1 4 5 2 9 2" xfId="43419"/>
    <cellStyle name="20% - Accent1 4 5 2 9 2 2" xfId="43420"/>
    <cellStyle name="20% - Accent1 4 5 2 9 2 2 2" xfId="43421"/>
    <cellStyle name="20% - Accent1 4 5 2 9 2 3" xfId="43422"/>
    <cellStyle name="20% - Accent1 4 5 2 9 3" xfId="43423"/>
    <cellStyle name="20% - Accent1 4 5 2 9 3 2" xfId="43424"/>
    <cellStyle name="20% - Accent1 4 5 2 9 4" xfId="43425"/>
    <cellStyle name="20% - Accent1 4 5 3" xfId="43426"/>
    <cellStyle name="20% - Accent1 4 5 3 10" xfId="43427"/>
    <cellStyle name="20% - Accent1 4 5 3 10 2" xfId="43428"/>
    <cellStyle name="20% - Accent1 4 5 3 10 2 2" xfId="43429"/>
    <cellStyle name="20% - Accent1 4 5 3 10 3" xfId="43430"/>
    <cellStyle name="20% - Accent1 4 5 3 11" xfId="43431"/>
    <cellStyle name="20% - Accent1 4 5 3 11 2" xfId="43432"/>
    <cellStyle name="20% - Accent1 4 5 3 11 2 2" xfId="43433"/>
    <cellStyle name="20% - Accent1 4 5 3 11 3" xfId="43434"/>
    <cellStyle name="20% - Accent1 4 5 3 12" xfId="43435"/>
    <cellStyle name="20% - Accent1 4 5 3 12 2" xfId="43436"/>
    <cellStyle name="20% - Accent1 4 5 3 13" xfId="43437"/>
    <cellStyle name="20% - Accent1 4 5 3 13 2" xfId="43438"/>
    <cellStyle name="20% - Accent1 4 5 3 14" xfId="43439"/>
    <cellStyle name="20% - Accent1 4 5 3 2" xfId="43440"/>
    <cellStyle name="20% - Accent1 4 5 3 2 10" xfId="43441"/>
    <cellStyle name="20% - Accent1 4 5 3 2 10 2" xfId="43442"/>
    <cellStyle name="20% - Accent1 4 5 3 2 11" xfId="43443"/>
    <cellStyle name="20% - Accent1 4 5 3 2 2" xfId="43444"/>
    <cellStyle name="20% - Accent1 4 5 3 2 2 2" xfId="43445"/>
    <cellStyle name="20% - Accent1 4 5 3 2 2 2 2" xfId="43446"/>
    <cellStyle name="20% - Accent1 4 5 3 2 2 2 2 2" xfId="43447"/>
    <cellStyle name="20% - Accent1 4 5 3 2 2 2 2 2 2" xfId="43448"/>
    <cellStyle name="20% - Accent1 4 5 3 2 2 2 2 3" xfId="43449"/>
    <cellStyle name="20% - Accent1 4 5 3 2 2 2 3" xfId="43450"/>
    <cellStyle name="20% - Accent1 4 5 3 2 2 2 3 2" xfId="43451"/>
    <cellStyle name="20% - Accent1 4 5 3 2 2 2 4" xfId="43452"/>
    <cellStyle name="20% - Accent1 4 5 3 2 2 3" xfId="43453"/>
    <cellStyle name="20% - Accent1 4 5 3 2 2 3 2" xfId="43454"/>
    <cellStyle name="20% - Accent1 4 5 3 2 2 3 2 2" xfId="43455"/>
    <cellStyle name="20% - Accent1 4 5 3 2 2 3 2 2 2" xfId="43456"/>
    <cellStyle name="20% - Accent1 4 5 3 2 2 3 2 3" xfId="43457"/>
    <cellStyle name="20% - Accent1 4 5 3 2 2 3 3" xfId="43458"/>
    <cellStyle name="20% - Accent1 4 5 3 2 2 3 3 2" xfId="43459"/>
    <cellStyle name="20% - Accent1 4 5 3 2 2 3 4" xfId="43460"/>
    <cellStyle name="20% - Accent1 4 5 3 2 2 4" xfId="43461"/>
    <cellStyle name="20% - Accent1 4 5 3 2 2 4 2" xfId="43462"/>
    <cellStyle name="20% - Accent1 4 5 3 2 2 4 2 2" xfId="43463"/>
    <cellStyle name="20% - Accent1 4 5 3 2 2 4 2 2 2" xfId="43464"/>
    <cellStyle name="20% - Accent1 4 5 3 2 2 4 2 3" xfId="43465"/>
    <cellStyle name="20% - Accent1 4 5 3 2 2 4 3" xfId="43466"/>
    <cellStyle name="20% - Accent1 4 5 3 2 2 4 3 2" xfId="43467"/>
    <cellStyle name="20% - Accent1 4 5 3 2 2 4 4" xfId="43468"/>
    <cellStyle name="20% - Accent1 4 5 3 2 2 5" xfId="43469"/>
    <cellStyle name="20% - Accent1 4 5 3 2 2 5 2" xfId="43470"/>
    <cellStyle name="20% - Accent1 4 5 3 2 2 5 2 2" xfId="43471"/>
    <cellStyle name="20% - Accent1 4 5 3 2 2 5 3" xfId="43472"/>
    <cellStyle name="20% - Accent1 4 5 3 2 2 6" xfId="43473"/>
    <cellStyle name="20% - Accent1 4 5 3 2 2 6 2" xfId="43474"/>
    <cellStyle name="20% - Accent1 4 5 3 2 2 6 2 2" xfId="43475"/>
    <cellStyle name="20% - Accent1 4 5 3 2 2 6 3" xfId="43476"/>
    <cellStyle name="20% - Accent1 4 5 3 2 2 7" xfId="43477"/>
    <cellStyle name="20% - Accent1 4 5 3 2 2 7 2" xfId="43478"/>
    <cellStyle name="20% - Accent1 4 5 3 2 2 8" xfId="43479"/>
    <cellStyle name="20% - Accent1 4 5 3 2 2 8 2" xfId="43480"/>
    <cellStyle name="20% - Accent1 4 5 3 2 2 9" xfId="43481"/>
    <cellStyle name="20% - Accent1 4 5 3 2 3" xfId="43482"/>
    <cellStyle name="20% - Accent1 4 5 3 2 3 2" xfId="43483"/>
    <cellStyle name="20% - Accent1 4 5 3 2 3 2 2" xfId="43484"/>
    <cellStyle name="20% - Accent1 4 5 3 2 3 2 2 2" xfId="43485"/>
    <cellStyle name="20% - Accent1 4 5 3 2 3 2 2 2 2" xfId="43486"/>
    <cellStyle name="20% - Accent1 4 5 3 2 3 2 2 3" xfId="43487"/>
    <cellStyle name="20% - Accent1 4 5 3 2 3 2 3" xfId="43488"/>
    <cellStyle name="20% - Accent1 4 5 3 2 3 2 3 2" xfId="43489"/>
    <cellStyle name="20% - Accent1 4 5 3 2 3 2 4" xfId="43490"/>
    <cellStyle name="20% - Accent1 4 5 3 2 3 3" xfId="43491"/>
    <cellStyle name="20% - Accent1 4 5 3 2 3 3 2" xfId="43492"/>
    <cellStyle name="20% - Accent1 4 5 3 2 3 3 2 2" xfId="43493"/>
    <cellStyle name="20% - Accent1 4 5 3 2 3 3 2 2 2" xfId="43494"/>
    <cellStyle name="20% - Accent1 4 5 3 2 3 3 2 3" xfId="43495"/>
    <cellStyle name="20% - Accent1 4 5 3 2 3 3 3" xfId="43496"/>
    <cellStyle name="20% - Accent1 4 5 3 2 3 3 3 2" xfId="43497"/>
    <cellStyle name="20% - Accent1 4 5 3 2 3 3 4" xfId="43498"/>
    <cellStyle name="20% - Accent1 4 5 3 2 3 4" xfId="43499"/>
    <cellStyle name="20% - Accent1 4 5 3 2 3 4 2" xfId="43500"/>
    <cellStyle name="20% - Accent1 4 5 3 2 3 4 2 2" xfId="43501"/>
    <cellStyle name="20% - Accent1 4 5 3 2 3 4 2 2 2" xfId="43502"/>
    <cellStyle name="20% - Accent1 4 5 3 2 3 4 2 3" xfId="43503"/>
    <cellStyle name="20% - Accent1 4 5 3 2 3 4 3" xfId="43504"/>
    <cellStyle name="20% - Accent1 4 5 3 2 3 4 3 2" xfId="43505"/>
    <cellStyle name="20% - Accent1 4 5 3 2 3 4 4" xfId="43506"/>
    <cellStyle name="20% - Accent1 4 5 3 2 3 5" xfId="43507"/>
    <cellStyle name="20% - Accent1 4 5 3 2 3 5 2" xfId="43508"/>
    <cellStyle name="20% - Accent1 4 5 3 2 3 5 2 2" xfId="43509"/>
    <cellStyle name="20% - Accent1 4 5 3 2 3 5 3" xfId="43510"/>
    <cellStyle name="20% - Accent1 4 5 3 2 3 6" xfId="43511"/>
    <cellStyle name="20% - Accent1 4 5 3 2 3 6 2" xfId="43512"/>
    <cellStyle name="20% - Accent1 4 5 3 2 3 6 2 2" xfId="43513"/>
    <cellStyle name="20% - Accent1 4 5 3 2 3 6 3" xfId="43514"/>
    <cellStyle name="20% - Accent1 4 5 3 2 3 7" xfId="43515"/>
    <cellStyle name="20% - Accent1 4 5 3 2 3 7 2" xfId="43516"/>
    <cellStyle name="20% - Accent1 4 5 3 2 3 8" xfId="43517"/>
    <cellStyle name="20% - Accent1 4 5 3 2 3 8 2" xfId="43518"/>
    <cellStyle name="20% - Accent1 4 5 3 2 3 9" xfId="43519"/>
    <cellStyle name="20% - Accent1 4 5 3 2 4" xfId="43520"/>
    <cellStyle name="20% - Accent1 4 5 3 2 4 2" xfId="43521"/>
    <cellStyle name="20% - Accent1 4 5 3 2 4 2 2" xfId="43522"/>
    <cellStyle name="20% - Accent1 4 5 3 2 4 2 2 2" xfId="43523"/>
    <cellStyle name="20% - Accent1 4 5 3 2 4 2 3" xfId="43524"/>
    <cellStyle name="20% - Accent1 4 5 3 2 4 3" xfId="43525"/>
    <cellStyle name="20% - Accent1 4 5 3 2 4 3 2" xfId="43526"/>
    <cellStyle name="20% - Accent1 4 5 3 2 4 4" xfId="43527"/>
    <cellStyle name="20% - Accent1 4 5 3 2 5" xfId="43528"/>
    <cellStyle name="20% - Accent1 4 5 3 2 5 2" xfId="43529"/>
    <cellStyle name="20% - Accent1 4 5 3 2 5 2 2" xfId="43530"/>
    <cellStyle name="20% - Accent1 4 5 3 2 5 2 2 2" xfId="43531"/>
    <cellStyle name="20% - Accent1 4 5 3 2 5 2 3" xfId="43532"/>
    <cellStyle name="20% - Accent1 4 5 3 2 5 3" xfId="43533"/>
    <cellStyle name="20% - Accent1 4 5 3 2 5 3 2" xfId="43534"/>
    <cellStyle name="20% - Accent1 4 5 3 2 5 4" xfId="43535"/>
    <cellStyle name="20% - Accent1 4 5 3 2 6" xfId="43536"/>
    <cellStyle name="20% - Accent1 4 5 3 2 6 2" xfId="43537"/>
    <cellStyle name="20% - Accent1 4 5 3 2 6 2 2" xfId="43538"/>
    <cellStyle name="20% - Accent1 4 5 3 2 6 2 2 2" xfId="43539"/>
    <cellStyle name="20% - Accent1 4 5 3 2 6 2 3" xfId="43540"/>
    <cellStyle name="20% - Accent1 4 5 3 2 6 3" xfId="43541"/>
    <cellStyle name="20% - Accent1 4 5 3 2 6 3 2" xfId="43542"/>
    <cellStyle name="20% - Accent1 4 5 3 2 6 4" xfId="43543"/>
    <cellStyle name="20% - Accent1 4 5 3 2 7" xfId="43544"/>
    <cellStyle name="20% - Accent1 4 5 3 2 7 2" xfId="43545"/>
    <cellStyle name="20% - Accent1 4 5 3 2 7 2 2" xfId="43546"/>
    <cellStyle name="20% - Accent1 4 5 3 2 7 3" xfId="43547"/>
    <cellStyle name="20% - Accent1 4 5 3 2 8" xfId="43548"/>
    <cellStyle name="20% - Accent1 4 5 3 2 8 2" xfId="43549"/>
    <cellStyle name="20% - Accent1 4 5 3 2 8 2 2" xfId="43550"/>
    <cellStyle name="20% - Accent1 4 5 3 2 8 3" xfId="43551"/>
    <cellStyle name="20% - Accent1 4 5 3 2 9" xfId="43552"/>
    <cellStyle name="20% - Accent1 4 5 3 2 9 2" xfId="43553"/>
    <cellStyle name="20% - Accent1 4 5 3 3" xfId="43554"/>
    <cellStyle name="20% - Accent1 4 5 3 3 10" xfId="43555"/>
    <cellStyle name="20% - Accent1 4 5 3 3 10 2" xfId="43556"/>
    <cellStyle name="20% - Accent1 4 5 3 3 11" xfId="43557"/>
    <cellStyle name="20% - Accent1 4 5 3 3 2" xfId="43558"/>
    <cellStyle name="20% - Accent1 4 5 3 3 2 2" xfId="43559"/>
    <cellStyle name="20% - Accent1 4 5 3 3 2 2 2" xfId="43560"/>
    <cellStyle name="20% - Accent1 4 5 3 3 2 2 2 2" xfId="43561"/>
    <cellStyle name="20% - Accent1 4 5 3 3 2 2 2 2 2" xfId="43562"/>
    <cellStyle name="20% - Accent1 4 5 3 3 2 2 2 3" xfId="43563"/>
    <cellStyle name="20% - Accent1 4 5 3 3 2 2 3" xfId="43564"/>
    <cellStyle name="20% - Accent1 4 5 3 3 2 2 3 2" xfId="43565"/>
    <cellStyle name="20% - Accent1 4 5 3 3 2 2 4" xfId="43566"/>
    <cellStyle name="20% - Accent1 4 5 3 3 2 3" xfId="43567"/>
    <cellStyle name="20% - Accent1 4 5 3 3 2 3 2" xfId="43568"/>
    <cellStyle name="20% - Accent1 4 5 3 3 2 3 2 2" xfId="43569"/>
    <cellStyle name="20% - Accent1 4 5 3 3 2 3 2 2 2" xfId="43570"/>
    <cellStyle name="20% - Accent1 4 5 3 3 2 3 2 3" xfId="43571"/>
    <cellStyle name="20% - Accent1 4 5 3 3 2 3 3" xfId="43572"/>
    <cellStyle name="20% - Accent1 4 5 3 3 2 3 3 2" xfId="43573"/>
    <cellStyle name="20% - Accent1 4 5 3 3 2 3 4" xfId="43574"/>
    <cellStyle name="20% - Accent1 4 5 3 3 2 4" xfId="43575"/>
    <cellStyle name="20% - Accent1 4 5 3 3 2 4 2" xfId="43576"/>
    <cellStyle name="20% - Accent1 4 5 3 3 2 4 2 2" xfId="43577"/>
    <cellStyle name="20% - Accent1 4 5 3 3 2 4 2 2 2" xfId="43578"/>
    <cellStyle name="20% - Accent1 4 5 3 3 2 4 2 3" xfId="43579"/>
    <cellStyle name="20% - Accent1 4 5 3 3 2 4 3" xfId="43580"/>
    <cellStyle name="20% - Accent1 4 5 3 3 2 4 3 2" xfId="43581"/>
    <cellStyle name="20% - Accent1 4 5 3 3 2 4 4" xfId="43582"/>
    <cellStyle name="20% - Accent1 4 5 3 3 2 5" xfId="43583"/>
    <cellStyle name="20% - Accent1 4 5 3 3 2 5 2" xfId="43584"/>
    <cellStyle name="20% - Accent1 4 5 3 3 2 5 2 2" xfId="43585"/>
    <cellStyle name="20% - Accent1 4 5 3 3 2 5 3" xfId="43586"/>
    <cellStyle name="20% - Accent1 4 5 3 3 2 6" xfId="43587"/>
    <cellStyle name="20% - Accent1 4 5 3 3 2 6 2" xfId="43588"/>
    <cellStyle name="20% - Accent1 4 5 3 3 2 6 2 2" xfId="43589"/>
    <cellStyle name="20% - Accent1 4 5 3 3 2 6 3" xfId="43590"/>
    <cellStyle name="20% - Accent1 4 5 3 3 2 7" xfId="43591"/>
    <cellStyle name="20% - Accent1 4 5 3 3 2 7 2" xfId="43592"/>
    <cellStyle name="20% - Accent1 4 5 3 3 2 8" xfId="43593"/>
    <cellStyle name="20% - Accent1 4 5 3 3 2 8 2" xfId="43594"/>
    <cellStyle name="20% - Accent1 4 5 3 3 2 9" xfId="43595"/>
    <cellStyle name="20% - Accent1 4 5 3 3 3" xfId="43596"/>
    <cellStyle name="20% - Accent1 4 5 3 3 3 2" xfId="43597"/>
    <cellStyle name="20% - Accent1 4 5 3 3 3 2 2" xfId="43598"/>
    <cellStyle name="20% - Accent1 4 5 3 3 3 2 2 2" xfId="43599"/>
    <cellStyle name="20% - Accent1 4 5 3 3 3 2 2 2 2" xfId="43600"/>
    <cellStyle name="20% - Accent1 4 5 3 3 3 2 2 3" xfId="43601"/>
    <cellStyle name="20% - Accent1 4 5 3 3 3 2 3" xfId="43602"/>
    <cellStyle name="20% - Accent1 4 5 3 3 3 2 3 2" xfId="43603"/>
    <cellStyle name="20% - Accent1 4 5 3 3 3 2 4" xfId="43604"/>
    <cellStyle name="20% - Accent1 4 5 3 3 3 3" xfId="43605"/>
    <cellStyle name="20% - Accent1 4 5 3 3 3 3 2" xfId="43606"/>
    <cellStyle name="20% - Accent1 4 5 3 3 3 3 2 2" xfId="43607"/>
    <cellStyle name="20% - Accent1 4 5 3 3 3 3 2 2 2" xfId="43608"/>
    <cellStyle name="20% - Accent1 4 5 3 3 3 3 2 3" xfId="43609"/>
    <cellStyle name="20% - Accent1 4 5 3 3 3 3 3" xfId="43610"/>
    <cellStyle name="20% - Accent1 4 5 3 3 3 3 3 2" xfId="43611"/>
    <cellStyle name="20% - Accent1 4 5 3 3 3 3 4" xfId="43612"/>
    <cellStyle name="20% - Accent1 4 5 3 3 3 4" xfId="43613"/>
    <cellStyle name="20% - Accent1 4 5 3 3 3 4 2" xfId="43614"/>
    <cellStyle name="20% - Accent1 4 5 3 3 3 4 2 2" xfId="43615"/>
    <cellStyle name="20% - Accent1 4 5 3 3 3 4 2 2 2" xfId="43616"/>
    <cellStyle name="20% - Accent1 4 5 3 3 3 4 2 3" xfId="43617"/>
    <cellStyle name="20% - Accent1 4 5 3 3 3 4 3" xfId="43618"/>
    <cellStyle name="20% - Accent1 4 5 3 3 3 4 3 2" xfId="43619"/>
    <cellStyle name="20% - Accent1 4 5 3 3 3 4 4" xfId="43620"/>
    <cellStyle name="20% - Accent1 4 5 3 3 3 5" xfId="43621"/>
    <cellStyle name="20% - Accent1 4 5 3 3 3 5 2" xfId="43622"/>
    <cellStyle name="20% - Accent1 4 5 3 3 3 5 2 2" xfId="43623"/>
    <cellStyle name="20% - Accent1 4 5 3 3 3 5 3" xfId="43624"/>
    <cellStyle name="20% - Accent1 4 5 3 3 3 6" xfId="43625"/>
    <cellStyle name="20% - Accent1 4 5 3 3 3 6 2" xfId="43626"/>
    <cellStyle name="20% - Accent1 4 5 3 3 3 6 2 2" xfId="43627"/>
    <cellStyle name="20% - Accent1 4 5 3 3 3 6 3" xfId="43628"/>
    <cellStyle name="20% - Accent1 4 5 3 3 3 7" xfId="43629"/>
    <cellStyle name="20% - Accent1 4 5 3 3 3 7 2" xfId="43630"/>
    <cellStyle name="20% - Accent1 4 5 3 3 3 8" xfId="43631"/>
    <cellStyle name="20% - Accent1 4 5 3 3 3 8 2" xfId="43632"/>
    <cellStyle name="20% - Accent1 4 5 3 3 3 9" xfId="43633"/>
    <cellStyle name="20% - Accent1 4 5 3 3 4" xfId="43634"/>
    <cellStyle name="20% - Accent1 4 5 3 3 4 2" xfId="43635"/>
    <cellStyle name="20% - Accent1 4 5 3 3 4 2 2" xfId="43636"/>
    <cellStyle name="20% - Accent1 4 5 3 3 4 2 2 2" xfId="43637"/>
    <cellStyle name="20% - Accent1 4 5 3 3 4 2 3" xfId="43638"/>
    <cellStyle name="20% - Accent1 4 5 3 3 4 3" xfId="43639"/>
    <cellStyle name="20% - Accent1 4 5 3 3 4 3 2" xfId="43640"/>
    <cellStyle name="20% - Accent1 4 5 3 3 4 4" xfId="43641"/>
    <cellStyle name="20% - Accent1 4 5 3 3 5" xfId="43642"/>
    <cellStyle name="20% - Accent1 4 5 3 3 5 2" xfId="43643"/>
    <cellStyle name="20% - Accent1 4 5 3 3 5 2 2" xfId="43644"/>
    <cellStyle name="20% - Accent1 4 5 3 3 5 2 2 2" xfId="43645"/>
    <cellStyle name="20% - Accent1 4 5 3 3 5 2 3" xfId="43646"/>
    <cellStyle name="20% - Accent1 4 5 3 3 5 3" xfId="43647"/>
    <cellStyle name="20% - Accent1 4 5 3 3 5 3 2" xfId="43648"/>
    <cellStyle name="20% - Accent1 4 5 3 3 5 4" xfId="43649"/>
    <cellStyle name="20% - Accent1 4 5 3 3 6" xfId="43650"/>
    <cellStyle name="20% - Accent1 4 5 3 3 6 2" xfId="43651"/>
    <cellStyle name="20% - Accent1 4 5 3 3 6 2 2" xfId="43652"/>
    <cellStyle name="20% - Accent1 4 5 3 3 6 2 2 2" xfId="43653"/>
    <cellStyle name="20% - Accent1 4 5 3 3 6 2 3" xfId="43654"/>
    <cellStyle name="20% - Accent1 4 5 3 3 6 3" xfId="43655"/>
    <cellStyle name="20% - Accent1 4 5 3 3 6 3 2" xfId="43656"/>
    <cellStyle name="20% - Accent1 4 5 3 3 6 4" xfId="43657"/>
    <cellStyle name="20% - Accent1 4 5 3 3 7" xfId="43658"/>
    <cellStyle name="20% - Accent1 4 5 3 3 7 2" xfId="43659"/>
    <cellStyle name="20% - Accent1 4 5 3 3 7 2 2" xfId="43660"/>
    <cellStyle name="20% - Accent1 4 5 3 3 7 3" xfId="43661"/>
    <cellStyle name="20% - Accent1 4 5 3 3 8" xfId="43662"/>
    <cellStyle name="20% - Accent1 4 5 3 3 8 2" xfId="43663"/>
    <cellStyle name="20% - Accent1 4 5 3 3 8 2 2" xfId="43664"/>
    <cellStyle name="20% - Accent1 4 5 3 3 8 3" xfId="43665"/>
    <cellStyle name="20% - Accent1 4 5 3 3 9" xfId="43666"/>
    <cellStyle name="20% - Accent1 4 5 3 3 9 2" xfId="43667"/>
    <cellStyle name="20% - Accent1 4 5 3 4" xfId="43668"/>
    <cellStyle name="20% - Accent1 4 5 3 4 10" xfId="43669"/>
    <cellStyle name="20% - Accent1 4 5 3 4 10 2" xfId="43670"/>
    <cellStyle name="20% - Accent1 4 5 3 4 11" xfId="43671"/>
    <cellStyle name="20% - Accent1 4 5 3 4 2" xfId="43672"/>
    <cellStyle name="20% - Accent1 4 5 3 4 2 2" xfId="43673"/>
    <cellStyle name="20% - Accent1 4 5 3 4 2 2 2" xfId="43674"/>
    <cellStyle name="20% - Accent1 4 5 3 4 2 2 2 2" xfId="43675"/>
    <cellStyle name="20% - Accent1 4 5 3 4 2 2 2 2 2" xfId="43676"/>
    <cellStyle name="20% - Accent1 4 5 3 4 2 2 2 3" xfId="43677"/>
    <cellStyle name="20% - Accent1 4 5 3 4 2 2 3" xfId="43678"/>
    <cellStyle name="20% - Accent1 4 5 3 4 2 2 3 2" xfId="43679"/>
    <cellStyle name="20% - Accent1 4 5 3 4 2 2 4" xfId="43680"/>
    <cellStyle name="20% - Accent1 4 5 3 4 2 3" xfId="43681"/>
    <cellStyle name="20% - Accent1 4 5 3 4 2 3 2" xfId="43682"/>
    <cellStyle name="20% - Accent1 4 5 3 4 2 3 2 2" xfId="43683"/>
    <cellStyle name="20% - Accent1 4 5 3 4 2 3 2 2 2" xfId="43684"/>
    <cellStyle name="20% - Accent1 4 5 3 4 2 3 2 3" xfId="43685"/>
    <cellStyle name="20% - Accent1 4 5 3 4 2 3 3" xfId="43686"/>
    <cellStyle name="20% - Accent1 4 5 3 4 2 3 3 2" xfId="43687"/>
    <cellStyle name="20% - Accent1 4 5 3 4 2 3 4" xfId="43688"/>
    <cellStyle name="20% - Accent1 4 5 3 4 2 4" xfId="43689"/>
    <cellStyle name="20% - Accent1 4 5 3 4 2 4 2" xfId="43690"/>
    <cellStyle name="20% - Accent1 4 5 3 4 2 4 2 2" xfId="43691"/>
    <cellStyle name="20% - Accent1 4 5 3 4 2 4 2 2 2" xfId="43692"/>
    <cellStyle name="20% - Accent1 4 5 3 4 2 4 2 3" xfId="43693"/>
    <cellStyle name="20% - Accent1 4 5 3 4 2 4 3" xfId="43694"/>
    <cellStyle name="20% - Accent1 4 5 3 4 2 4 3 2" xfId="43695"/>
    <cellStyle name="20% - Accent1 4 5 3 4 2 4 4" xfId="43696"/>
    <cellStyle name="20% - Accent1 4 5 3 4 2 5" xfId="43697"/>
    <cellStyle name="20% - Accent1 4 5 3 4 2 5 2" xfId="43698"/>
    <cellStyle name="20% - Accent1 4 5 3 4 2 5 2 2" xfId="43699"/>
    <cellStyle name="20% - Accent1 4 5 3 4 2 5 3" xfId="43700"/>
    <cellStyle name="20% - Accent1 4 5 3 4 2 6" xfId="43701"/>
    <cellStyle name="20% - Accent1 4 5 3 4 2 6 2" xfId="43702"/>
    <cellStyle name="20% - Accent1 4 5 3 4 2 6 2 2" xfId="43703"/>
    <cellStyle name="20% - Accent1 4 5 3 4 2 6 3" xfId="43704"/>
    <cellStyle name="20% - Accent1 4 5 3 4 2 7" xfId="43705"/>
    <cellStyle name="20% - Accent1 4 5 3 4 2 7 2" xfId="43706"/>
    <cellStyle name="20% - Accent1 4 5 3 4 2 8" xfId="43707"/>
    <cellStyle name="20% - Accent1 4 5 3 4 2 8 2" xfId="43708"/>
    <cellStyle name="20% - Accent1 4 5 3 4 2 9" xfId="43709"/>
    <cellStyle name="20% - Accent1 4 5 3 4 3" xfId="43710"/>
    <cellStyle name="20% - Accent1 4 5 3 4 3 2" xfId="43711"/>
    <cellStyle name="20% - Accent1 4 5 3 4 3 2 2" xfId="43712"/>
    <cellStyle name="20% - Accent1 4 5 3 4 3 2 2 2" xfId="43713"/>
    <cellStyle name="20% - Accent1 4 5 3 4 3 2 2 2 2" xfId="43714"/>
    <cellStyle name="20% - Accent1 4 5 3 4 3 2 2 3" xfId="43715"/>
    <cellStyle name="20% - Accent1 4 5 3 4 3 2 3" xfId="43716"/>
    <cellStyle name="20% - Accent1 4 5 3 4 3 2 3 2" xfId="43717"/>
    <cellStyle name="20% - Accent1 4 5 3 4 3 2 4" xfId="43718"/>
    <cellStyle name="20% - Accent1 4 5 3 4 3 3" xfId="43719"/>
    <cellStyle name="20% - Accent1 4 5 3 4 3 3 2" xfId="43720"/>
    <cellStyle name="20% - Accent1 4 5 3 4 3 3 2 2" xfId="43721"/>
    <cellStyle name="20% - Accent1 4 5 3 4 3 3 2 2 2" xfId="43722"/>
    <cellStyle name="20% - Accent1 4 5 3 4 3 3 2 3" xfId="43723"/>
    <cellStyle name="20% - Accent1 4 5 3 4 3 3 3" xfId="43724"/>
    <cellStyle name="20% - Accent1 4 5 3 4 3 3 3 2" xfId="43725"/>
    <cellStyle name="20% - Accent1 4 5 3 4 3 3 4" xfId="43726"/>
    <cellStyle name="20% - Accent1 4 5 3 4 3 4" xfId="43727"/>
    <cellStyle name="20% - Accent1 4 5 3 4 3 4 2" xfId="43728"/>
    <cellStyle name="20% - Accent1 4 5 3 4 3 4 2 2" xfId="43729"/>
    <cellStyle name="20% - Accent1 4 5 3 4 3 4 2 2 2" xfId="43730"/>
    <cellStyle name="20% - Accent1 4 5 3 4 3 4 2 3" xfId="43731"/>
    <cellStyle name="20% - Accent1 4 5 3 4 3 4 3" xfId="43732"/>
    <cellStyle name="20% - Accent1 4 5 3 4 3 4 3 2" xfId="43733"/>
    <cellStyle name="20% - Accent1 4 5 3 4 3 4 4" xfId="43734"/>
    <cellStyle name="20% - Accent1 4 5 3 4 3 5" xfId="43735"/>
    <cellStyle name="20% - Accent1 4 5 3 4 3 5 2" xfId="43736"/>
    <cellStyle name="20% - Accent1 4 5 3 4 3 5 2 2" xfId="43737"/>
    <cellStyle name="20% - Accent1 4 5 3 4 3 5 3" xfId="43738"/>
    <cellStyle name="20% - Accent1 4 5 3 4 3 6" xfId="43739"/>
    <cellStyle name="20% - Accent1 4 5 3 4 3 6 2" xfId="43740"/>
    <cellStyle name="20% - Accent1 4 5 3 4 3 6 2 2" xfId="43741"/>
    <cellStyle name="20% - Accent1 4 5 3 4 3 6 3" xfId="43742"/>
    <cellStyle name="20% - Accent1 4 5 3 4 3 7" xfId="43743"/>
    <cellStyle name="20% - Accent1 4 5 3 4 3 7 2" xfId="43744"/>
    <cellStyle name="20% - Accent1 4 5 3 4 3 8" xfId="43745"/>
    <cellStyle name="20% - Accent1 4 5 3 4 3 8 2" xfId="43746"/>
    <cellStyle name="20% - Accent1 4 5 3 4 3 9" xfId="43747"/>
    <cellStyle name="20% - Accent1 4 5 3 4 4" xfId="43748"/>
    <cellStyle name="20% - Accent1 4 5 3 4 4 2" xfId="43749"/>
    <cellStyle name="20% - Accent1 4 5 3 4 4 2 2" xfId="43750"/>
    <cellStyle name="20% - Accent1 4 5 3 4 4 2 2 2" xfId="43751"/>
    <cellStyle name="20% - Accent1 4 5 3 4 4 2 3" xfId="43752"/>
    <cellStyle name="20% - Accent1 4 5 3 4 4 3" xfId="43753"/>
    <cellStyle name="20% - Accent1 4 5 3 4 4 3 2" xfId="43754"/>
    <cellStyle name="20% - Accent1 4 5 3 4 4 4" xfId="43755"/>
    <cellStyle name="20% - Accent1 4 5 3 4 5" xfId="43756"/>
    <cellStyle name="20% - Accent1 4 5 3 4 5 2" xfId="43757"/>
    <cellStyle name="20% - Accent1 4 5 3 4 5 2 2" xfId="43758"/>
    <cellStyle name="20% - Accent1 4 5 3 4 5 2 2 2" xfId="43759"/>
    <cellStyle name="20% - Accent1 4 5 3 4 5 2 3" xfId="43760"/>
    <cellStyle name="20% - Accent1 4 5 3 4 5 3" xfId="43761"/>
    <cellStyle name="20% - Accent1 4 5 3 4 5 3 2" xfId="43762"/>
    <cellStyle name="20% - Accent1 4 5 3 4 5 4" xfId="43763"/>
    <cellStyle name="20% - Accent1 4 5 3 4 6" xfId="43764"/>
    <cellStyle name="20% - Accent1 4 5 3 4 6 2" xfId="43765"/>
    <cellStyle name="20% - Accent1 4 5 3 4 6 2 2" xfId="43766"/>
    <cellStyle name="20% - Accent1 4 5 3 4 6 2 2 2" xfId="43767"/>
    <cellStyle name="20% - Accent1 4 5 3 4 6 2 3" xfId="43768"/>
    <cellStyle name="20% - Accent1 4 5 3 4 6 3" xfId="43769"/>
    <cellStyle name="20% - Accent1 4 5 3 4 6 3 2" xfId="43770"/>
    <cellStyle name="20% - Accent1 4 5 3 4 6 4" xfId="43771"/>
    <cellStyle name="20% - Accent1 4 5 3 4 7" xfId="43772"/>
    <cellStyle name="20% - Accent1 4 5 3 4 7 2" xfId="43773"/>
    <cellStyle name="20% - Accent1 4 5 3 4 7 2 2" xfId="43774"/>
    <cellStyle name="20% - Accent1 4 5 3 4 7 3" xfId="43775"/>
    <cellStyle name="20% - Accent1 4 5 3 4 8" xfId="43776"/>
    <cellStyle name="20% - Accent1 4 5 3 4 8 2" xfId="43777"/>
    <cellStyle name="20% - Accent1 4 5 3 4 8 2 2" xfId="43778"/>
    <cellStyle name="20% - Accent1 4 5 3 4 8 3" xfId="43779"/>
    <cellStyle name="20% - Accent1 4 5 3 4 9" xfId="43780"/>
    <cellStyle name="20% - Accent1 4 5 3 4 9 2" xfId="43781"/>
    <cellStyle name="20% - Accent1 4 5 3 5" xfId="43782"/>
    <cellStyle name="20% - Accent1 4 5 3 5 2" xfId="43783"/>
    <cellStyle name="20% - Accent1 4 5 3 5 2 2" xfId="43784"/>
    <cellStyle name="20% - Accent1 4 5 3 5 2 2 2" xfId="43785"/>
    <cellStyle name="20% - Accent1 4 5 3 5 2 2 2 2" xfId="43786"/>
    <cellStyle name="20% - Accent1 4 5 3 5 2 2 3" xfId="43787"/>
    <cellStyle name="20% - Accent1 4 5 3 5 2 3" xfId="43788"/>
    <cellStyle name="20% - Accent1 4 5 3 5 2 3 2" xfId="43789"/>
    <cellStyle name="20% - Accent1 4 5 3 5 2 4" xfId="43790"/>
    <cellStyle name="20% - Accent1 4 5 3 5 3" xfId="43791"/>
    <cellStyle name="20% - Accent1 4 5 3 5 3 2" xfId="43792"/>
    <cellStyle name="20% - Accent1 4 5 3 5 3 2 2" xfId="43793"/>
    <cellStyle name="20% - Accent1 4 5 3 5 3 2 2 2" xfId="43794"/>
    <cellStyle name="20% - Accent1 4 5 3 5 3 2 3" xfId="43795"/>
    <cellStyle name="20% - Accent1 4 5 3 5 3 3" xfId="43796"/>
    <cellStyle name="20% - Accent1 4 5 3 5 3 3 2" xfId="43797"/>
    <cellStyle name="20% - Accent1 4 5 3 5 3 4" xfId="43798"/>
    <cellStyle name="20% - Accent1 4 5 3 5 4" xfId="43799"/>
    <cellStyle name="20% - Accent1 4 5 3 5 4 2" xfId="43800"/>
    <cellStyle name="20% - Accent1 4 5 3 5 4 2 2" xfId="43801"/>
    <cellStyle name="20% - Accent1 4 5 3 5 4 2 2 2" xfId="43802"/>
    <cellStyle name="20% - Accent1 4 5 3 5 4 2 3" xfId="43803"/>
    <cellStyle name="20% - Accent1 4 5 3 5 4 3" xfId="43804"/>
    <cellStyle name="20% - Accent1 4 5 3 5 4 3 2" xfId="43805"/>
    <cellStyle name="20% - Accent1 4 5 3 5 4 4" xfId="43806"/>
    <cellStyle name="20% - Accent1 4 5 3 5 5" xfId="43807"/>
    <cellStyle name="20% - Accent1 4 5 3 5 5 2" xfId="43808"/>
    <cellStyle name="20% - Accent1 4 5 3 5 5 2 2" xfId="43809"/>
    <cellStyle name="20% - Accent1 4 5 3 5 5 3" xfId="43810"/>
    <cellStyle name="20% - Accent1 4 5 3 5 6" xfId="43811"/>
    <cellStyle name="20% - Accent1 4 5 3 5 6 2" xfId="43812"/>
    <cellStyle name="20% - Accent1 4 5 3 5 6 2 2" xfId="43813"/>
    <cellStyle name="20% - Accent1 4 5 3 5 6 3" xfId="43814"/>
    <cellStyle name="20% - Accent1 4 5 3 5 7" xfId="43815"/>
    <cellStyle name="20% - Accent1 4 5 3 5 7 2" xfId="43816"/>
    <cellStyle name="20% - Accent1 4 5 3 5 8" xfId="43817"/>
    <cellStyle name="20% - Accent1 4 5 3 5 8 2" xfId="43818"/>
    <cellStyle name="20% - Accent1 4 5 3 5 9" xfId="43819"/>
    <cellStyle name="20% - Accent1 4 5 3 6" xfId="43820"/>
    <cellStyle name="20% - Accent1 4 5 3 6 2" xfId="43821"/>
    <cellStyle name="20% - Accent1 4 5 3 6 2 2" xfId="43822"/>
    <cellStyle name="20% - Accent1 4 5 3 6 2 2 2" xfId="43823"/>
    <cellStyle name="20% - Accent1 4 5 3 6 2 2 2 2" xfId="43824"/>
    <cellStyle name="20% - Accent1 4 5 3 6 2 2 3" xfId="43825"/>
    <cellStyle name="20% - Accent1 4 5 3 6 2 3" xfId="43826"/>
    <cellStyle name="20% - Accent1 4 5 3 6 2 3 2" xfId="43827"/>
    <cellStyle name="20% - Accent1 4 5 3 6 2 4" xfId="43828"/>
    <cellStyle name="20% - Accent1 4 5 3 6 3" xfId="43829"/>
    <cellStyle name="20% - Accent1 4 5 3 6 3 2" xfId="43830"/>
    <cellStyle name="20% - Accent1 4 5 3 6 3 2 2" xfId="43831"/>
    <cellStyle name="20% - Accent1 4 5 3 6 3 2 2 2" xfId="43832"/>
    <cellStyle name="20% - Accent1 4 5 3 6 3 2 3" xfId="43833"/>
    <cellStyle name="20% - Accent1 4 5 3 6 3 3" xfId="43834"/>
    <cellStyle name="20% - Accent1 4 5 3 6 3 3 2" xfId="43835"/>
    <cellStyle name="20% - Accent1 4 5 3 6 3 4" xfId="43836"/>
    <cellStyle name="20% - Accent1 4 5 3 6 4" xfId="43837"/>
    <cellStyle name="20% - Accent1 4 5 3 6 4 2" xfId="43838"/>
    <cellStyle name="20% - Accent1 4 5 3 6 4 2 2" xfId="43839"/>
    <cellStyle name="20% - Accent1 4 5 3 6 4 2 2 2" xfId="43840"/>
    <cellStyle name="20% - Accent1 4 5 3 6 4 2 3" xfId="43841"/>
    <cellStyle name="20% - Accent1 4 5 3 6 4 3" xfId="43842"/>
    <cellStyle name="20% - Accent1 4 5 3 6 4 3 2" xfId="43843"/>
    <cellStyle name="20% - Accent1 4 5 3 6 4 4" xfId="43844"/>
    <cellStyle name="20% - Accent1 4 5 3 6 5" xfId="43845"/>
    <cellStyle name="20% - Accent1 4 5 3 6 5 2" xfId="43846"/>
    <cellStyle name="20% - Accent1 4 5 3 6 5 2 2" xfId="43847"/>
    <cellStyle name="20% - Accent1 4 5 3 6 5 3" xfId="43848"/>
    <cellStyle name="20% - Accent1 4 5 3 6 6" xfId="43849"/>
    <cellStyle name="20% - Accent1 4 5 3 6 6 2" xfId="43850"/>
    <cellStyle name="20% - Accent1 4 5 3 6 6 2 2" xfId="43851"/>
    <cellStyle name="20% - Accent1 4 5 3 6 6 3" xfId="43852"/>
    <cellStyle name="20% - Accent1 4 5 3 6 7" xfId="43853"/>
    <cellStyle name="20% - Accent1 4 5 3 6 7 2" xfId="43854"/>
    <cellStyle name="20% - Accent1 4 5 3 6 8" xfId="43855"/>
    <cellStyle name="20% - Accent1 4 5 3 6 8 2" xfId="43856"/>
    <cellStyle name="20% - Accent1 4 5 3 6 9" xfId="43857"/>
    <cellStyle name="20% - Accent1 4 5 3 7" xfId="43858"/>
    <cellStyle name="20% - Accent1 4 5 3 7 2" xfId="43859"/>
    <cellStyle name="20% - Accent1 4 5 3 7 2 2" xfId="43860"/>
    <cellStyle name="20% - Accent1 4 5 3 7 2 2 2" xfId="43861"/>
    <cellStyle name="20% - Accent1 4 5 3 7 2 3" xfId="43862"/>
    <cellStyle name="20% - Accent1 4 5 3 7 3" xfId="43863"/>
    <cellStyle name="20% - Accent1 4 5 3 7 3 2" xfId="43864"/>
    <cellStyle name="20% - Accent1 4 5 3 7 4" xfId="43865"/>
    <cellStyle name="20% - Accent1 4 5 3 8" xfId="43866"/>
    <cellStyle name="20% - Accent1 4 5 3 8 2" xfId="43867"/>
    <cellStyle name="20% - Accent1 4 5 3 8 2 2" xfId="43868"/>
    <cellStyle name="20% - Accent1 4 5 3 8 2 2 2" xfId="43869"/>
    <cellStyle name="20% - Accent1 4 5 3 8 2 3" xfId="43870"/>
    <cellStyle name="20% - Accent1 4 5 3 8 3" xfId="43871"/>
    <cellStyle name="20% - Accent1 4 5 3 8 3 2" xfId="43872"/>
    <cellStyle name="20% - Accent1 4 5 3 8 4" xfId="43873"/>
    <cellStyle name="20% - Accent1 4 5 3 9" xfId="43874"/>
    <cellStyle name="20% - Accent1 4 5 3 9 2" xfId="43875"/>
    <cellStyle name="20% - Accent1 4 5 3 9 2 2" xfId="43876"/>
    <cellStyle name="20% - Accent1 4 5 3 9 2 2 2" xfId="43877"/>
    <cellStyle name="20% - Accent1 4 5 3 9 2 3" xfId="43878"/>
    <cellStyle name="20% - Accent1 4 5 3 9 3" xfId="43879"/>
    <cellStyle name="20% - Accent1 4 5 3 9 3 2" xfId="43880"/>
    <cellStyle name="20% - Accent1 4 5 3 9 4" xfId="43881"/>
    <cellStyle name="20% - Accent1 4 5 4" xfId="43882"/>
    <cellStyle name="20% - Accent1 4 5 4 10" xfId="43883"/>
    <cellStyle name="20% - Accent1 4 5 4 10 2" xfId="43884"/>
    <cellStyle name="20% - Accent1 4 5 4 11" xfId="43885"/>
    <cellStyle name="20% - Accent1 4 5 4 2" xfId="43886"/>
    <cellStyle name="20% - Accent1 4 5 4 2 2" xfId="43887"/>
    <cellStyle name="20% - Accent1 4 5 4 2 2 2" xfId="43888"/>
    <cellStyle name="20% - Accent1 4 5 4 2 2 2 2" xfId="43889"/>
    <cellStyle name="20% - Accent1 4 5 4 2 2 2 2 2" xfId="43890"/>
    <cellStyle name="20% - Accent1 4 5 4 2 2 2 3" xfId="43891"/>
    <cellStyle name="20% - Accent1 4 5 4 2 2 3" xfId="43892"/>
    <cellStyle name="20% - Accent1 4 5 4 2 2 3 2" xfId="43893"/>
    <cellStyle name="20% - Accent1 4 5 4 2 2 4" xfId="43894"/>
    <cellStyle name="20% - Accent1 4 5 4 2 3" xfId="43895"/>
    <cellStyle name="20% - Accent1 4 5 4 2 3 2" xfId="43896"/>
    <cellStyle name="20% - Accent1 4 5 4 2 3 2 2" xfId="43897"/>
    <cellStyle name="20% - Accent1 4 5 4 2 3 2 2 2" xfId="43898"/>
    <cellStyle name="20% - Accent1 4 5 4 2 3 2 3" xfId="43899"/>
    <cellStyle name="20% - Accent1 4 5 4 2 3 3" xfId="43900"/>
    <cellStyle name="20% - Accent1 4 5 4 2 3 3 2" xfId="43901"/>
    <cellStyle name="20% - Accent1 4 5 4 2 3 4" xfId="43902"/>
    <cellStyle name="20% - Accent1 4 5 4 2 4" xfId="43903"/>
    <cellStyle name="20% - Accent1 4 5 4 2 4 2" xfId="43904"/>
    <cellStyle name="20% - Accent1 4 5 4 2 4 2 2" xfId="43905"/>
    <cellStyle name="20% - Accent1 4 5 4 2 4 2 2 2" xfId="43906"/>
    <cellStyle name="20% - Accent1 4 5 4 2 4 2 3" xfId="43907"/>
    <cellStyle name="20% - Accent1 4 5 4 2 4 3" xfId="43908"/>
    <cellStyle name="20% - Accent1 4 5 4 2 4 3 2" xfId="43909"/>
    <cellStyle name="20% - Accent1 4 5 4 2 4 4" xfId="43910"/>
    <cellStyle name="20% - Accent1 4 5 4 2 5" xfId="43911"/>
    <cellStyle name="20% - Accent1 4 5 4 2 5 2" xfId="43912"/>
    <cellStyle name="20% - Accent1 4 5 4 2 5 2 2" xfId="43913"/>
    <cellStyle name="20% - Accent1 4 5 4 2 5 3" xfId="43914"/>
    <cellStyle name="20% - Accent1 4 5 4 2 6" xfId="43915"/>
    <cellStyle name="20% - Accent1 4 5 4 2 6 2" xfId="43916"/>
    <cellStyle name="20% - Accent1 4 5 4 2 6 2 2" xfId="43917"/>
    <cellStyle name="20% - Accent1 4 5 4 2 6 3" xfId="43918"/>
    <cellStyle name="20% - Accent1 4 5 4 2 7" xfId="43919"/>
    <cellStyle name="20% - Accent1 4 5 4 2 7 2" xfId="43920"/>
    <cellStyle name="20% - Accent1 4 5 4 2 8" xfId="43921"/>
    <cellStyle name="20% - Accent1 4 5 4 2 8 2" xfId="43922"/>
    <cellStyle name="20% - Accent1 4 5 4 2 9" xfId="43923"/>
    <cellStyle name="20% - Accent1 4 5 4 3" xfId="43924"/>
    <cellStyle name="20% - Accent1 4 5 4 3 2" xfId="43925"/>
    <cellStyle name="20% - Accent1 4 5 4 3 2 2" xfId="43926"/>
    <cellStyle name="20% - Accent1 4 5 4 3 2 2 2" xfId="43927"/>
    <cellStyle name="20% - Accent1 4 5 4 3 2 2 2 2" xfId="43928"/>
    <cellStyle name="20% - Accent1 4 5 4 3 2 2 3" xfId="43929"/>
    <cellStyle name="20% - Accent1 4 5 4 3 2 3" xfId="43930"/>
    <cellStyle name="20% - Accent1 4 5 4 3 2 3 2" xfId="43931"/>
    <cellStyle name="20% - Accent1 4 5 4 3 2 4" xfId="43932"/>
    <cellStyle name="20% - Accent1 4 5 4 3 3" xfId="43933"/>
    <cellStyle name="20% - Accent1 4 5 4 3 3 2" xfId="43934"/>
    <cellStyle name="20% - Accent1 4 5 4 3 3 2 2" xfId="43935"/>
    <cellStyle name="20% - Accent1 4 5 4 3 3 2 2 2" xfId="43936"/>
    <cellStyle name="20% - Accent1 4 5 4 3 3 2 3" xfId="43937"/>
    <cellStyle name="20% - Accent1 4 5 4 3 3 3" xfId="43938"/>
    <cellStyle name="20% - Accent1 4 5 4 3 3 3 2" xfId="43939"/>
    <cellStyle name="20% - Accent1 4 5 4 3 3 4" xfId="43940"/>
    <cellStyle name="20% - Accent1 4 5 4 3 4" xfId="43941"/>
    <cellStyle name="20% - Accent1 4 5 4 3 4 2" xfId="43942"/>
    <cellStyle name="20% - Accent1 4 5 4 3 4 2 2" xfId="43943"/>
    <cellStyle name="20% - Accent1 4 5 4 3 4 2 2 2" xfId="43944"/>
    <cellStyle name="20% - Accent1 4 5 4 3 4 2 3" xfId="43945"/>
    <cellStyle name="20% - Accent1 4 5 4 3 4 3" xfId="43946"/>
    <cellStyle name="20% - Accent1 4 5 4 3 4 3 2" xfId="43947"/>
    <cellStyle name="20% - Accent1 4 5 4 3 4 4" xfId="43948"/>
    <cellStyle name="20% - Accent1 4 5 4 3 5" xfId="43949"/>
    <cellStyle name="20% - Accent1 4 5 4 3 5 2" xfId="43950"/>
    <cellStyle name="20% - Accent1 4 5 4 3 5 2 2" xfId="43951"/>
    <cellStyle name="20% - Accent1 4 5 4 3 5 3" xfId="43952"/>
    <cellStyle name="20% - Accent1 4 5 4 3 6" xfId="43953"/>
    <cellStyle name="20% - Accent1 4 5 4 3 6 2" xfId="43954"/>
    <cellStyle name="20% - Accent1 4 5 4 3 6 2 2" xfId="43955"/>
    <cellStyle name="20% - Accent1 4 5 4 3 6 3" xfId="43956"/>
    <cellStyle name="20% - Accent1 4 5 4 3 7" xfId="43957"/>
    <cellStyle name="20% - Accent1 4 5 4 3 7 2" xfId="43958"/>
    <cellStyle name="20% - Accent1 4 5 4 3 8" xfId="43959"/>
    <cellStyle name="20% - Accent1 4 5 4 3 8 2" xfId="43960"/>
    <cellStyle name="20% - Accent1 4 5 4 3 9" xfId="43961"/>
    <cellStyle name="20% - Accent1 4 5 4 4" xfId="43962"/>
    <cellStyle name="20% - Accent1 4 5 4 4 2" xfId="43963"/>
    <cellStyle name="20% - Accent1 4 5 4 4 2 2" xfId="43964"/>
    <cellStyle name="20% - Accent1 4 5 4 4 2 2 2" xfId="43965"/>
    <cellStyle name="20% - Accent1 4 5 4 4 2 3" xfId="43966"/>
    <cellStyle name="20% - Accent1 4 5 4 4 3" xfId="43967"/>
    <cellStyle name="20% - Accent1 4 5 4 4 3 2" xfId="43968"/>
    <cellStyle name="20% - Accent1 4 5 4 4 4" xfId="43969"/>
    <cellStyle name="20% - Accent1 4 5 4 5" xfId="43970"/>
    <cellStyle name="20% - Accent1 4 5 4 5 2" xfId="43971"/>
    <cellStyle name="20% - Accent1 4 5 4 5 2 2" xfId="43972"/>
    <cellStyle name="20% - Accent1 4 5 4 5 2 2 2" xfId="43973"/>
    <cellStyle name="20% - Accent1 4 5 4 5 2 3" xfId="43974"/>
    <cellStyle name="20% - Accent1 4 5 4 5 3" xfId="43975"/>
    <cellStyle name="20% - Accent1 4 5 4 5 3 2" xfId="43976"/>
    <cellStyle name="20% - Accent1 4 5 4 5 4" xfId="43977"/>
    <cellStyle name="20% - Accent1 4 5 4 6" xfId="43978"/>
    <cellStyle name="20% - Accent1 4 5 4 6 2" xfId="43979"/>
    <cellStyle name="20% - Accent1 4 5 4 6 2 2" xfId="43980"/>
    <cellStyle name="20% - Accent1 4 5 4 6 2 2 2" xfId="43981"/>
    <cellStyle name="20% - Accent1 4 5 4 6 2 3" xfId="43982"/>
    <cellStyle name="20% - Accent1 4 5 4 6 3" xfId="43983"/>
    <cellStyle name="20% - Accent1 4 5 4 6 3 2" xfId="43984"/>
    <cellStyle name="20% - Accent1 4 5 4 6 4" xfId="43985"/>
    <cellStyle name="20% - Accent1 4 5 4 7" xfId="43986"/>
    <cellStyle name="20% - Accent1 4 5 4 7 2" xfId="43987"/>
    <cellStyle name="20% - Accent1 4 5 4 7 2 2" xfId="43988"/>
    <cellStyle name="20% - Accent1 4 5 4 7 3" xfId="43989"/>
    <cellStyle name="20% - Accent1 4 5 4 8" xfId="43990"/>
    <cellStyle name="20% - Accent1 4 5 4 8 2" xfId="43991"/>
    <cellStyle name="20% - Accent1 4 5 4 8 2 2" xfId="43992"/>
    <cellStyle name="20% - Accent1 4 5 4 8 3" xfId="43993"/>
    <cellStyle name="20% - Accent1 4 5 4 9" xfId="43994"/>
    <cellStyle name="20% - Accent1 4 5 4 9 2" xfId="43995"/>
    <cellStyle name="20% - Accent1 4 5 5" xfId="43996"/>
    <cellStyle name="20% - Accent1 4 5 5 10" xfId="43997"/>
    <cellStyle name="20% - Accent1 4 5 5 10 2" xfId="43998"/>
    <cellStyle name="20% - Accent1 4 5 5 11" xfId="43999"/>
    <cellStyle name="20% - Accent1 4 5 5 2" xfId="44000"/>
    <cellStyle name="20% - Accent1 4 5 5 2 2" xfId="44001"/>
    <cellStyle name="20% - Accent1 4 5 5 2 2 2" xfId="44002"/>
    <cellStyle name="20% - Accent1 4 5 5 2 2 2 2" xfId="44003"/>
    <cellStyle name="20% - Accent1 4 5 5 2 2 2 2 2" xfId="44004"/>
    <cellStyle name="20% - Accent1 4 5 5 2 2 2 3" xfId="44005"/>
    <cellStyle name="20% - Accent1 4 5 5 2 2 3" xfId="44006"/>
    <cellStyle name="20% - Accent1 4 5 5 2 2 3 2" xfId="44007"/>
    <cellStyle name="20% - Accent1 4 5 5 2 2 4" xfId="44008"/>
    <cellStyle name="20% - Accent1 4 5 5 2 3" xfId="44009"/>
    <cellStyle name="20% - Accent1 4 5 5 2 3 2" xfId="44010"/>
    <cellStyle name="20% - Accent1 4 5 5 2 3 2 2" xfId="44011"/>
    <cellStyle name="20% - Accent1 4 5 5 2 3 2 2 2" xfId="44012"/>
    <cellStyle name="20% - Accent1 4 5 5 2 3 2 3" xfId="44013"/>
    <cellStyle name="20% - Accent1 4 5 5 2 3 3" xfId="44014"/>
    <cellStyle name="20% - Accent1 4 5 5 2 3 3 2" xfId="44015"/>
    <cellStyle name="20% - Accent1 4 5 5 2 3 4" xfId="44016"/>
    <cellStyle name="20% - Accent1 4 5 5 2 4" xfId="44017"/>
    <cellStyle name="20% - Accent1 4 5 5 2 4 2" xfId="44018"/>
    <cellStyle name="20% - Accent1 4 5 5 2 4 2 2" xfId="44019"/>
    <cellStyle name="20% - Accent1 4 5 5 2 4 2 2 2" xfId="44020"/>
    <cellStyle name="20% - Accent1 4 5 5 2 4 2 3" xfId="44021"/>
    <cellStyle name="20% - Accent1 4 5 5 2 4 3" xfId="44022"/>
    <cellStyle name="20% - Accent1 4 5 5 2 4 3 2" xfId="44023"/>
    <cellStyle name="20% - Accent1 4 5 5 2 4 4" xfId="44024"/>
    <cellStyle name="20% - Accent1 4 5 5 2 5" xfId="44025"/>
    <cellStyle name="20% - Accent1 4 5 5 2 5 2" xfId="44026"/>
    <cellStyle name="20% - Accent1 4 5 5 2 5 2 2" xfId="44027"/>
    <cellStyle name="20% - Accent1 4 5 5 2 5 3" xfId="44028"/>
    <cellStyle name="20% - Accent1 4 5 5 2 6" xfId="44029"/>
    <cellStyle name="20% - Accent1 4 5 5 2 6 2" xfId="44030"/>
    <cellStyle name="20% - Accent1 4 5 5 2 6 2 2" xfId="44031"/>
    <cellStyle name="20% - Accent1 4 5 5 2 6 3" xfId="44032"/>
    <cellStyle name="20% - Accent1 4 5 5 2 7" xfId="44033"/>
    <cellStyle name="20% - Accent1 4 5 5 2 7 2" xfId="44034"/>
    <cellStyle name="20% - Accent1 4 5 5 2 8" xfId="44035"/>
    <cellStyle name="20% - Accent1 4 5 5 2 8 2" xfId="44036"/>
    <cellStyle name="20% - Accent1 4 5 5 2 9" xfId="44037"/>
    <cellStyle name="20% - Accent1 4 5 5 3" xfId="44038"/>
    <cellStyle name="20% - Accent1 4 5 5 3 2" xfId="44039"/>
    <cellStyle name="20% - Accent1 4 5 5 3 2 2" xfId="44040"/>
    <cellStyle name="20% - Accent1 4 5 5 3 2 2 2" xfId="44041"/>
    <cellStyle name="20% - Accent1 4 5 5 3 2 2 2 2" xfId="44042"/>
    <cellStyle name="20% - Accent1 4 5 5 3 2 2 3" xfId="44043"/>
    <cellStyle name="20% - Accent1 4 5 5 3 2 3" xfId="44044"/>
    <cellStyle name="20% - Accent1 4 5 5 3 2 3 2" xfId="44045"/>
    <cellStyle name="20% - Accent1 4 5 5 3 2 4" xfId="44046"/>
    <cellStyle name="20% - Accent1 4 5 5 3 3" xfId="44047"/>
    <cellStyle name="20% - Accent1 4 5 5 3 3 2" xfId="44048"/>
    <cellStyle name="20% - Accent1 4 5 5 3 3 2 2" xfId="44049"/>
    <cellStyle name="20% - Accent1 4 5 5 3 3 2 2 2" xfId="44050"/>
    <cellStyle name="20% - Accent1 4 5 5 3 3 2 3" xfId="44051"/>
    <cellStyle name="20% - Accent1 4 5 5 3 3 3" xfId="44052"/>
    <cellStyle name="20% - Accent1 4 5 5 3 3 3 2" xfId="44053"/>
    <cellStyle name="20% - Accent1 4 5 5 3 3 4" xfId="44054"/>
    <cellStyle name="20% - Accent1 4 5 5 3 4" xfId="44055"/>
    <cellStyle name="20% - Accent1 4 5 5 3 4 2" xfId="44056"/>
    <cellStyle name="20% - Accent1 4 5 5 3 4 2 2" xfId="44057"/>
    <cellStyle name="20% - Accent1 4 5 5 3 4 2 2 2" xfId="44058"/>
    <cellStyle name="20% - Accent1 4 5 5 3 4 2 3" xfId="44059"/>
    <cellStyle name="20% - Accent1 4 5 5 3 4 3" xfId="44060"/>
    <cellStyle name="20% - Accent1 4 5 5 3 4 3 2" xfId="44061"/>
    <cellStyle name="20% - Accent1 4 5 5 3 4 4" xfId="44062"/>
    <cellStyle name="20% - Accent1 4 5 5 3 5" xfId="44063"/>
    <cellStyle name="20% - Accent1 4 5 5 3 5 2" xfId="44064"/>
    <cellStyle name="20% - Accent1 4 5 5 3 5 2 2" xfId="44065"/>
    <cellStyle name="20% - Accent1 4 5 5 3 5 3" xfId="44066"/>
    <cellStyle name="20% - Accent1 4 5 5 3 6" xfId="44067"/>
    <cellStyle name="20% - Accent1 4 5 5 3 6 2" xfId="44068"/>
    <cellStyle name="20% - Accent1 4 5 5 3 6 2 2" xfId="44069"/>
    <cellStyle name="20% - Accent1 4 5 5 3 6 3" xfId="44070"/>
    <cellStyle name="20% - Accent1 4 5 5 3 7" xfId="44071"/>
    <cellStyle name="20% - Accent1 4 5 5 3 7 2" xfId="44072"/>
    <cellStyle name="20% - Accent1 4 5 5 3 8" xfId="44073"/>
    <cellStyle name="20% - Accent1 4 5 5 3 8 2" xfId="44074"/>
    <cellStyle name="20% - Accent1 4 5 5 3 9" xfId="44075"/>
    <cellStyle name="20% - Accent1 4 5 5 4" xfId="44076"/>
    <cellStyle name="20% - Accent1 4 5 5 4 2" xfId="44077"/>
    <cellStyle name="20% - Accent1 4 5 5 4 2 2" xfId="44078"/>
    <cellStyle name="20% - Accent1 4 5 5 4 2 2 2" xfId="44079"/>
    <cellStyle name="20% - Accent1 4 5 5 4 2 3" xfId="44080"/>
    <cellStyle name="20% - Accent1 4 5 5 4 3" xfId="44081"/>
    <cellStyle name="20% - Accent1 4 5 5 4 3 2" xfId="44082"/>
    <cellStyle name="20% - Accent1 4 5 5 4 4" xfId="44083"/>
    <cellStyle name="20% - Accent1 4 5 5 5" xfId="44084"/>
    <cellStyle name="20% - Accent1 4 5 5 5 2" xfId="44085"/>
    <cellStyle name="20% - Accent1 4 5 5 5 2 2" xfId="44086"/>
    <cellStyle name="20% - Accent1 4 5 5 5 2 2 2" xfId="44087"/>
    <cellStyle name="20% - Accent1 4 5 5 5 2 3" xfId="44088"/>
    <cellStyle name="20% - Accent1 4 5 5 5 3" xfId="44089"/>
    <cellStyle name="20% - Accent1 4 5 5 5 3 2" xfId="44090"/>
    <cellStyle name="20% - Accent1 4 5 5 5 4" xfId="44091"/>
    <cellStyle name="20% - Accent1 4 5 5 6" xfId="44092"/>
    <cellStyle name="20% - Accent1 4 5 5 6 2" xfId="44093"/>
    <cellStyle name="20% - Accent1 4 5 5 6 2 2" xfId="44094"/>
    <cellStyle name="20% - Accent1 4 5 5 6 2 2 2" xfId="44095"/>
    <cellStyle name="20% - Accent1 4 5 5 6 2 3" xfId="44096"/>
    <cellStyle name="20% - Accent1 4 5 5 6 3" xfId="44097"/>
    <cellStyle name="20% - Accent1 4 5 5 6 3 2" xfId="44098"/>
    <cellStyle name="20% - Accent1 4 5 5 6 4" xfId="44099"/>
    <cellStyle name="20% - Accent1 4 5 5 7" xfId="44100"/>
    <cellStyle name="20% - Accent1 4 5 5 7 2" xfId="44101"/>
    <cellStyle name="20% - Accent1 4 5 5 7 2 2" xfId="44102"/>
    <cellStyle name="20% - Accent1 4 5 5 7 3" xfId="44103"/>
    <cellStyle name="20% - Accent1 4 5 5 8" xfId="44104"/>
    <cellStyle name="20% - Accent1 4 5 5 8 2" xfId="44105"/>
    <cellStyle name="20% - Accent1 4 5 5 8 2 2" xfId="44106"/>
    <cellStyle name="20% - Accent1 4 5 5 8 3" xfId="44107"/>
    <cellStyle name="20% - Accent1 4 5 5 9" xfId="44108"/>
    <cellStyle name="20% - Accent1 4 5 5 9 2" xfId="44109"/>
    <cellStyle name="20% - Accent1 4 5 6" xfId="44110"/>
    <cellStyle name="20% - Accent1 4 5 6 10" xfId="44111"/>
    <cellStyle name="20% - Accent1 4 5 6 10 2" xfId="44112"/>
    <cellStyle name="20% - Accent1 4 5 6 11" xfId="44113"/>
    <cellStyle name="20% - Accent1 4 5 6 2" xfId="44114"/>
    <cellStyle name="20% - Accent1 4 5 6 2 2" xfId="44115"/>
    <cellStyle name="20% - Accent1 4 5 6 2 2 2" xfId="44116"/>
    <cellStyle name="20% - Accent1 4 5 6 2 2 2 2" xfId="44117"/>
    <cellStyle name="20% - Accent1 4 5 6 2 2 2 2 2" xfId="44118"/>
    <cellStyle name="20% - Accent1 4 5 6 2 2 2 3" xfId="44119"/>
    <cellStyle name="20% - Accent1 4 5 6 2 2 3" xfId="44120"/>
    <cellStyle name="20% - Accent1 4 5 6 2 2 3 2" xfId="44121"/>
    <cellStyle name="20% - Accent1 4 5 6 2 2 4" xfId="44122"/>
    <cellStyle name="20% - Accent1 4 5 6 2 3" xfId="44123"/>
    <cellStyle name="20% - Accent1 4 5 6 2 3 2" xfId="44124"/>
    <cellStyle name="20% - Accent1 4 5 6 2 3 2 2" xfId="44125"/>
    <cellStyle name="20% - Accent1 4 5 6 2 3 2 2 2" xfId="44126"/>
    <cellStyle name="20% - Accent1 4 5 6 2 3 2 3" xfId="44127"/>
    <cellStyle name="20% - Accent1 4 5 6 2 3 3" xfId="44128"/>
    <cellStyle name="20% - Accent1 4 5 6 2 3 3 2" xfId="44129"/>
    <cellStyle name="20% - Accent1 4 5 6 2 3 4" xfId="44130"/>
    <cellStyle name="20% - Accent1 4 5 6 2 4" xfId="44131"/>
    <cellStyle name="20% - Accent1 4 5 6 2 4 2" xfId="44132"/>
    <cellStyle name="20% - Accent1 4 5 6 2 4 2 2" xfId="44133"/>
    <cellStyle name="20% - Accent1 4 5 6 2 4 2 2 2" xfId="44134"/>
    <cellStyle name="20% - Accent1 4 5 6 2 4 2 3" xfId="44135"/>
    <cellStyle name="20% - Accent1 4 5 6 2 4 3" xfId="44136"/>
    <cellStyle name="20% - Accent1 4 5 6 2 4 3 2" xfId="44137"/>
    <cellStyle name="20% - Accent1 4 5 6 2 4 4" xfId="44138"/>
    <cellStyle name="20% - Accent1 4 5 6 2 5" xfId="44139"/>
    <cellStyle name="20% - Accent1 4 5 6 2 5 2" xfId="44140"/>
    <cellStyle name="20% - Accent1 4 5 6 2 5 2 2" xfId="44141"/>
    <cellStyle name="20% - Accent1 4 5 6 2 5 3" xfId="44142"/>
    <cellStyle name="20% - Accent1 4 5 6 2 6" xfId="44143"/>
    <cellStyle name="20% - Accent1 4 5 6 2 6 2" xfId="44144"/>
    <cellStyle name="20% - Accent1 4 5 6 2 6 2 2" xfId="44145"/>
    <cellStyle name="20% - Accent1 4 5 6 2 6 3" xfId="44146"/>
    <cellStyle name="20% - Accent1 4 5 6 2 7" xfId="44147"/>
    <cellStyle name="20% - Accent1 4 5 6 2 7 2" xfId="44148"/>
    <cellStyle name="20% - Accent1 4 5 6 2 8" xfId="44149"/>
    <cellStyle name="20% - Accent1 4 5 6 2 8 2" xfId="44150"/>
    <cellStyle name="20% - Accent1 4 5 6 2 9" xfId="44151"/>
    <cellStyle name="20% - Accent1 4 5 6 3" xfId="44152"/>
    <cellStyle name="20% - Accent1 4 5 6 3 2" xfId="44153"/>
    <cellStyle name="20% - Accent1 4 5 6 3 2 2" xfId="44154"/>
    <cellStyle name="20% - Accent1 4 5 6 3 2 2 2" xfId="44155"/>
    <cellStyle name="20% - Accent1 4 5 6 3 2 2 2 2" xfId="44156"/>
    <cellStyle name="20% - Accent1 4 5 6 3 2 2 3" xfId="44157"/>
    <cellStyle name="20% - Accent1 4 5 6 3 2 3" xfId="44158"/>
    <cellStyle name="20% - Accent1 4 5 6 3 2 3 2" xfId="44159"/>
    <cellStyle name="20% - Accent1 4 5 6 3 2 4" xfId="44160"/>
    <cellStyle name="20% - Accent1 4 5 6 3 3" xfId="44161"/>
    <cellStyle name="20% - Accent1 4 5 6 3 3 2" xfId="44162"/>
    <cellStyle name="20% - Accent1 4 5 6 3 3 2 2" xfId="44163"/>
    <cellStyle name="20% - Accent1 4 5 6 3 3 2 2 2" xfId="44164"/>
    <cellStyle name="20% - Accent1 4 5 6 3 3 2 3" xfId="44165"/>
    <cellStyle name="20% - Accent1 4 5 6 3 3 3" xfId="44166"/>
    <cellStyle name="20% - Accent1 4 5 6 3 3 3 2" xfId="44167"/>
    <cellStyle name="20% - Accent1 4 5 6 3 3 4" xfId="44168"/>
    <cellStyle name="20% - Accent1 4 5 6 3 4" xfId="44169"/>
    <cellStyle name="20% - Accent1 4 5 6 3 4 2" xfId="44170"/>
    <cellStyle name="20% - Accent1 4 5 6 3 4 2 2" xfId="44171"/>
    <cellStyle name="20% - Accent1 4 5 6 3 4 2 2 2" xfId="44172"/>
    <cellStyle name="20% - Accent1 4 5 6 3 4 2 3" xfId="44173"/>
    <cellStyle name="20% - Accent1 4 5 6 3 4 3" xfId="44174"/>
    <cellStyle name="20% - Accent1 4 5 6 3 4 3 2" xfId="44175"/>
    <cellStyle name="20% - Accent1 4 5 6 3 4 4" xfId="44176"/>
    <cellStyle name="20% - Accent1 4 5 6 3 5" xfId="44177"/>
    <cellStyle name="20% - Accent1 4 5 6 3 5 2" xfId="44178"/>
    <cellStyle name="20% - Accent1 4 5 6 3 5 2 2" xfId="44179"/>
    <cellStyle name="20% - Accent1 4 5 6 3 5 3" xfId="44180"/>
    <cellStyle name="20% - Accent1 4 5 6 3 6" xfId="44181"/>
    <cellStyle name="20% - Accent1 4 5 6 3 6 2" xfId="44182"/>
    <cellStyle name="20% - Accent1 4 5 6 3 6 2 2" xfId="44183"/>
    <cellStyle name="20% - Accent1 4 5 6 3 6 3" xfId="44184"/>
    <cellStyle name="20% - Accent1 4 5 6 3 7" xfId="44185"/>
    <cellStyle name="20% - Accent1 4 5 6 3 7 2" xfId="44186"/>
    <cellStyle name="20% - Accent1 4 5 6 3 8" xfId="44187"/>
    <cellStyle name="20% - Accent1 4 5 6 3 8 2" xfId="44188"/>
    <cellStyle name="20% - Accent1 4 5 6 3 9" xfId="44189"/>
    <cellStyle name="20% - Accent1 4 5 6 4" xfId="44190"/>
    <cellStyle name="20% - Accent1 4 5 6 4 2" xfId="44191"/>
    <cellStyle name="20% - Accent1 4 5 6 4 2 2" xfId="44192"/>
    <cellStyle name="20% - Accent1 4 5 6 4 2 2 2" xfId="44193"/>
    <cellStyle name="20% - Accent1 4 5 6 4 2 3" xfId="44194"/>
    <cellStyle name="20% - Accent1 4 5 6 4 3" xfId="44195"/>
    <cellStyle name="20% - Accent1 4 5 6 4 3 2" xfId="44196"/>
    <cellStyle name="20% - Accent1 4 5 6 4 4" xfId="44197"/>
    <cellStyle name="20% - Accent1 4 5 6 5" xfId="44198"/>
    <cellStyle name="20% - Accent1 4 5 6 5 2" xfId="44199"/>
    <cellStyle name="20% - Accent1 4 5 6 5 2 2" xfId="44200"/>
    <cellStyle name="20% - Accent1 4 5 6 5 2 2 2" xfId="44201"/>
    <cellStyle name="20% - Accent1 4 5 6 5 2 3" xfId="44202"/>
    <cellStyle name="20% - Accent1 4 5 6 5 3" xfId="44203"/>
    <cellStyle name="20% - Accent1 4 5 6 5 3 2" xfId="44204"/>
    <cellStyle name="20% - Accent1 4 5 6 5 4" xfId="44205"/>
    <cellStyle name="20% - Accent1 4 5 6 6" xfId="44206"/>
    <cellStyle name="20% - Accent1 4 5 6 6 2" xfId="44207"/>
    <cellStyle name="20% - Accent1 4 5 6 6 2 2" xfId="44208"/>
    <cellStyle name="20% - Accent1 4 5 6 6 2 2 2" xfId="44209"/>
    <cellStyle name="20% - Accent1 4 5 6 6 2 3" xfId="44210"/>
    <cellStyle name="20% - Accent1 4 5 6 6 3" xfId="44211"/>
    <cellStyle name="20% - Accent1 4 5 6 6 3 2" xfId="44212"/>
    <cellStyle name="20% - Accent1 4 5 6 6 4" xfId="44213"/>
    <cellStyle name="20% - Accent1 4 5 6 7" xfId="44214"/>
    <cellStyle name="20% - Accent1 4 5 6 7 2" xfId="44215"/>
    <cellStyle name="20% - Accent1 4 5 6 7 2 2" xfId="44216"/>
    <cellStyle name="20% - Accent1 4 5 6 7 3" xfId="44217"/>
    <cellStyle name="20% - Accent1 4 5 6 8" xfId="44218"/>
    <cellStyle name="20% - Accent1 4 5 6 8 2" xfId="44219"/>
    <cellStyle name="20% - Accent1 4 5 6 8 2 2" xfId="44220"/>
    <cellStyle name="20% - Accent1 4 5 6 8 3" xfId="44221"/>
    <cellStyle name="20% - Accent1 4 5 6 9" xfId="44222"/>
    <cellStyle name="20% - Accent1 4 5 6 9 2" xfId="44223"/>
    <cellStyle name="20% - Accent1 4 5 7" xfId="44224"/>
    <cellStyle name="20% - Accent1 4 5 7 2" xfId="44225"/>
    <cellStyle name="20% - Accent1 4 5 7 2 2" xfId="44226"/>
    <cellStyle name="20% - Accent1 4 5 7 2 2 2" xfId="44227"/>
    <cellStyle name="20% - Accent1 4 5 7 2 2 2 2" xfId="44228"/>
    <cellStyle name="20% - Accent1 4 5 7 2 2 3" xfId="44229"/>
    <cellStyle name="20% - Accent1 4 5 7 2 3" xfId="44230"/>
    <cellStyle name="20% - Accent1 4 5 7 2 3 2" xfId="44231"/>
    <cellStyle name="20% - Accent1 4 5 7 2 4" xfId="44232"/>
    <cellStyle name="20% - Accent1 4 5 7 3" xfId="44233"/>
    <cellStyle name="20% - Accent1 4 5 7 3 2" xfId="44234"/>
    <cellStyle name="20% - Accent1 4 5 7 3 2 2" xfId="44235"/>
    <cellStyle name="20% - Accent1 4 5 7 3 2 2 2" xfId="44236"/>
    <cellStyle name="20% - Accent1 4 5 7 3 2 3" xfId="44237"/>
    <cellStyle name="20% - Accent1 4 5 7 3 3" xfId="44238"/>
    <cellStyle name="20% - Accent1 4 5 7 3 3 2" xfId="44239"/>
    <cellStyle name="20% - Accent1 4 5 7 3 4" xfId="44240"/>
    <cellStyle name="20% - Accent1 4 5 7 4" xfId="44241"/>
    <cellStyle name="20% - Accent1 4 5 7 4 2" xfId="44242"/>
    <cellStyle name="20% - Accent1 4 5 7 4 2 2" xfId="44243"/>
    <cellStyle name="20% - Accent1 4 5 7 4 2 2 2" xfId="44244"/>
    <cellStyle name="20% - Accent1 4 5 7 4 2 3" xfId="44245"/>
    <cellStyle name="20% - Accent1 4 5 7 4 3" xfId="44246"/>
    <cellStyle name="20% - Accent1 4 5 7 4 3 2" xfId="44247"/>
    <cellStyle name="20% - Accent1 4 5 7 4 4" xfId="44248"/>
    <cellStyle name="20% - Accent1 4 5 7 5" xfId="44249"/>
    <cellStyle name="20% - Accent1 4 5 7 5 2" xfId="44250"/>
    <cellStyle name="20% - Accent1 4 5 7 5 2 2" xfId="44251"/>
    <cellStyle name="20% - Accent1 4 5 7 5 3" xfId="44252"/>
    <cellStyle name="20% - Accent1 4 5 7 6" xfId="44253"/>
    <cellStyle name="20% - Accent1 4 5 7 6 2" xfId="44254"/>
    <cellStyle name="20% - Accent1 4 5 7 6 2 2" xfId="44255"/>
    <cellStyle name="20% - Accent1 4 5 7 6 3" xfId="44256"/>
    <cellStyle name="20% - Accent1 4 5 7 7" xfId="44257"/>
    <cellStyle name="20% - Accent1 4 5 7 7 2" xfId="44258"/>
    <cellStyle name="20% - Accent1 4 5 7 8" xfId="44259"/>
    <cellStyle name="20% - Accent1 4 5 7 8 2" xfId="44260"/>
    <cellStyle name="20% - Accent1 4 5 7 9" xfId="44261"/>
    <cellStyle name="20% - Accent1 4 5 8" xfId="44262"/>
    <cellStyle name="20% - Accent1 4 5 8 2" xfId="44263"/>
    <cellStyle name="20% - Accent1 4 5 8 2 2" xfId="44264"/>
    <cellStyle name="20% - Accent1 4 5 8 2 2 2" xfId="44265"/>
    <cellStyle name="20% - Accent1 4 5 8 2 2 2 2" xfId="44266"/>
    <cellStyle name="20% - Accent1 4 5 8 2 2 3" xfId="44267"/>
    <cellStyle name="20% - Accent1 4 5 8 2 3" xfId="44268"/>
    <cellStyle name="20% - Accent1 4 5 8 2 3 2" xfId="44269"/>
    <cellStyle name="20% - Accent1 4 5 8 2 4" xfId="44270"/>
    <cellStyle name="20% - Accent1 4 5 8 3" xfId="44271"/>
    <cellStyle name="20% - Accent1 4 5 8 3 2" xfId="44272"/>
    <cellStyle name="20% - Accent1 4 5 8 3 2 2" xfId="44273"/>
    <cellStyle name="20% - Accent1 4 5 8 3 2 2 2" xfId="44274"/>
    <cellStyle name="20% - Accent1 4 5 8 3 2 3" xfId="44275"/>
    <cellStyle name="20% - Accent1 4 5 8 3 3" xfId="44276"/>
    <cellStyle name="20% - Accent1 4 5 8 3 3 2" xfId="44277"/>
    <cellStyle name="20% - Accent1 4 5 8 3 4" xfId="44278"/>
    <cellStyle name="20% - Accent1 4 5 8 4" xfId="44279"/>
    <cellStyle name="20% - Accent1 4 5 8 4 2" xfId="44280"/>
    <cellStyle name="20% - Accent1 4 5 8 4 2 2" xfId="44281"/>
    <cellStyle name="20% - Accent1 4 5 8 4 2 2 2" xfId="44282"/>
    <cellStyle name="20% - Accent1 4 5 8 4 2 3" xfId="44283"/>
    <cellStyle name="20% - Accent1 4 5 8 4 3" xfId="44284"/>
    <cellStyle name="20% - Accent1 4 5 8 4 3 2" xfId="44285"/>
    <cellStyle name="20% - Accent1 4 5 8 4 4" xfId="44286"/>
    <cellStyle name="20% - Accent1 4 5 8 5" xfId="44287"/>
    <cellStyle name="20% - Accent1 4 5 8 5 2" xfId="44288"/>
    <cellStyle name="20% - Accent1 4 5 8 5 2 2" xfId="44289"/>
    <cellStyle name="20% - Accent1 4 5 8 5 3" xfId="44290"/>
    <cellStyle name="20% - Accent1 4 5 8 6" xfId="44291"/>
    <cellStyle name="20% - Accent1 4 5 8 6 2" xfId="44292"/>
    <cellStyle name="20% - Accent1 4 5 8 6 2 2" xfId="44293"/>
    <cellStyle name="20% - Accent1 4 5 8 6 3" xfId="44294"/>
    <cellStyle name="20% - Accent1 4 5 8 7" xfId="44295"/>
    <cellStyle name="20% - Accent1 4 5 8 7 2" xfId="44296"/>
    <cellStyle name="20% - Accent1 4 5 8 8" xfId="44297"/>
    <cellStyle name="20% - Accent1 4 5 8 8 2" xfId="44298"/>
    <cellStyle name="20% - Accent1 4 5 8 9" xfId="44299"/>
    <cellStyle name="20% - Accent1 4 5 9" xfId="44300"/>
    <cellStyle name="20% - Accent1 4 5 9 2" xfId="44301"/>
    <cellStyle name="20% - Accent1 4 5 9 2 2" xfId="44302"/>
    <cellStyle name="20% - Accent1 4 5 9 2 2 2" xfId="44303"/>
    <cellStyle name="20% - Accent1 4 5 9 2 3" xfId="44304"/>
    <cellStyle name="20% - Accent1 4 5 9 3" xfId="44305"/>
    <cellStyle name="20% - Accent1 4 5 9 3 2" xfId="44306"/>
    <cellStyle name="20% - Accent1 4 5 9 4" xfId="44307"/>
    <cellStyle name="20% - Accent1 4 6" xfId="44308"/>
    <cellStyle name="20% - Accent1 4 6 10" xfId="44309"/>
    <cellStyle name="20% - Accent1 4 6 10 2" xfId="44310"/>
    <cellStyle name="20% - Accent1 4 6 10 2 2" xfId="44311"/>
    <cellStyle name="20% - Accent1 4 6 10 2 2 2" xfId="44312"/>
    <cellStyle name="20% - Accent1 4 6 10 2 3" xfId="44313"/>
    <cellStyle name="20% - Accent1 4 6 10 3" xfId="44314"/>
    <cellStyle name="20% - Accent1 4 6 10 3 2" xfId="44315"/>
    <cellStyle name="20% - Accent1 4 6 10 4" xfId="44316"/>
    <cellStyle name="20% - Accent1 4 6 11" xfId="44317"/>
    <cellStyle name="20% - Accent1 4 6 11 2" xfId="44318"/>
    <cellStyle name="20% - Accent1 4 6 11 2 2" xfId="44319"/>
    <cellStyle name="20% - Accent1 4 6 11 3" xfId="44320"/>
    <cellStyle name="20% - Accent1 4 6 12" xfId="44321"/>
    <cellStyle name="20% - Accent1 4 6 12 2" xfId="44322"/>
    <cellStyle name="20% - Accent1 4 6 12 2 2" xfId="44323"/>
    <cellStyle name="20% - Accent1 4 6 12 3" xfId="44324"/>
    <cellStyle name="20% - Accent1 4 6 13" xfId="44325"/>
    <cellStyle name="20% - Accent1 4 6 13 2" xfId="44326"/>
    <cellStyle name="20% - Accent1 4 6 14" xfId="44327"/>
    <cellStyle name="20% - Accent1 4 6 14 2" xfId="44328"/>
    <cellStyle name="20% - Accent1 4 6 15" xfId="44329"/>
    <cellStyle name="20% - Accent1 4 6 2" xfId="44330"/>
    <cellStyle name="20% - Accent1 4 6 2 10" xfId="44331"/>
    <cellStyle name="20% - Accent1 4 6 2 10 2" xfId="44332"/>
    <cellStyle name="20% - Accent1 4 6 2 10 2 2" xfId="44333"/>
    <cellStyle name="20% - Accent1 4 6 2 10 3" xfId="44334"/>
    <cellStyle name="20% - Accent1 4 6 2 11" xfId="44335"/>
    <cellStyle name="20% - Accent1 4 6 2 11 2" xfId="44336"/>
    <cellStyle name="20% - Accent1 4 6 2 11 2 2" xfId="44337"/>
    <cellStyle name="20% - Accent1 4 6 2 11 3" xfId="44338"/>
    <cellStyle name="20% - Accent1 4 6 2 12" xfId="44339"/>
    <cellStyle name="20% - Accent1 4 6 2 12 2" xfId="44340"/>
    <cellStyle name="20% - Accent1 4 6 2 13" xfId="44341"/>
    <cellStyle name="20% - Accent1 4 6 2 13 2" xfId="44342"/>
    <cellStyle name="20% - Accent1 4 6 2 14" xfId="44343"/>
    <cellStyle name="20% - Accent1 4 6 2 2" xfId="44344"/>
    <cellStyle name="20% - Accent1 4 6 2 2 10" xfId="44345"/>
    <cellStyle name="20% - Accent1 4 6 2 2 10 2" xfId="44346"/>
    <cellStyle name="20% - Accent1 4 6 2 2 11" xfId="44347"/>
    <cellStyle name="20% - Accent1 4 6 2 2 2" xfId="44348"/>
    <cellStyle name="20% - Accent1 4 6 2 2 2 2" xfId="44349"/>
    <cellStyle name="20% - Accent1 4 6 2 2 2 2 2" xfId="44350"/>
    <cellStyle name="20% - Accent1 4 6 2 2 2 2 2 2" xfId="44351"/>
    <cellStyle name="20% - Accent1 4 6 2 2 2 2 2 2 2" xfId="44352"/>
    <cellStyle name="20% - Accent1 4 6 2 2 2 2 2 3" xfId="44353"/>
    <cellStyle name="20% - Accent1 4 6 2 2 2 2 3" xfId="44354"/>
    <cellStyle name="20% - Accent1 4 6 2 2 2 2 3 2" xfId="44355"/>
    <cellStyle name="20% - Accent1 4 6 2 2 2 2 4" xfId="44356"/>
    <cellStyle name="20% - Accent1 4 6 2 2 2 3" xfId="44357"/>
    <cellStyle name="20% - Accent1 4 6 2 2 2 3 2" xfId="44358"/>
    <cellStyle name="20% - Accent1 4 6 2 2 2 3 2 2" xfId="44359"/>
    <cellStyle name="20% - Accent1 4 6 2 2 2 3 2 2 2" xfId="44360"/>
    <cellStyle name="20% - Accent1 4 6 2 2 2 3 2 3" xfId="44361"/>
    <cellStyle name="20% - Accent1 4 6 2 2 2 3 3" xfId="44362"/>
    <cellStyle name="20% - Accent1 4 6 2 2 2 3 3 2" xfId="44363"/>
    <cellStyle name="20% - Accent1 4 6 2 2 2 3 4" xfId="44364"/>
    <cellStyle name="20% - Accent1 4 6 2 2 2 4" xfId="44365"/>
    <cellStyle name="20% - Accent1 4 6 2 2 2 4 2" xfId="44366"/>
    <cellStyle name="20% - Accent1 4 6 2 2 2 4 2 2" xfId="44367"/>
    <cellStyle name="20% - Accent1 4 6 2 2 2 4 2 2 2" xfId="44368"/>
    <cellStyle name="20% - Accent1 4 6 2 2 2 4 2 3" xfId="44369"/>
    <cellStyle name="20% - Accent1 4 6 2 2 2 4 3" xfId="44370"/>
    <cellStyle name="20% - Accent1 4 6 2 2 2 4 3 2" xfId="44371"/>
    <cellStyle name="20% - Accent1 4 6 2 2 2 4 4" xfId="44372"/>
    <cellStyle name="20% - Accent1 4 6 2 2 2 5" xfId="44373"/>
    <cellStyle name="20% - Accent1 4 6 2 2 2 5 2" xfId="44374"/>
    <cellStyle name="20% - Accent1 4 6 2 2 2 5 2 2" xfId="44375"/>
    <cellStyle name="20% - Accent1 4 6 2 2 2 5 3" xfId="44376"/>
    <cellStyle name="20% - Accent1 4 6 2 2 2 6" xfId="44377"/>
    <cellStyle name="20% - Accent1 4 6 2 2 2 6 2" xfId="44378"/>
    <cellStyle name="20% - Accent1 4 6 2 2 2 6 2 2" xfId="44379"/>
    <cellStyle name="20% - Accent1 4 6 2 2 2 6 3" xfId="44380"/>
    <cellStyle name="20% - Accent1 4 6 2 2 2 7" xfId="44381"/>
    <cellStyle name="20% - Accent1 4 6 2 2 2 7 2" xfId="44382"/>
    <cellStyle name="20% - Accent1 4 6 2 2 2 8" xfId="44383"/>
    <cellStyle name="20% - Accent1 4 6 2 2 2 8 2" xfId="44384"/>
    <cellStyle name="20% - Accent1 4 6 2 2 2 9" xfId="44385"/>
    <cellStyle name="20% - Accent1 4 6 2 2 3" xfId="44386"/>
    <cellStyle name="20% - Accent1 4 6 2 2 3 2" xfId="44387"/>
    <cellStyle name="20% - Accent1 4 6 2 2 3 2 2" xfId="44388"/>
    <cellStyle name="20% - Accent1 4 6 2 2 3 2 2 2" xfId="44389"/>
    <cellStyle name="20% - Accent1 4 6 2 2 3 2 2 2 2" xfId="44390"/>
    <cellStyle name="20% - Accent1 4 6 2 2 3 2 2 3" xfId="44391"/>
    <cellStyle name="20% - Accent1 4 6 2 2 3 2 3" xfId="44392"/>
    <cellStyle name="20% - Accent1 4 6 2 2 3 2 3 2" xfId="44393"/>
    <cellStyle name="20% - Accent1 4 6 2 2 3 2 4" xfId="44394"/>
    <cellStyle name="20% - Accent1 4 6 2 2 3 3" xfId="44395"/>
    <cellStyle name="20% - Accent1 4 6 2 2 3 3 2" xfId="44396"/>
    <cellStyle name="20% - Accent1 4 6 2 2 3 3 2 2" xfId="44397"/>
    <cellStyle name="20% - Accent1 4 6 2 2 3 3 2 2 2" xfId="44398"/>
    <cellStyle name="20% - Accent1 4 6 2 2 3 3 2 3" xfId="44399"/>
    <cellStyle name="20% - Accent1 4 6 2 2 3 3 3" xfId="44400"/>
    <cellStyle name="20% - Accent1 4 6 2 2 3 3 3 2" xfId="44401"/>
    <cellStyle name="20% - Accent1 4 6 2 2 3 3 4" xfId="44402"/>
    <cellStyle name="20% - Accent1 4 6 2 2 3 4" xfId="44403"/>
    <cellStyle name="20% - Accent1 4 6 2 2 3 4 2" xfId="44404"/>
    <cellStyle name="20% - Accent1 4 6 2 2 3 4 2 2" xfId="44405"/>
    <cellStyle name="20% - Accent1 4 6 2 2 3 4 2 2 2" xfId="44406"/>
    <cellStyle name="20% - Accent1 4 6 2 2 3 4 2 3" xfId="44407"/>
    <cellStyle name="20% - Accent1 4 6 2 2 3 4 3" xfId="44408"/>
    <cellStyle name="20% - Accent1 4 6 2 2 3 4 3 2" xfId="44409"/>
    <cellStyle name="20% - Accent1 4 6 2 2 3 4 4" xfId="44410"/>
    <cellStyle name="20% - Accent1 4 6 2 2 3 5" xfId="44411"/>
    <cellStyle name="20% - Accent1 4 6 2 2 3 5 2" xfId="44412"/>
    <cellStyle name="20% - Accent1 4 6 2 2 3 5 2 2" xfId="44413"/>
    <cellStyle name="20% - Accent1 4 6 2 2 3 5 3" xfId="44414"/>
    <cellStyle name="20% - Accent1 4 6 2 2 3 6" xfId="44415"/>
    <cellStyle name="20% - Accent1 4 6 2 2 3 6 2" xfId="44416"/>
    <cellStyle name="20% - Accent1 4 6 2 2 3 6 2 2" xfId="44417"/>
    <cellStyle name="20% - Accent1 4 6 2 2 3 6 3" xfId="44418"/>
    <cellStyle name="20% - Accent1 4 6 2 2 3 7" xfId="44419"/>
    <cellStyle name="20% - Accent1 4 6 2 2 3 7 2" xfId="44420"/>
    <cellStyle name="20% - Accent1 4 6 2 2 3 8" xfId="44421"/>
    <cellStyle name="20% - Accent1 4 6 2 2 3 8 2" xfId="44422"/>
    <cellStyle name="20% - Accent1 4 6 2 2 3 9" xfId="44423"/>
    <cellStyle name="20% - Accent1 4 6 2 2 4" xfId="44424"/>
    <cellStyle name="20% - Accent1 4 6 2 2 4 2" xfId="44425"/>
    <cellStyle name="20% - Accent1 4 6 2 2 4 2 2" xfId="44426"/>
    <cellStyle name="20% - Accent1 4 6 2 2 4 2 2 2" xfId="44427"/>
    <cellStyle name="20% - Accent1 4 6 2 2 4 2 3" xfId="44428"/>
    <cellStyle name="20% - Accent1 4 6 2 2 4 3" xfId="44429"/>
    <cellStyle name="20% - Accent1 4 6 2 2 4 3 2" xfId="44430"/>
    <cellStyle name="20% - Accent1 4 6 2 2 4 4" xfId="44431"/>
    <cellStyle name="20% - Accent1 4 6 2 2 5" xfId="44432"/>
    <cellStyle name="20% - Accent1 4 6 2 2 5 2" xfId="44433"/>
    <cellStyle name="20% - Accent1 4 6 2 2 5 2 2" xfId="44434"/>
    <cellStyle name="20% - Accent1 4 6 2 2 5 2 2 2" xfId="44435"/>
    <cellStyle name="20% - Accent1 4 6 2 2 5 2 3" xfId="44436"/>
    <cellStyle name="20% - Accent1 4 6 2 2 5 3" xfId="44437"/>
    <cellStyle name="20% - Accent1 4 6 2 2 5 3 2" xfId="44438"/>
    <cellStyle name="20% - Accent1 4 6 2 2 5 4" xfId="44439"/>
    <cellStyle name="20% - Accent1 4 6 2 2 6" xfId="44440"/>
    <cellStyle name="20% - Accent1 4 6 2 2 6 2" xfId="44441"/>
    <cellStyle name="20% - Accent1 4 6 2 2 6 2 2" xfId="44442"/>
    <cellStyle name="20% - Accent1 4 6 2 2 6 2 2 2" xfId="44443"/>
    <cellStyle name="20% - Accent1 4 6 2 2 6 2 3" xfId="44444"/>
    <cellStyle name="20% - Accent1 4 6 2 2 6 3" xfId="44445"/>
    <cellStyle name="20% - Accent1 4 6 2 2 6 3 2" xfId="44446"/>
    <cellStyle name="20% - Accent1 4 6 2 2 6 4" xfId="44447"/>
    <cellStyle name="20% - Accent1 4 6 2 2 7" xfId="44448"/>
    <cellStyle name="20% - Accent1 4 6 2 2 7 2" xfId="44449"/>
    <cellStyle name="20% - Accent1 4 6 2 2 7 2 2" xfId="44450"/>
    <cellStyle name="20% - Accent1 4 6 2 2 7 3" xfId="44451"/>
    <cellStyle name="20% - Accent1 4 6 2 2 8" xfId="44452"/>
    <cellStyle name="20% - Accent1 4 6 2 2 8 2" xfId="44453"/>
    <cellStyle name="20% - Accent1 4 6 2 2 8 2 2" xfId="44454"/>
    <cellStyle name="20% - Accent1 4 6 2 2 8 3" xfId="44455"/>
    <cellStyle name="20% - Accent1 4 6 2 2 9" xfId="44456"/>
    <cellStyle name="20% - Accent1 4 6 2 2 9 2" xfId="44457"/>
    <cellStyle name="20% - Accent1 4 6 2 3" xfId="44458"/>
    <cellStyle name="20% - Accent1 4 6 2 3 10" xfId="44459"/>
    <cellStyle name="20% - Accent1 4 6 2 3 10 2" xfId="44460"/>
    <cellStyle name="20% - Accent1 4 6 2 3 11" xfId="44461"/>
    <cellStyle name="20% - Accent1 4 6 2 3 2" xfId="44462"/>
    <cellStyle name="20% - Accent1 4 6 2 3 2 2" xfId="44463"/>
    <cellStyle name="20% - Accent1 4 6 2 3 2 2 2" xfId="44464"/>
    <cellStyle name="20% - Accent1 4 6 2 3 2 2 2 2" xfId="44465"/>
    <cellStyle name="20% - Accent1 4 6 2 3 2 2 2 2 2" xfId="44466"/>
    <cellStyle name="20% - Accent1 4 6 2 3 2 2 2 3" xfId="44467"/>
    <cellStyle name="20% - Accent1 4 6 2 3 2 2 3" xfId="44468"/>
    <cellStyle name="20% - Accent1 4 6 2 3 2 2 3 2" xfId="44469"/>
    <cellStyle name="20% - Accent1 4 6 2 3 2 2 4" xfId="44470"/>
    <cellStyle name="20% - Accent1 4 6 2 3 2 3" xfId="44471"/>
    <cellStyle name="20% - Accent1 4 6 2 3 2 3 2" xfId="44472"/>
    <cellStyle name="20% - Accent1 4 6 2 3 2 3 2 2" xfId="44473"/>
    <cellStyle name="20% - Accent1 4 6 2 3 2 3 2 2 2" xfId="44474"/>
    <cellStyle name="20% - Accent1 4 6 2 3 2 3 2 3" xfId="44475"/>
    <cellStyle name="20% - Accent1 4 6 2 3 2 3 3" xfId="44476"/>
    <cellStyle name="20% - Accent1 4 6 2 3 2 3 3 2" xfId="44477"/>
    <cellStyle name="20% - Accent1 4 6 2 3 2 3 4" xfId="44478"/>
    <cellStyle name="20% - Accent1 4 6 2 3 2 4" xfId="44479"/>
    <cellStyle name="20% - Accent1 4 6 2 3 2 4 2" xfId="44480"/>
    <cellStyle name="20% - Accent1 4 6 2 3 2 4 2 2" xfId="44481"/>
    <cellStyle name="20% - Accent1 4 6 2 3 2 4 2 2 2" xfId="44482"/>
    <cellStyle name="20% - Accent1 4 6 2 3 2 4 2 3" xfId="44483"/>
    <cellStyle name="20% - Accent1 4 6 2 3 2 4 3" xfId="44484"/>
    <cellStyle name="20% - Accent1 4 6 2 3 2 4 3 2" xfId="44485"/>
    <cellStyle name="20% - Accent1 4 6 2 3 2 4 4" xfId="44486"/>
    <cellStyle name="20% - Accent1 4 6 2 3 2 5" xfId="44487"/>
    <cellStyle name="20% - Accent1 4 6 2 3 2 5 2" xfId="44488"/>
    <cellStyle name="20% - Accent1 4 6 2 3 2 5 2 2" xfId="44489"/>
    <cellStyle name="20% - Accent1 4 6 2 3 2 5 3" xfId="44490"/>
    <cellStyle name="20% - Accent1 4 6 2 3 2 6" xfId="44491"/>
    <cellStyle name="20% - Accent1 4 6 2 3 2 6 2" xfId="44492"/>
    <cellStyle name="20% - Accent1 4 6 2 3 2 6 2 2" xfId="44493"/>
    <cellStyle name="20% - Accent1 4 6 2 3 2 6 3" xfId="44494"/>
    <cellStyle name="20% - Accent1 4 6 2 3 2 7" xfId="44495"/>
    <cellStyle name="20% - Accent1 4 6 2 3 2 7 2" xfId="44496"/>
    <cellStyle name="20% - Accent1 4 6 2 3 2 8" xfId="44497"/>
    <cellStyle name="20% - Accent1 4 6 2 3 2 8 2" xfId="44498"/>
    <cellStyle name="20% - Accent1 4 6 2 3 2 9" xfId="44499"/>
    <cellStyle name="20% - Accent1 4 6 2 3 3" xfId="44500"/>
    <cellStyle name="20% - Accent1 4 6 2 3 3 2" xfId="44501"/>
    <cellStyle name="20% - Accent1 4 6 2 3 3 2 2" xfId="44502"/>
    <cellStyle name="20% - Accent1 4 6 2 3 3 2 2 2" xfId="44503"/>
    <cellStyle name="20% - Accent1 4 6 2 3 3 2 2 2 2" xfId="44504"/>
    <cellStyle name="20% - Accent1 4 6 2 3 3 2 2 3" xfId="44505"/>
    <cellStyle name="20% - Accent1 4 6 2 3 3 2 3" xfId="44506"/>
    <cellStyle name="20% - Accent1 4 6 2 3 3 2 3 2" xfId="44507"/>
    <cellStyle name="20% - Accent1 4 6 2 3 3 2 4" xfId="44508"/>
    <cellStyle name="20% - Accent1 4 6 2 3 3 3" xfId="44509"/>
    <cellStyle name="20% - Accent1 4 6 2 3 3 3 2" xfId="44510"/>
    <cellStyle name="20% - Accent1 4 6 2 3 3 3 2 2" xfId="44511"/>
    <cellStyle name="20% - Accent1 4 6 2 3 3 3 2 2 2" xfId="44512"/>
    <cellStyle name="20% - Accent1 4 6 2 3 3 3 2 3" xfId="44513"/>
    <cellStyle name="20% - Accent1 4 6 2 3 3 3 3" xfId="44514"/>
    <cellStyle name="20% - Accent1 4 6 2 3 3 3 3 2" xfId="44515"/>
    <cellStyle name="20% - Accent1 4 6 2 3 3 3 4" xfId="44516"/>
    <cellStyle name="20% - Accent1 4 6 2 3 3 4" xfId="44517"/>
    <cellStyle name="20% - Accent1 4 6 2 3 3 4 2" xfId="44518"/>
    <cellStyle name="20% - Accent1 4 6 2 3 3 4 2 2" xfId="44519"/>
    <cellStyle name="20% - Accent1 4 6 2 3 3 4 2 2 2" xfId="44520"/>
    <cellStyle name="20% - Accent1 4 6 2 3 3 4 2 3" xfId="44521"/>
    <cellStyle name="20% - Accent1 4 6 2 3 3 4 3" xfId="44522"/>
    <cellStyle name="20% - Accent1 4 6 2 3 3 4 3 2" xfId="44523"/>
    <cellStyle name="20% - Accent1 4 6 2 3 3 4 4" xfId="44524"/>
    <cellStyle name="20% - Accent1 4 6 2 3 3 5" xfId="44525"/>
    <cellStyle name="20% - Accent1 4 6 2 3 3 5 2" xfId="44526"/>
    <cellStyle name="20% - Accent1 4 6 2 3 3 5 2 2" xfId="44527"/>
    <cellStyle name="20% - Accent1 4 6 2 3 3 5 3" xfId="44528"/>
    <cellStyle name="20% - Accent1 4 6 2 3 3 6" xfId="44529"/>
    <cellStyle name="20% - Accent1 4 6 2 3 3 6 2" xfId="44530"/>
    <cellStyle name="20% - Accent1 4 6 2 3 3 6 2 2" xfId="44531"/>
    <cellStyle name="20% - Accent1 4 6 2 3 3 6 3" xfId="44532"/>
    <cellStyle name="20% - Accent1 4 6 2 3 3 7" xfId="44533"/>
    <cellStyle name="20% - Accent1 4 6 2 3 3 7 2" xfId="44534"/>
    <cellStyle name="20% - Accent1 4 6 2 3 3 8" xfId="44535"/>
    <cellStyle name="20% - Accent1 4 6 2 3 3 8 2" xfId="44536"/>
    <cellStyle name="20% - Accent1 4 6 2 3 3 9" xfId="44537"/>
    <cellStyle name="20% - Accent1 4 6 2 3 4" xfId="44538"/>
    <cellStyle name="20% - Accent1 4 6 2 3 4 2" xfId="44539"/>
    <cellStyle name="20% - Accent1 4 6 2 3 4 2 2" xfId="44540"/>
    <cellStyle name="20% - Accent1 4 6 2 3 4 2 2 2" xfId="44541"/>
    <cellStyle name="20% - Accent1 4 6 2 3 4 2 3" xfId="44542"/>
    <cellStyle name="20% - Accent1 4 6 2 3 4 3" xfId="44543"/>
    <cellStyle name="20% - Accent1 4 6 2 3 4 3 2" xfId="44544"/>
    <cellStyle name="20% - Accent1 4 6 2 3 4 4" xfId="44545"/>
    <cellStyle name="20% - Accent1 4 6 2 3 5" xfId="44546"/>
    <cellStyle name="20% - Accent1 4 6 2 3 5 2" xfId="44547"/>
    <cellStyle name="20% - Accent1 4 6 2 3 5 2 2" xfId="44548"/>
    <cellStyle name="20% - Accent1 4 6 2 3 5 2 2 2" xfId="44549"/>
    <cellStyle name="20% - Accent1 4 6 2 3 5 2 3" xfId="44550"/>
    <cellStyle name="20% - Accent1 4 6 2 3 5 3" xfId="44551"/>
    <cellStyle name="20% - Accent1 4 6 2 3 5 3 2" xfId="44552"/>
    <cellStyle name="20% - Accent1 4 6 2 3 5 4" xfId="44553"/>
    <cellStyle name="20% - Accent1 4 6 2 3 6" xfId="44554"/>
    <cellStyle name="20% - Accent1 4 6 2 3 6 2" xfId="44555"/>
    <cellStyle name="20% - Accent1 4 6 2 3 6 2 2" xfId="44556"/>
    <cellStyle name="20% - Accent1 4 6 2 3 6 2 2 2" xfId="44557"/>
    <cellStyle name="20% - Accent1 4 6 2 3 6 2 3" xfId="44558"/>
    <cellStyle name="20% - Accent1 4 6 2 3 6 3" xfId="44559"/>
    <cellStyle name="20% - Accent1 4 6 2 3 6 3 2" xfId="44560"/>
    <cellStyle name="20% - Accent1 4 6 2 3 6 4" xfId="44561"/>
    <cellStyle name="20% - Accent1 4 6 2 3 7" xfId="44562"/>
    <cellStyle name="20% - Accent1 4 6 2 3 7 2" xfId="44563"/>
    <cellStyle name="20% - Accent1 4 6 2 3 7 2 2" xfId="44564"/>
    <cellStyle name="20% - Accent1 4 6 2 3 7 3" xfId="44565"/>
    <cellStyle name="20% - Accent1 4 6 2 3 8" xfId="44566"/>
    <cellStyle name="20% - Accent1 4 6 2 3 8 2" xfId="44567"/>
    <cellStyle name="20% - Accent1 4 6 2 3 8 2 2" xfId="44568"/>
    <cellStyle name="20% - Accent1 4 6 2 3 8 3" xfId="44569"/>
    <cellStyle name="20% - Accent1 4 6 2 3 9" xfId="44570"/>
    <cellStyle name="20% - Accent1 4 6 2 3 9 2" xfId="44571"/>
    <cellStyle name="20% - Accent1 4 6 2 4" xfId="44572"/>
    <cellStyle name="20% - Accent1 4 6 2 4 10" xfId="44573"/>
    <cellStyle name="20% - Accent1 4 6 2 4 10 2" xfId="44574"/>
    <cellStyle name="20% - Accent1 4 6 2 4 11" xfId="44575"/>
    <cellStyle name="20% - Accent1 4 6 2 4 2" xfId="44576"/>
    <cellStyle name="20% - Accent1 4 6 2 4 2 2" xfId="44577"/>
    <cellStyle name="20% - Accent1 4 6 2 4 2 2 2" xfId="44578"/>
    <cellStyle name="20% - Accent1 4 6 2 4 2 2 2 2" xfId="44579"/>
    <cellStyle name="20% - Accent1 4 6 2 4 2 2 2 2 2" xfId="44580"/>
    <cellStyle name="20% - Accent1 4 6 2 4 2 2 2 3" xfId="44581"/>
    <cellStyle name="20% - Accent1 4 6 2 4 2 2 3" xfId="44582"/>
    <cellStyle name="20% - Accent1 4 6 2 4 2 2 3 2" xfId="44583"/>
    <cellStyle name="20% - Accent1 4 6 2 4 2 2 4" xfId="44584"/>
    <cellStyle name="20% - Accent1 4 6 2 4 2 3" xfId="44585"/>
    <cellStyle name="20% - Accent1 4 6 2 4 2 3 2" xfId="44586"/>
    <cellStyle name="20% - Accent1 4 6 2 4 2 3 2 2" xfId="44587"/>
    <cellStyle name="20% - Accent1 4 6 2 4 2 3 2 2 2" xfId="44588"/>
    <cellStyle name="20% - Accent1 4 6 2 4 2 3 2 3" xfId="44589"/>
    <cellStyle name="20% - Accent1 4 6 2 4 2 3 3" xfId="44590"/>
    <cellStyle name="20% - Accent1 4 6 2 4 2 3 3 2" xfId="44591"/>
    <cellStyle name="20% - Accent1 4 6 2 4 2 3 4" xfId="44592"/>
    <cellStyle name="20% - Accent1 4 6 2 4 2 4" xfId="44593"/>
    <cellStyle name="20% - Accent1 4 6 2 4 2 4 2" xfId="44594"/>
    <cellStyle name="20% - Accent1 4 6 2 4 2 4 2 2" xfId="44595"/>
    <cellStyle name="20% - Accent1 4 6 2 4 2 4 2 2 2" xfId="44596"/>
    <cellStyle name="20% - Accent1 4 6 2 4 2 4 2 3" xfId="44597"/>
    <cellStyle name="20% - Accent1 4 6 2 4 2 4 3" xfId="44598"/>
    <cellStyle name="20% - Accent1 4 6 2 4 2 4 3 2" xfId="44599"/>
    <cellStyle name="20% - Accent1 4 6 2 4 2 4 4" xfId="44600"/>
    <cellStyle name="20% - Accent1 4 6 2 4 2 5" xfId="44601"/>
    <cellStyle name="20% - Accent1 4 6 2 4 2 5 2" xfId="44602"/>
    <cellStyle name="20% - Accent1 4 6 2 4 2 5 2 2" xfId="44603"/>
    <cellStyle name="20% - Accent1 4 6 2 4 2 5 3" xfId="44604"/>
    <cellStyle name="20% - Accent1 4 6 2 4 2 6" xfId="44605"/>
    <cellStyle name="20% - Accent1 4 6 2 4 2 6 2" xfId="44606"/>
    <cellStyle name="20% - Accent1 4 6 2 4 2 6 2 2" xfId="44607"/>
    <cellStyle name="20% - Accent1 4 6 2 4 2 6 3" xfId="44608"/>
    <cellStyle name="20% - Accent1 4 6 2 4 2 7" xfId="44609"/>
    <cellStyle name="20% - Accent1 4 6 2 4 2 7 2" xfId="44610"/>
    <cellStyle name="20% - Accent1 4 6 2 4 2 8" xfId="44611"/>
    <cellStyle name="20% - Accent1 4 6 2 4 2 8 2" xfId="44612"/>
    <cellStyle name="20% - Accent1 4 6 2 4 2 9" xfId="44613"/>
    <cellStyle name="20% - Accent1 4 6 2 4 3" xfId="44614"/>
    <cellStyle name="20% - Accent1 4 6 2 4 3 2" xfId="44615"/>
    <cellStyle name="20% - Accent1 4 6 2 4 3 2 2" xfId="44616"/>
    <cellStyle name="20% - Accent1 4 6 2 4 3 2 2 2" xfId="44617"/>
    <cellStyle name="20% - Accent1 4 6 2 4 3 2 2 2 2" xfId="44618"/>
    <cellStyle name="20% - Accent1 4 6 2 4 3 2 2 3" xfId="44619"/>
    <cellStyle name="20% - Accent1 4 6 2 4 3 2 3" xfId="44620"/>
    <cellStyle name="20% - Accent1 4 6 2 4 3 2 3 2" xfId="44621"/>
    <cellStyle name="20% - Accent1 4 6 2 4 3 2 4" xfId="44622"/>
    <cellStyle name="20% - Accent1 4 6 2 4 3 3" xfId="44623"/>
    <cellStyle name="20% - Accent1 4 6 2 4 3 3 2" xfId="44624"/>
    <cellStyle name="20% - Accent1 4 6 2 4 3 3 2 2" xfId="44625"/>
    <cellStyle name="20% - Accent1 4 6 2 4 3 3 2 2 2" xfId="44626"/>
    <cellStyle name="20% - Accent1 4 6 2 4 3 3 2 3" xfId="44627"/>
    <cellStyle name="20% - Accent1 4 6 2 4 3 3 3" xfId="44628"/>
    <cellStyle name="20% - Accent1 4 6 2 4 3 3 3 2" xfId="44629"/>
    <cellStyle name="20% - Accent1 4 6 2 4 3 3 4" xfId="44630"/>
    <cellStyle name="20% - Accent1 4 6 2 4 3 4" xfId="44631"/>
    <cellStyle name="20% - Accent1 4 6 2 4 3 4 2" xfId="44632"/>
    <cellStyle name="20% - Accent1 4 6 2 4 3 4 2 2" xfId="44633"/>
    <cellStyle name="20% - Accent1 4 6 2 4 3 4 2 2 2" xfId="44634"/>
    <cellStyle name="20% - Accent1 4 6 2 4 3 4 2 3" xfId="44635"/>
    <cellStyle name="20% - Accent1 4 6 2 4 3 4 3" xfId="44636"/>
    <cellStyle name="20% - Accent1 4 6 2 4 3 4 3 2" xfId="44637"/>
    <cellStyle name="20% - Accent1 4 6 2 4 3 4 4" xfId="44638"/>
    <cellStyle name="20% - Accent1 4 6 2 4 3 5" xfId="44639"/>
    <cellStyle name="20% - Accent1 4 6 2 4 3 5 2" xfId="44640"/>
    <cellStyle name="20% - Accent1 4 6 2 4 3 5 2 2" xfId="44641"/>
    <cellStyle name="20% - Accent1 4 6 2 4 3 5 3" xfId="44642"/>
    <cellStyle name="20% - Accent1 4 6 2 4 3 6" xfId="44643"/>
    <cellStyle name="20% - Accent1 4 6 2 4 3 6 2" xfId="44644"/>
    <cellStyle name="20% - Accent1 4 6 2 4 3 6 2 2" xfId="44645"/>
    <cellStyle name="20% - Accent1 4 6 2 4 3 6 3" xfId="44646"/>
    <cellStyle name="20% - Accent1 4 6 2 4 3 7" xfId="44647"/>
    <cellStyle name="20% - Accent1 4 6 2 4 3 7 2" xfId="44648"/>
    <cellStyle name="20% - Accent1 4 6 2 4 3 8" xfId="44649"/>
    <cellStyle name="20% - Accent1 4 6 2 4 3 8 2" xfId="44650"/>
    <cellStyle name="20% - Accent1 4 6 2 4 3 9" xfId="44651"/>
    <cellStyle name="20% - Accent1 4 6 2 4 4" xfId="44652"/>
    <cellStyle name="20% - Accent1 4 6 2 4 4 2" xfId="44653"/>
    <cellStyle name="20% - Accent1 4 6 2 4 4 2 2" xfId="44654"/>
    <cellStyle name="20% - Accent1 4 6 2 4 4 2 2 2" xfId="44655"/>
    <cellStyle name="20% - Accent1 4 6 2 4 4 2 3" xfId="44656"/>
    <cellStyle name="20% - Accent1 4 6 2 4 4 3" xfId="44657"/>
    <cellStyle name="20% - Accent1 4 6 2 4 4 3 2" xfId="44658"/>
    <cellStyle name="20% - Accent1 4 6 2 4 4 4" xfId="44659"/>
    <cellStyle name="20% - Accent1 4 6 2 4 5" xfId="44660"/>
    <cellStyle name="20% - Accent1 4 6 2 4 5 2" xfId="44661"/>
    <cellStyle name="20% - Accent1 4 6 2 4 5 2 2" xfId="44662"/>
    <cellStyle name="20% - Accent1 4 6 2 4 5 2 2 2" xfId="44663"/>
    <cellStyle name="20% - Accent1 4 6 2 4 5 2 3" xfId="44664"/>
    <cellStyle name="20% - Accent1 4 6 2 4 5 3" xfId="44665"/>
    <cellStyle name="20% - Accent1 4 6 2 4 5 3 2" xfId="44666"/>
    <cellStyle name="20% - Accent1 4 6 2 4 5 4" xfId="44667"/>
    <cellStyle name="20% - Accent1 4 6 2 4 6" xfId="44668"/>
    <cellStyle name="20% - Accent1 4 6 2 4 6 2" xfId="44669"/>
    <cellStyle name="20% - Accent1 4 6 2 4 6 2 2" xfId="44670"/>
    <cellStyle name="20% - Accent1 4 6 2 4 6 2 2 2" xfId="44671"/>
    <cellStyle name="20% - Accent1 4 6 2 4 6 2 3" xfId="44672"/>
    <cellStyle name="20% - Accent1 4 6 2 4 6 3" xfId="44673"/>
    <cellStyle name="20% - Accent1 4 6 2 4 6 3 2" xfId="44674"/>
    <cellStyle name="20% - Accent1 4 6 2 4 6 4" xfId="44675"/>
    <cellStyle name="20% - Accent1 4 6 2 4 7" xfId="44676"/>
    <cellStyle name="20% - Accent1 4 6 2 4 7 2" xfId="44677"/>
    <cellStyle name="20% - Accent1 4 6 2 4 7 2 2" xfId="44678"/>
    <cellStyle name="20% - Accent1 4 6 2 4 7 3" xfId="44679"/>
    <cellStyle name="20% - Accent1 4 6 2 4 8" xfId="44680"/>
    <cellStyle name="20% - Accent1 4 6 2 4 8 2" xfId="44681"/>
    <cellStyle name="20% - Accent1 4 6 2 4 8 2 2" xfId="44682"/>
    <cellStyle name="20% - Accent1 4 6 2 4 8 3" xfId="44683"/>
    <cellStyle name="20% - Accent1 4 6 2 4 9" xfId="44684"/>
    <cellStyle name="20% - Accent1 4 6 2 4 9 2" xfId="44685"/>
    <cellStyle name="20% - Accent1 4 6 2 5" xfId="44686"/>
    <cellStyle name="20% - Accent1 4 6 2 5 2" xfId="44687"/>
    <cellStyle name="20% - Accent1 4 6 2 5 2 2" xfId="44688"/>
    <cellStyle name="20% - Accent1 4 6 2 5 2 2 2" xfId="44689"/>
    <cellStyle name="20% - Accent1 4 6 2 5 2 2 2 2" xfId="44690"/>
    <cellStyle name="20% - Accent1 4 6 2 5 2 2 3" xfId="44691"/>
    <cellStyle name="20% - Accent1 4 6 2 5 2 3" xfId="44692"/>
    <cellStyle name="20% - Accent1 4 6 2 5 2 3 2" xfId="44693"/>
    <cellStyle name="20% - Accent1 4 6 2 5 2 4" xfId="44694"/>
    <cellStyle name="20% - Accent1 4 6 2 5 3" xfId="44695"/>
    <cellStyle name="20% - Accent1 4 6 2 5 3 2" xfId="44696"/>
    <cellStyle name="20% - Accent1 4 6 2 5 3 2 2" xfId="44697"/>
    <cellStyle name="20% - Accent1 4 6 2 5 3 2 2 2" xfId="44698"/>
    <cellStyle name="20% - Accent1 4 6 2 5 3 2 3" xfId="44699"/>
    <cellStyle name="20% - Accent1 4 6 2 5 3 3" xfId="44700"/>
    <cellStyle name="20% - Accent1 4 6 2 5 3 3 2" xfId="44701"/>
    <cellStyle name="20% - Accent1 4 6 2 5 3 4" xfId="44702"/>
    <cellStyle name="20% - Accent1 4 6 2 5 4" xfId="44703"/>
    <cellStyle name="20% - Accent1 4 6 2 5 4 2" xfId="44704"/>
    <cellStyle name="20% - Accent1 4 6 2 5 4 2 2" xfId="44705"/>
    <cellStyle name="20% - Accent1 4 6 2 5 4 2 2 2" xfId="44706"/>
    <cellStyle name="20% - Accent1 4 6 2 5 4 2 3" xfId="44707"/>
    <cellStyle name="20% - Accent1 4 6 2 5 4 3" xfId="44708"/>
    <cellStyle name="20% - Accent1 4 6 2 5 4 3 2" xfId="44709"/>
    <cellStyle name="20% - Accent1 4 6 2 5 4 4" xfId="44710"/>
    <cellStyle name="20% - Accent1 4 6 2 5 5" xfId="44711"/>
    <cellStyle name="20% - Accent1 4 6 2 5 5 2" xfId="44712"/>
    <cellStyle name="20% - Accent1 4 6 2 5 5 2 2" xfId="44713"/>
    <cellStyle name="20% - Accent1 4 6 2 5 5 3" xfId="44714"/>
    <cellStyle name="20% - Accent1 4 6 2 5 6" xfId="44715"/>
    <cellStyle name="20% - Accent1 4 6 2 5 6 2" xfId="44716"/>
    <cellStyle name="20% - Accent1 4 6 2 5 6 2 2" xfId="44717"/>
    <cellStyle name="20% - Accent1 4 6 2 5 6 3" xfId="44718"/>
    <cellStyle name="20% - Accent1 4 6 2 5 7" xfId="44719"/>
    <cellStyle name="20% - Accent1 4 6 2 5 7 2" xfId="44720"/>
    <cellStyle name="20% - Accent1 4 6 2 5 8" xfId="44721"/>
    <cellStyle name="20% - Accent1 4 6 2 5 8 2" xfId="44722"/>
    <cellStyle name="20% - Accent1 4 6 2 5 9" xfId="44723"/>
    <cellStyle name="20% - Accent1 4 6 2 6" xfId="44724"/>
    <cellStyle name="20% - Accent1 4 6 2 6 2" xfId="44725"/>
    <cellStyle name="20% - Accent1 4 6 2 6 2 2" xfId="44726"/>
    <cellStyle name="20% - Accent1 4 6 2 6 2 2 2" xfId="44727"/>
    <cellStyle name="20% - Accent1 4 6 2 6 2 2 2 2" xfId="44728"/>
    <cellStyle name="20% - Accent1 4 6 2 6 2 2 3" xfId="44729"/>
    <cellStyle name="20% - Accent1 4 6 2 6 2 3" xfId="44730"/>
    <cellStyle name="20% - Accent1 4 6 2 6 2 3 2" xfId="44731"/>
    <cellStyle name="20% - Accent1 4 6 2 6 2 4" xfId="44732"/>
    <cellStyle name="20% - Accent1 4 6 2 6 3" xfId="44733"/>
    <cellStyle name="20% - Accent1 4 6 2 6 3 2" xfId="44734"/>
    <cellStyle name="20% - Accent1 4 6 2 6 3 2 2" xfId="44735"/>
    <cellStyle name="20% - Accent1 4 6 2 6 3 2 2 2" xfId="44736"/>
    <cellStyle name="20% - Accent1 4 6 2 6 3 2 3" xfId="44737"/>
    <cellStyle name="20% - Accent1 4 6 2 6 3 3" xfId="44738"/>
    <cellStyle name="20% - Accent1 4 6 2 6 3 3 2" xfId="44739"/>
    <cellStyle name="20% - Accent1 4 6 2 6 3 4" xfId="44740"/>
    <cellStyle name="20% - Accent1 4 6 2 6 4" xfId="44741"/>
    <cellStyle name="20% - Accent1 4 6 2 6 4 2" xfId="44742"/>
    <cellStyle name="20% - Accent1 4 6 2 6 4 2 2" xfId="44743"/>
    <cellStyle name="20% - Accent1 4 6 2 6 4 2 2 2" xfId="44744"/>
    <cellStyle name="20% - Accent1 4 6 2 6 4 2 3" xfId="44745"/>
    <cellStyle name="20% - Accent1 4 6 2 6 4 3" xfId="44746"/>
    <cellStyle name="20% - Accent1 4 6 2 6 4 3 2" xfId="44747"/>
    <cellStyle name="20% - Accent1 4 6 2 6 4 4" xfId="44748"/>
    <cellStyle name="20% - Accent1 4 6 2 6 5" xfId="44749"/>
    <cellStyle name="20% - Accent1 4 6 2 6 5 2" xfId="44750"/>
    <cellStyle name="20% - Accent1 4 6 2 6 5 2 2" xfId="44751"/>
    <cellStyle name="20% - Accent1 4 6 2 6 5 3" xfId="44752"/>
    <cellStyle name="20% - Accent1 4 6 2 6 6" xfId="44753"/>
    <cellStyle name="20% - Accent1 4 6 2 6 6 2" xfId="44754"/>
    <cellStyle name="20% - Accent1 4 6 2 6 6 2 2" xfId="44755"/>
    <cellStyle name="20% - Accent1 4 6 2 6 6 3" xfId="44756"/>
    <cellStyle name="20% - Accent1 4 6 2 6 7" xfId="44757"/>
    <cellStyle name="20% - Accent1 4 6 2 6 7 2" xfId="44758"/>
    <cellStyle name="20% - Accent1 4 6 2 6 8" xfId="44759"/>
    <cellStyle name="20% - Accent1 4 6 2 6 8 2" xfId="44760"/>
    <cellStyle name="20% - Accent1 4 6 2 6 9" xfId="44761"/>
    <cellStyle name="20% - Accent1 4 6 2 7" xfId="44762"/>
    <cellStyle name="20% - Accent1 4 6 2 7 2" xfId="44763"/>
    <cellStyle name="20% - Accent1 4 6 2 7 2 2" xfId="44764"/>
    <cellStyle name="20% - Accent1 4 6 2 7 2 2 2" xfId="44765"/>
    <cellStyle name="20% - Accent1 4 6 2 7 2 3" xfId="44766"/>
    <cellStyle name="20% - Accent1 4 6 2 7 3" xfId="44767"/>
    <cellStyle name="20% - Accent1 4 6 2 7 3 2" xfId="44768"/>
    <cellStyle name="20% - Accent1 4 6 2 7 4" xfId="44769"/>
    <cellStyle name="20% - Accent1 4 6 2 8" xfId="44770"/>
    <cellStyle name="20% - Accent1 4 6 2 8 2" xfId="44771"/>
    <cellStyle name="20% - Accent1 4 6 2 8 2 2" xfId="44772"/>
    <cellStyle name="20% - Accent1 4 6 2 8 2 2 2" xfId="44773"/>
    <cellStyle name="20% - Accent1 4 6 2 8 2 3" xfId="44774"/>
    <cellStyle name="20% - Accent1 4 6 2 8 3" xfId="44775"/>
    <cellStyle name="20% - Accent1 4 6 2 8 3 2" xfId="44776"/>
    <cellStyle name="20% - Accent1 4 6 2 8 4" xfId="44777"/>
    <cellStyle name="20% - Accent1 4 6 2 9" xfId="44778"/>
    <cellStyle name="20% - Accent1 4 6 2 9 2" xfId="44779"/>
    <cellStyle name="20% - Accent1 4 6 2 9 2 2" xfId="44780"/>
    <cellStyle name="20% - Accent1 4 6 2 9 2 2 2" xfId="44781"/>
    <cellStyle name="20% - Accent1 4 6 2 9 2 3" xfId="44782"/>
    <cellStyle name="20% - Accent1 4 6 2 9 3" xfId="44783"/>
    <cellStyle name="20% - Accent1 4 6 2 9 3 2" xfId="44784"/>
    <cellStyle name="20% - Accent1 4 6 2 9 4" xfId="44785"/>
    <cellStyle name="20% - Accent1 4 6 3" xfId="44786"/>
    <cellStyle name="20% - Accent1 4 6 3 10" xfId="44787"/>
    <cellStyle name="20% - Accent1 4 6 3 10 2" xfId="44788"/>
    <cellStyle name="20% - Accent1 4 6 3 11" xfId="44789"/>
    <cellStyle name="20% - Accent1 4 6 3 2" xfId="44790"/>
    <cellStyle name="20% - Accent1 4 6 3 2 2" xfId="44791"/>
    <cellStyle name="20% - Accent1 4 6 3 2 2 2" xfId="44792"/>
    <cellStyle name="20% - Accent1 4 6 3 2 2 2 2" xfId="44793"/>
    <cellStyle name="20% - Accent1 4 6 3 2 2 2 2 2" xfId="44794"/>
    <cellStyle name="20% - Accent1 4 6 3 2 2 2 3" xfId="44795"/>
    <cellStyle name="20% - Accent1 4 6 3 2 2 3" xfId="44796"/>
    <cellStyle name="20% - Accent1 4 6 3 2 2 3 2" xfId="44797"/>
    <cellStyle name="20% - Accent1 4 6 3 2 2 4" xfId="44798"/>
    <cellStyle name="20% - Accent1 4 6 3 2 3" xfId="44799"/>
    <cellStyle name="20% - Accent1 4 6 3 2 3 2" xfId="44800"/>
    <cellStyle name="20% - Accent1 4 6 3 2 3 2 2" xfId="44801"/>
    <cellStyle name="20% - Accent1 4 6 3 2 3 2 2 2" xfId="44802"/>
    <cellStyle name="20% - Accent1 4 6 3 2 3 2 3" xfId="44803"/>
    <cellStyle name="20% - Accent1 4 6 3 2 3 3" xfId="44804"/>
    <cellStyle name="20% - Accent1 4 6 3 2 3 3 2" xfId="44805"/>
    <cellStyle name="20% - Accent1 4 6 3 2 3 4" xfId="44806"/>
    <cellStyle name="20% - Accent1 4 6 3 2 4" xfId="44807"/>
    <cellStyle name="20% - Accent1 4 6 3 2 4 2" xfId="44808"/>
    <cellStyle name="20% - Accent1 4 6 3 2 4 2 2" xfId="44809"/>
    <cellStyle name="20% - Accent1 4 6 3 2 4 2 2 2" xfId="44810"/>
    <cellStyle name="20% - Accent1 4 6 3 2 4 2 3" xfId="44811"/>
    <cellStyle name="20% - Accent1 4 6 3 2 4 3" xfId="44812"/>
    <cellStyle name="20% - Accent1 4 6 3 2 4 3 2" xfId="44813"/>
    <cellStyle name="20% - Accent1 4 6 3 2 4 4" xfId="44814"/>
    <cellStyle name="20% - Accent1 4 6 3 2 5" xfId="44815"/>
    <cellStyle name="20% - Accent1 4 6 3 2 5 2" xfId="44816"/>
    <cellStyle name="20% - Accent1 4 6 3 2 5 2 2" xfId="44817"/>
    <cellStyle name="20% - Accent1 4 6 3 2 5 3" xfId="44818"/>
    <cellStyle name="20% - Accent1 4 6 3 2 6" xfId="44819"/>
    <cellStyle name="20% - Accent1 4 6 3 2 6 2" xfId="44820"/>
    <cellStyle name="20% - Accent1 4 6 3 2 6 2 2" xfId="44821"/>
    <cellStyle name="20% - Accent1 4 6 3 2 6 3" xfId="44822"/>
    <cellStyle name="20% - Accent1 4 6 3 2 7" xfId="44823"/>
    <cellStyle name="20% - Accent1 4 6 3 2 7 2" xfId="44824"/>
    <cellStyle name="20% - Accent1 4 6 3 2 8" xfId="44825"/>
    <cellStyle name="20% - Accent1 4 6 3 2 8 2" xfId="44826"/>
    <cellStyle name="20% - Accent1 4 6 3 2 9" xfId="44827"/>
    <cellStyle name="20% - Accent1 4 6 3 3" xfId="44828"/>
    <cellStyle name="20% - Accent1 4 6 3 3 2" xfId="44829"/>
    <cellStyle name="20% - Accent1 4 6 3 3 2 2" xfId="44830"/>
    <cellStyle name="20% - Accent1 4 6 3 3 2 2 2" xfId="44831"/>
    <cellStyle name="20% - Accent1 4 6 3 3 2 2 2 2" xfId="44832"/>
    <cellStyle name="20% - Accent1 4 6 3 3 2 2 3" xfId="44833"/>
    <cellStyle name="20% - Accent1 4 6 3 3 2 3" xfId="44834"/>
    <cellStyle name="20% - Accent1 4 6 3 3 2 3 2" xfId="44835"/>
    <cellStyle name="20% - Accent1 4 6 3 3 2 4" xfId="44836"/>
    <cellStyle name="20% - Accent1 4 6 3 3 3" xfId="44837"/>
    <cellStyle name="20% - Accent1 4 6 3 3 3 2" xfId="44838"/>
    <cellStyle name="20% - Accent1 4 6 3 3 3 2 2" xfId="44839"/>
    <cellStyle name="20% - Accent1 4 6 3 3 3 2 2 2" xfId="44840"/>
    <cellStyle name="20% - Accent1 4 6 3 3 3 2 3" xfId="44841"/>
    <cellStyle name="20% - Accent1 4 6 3 3 3 3" xfId="44842"/>
    <cellStyle name="20% - Accent1 4 6 3 3 3 3 2" xfId="44843"/>
    <cellStyle name="20% - Accent1 4 6 3 3 3 4" xfId="44844"/>
    <cellStyle name="20% - Accent1 4 6 3 3 4" xfId="44845"/>
    <cellStyle name="20% - Accent1 4 6 3 3 4 2" xfId="44846"/>
    <cellStyle name="20% - Accent1 4 6 3 3 4 2 2" xfId="44847"/>
    <cellStyle name="20% - Accent1 4 6 3 3 4 2 2 2" xfId="44848"/>
    <cellStyle name="20% - Accent1 4 6 3 3 4 2 3" xfId="44849"/>
    <cellStyle name="20% - Accent1 4 6 3 3 4 3" xfId="44850"/>
    <cellStyle name="20% - Accent1 4 6 3 3 4 3 2" xfId="44851"/>
    <cellStyle name="20% - Accent1 4 6 3 3 4 4" xfId="44852"/>
    <cellStyle name="20% - Accent1 4 6 3 3 5" xfId="44853"/>
    <cellStyle name="20% - Accent1 4 6 3 3 5 2" xfId="44854"/>
    <cellStyle name="20% - Accent1 4 6 3 3 5 2 2" xfId="44855"/>
    <cellStyle name="20% - Accent1 4 6 3 3 5 3" xfId="44856"/>
    <cellStyle name="20% - Accent1 4 6 3 3 6" xfId="44857"/>
    <cellStyle name="20% - Accent1 4 6 3 3 6 2" xfId="44858"/>
    <cellStyle name="20% - Accent1 4 6 3 3 6 2 2" xfId="44859"/>
    <cellStyle name="20% - Accent1 4 6 3 3 6 3" xfId="44860"/>
    <cellStyle name="20% - Accent1 4 6 3 3 7" xfId="44861"/>
    <cellStyle name="20% - Accent1 4 6 3 3 7 2" xfId="44862"/>
    <cellStyle name="20% - Accent1 4 6 3 3 8" xfId="44863"/>
    <cellStyle name="20% - Accent1 4 6 3 3 8 2" xfId="44864"/>
    <cellStyle name="20% - Accent1 4 6 3 3 9" xfId="44865"/>
    <cellStyle name="20% - Accent1 4 6 3 4" xfId="44866"/>
    <cellStyle name="20% - Accent1 4 6 3 4 2" xfId="44867"/>
    <cellStyle name="20% - Accent1 4 6 3 4 2 2" xfId="44868"/>
    <cellStyle name="20% - Accent1 4 6 3 4 2 2 2" xfId="44869"/>
    <cellStyle name="20% - Accent1 4 6 3 4 2 3" xfId="44870"/>
    <cellStyle name="20% - Accent1 4 6 3 4 3" xfId="44871"/>
    <cellStyle name="20% - Accent1 4 6 3 4 3 2" xfId="44872"/>
    <cellStyle name="20% - Accent1 4 6 3 4 4" xfId="44873"/>
    <cellStyle name="20% - Accent1 4 6 3 5" xfId="44874"/>
    <cellStyle name="20% - Accent1 4 6 3 5 2" xfId="44875"/>
    <cellStyle name="20% - Accent1 4 6 3 5 2 2" xfId="44876"/>
    <cellStyle name="20% - Accent1 4 6 3 5 2 2 2" xfId="44877"/>
    <cellStyle name="20% - Accent1 4 6 3 5 2 3" xfId="44878"/>
    <cellStyle name="20% - Accent1 4 6 3 5 3" xfId="44879"/>
    <cellStyle name="20% - Accent1 4 6 3 5 3 2" xfId="44880"/>
    <cellStyle name="20% - Accent1 4 6 3 5 4" xfId="44881"/>
    <cellStyle name="20% - Accent1 4 6 3 6" xfId="44882"/>
    <cellStyle name="20% - Accent1 4 6 3 6 2" xfId="44883"/>
    <cellStyle name="20% - Accent1 4 6 3 6 2 2" xfId="44884"/>
    <cellStyle name="20% - Accent1 4 6 3 6 2 2 2" xfId="44885"/>
    <cellStyle name="20% - Accent1 4 6 3 6 2 3" xfId="44886"/>
    <cellStyle name="20% - Accent1 4 6 3 6 3" xfId="44887"/>
    <cellStyle name="20% - Accent1 4 6 3 6 3 2" xfId="44888"/>
    <cellStyle name="20% - Accent1 4 6 3 6 4" xfId="44889"/>
    <cellStyle name="20% - Accent1 4 6 3 7" xfId="44890"/>
    <cellStyle name="20% - Accent1 4 6 3 7 2" xfId="44891"/>
    <cellStyle name="20% - Accent1 4 6 3 7 2 2" xfId="44892"/>
    <cellStyle name="20% - Accent1 4 6 3 7 3" xfId="44893"/>
    <cellStyle name="20% - Accent1 4 6 3 8" xfId="44894"/>
    <cellStyle name="20% - Accent1 4 6 3 8 2" xfId="44895"/>
    <cellStyle name="20% - Accent1 4 6 3 8 2 2" xfId="44896"/>
    <cellStyle name="20% - Accent1 4 6 3 8 3" xfId="44897"/>
    <cellStyle name="20% - Accent1 4 6 3 9" xfId="44898"/>
    <cellStyle name="20% - Accent1 4 6 3 9 2" xfId="44899"/>
    <cellStyle name="20% - Accent1 4 6 4" xfId="44900"/>
    <cellStyle name="20% - Accent1 4 6 4 10" xfId="44901"/>
    <cellStyle name="20% - Accent1 4 6 4 10 2" xfId="44902"/>
    <cellStyle name="20% - Accent1 4 6 4 11" xfId="44903"/>
    <cellStyle name="20% - Accent1 4 6 4 2" xfId="44904"/>
    <cellStyle name="20% - Accent1 4 6 4 2 2" xfId="44905"/>
    <cellStyle name="20% - Accent1 4 6 4 2 2 2" xfId="44906"/>
    <cellStyle name="20% - Accent1 4 6 4 2 2 2 2" xfId="44907"/>
    <cellStyle name="20% - Accent1 4 6 4 2 2 2 2 2" xfId="44908"/>
    <cellStyle name="20% - Accent1 4 6 4 2 2 2 3" xfId="44909"/>
    <cellStyle name="20% - Accent1 4 6 4 2 2 3" xfId="44910"/>
    <cellStyle name="20% - Accent1 4 6 4 2 2 3 2" xfId="44911"/>
    <cellStyle name="20% - Accent1 4 6 4 2 2 4" xfId="44912"/>
    <cellStyle name="20% - Accent1 4 6 4 2 3" xfId="44913"/>
    <cellStyle name="20% - Accent1 4 6 4 2 3 2" xfId="44914"/>
    <cellStyle name="20% - Accent1 4 6 4 2 3 2 2" xfId="44915"/>
    <cellStyle name="20% - Accent1 4 6 4 2 3 2 2 2" xfId="44916"/>
    <cellStyle name="20% - Accent1 4 6 4 2 3 2 3" xfId="44917"/>
    <cellStyle name="20% - Accent1 4 6 4 2 3 3" xfId="44918"/>
    <cellStyle name="20% - Accent1 4 6 4 2 3 3 2" xfId="44919"/>
    <cellStyle name="20% - Accent1 4 6 4 2 3 4" xfId="44920"/>
    <cellStyle name="20% - Accent1 4 6 4 2 4" xfId="44921"/>
    <cellStyle name="20% - Accent1 4 6 4 2 4 2" xfId="44922"/>
    <cellStyle name="20% - Accent1 4 6 4 2 4 2 2" xfId="44923"/>
    <cellStyle name="20% - Accent1 4 6 4 2 4 2 2 2" xfId="44924"/>
    <cellStyle name="20% - Accent1 4 6 4 2 4 2 3" xfId="44925"/>
    <cellStyle name="20% - Accent1 4 6 4 2 4 3" xfId="44926"/>
    <cellStyle name="20% - Accent1 4 6 4 2 4 3 2" xfId="44927"/>
    <cellStyle name="20% - Accent1 4 6 4 2 4 4" xfId="44928"/>
    <cellStyle name="20% - Accent1 4 6 4 2 5" xfId="44929"/>
    <cellStyle name="20% - Accent1 4 6 4 2 5 2" xfId="44930"/>
    <cellStyle name="20% - Accent1 4 6 4 2 5 2 2" xfId="44931"/>
    <cellStyle name="20% - Accent1 4 6 4 2 5 3" xfId="44932"/>
    <cellStyle name="20% - Accent1 4 6 4 2 6" xfId="44933"/>
    <cellStyle name="20% - Accent1 4 6 4 2 6 2" xfId="44934"/>
    <cellStyle name="20% - Accent1 4 6 4 2 6 2 2" xfId="44935"/>
    <cellStyle name="20% - Accent1 4 6 4 2 6 3" xfId="44936"/>
    <cellStyle name="20% - Accent1 4 6 4 2 7" xfId="44937"/>
    <cellStyle name="20% - Accent1 4 6 4 2 7 2" xfId="44938"/>
    <cellStyle name="20% - Accent1 4 6 4 2 8" xfId="44939"/>
    <cellStyle name="20% - Accent1 4 6 4 2 8 2" xfId="44940"/>
    <cellStyle name="20% - Accent1 4 6 4 2 9" xfId="44941"/>
    <cellStyle name="20% - Accent1 4 6 4 3" xfId="44942"/>
    <cellStyle name="20% - Accent1 4 6 4 3 2" xfId="44943"/>
    <cellStyle name="20% - Accent1 4 6 4 3 2 2" xfId="44944"/>
    <cellStyle name="20% - Accent1 4 6 4 3 2 2 2" xfId="44945"/>
    <cellStyle name="20% - Accent1 4 6 4 3 2 2 2 2" xfId="44946"/>
    <cellStyle name="20% - Accent1 4 6 4 3 2 2 3" xfId="44947"/>
    <cellStyle name="20% - Accent1 4 6 4 3 2 3" xfId="44948"/>
    <cellStyle name="20% - Accent1 4 6 4 3 2 3 2" xfId="44949"/>
    <cellStyle name="20% - Accent1 4 6 4 3 2 4" xfId="44950"/>
    <cellStyle name="20% - Accent1 4 6 4 3 3" xfId="44951"/>
    <cellStyle name="20% - Accent1 4 6 4 3 3 2" xfId="44952"/>
    <cellStyle name="20% - Accent1 4 6 4 3 3 2 2" xfId="44953"/>
    <cellStyle name="20% - Accent1 4 6 4 3 3 2 2 2" xfId="44954"/>
    <cellStyle name="20% - Accent1 4 6 4 3 3 2 3" xfId="44955"/>
    <cellStyle name="20% - Accent1 4 6 4 3 3 3" xfId="44956"/>
    <cellStyle name="20% - Accent1 4 6 4 3 3 3 2" xfId="44957"/>
    <cellStyle name="20% - Accent1 4 6 4 3 3 4" xfId="44958"/>
    <cellStyle name="20% - Accent1 4 6 4 3 4" xfId="44959"/>
    <cellStyle name="20% - Accent1 4 6 4 3 4 2" xfId="44960"/>
    <cellStyle name="20% - Accent1 4 6 4 3 4 2 2" xfId="44961"/>
    <cellStyle name="20% - Accent1 4 6 4 3 4 2 2 2" xfId="44962"/>
    <cellStyle name="20% - Accent1 4 6 4 3 4 2 3" xfId="44963"/>
    <cellStyle name="20% - Accent1 4 6 4 3 4 3" xfId="44964"/>
    <cellStyle name="20% - Accent1 4 6 4 3 4 3 2" xfId="44965"/>
    <cellStyle name="20% - Accent1 4 6 4 3 4 4" xfId="44966"/>
    <cellStyle name="20% - Accent1 4 6 4 3 5" xfId="44967"/>
    <cellStyle name="20% - Accent1 4 6 4 3 5 2" xfId="44968"/>
    <cellStyle name="20% - Accent1 4 6 4 3 5 2 2" xfId="44969"/>
    <cellStyle name="20% - Accent1 4 6 4 3 5 3" xfId="44970"/>
    <cellStyle name="20% - Accent1 4 6 4 3 6" xfId="44971"/>
    <cellStyle name="20% - Accent1 4 6 4 3 6 2" xfId="44972"/>
    <cellStyle name="20% - Accent1 4 6 4 3 6 2 2" xfId="44973"/>
    <cellStyle name="20% - Accent1 4 6 4 3 6 3" xfId="44974"/>
    <cellStyle name="20% - Accent1 4 6 4 3 7" xfId="44975"/>
    <cellStyle name="20% - Accent1 4 6 4 3 7 2" xfId="44976"/>
    <cellStyle name="20% - Accent1 4 6 4 3 8" xfId="44977"/>
    <cellStyle name="20% - Accent1 4 6 4 3 8 2" xfId="44978"/>
    <cellStyle name="20% - Accent1 4 6 4 3 9" xfId="44979"/>
    <cellStyle name="20% - Accent1 4 6 4 4" xfId="44980"/>
    <cellStyle name="20% - Accent1 4 6 4 4 2" xfId="44981"/>
    <cellStyle name="20% - Accent1 4 6 4 4 2 2" xfId="44982"/>
    <cellStyle name="20% - Accent1 4 6 4 4 2 2 2" xfId="44983"/>
    <cellStyle name="20% - Accent1 4 6 4 4 2 3" xfId="44984"/>
    <cellStyle name="20% - Accent1 4 6 4 4 3" xfId="44985"/>
    <cellStyle name="20% - Accent1 4 6 4 4 3 2" xfId="44986"/>
    <cellStyle name="20% - Accent1 4 6 4 4 4" xfId="44987"/>
    <cellStyle name="20% - Accent1 4 6 4 5" xfId="44988"/>
    <cellStyle name="20% - Accent1 4 6 4 5 2" xfId="44989"/>
    <cellStyle name="20% - Accent1 4 6 4 5 2 2" xfId="44990"/>
    <cellStyle name="20% - Accent1 4 6 4 5 2 2 2" xfId="44991"/>
    <cellStyle name="20% - Accent1 4 6 4 5 2 3" xfId="44992"/>
    <cellStyle name="20% - Accent1 4 6 4 5 3" xfId="44993"/>
    <cellStyle name="20% - Accent1 4 6 4 5 3 2" xfId="44994"/>
    <cellStyle name="20% - Accent1 4 6 4 5 4" xfId="44995"/>
    <cellStyle name="20% - Accent1 4 6 4 6" xfId="44996"/>
    <cellStyle name="20% - Accent1 4 6 4 6 2" xfId="44997"/>
    <cellStyle name="20% - Accent1 4 6 4 6 2 2" xfId="44998"/>
    <cellStyle name="20% - Accent1 4 6 4 6 2 2 2" xfId="44999"/>
    <cellStyle name="20% - Accent1 4 6 4 6 2 3" xfId="45000"/>
    <cellStyle name="20% - Accent1 4 6 4 6 3" xfId="45001"/>
    <cellStyle name="20% - Accent1 4 6 4 6 3 2" xfId="45002"/>
    <cellStyle name="20% - Accent1 4 6 4 6 4" xfId="45003"/>
    <cellStyle name="20% - Accent1 4 6 4 7" xfId="45004"/>
    <cellStyle name="20% - Accent1 4 6 4 7 2" xfId="45005"/>
    <cellStyle name="20% - Accent1 4 6 4 7 2 2" xfId="45006"/>
    <cellStyle name="20% - Accent1 4 6 4 7 3" xfId="45007"/>
    <cellStyle name="20% - Accent1 4 6 4 8" xfId="45008"/>
    <cellStyle name="20% - Accent1 4 6 4 8 2" xfId="45009"/>
    <cellStyle name="20% - Accent1 4 6 4 8 2 2" xfId="45010"/>
    <cellStyle name="20% - Accent1 4 6 4 8 3" xfId="45011"/>
    <cellStyle name="20% - Accent1 4 6 4 9" xfId="45012"/>
    <cellStyle name="20% - Accent1 4 6 4 9 2" xfId="45013"/>
    <cellStyle name="20% - Accent1 4 6 5" xfId="45014"/>
    <cellStyle name="20% - Accent1 4 6 5 10" xfId="45015"/>
    <cellStyle name="20% - Accent1 4 6 5 10 2" xfId="45016"/>
    <cellStyle name="20% - Accent1 4 6 5 11" xfId="45017"/>
    <cellStyle name="20% - Accent1 4 6 5 2" xfId="45018"/>
    <cellStyle name="20% - Accent1 4 6 5 2 2" xfId="45019"/>
    <cellStyle name="20% - Accent1 4 6 5 2 2 2" xfId="45020"/>
    <cellStyle name="20% - Accent1 4 6 5 2 2 2 2" xfId="45021"/>
    <cellStyle name="20% - Accent1 4 6 5 2 2 2 2 2" xfId="45022"/>
    <cellStyle name="20% - Accent1 4 6 5 2 2 2 3" xfId="45023"/>
    <cellStyle name="20% - Accent1 4 6 5 2 2 3" xfId="45024"/>
    <cellStyle name="20% - Accent1 4 6 5 2 2 3 2" xfId="45025"/>
    <cellStyle name="20% - Accent1 4 6 5 2 2 4" xfId="45026"/>
    <cellStyle name="20% - Accent1 4 6 5 2 3" xfId="45027"/>
    <cellStyle name="20% - Accent1 4 6 5 2 3 2" xfId="45028"/>
    <cellStyle name="20% - Accent1 4 6 5 2 3 2 2" xfId="45029"/>
    <cellStyle name="20% - Accent1 4 6 5 2 3 2 2 2" xfId="45030"/>
    <cellStyle name="20% - Accent1 4 6 5 2 3 2 3" xfId="45031"/>
    <cellStyle name="20% - Accent1 4 6 5 2 3 3" xfId="45032"/>
    <cellStyle name="20% - Accent1 4 6 5 2 3 3 2" xfId="45033"/>
    <cellStyle name="20% - Accent1 4 6 5 2 3 4" xfId="45034"/>
    <cellStyle name="20% - Accent1 4 6 5 2 4" xfId="45035"/>
    <cellStyle name="20% - Accent1 4 6 5 2 4 2" xfId="45036"/>
    <cellStyle name="20% - Accent1 4 6 5 2 4 2 2" xfId="45037"/>
    <cellStyle name="20% - Accent1 4 6 5 2 4 2 2 2" xfId="45038"/>
    <cellStyle name="20% - Accent1 4 6 5 2 4 2 3" xfId="45039"/>
    <cellStyle name="20% - Accent1 4 6 5 2 4 3" xfId="45040"/>
    <cellStyle name="20% - Accent1 4 6 5 2 4 3 2" xfId="45041"/>
    <cellStyle name="20% - Accent1 4 6 5 2 4 4" xfId="45042"/>
    <cellStyle name="20% - Accent1 4 6 5 2 5" xfId="45043"/>
    <cellStyle name="20% - Accent1 4 6 5 2 5 2" xfId="45044"/>
    <cellStyle name="20% - Accent1 4 6 5 2 5 2 2" xfId="45045"/>
    <cellStyle name="20% - Accent1 4 6 5 2 5 3" xfId="45046"/>
    <cellStyle name="20% - Accent1 4 6 5 2 6" xfId="45047"/>
    <cellStyle name="20% - Accent1 4 6 5 2 6 2" xfId="45048"/>
    <cellStyle name="20% - Accent1 4 6 5 2 6 2 2" xfId="45049"/>
    <cellStyle name="20% - Accent1 4 6 5 2 6 3" xfId="45050"/>
    <cellStyle name="20% - Accent1 4 6 5 2 7" xfId="45051"/>
    <cellStyle name="20% - Accent1 4 6 5 2 7 2" xfId="45052"/>
    <cellStyle name="20% - Accent1 4 6 5 2 8" xfId="45053"/>
    <cellStyle name="20% - Accent1 4 6 5 2 8 2" xfId="45054"/>
    <cellStyle name="20% - Accent1 4 6 5 2 9" xfId="45055"/>
    <cellStyle name="20% - Accent1 4 6 5 3" xfId="45056"/>
    <cellStyle name="20% - Accent1 4 6 5 3 2" xfId="45057"/>
    <cellStyle name="20% - Accent1 4 6 5 3 2 2" xfId="45058"/>
    <cellStyle name="20% - Accent1 4 6 5 3 2 2 2" xfId="45059"/>
    <cellStyle name="20% - Accent1 4 6 5 3 2 2 2 2" xfId="45060"/>
    <cellStyle name="20% - Accent1 4 6 5 3 2 2 3" xfId="45061"/>
    <cellStyle name="20% - Accent1 4 6 5 3 2 3" xfId="45062"/>
    <cellStyle name="20% - Accent1 4 6 5 3 2 3 2" xfId="45063"/>
    <cellStyle name="20% - Accent1 4 6 5 3 2 4" xfId="45064"/>
    <cellStyle name="20% - Accent1 4 6 5 3 3" xfId="45065"/>
    <cellStyle name="20% - Accent1 4 6 5 3 3 2" xfId="45066"/>
    <cellStyle name="20% - Accent1 4 6 5 3 3 2 2" xfId="45067"/>
    <cellStyle name="20% - Accent1 4 6 5 3 3 2 2 2" xfId="45068"/>
    <cellStyle name="20% - Accent1 4 6 5 3 3 2 3" xfId="45069"/>
    <cellStyle name="20% - Accent1 4 6 5 3 3 3" xfId="45070"/>
    <cellStyle name="20% - Accent1 4 6 5 3 3 3 2" xfId="45071"/>
    <cellStyle name="20% - Accent1 4 6 5 3 3 4" xfId="45072"/>
    <cellStyle name="20% - Accent1 4 6 5 3 4" xfId="45073"/>
    <cellStyle name="20% - Accent1 4 6 5 3 4 2" xfId="45074"/>
    <cellStyle name="20% - Accent1 4 6 5 3 4 2 2" xfId="45075"/>
    <cellStyle name="20% - Accent1 4 6 5 3 4 2 2 2" xfId="45076"/>
    <cellStyle name="20% - Accent1 4 6 5 3 4 2 3" xfId="45077"/>
    <cellStyle name="20% - Accent1 4 6 5 3 4 3" xfId="45078"/>
    <cellStyle name="20% - Accent1 4 6 5 3 4 3 2" xfId="45079"/>
    <cellStyle name="20% - Accent1 4 6 5 3 4 4" xfId="45080"/>
    <cellStyle name="20% - Accent1 4 6 5 3 5" xfId="45081"/>
    <cellStyle name="20% - Accent1 4 6 5 3 5 2" xfId="45082"/>
    <cellStyle name="20% - Accent1 4 6 5 3 5 2 2" xfId="45083"/>
    <cellStyle name="20% - Accent1 4 6 5 3 5 3" xfId="45084"/>
    <cellStyle name="20% - Accent1 4 6 5 3 6" xfId="45085"/>
    <cellStyle name="20% - Accent1 4 6 5 3 6 2" xfId="45086"/>
    <cellStyle name="20% - Accent1 4 6 5 3 6 2 2" xfId="45087"/>
    <cellStyle name="20% - Accent1 4 6 5 3 6 3" xfId="45088"/>
    <cellStyle name="20% - Accent1 4 6 5 3 7" xfId="45089"/>
    <cellStyle name="20% - Accent1 4 6 5 3 7 2" xfId="45090"/>
    <cellStyle name="20% - Accent1 4 6 5 3 8" xfId="45091"/>
    <cellStyle name="20% - Accent1 4 6 5 3 8 2" xfId="45092"/>
    <cellStyle name="20% - Accent1 4 6 5 3 9" xfId="45093"/>
    <cellStyle name="20% - Accent1 4 6 5 4" xfId="45094"/>
    <cellStyle name="20% - Accent1 4 6 5 4 2" xfId="45095"/>
    <cellStyle name="20% - Accent1 4 6 5 4 2 2" xfId="45096"/>
    <cellStyle name="20% - Accent1 4 6 5 4 2 2 2" xfId="45097"/>
    <cellStyle name="20% - Accent1 4 6 5 4 2 3" xfId="45098"/>
    <cellStyle name="20% - Accent1 4 6 5 4 3" xfId="45099"/>
    <cellStyle name="20% - Accent1 4 6 5 4 3 2" xfId="45100"/>
    <cellStyle name="20% - Accent1 4 6 5 4 4" xfId="45101"/>
    <cellStyle name="20% - Accent1 4 6 5 5" xfId="45102"/>
    <cellStyle name="20% - Accent1 4 6 5 5 2" xfId="45103"/>
    <cellStyle name="20% - Accent1 4 6 5 5 2 2" xfId="45104"/>
    <cellStyle name="20% - Accent1 4 6 5 5 2 2 2" xfId="45105"/>
    <cellStyle name="20% - Accent1 4 6 5 5 2 3" xfId="45106"/>
    <cellStyle name="20% - Accent1 4 6 5 5 3" xfId="45107"/>
    <cellStyle name="20% - Accent1 4 6 5 5 3 2" xfId="45108"/>
    <cellStyle name="20% - Accent1 4 6 5 5 4" xfId="45109"/>
    <cellStyle name="20% - Accent1 4 6 5 6" xfId="45110"/>
    <cellStyle name="20% - Accent1 4 6 5 6 2" xfId="45111"/>
    <cellStyle name="20% - Accent1 4 6 5 6 2 2" xfId="45112"/>
    <cellStyle name="20% - Accent1 4 6 5 6 2 2 2" xfId="45113"/>
    <cellStyle name="20% - Accent1 4 6 5 6 2 3" xfId="45114"/>
    <cellStyle name="20% - Accent1 4 6 5 6 3" xfId="45115"/>
    <cellStyle name="20% - Accent1 4 6 5 6 3 2" xfId="45116"/>
    <cellStyle name="20% - Accent1 4 6 5 6 4" xfId="45117"/>
    <cellStyle name="20% - Accent1 4 6 5 7" xfId="45118"/>
    <cellStyle name="20% - Accent1 4 6 5 7 2" xfId="45119"/>
    <cellStyle name="20% - Accent1 4 6 5 7 2 2" xfId="45120"/>
    <cellStyle name="20% - Accent1 4 6 5 7 3" xfId="45121"/>
    <cellStyle name="20% - Accent1 4 6 5 8" xfId="45122"/>
    <cellStyle name="20% - Accent1 4 6 5 8 2" xfId="45123"/>
    <cellStyle name="20% - Accent1 4 6 5 8 2 2" xfId="45124"/>
    <cellStyle name="20% - Accent1 4 6 5 8 3" xfId="45125"/>
    <cellStyle name="20% - Accent1 4 6 5 9" xfId="45126"/>
    <cellStyle name="20% - Accent1 4 6 5 9 2" xfId="45127"/>
    <cellStyle name="20% - Accent1 4 6 6" xfId="45128"/>
    <cellStyle name="20% - Accent1 4 6 6 2" xfId="45129"/>
    <cellStyle name="20% - Accent1 4 6 6 2 2" xfId="45130"/>
    <cellStyle name="20% - Accent1 4 6 6 2 2 2" xfId="45131"/>
    <cellStyle name="20% - Accent1 4 6 6 2 2 2 2" xfId="45132"/>
    <cellStyle name="20% - Accent1 4 6 6 2 2 3" xfId="45133"/>
    <cellStyle name="20% - Accent1 4 6 6 2 3" xfId="45134"/>
    <cellStyle name="20% - Accent1 4 6 6 2 3 2" xfId="45135"/>
    <cellStyle name="20% - Accent1 4 6 6 2 4" xfId="45136"/>
    <cellStyle name="20% - Accent1 4 6 6 3" xfId="45137"/>
    <cellStyle name="20% - Accent1 4 6 6 3 2" xfId="45138"/>
    <cellStyle name="20% - Accent1 4 6 6 3 2 2" xfId="45139"/>
    <cellStyle name="20% - Accent1 4 6 6 3 2 2 2" xfId="45140"/>
    <cellStyle name="20% - Accent1 4 6 6 3 2 3" xfId="45141"/>
    <cellStyle name="20% - Accent1 4 6 6 3 3" xfId="45142"/>
    <cellStyle name="20% - Accent1 4 6 6 3 3 2" xfId="45143"/>
    <cellStyle name="20% - Accent1 4 6 6 3 4" xfId="45144"/>
    <cellStyle name="20% - Accent1 4 6 6 4" xfId="45145"/>
    <cellStyle name="20% - Accent1 4 6 6 4 2" xfId="45146"/>
    <cellStyle name="20% - Accent1 4 6 6 4 2 2" xfId="45147"/>
    <cellStyle name="20% - Accent1 4 6 6 4 2 2 2" xfId="45148"/>
    <cellStyle name="20% - Accent1 4 6 6 4 2 3" xfId="45149"/>
    <cellStyle name="20% - Accent1 4 6 6 4 3" xfId="45150"/>
    <cellStyle name="20% - Accent1 4 6 6 4 3 2" xfId="45151"/>
    <cellStyle name="20% - Accent1 4 6 6 4 4" xfId="45152"/>
    <cellStyle name="20% - Accent1 4 6 6 5" xfId="45153"/>
    <cellStyle name="20% - Accent1 4 6 6 5 2" xfId="45154"/>
    <cellStyle name="20% - Accent1 4 6 6 5 2 2" xfId="45155"/>
    <cellStyle name="20% - Accent1 4 6 6 5 3" xfId="45156"/>
    <cellStyle name="20% - Accent1 4 6 6 6" xfId="45157"/>
    <cellStyle name="20% - Accent1 4 6 6 6 2" xfId="45158"/>
    <cellStyle name="20% - Accent1 4 6 6 6 2 2" xfId="45159"/>
    <cellStyle name="20% - Accent1 4 6 6 6 3" xfId="45160"/>
    <cellStyle name="20% - Accent1 4 6 6 7" xfId="45161"/>
    <cellStyle name="20% - Accent1 4 6 6 7 2" xfId="45162"/>
    <cellStyle name="20% - Accent1 4 6 6 8" xfId="45163"/>
    <cellStyle name="20% - Accent1 4 6 6 8 2" xfId="45164"/>
    <cellStyle name="20% - Accent1 4 6 6 9" xfId="45165"/>
    <cellStyle name="20% - Accent1 4 6 7" xfId="45166"/>
    <cellStyle name="20% - Accent1 4 6 7 2" xfId="45167"/>
    <cellStyle name="20% - Accent1 4 6 7 2 2" xfId="45168"/>
    <cellStyle name="20% - Accent1 4 6 7 2 2 2" xfId="45169"/>
    <cellStyle name="20% - Accent1 4 6 7 2 2 2 2" xfId="45170"/>
    <cellStyle name="20% - Accent1 4 6 7 2 2 3" xfId="45171"/>
    <cellStyle name="20% - Accent1 4 6 7 2 3" xfId="45172"/>
    <cellStyle name="20% - Accent1 4 6 7 2 3 2" xfId="45173"/>
    <cellStyle name="20% - Accent1 4 6 7 2 4" xfId="45174"/>
    <cellStyle name="20% - Accent1 4 6 7 3" xfId="45175"/>
    <cellStyle name="20% - Accent1 4 6 7 3 2" xfId="45176"/>
    <cellStyle name="20% - Accent1 4 6 7 3 2 2" xfId="45177"/>
    <cellStyle name="20% - Accent1 4 6 7 3 2 2 2" xfId="45178"/>
    <cellStyle name="20% - Accent1 4 6 7 3 2 3" xfId="45179"/>
    <cellStyle name="20% - Accent1 4 6 7 3 3" xfId="45180"/>
    <cellStyle name="20% - Accent1 4 6 7 3 3 2" xfId="45181"/>
    <cellStyle name="20% - Accent1 4 6 7 3 4" xfId="45182"/>
    <cellStyle name="20% - Accent1 4 6 7 4" xfId="45183"/>
    <cellStyle name="20% - Accent1 4 6 7 4 2" xfId="45184"/>
    <cellStyle name="20% - Accent1 4 6 7 4 2 2" xfId="45185"/>
    <cellStyle name="20% - Accent1 4 6 7 4 2 2 2" xfId="45186"/>
    <cellStyle name="20% - Accent1 4 6 7 4 2 3" xfId="45187"/>
    <cellStyle name="20% - Accent1 4 6 7 4 3" xfId="45188"/>
    <cellStyle name="20% - Accent1 4 6 7 4 3 2" xfId="45189"/>
    <cellStyle name="20% - Accent1 4 6 7 4 4" xfId="45190"/>
    <cellStyle name="20% - Accent1 4 6 7 5" xfId="45191"/>
    <cellStyle name="20% - Accent1 4 6 7 5 2" xfId="45192"/>
    <cellStyle name="20% - Accent1 4 6 7 5 2 2" xfId="45193"/>
    <cellStyle name="20% - Accent1 4 6 7 5 3" xfId="45194"/>
    <cellStyle name="20% - Accent1 4 6 7 6" xfId="45195"/>
    <cellStyle name="20% - Accent1 4 6 7 6 2" xfId="45196"/>
    <cellStyle name="20% - Accent1 4 6 7 6 2 2" xfId="45197"/>
    <cellStyle name="20% - Accent1 4 6 7 6 3" xfId="45198"/>
    <cellStyle name="20% - Accent1 4 6 7 7" xfId="45199"/>
    <cellStyle name="20% - Accent1 4 6 7 7 2" xfId="45200"/>
    <cellStyle name="20% - Accent1 4 6 7 8" xfId="45201"/>
    <cellStyle name="20% - Accent1 4 6 7 8 2" xfId="45202"/>
    <cellStyle name="20% - Accent1 4 6 7 9" xfId="45203"/>
    <cellStyle name="20% - Accent1 4 6 8" xfId="45204"/>
    <cellStyle name="20% - Accent1 4 6 8 2" xfId="45205"/>
    <cellStyle name="20% - Accent1 4 6 8 2 2" xfId="45206"/>
    <cellStyle name="20% - Accent1 4 6 8 2 2 2" xfId="45207"/>
    <cellStyle name="20% - Accent1 4 6 8 2 3" xfId="45208"/>
    <cellStyle name="20% - Accent1 4 6 8 3" xfId="45209"/>
    <cellStyle name="20% - Accent1 4 6 8 3 2" xfId="45210"/>
    <cellStyle name="20% - Accent1 4 6 8 4" xfId="45211"/>
    <cellStyle name="20% - Accent1 4 6 9" xfId="45212"/>
    <cellStyle name="20% - Accent1 4 6 9 2" xfId="45213"/>
    <cellStyle name="20% - Accent1 4 6 9 2 2" xfId="45214"/>
    <cellStyle name="20% - Accent1 4 6 9 2 2 2" xfId="45215"/>
    <cellStyle name="20% - Accent1 4 6 9 2 3" xfId="45216"/>
    <cellStyle name="20% - Accent1 4 6 9 3" xfId="45217"/>
    <cellStyle name="20% - Accent1 4 6 9 3 2" xfId="45218"/>
    <cellStyle name="20% - Accent1 4 6 9 4" xfId="45219"/>
    <cellStyle name="20% - Accent1 4 7" xfId="45220"/>
    <cellStyle name="20% - Accent1 4 7 10" xfId="45221"/>
    <cellStyle name="20% - Accent1 4 7 10 2" xfId="45222"/>
    <cellStyle name="20% - Accent1 4 7 10 2 2" xfId="45223"/>
    <cellStyle name="20% - Accent1 4 7 10 3" xfId="45224"/>
    <cellStyle name="20% - Accent1 4 7 11" xfId="45225"/>
    <cellStyle name="20% - Accent1 4 7 11 2" xfId="45226"/>
    <cellStyle name="20% - Accent1 4 7 11 2 2" xfId="45227"/>
    <cellStyle name="20% - Accent1 4 7 11 3" xfId="45228"/>
    <cellStyle name="20% - Accent1 4 7 12" xfId="45229"/>
    <cellStyle name="20% - Accent1 4 7 12 2" xfId="45230"/>
    <cellStyle name="20% - Accent1 4 7 13" xfId="45231"/>
    <cellStyle name="20% - Accent1 4 7 13 2" xfId="45232"/>
    <cellStyle name="20% - Accent1 4 7 14" xfId="45233"/>
    <cellStyle name="20% - Accent1 4 7 2" xfId="45234"/>
    <cellStyle name="20% - Accent1 4 7 2 10" xfId="45235"/>
    <cellStyle name="20% - Accent1 4 7 2 10 2" xfId="45236"/>
    <cellStyle name="20% - Accent1 4 7 2 11" xfId="45237"/>
    <cellStyle name="20% - Accent1 4 7 2 2" xfId="45238"/>
    <cellStyle name="20% - Accent1 4 7 2 2 2" xfId="45239"/>
    <cellStyle name="20% - Accent1 4 7 2 2 2 2" xfId="45240"/>
    <cellStyle name="20% - Accent1 4 7 2 2 2 2 2" xfId="45241"/>
    <cellStyle name="20% - Accent1 4 7 2 2 2 2 2 2" xfId="45242"/>
    <cellStyle name="20% - Accent1 4 7 2 2 2 2 3" xfId="45243"/>
    <cellStyle name="20% - Accent1 4 7 2 2 2 3" xfId="45244"/>
    <cellStyle name="20% - Accent1 4 7 2 2 2 3 2" xfId="45245"/>
    <cellStyle name="20% - Accent1 4 7 2 2 2 4" xfId="45246"/>
    <cellStyle name="20% - Accent1 4 7 2 2 3" xfId="45247"/>
    <cellStyle name="20% - Accent1 4 7 2 2 3 2" xfId="45248"/>
    <cellStyle name="20% - Accent1 4 7 2 2 3 2 2" xfId="45249"/>
    <cellStyle name="20% - Accent1 4 7 2 2 3 2 2 2" xfId="45250"/>
    <cellStyle name="20% - Accent1 4 7 2 2 3 2 3" xfId="45251"/>
    <cellStyle name="20% - Accent1 4 7 2 2 3 3" xfId="45252"/>
    <cellStyle name="20% - Accent1 4 7 2 2 3 3 2" xfId="45253"/>
    <cellStyle name="20% - Accent1 4 7 2 2 3 4" xfId="45254"/>
    <cellStyle name="20% - Accent1 4 7 2 2 4" xfId="45255"/>
    <cellStyle name="20% - Accent1 4 7 2 2 4 2" xfId="45256"/>
    <cellStyle name="20% - Accent1 4 7 2 2 4 2 2" xfId="45257"/>
    <cellStyle name="20% - Accent1 4 7 2 2 4 2 2 2" xfId="45258"/>
    <cellStyle name="20% - Accent1 4 7 2 2 4 2 3" xfId="45259"/>
    <cellStyle name="20% - Accent1 4 7 2 2 4 3" xfId="45260"/>
    <cellStyle name="20% - Accent1 4 7 2 2 4 3 2" xfId="45261"/>
    <cellStyle name="20% - Accent1 4 7 2 2 4 4" xfId="45262"/>
    <cellStyle name="20% - Accent1 4 7 2 2 5" xfId="45263"/>
    <cellStyle name="20% - Accent1 4 7 2 2 5 2" xfId="45264"/>
    <cellStyle name="20% - Accent1 4 7 2 2 5 2 2" xfId="45265"/>
    <cellStyle name="20% - Accent1 4 7 2 2 5 3" xfId="45266"/>
    <cellStyle name="20% - Accent1 4 7 2 2 6" xfId="45267"/>
    <cellStyle name="20% - Accent1 4 7 2 2 6 2" xfId="45268"/>
    <cellStyle name="20% - Accent1 4 7 2 2 6 2 2" xfId="45269"/>
    <cellStyle name="20% - Accent1 4 7 2 2 6 3" xfId="45270"/>
    <cellStyle name="20% - Accent1 4 7 2 2 7" xfId="45271"/>
    <cellStyle name="20% - Accent1 4 7 2 2 7 2" xfId="45272"/>
    <cellStyle name="20% - Accent1 4 7 2 2 8" xfId="45273"/>
    <cellStyle name="20% - Accent1 4 7 2 2 8 2" xfId="45274"/>
    <cellStyle name="20% - Accent1 4 7 2 2 9" xfId="45275"/>
    <cellStyle name="20% - Accent1 4 7 2 3" xfId="45276"/>
    <cellStyle name="20% - Accent1 4 7 2 3 2" xfId="45277"/>
    <cellStyle name="20% - Accent1 4 7 2 3 2 2" xfId="45278"/>
    <cellStyle name="20% - Accent1 4 7 2 3 2 2 2" xfId="45279"/>
    <cellStyle name="20% - Accent1 4 7 2 3 2 2 2 2" xfId="45280"/>
    <cellStyle name="20% - Accent1 4 7 2 3 2 2 3" xfId="45281"/>
    <cellStyle name="20% - Accent1 4 7 2 3 2 3" xfId="45282"/>
    <cellStyle name="20% - Accent1 4 7 2 3 2 3 2" xfId="45283"/>
    <cellStyle name="20% - Accent1 4 7 2 3 2 4" xfId="45284"/>
    <cellStyle name="20% - Accent1 4 7 2 3 3" xfId="45285"/>
    <cellStyle name="20% - Accent1 4 7 2 3 3 2" xfId="45286"/>
    <cellStyle name="20% - Accent1 4 7 2 3 3 2 2" xfId="45287"/>
    <cellStyle name="20% - Accent1 4 7 2 3 3 2 2 2" xfId="45288"/>
    <cellStyle name="20% - Accent1 4 7 2 3 3 2 3" xfId="45289"/>
    <cellStyle name="20% - Accent1 4 7 2 3 3 3" xfId="45290"/>
    <cellStyle name="20% - Accent1 4 7 2 3 3 3 2" xfId="45291"/>
    <cellStyle name="20% - Accent1 4 7 2 3 3 4" xfId="45292"/>
    <cellStyle name="20% - Accent1 4 7 2 3 4" xfId="45293"/>
    <cellStyle name="20% - Accent1 4 7 2 3 4 2" xfId="45294"/>
    <cellStyle name="20% - Accent1 4 7 2 3 4 2 2" xfId="45295"/>
    <cellStyle name="20% - Accent1 4 7 2 3 4 2 2 2" xfId="45296"/>
    <cellStyle name="20% - Accent1 4 7 2 3 4 2 3" xfId="45297"/>
    <cellStyle name="20% - Accent1 4 7 2 3 4 3" xfId="45298"/>
    <cellStyle name="20% - Accent1 4 7 2 3 4 3 2" xfId="45299"/>
    <cellStyle name="20% - Accent1 4 7 2 3 4 4" xfId="45300"/>
    <cellStyle name="20% - Accent1 4 7 2 3 5" xfId="45301"/>
    <cellStyle name="20% - Accent1 4 7 2 3 5 2" xfId="45302"/>
    <cellStyle name="20% - Accent1 4 7 2 3 5 2 2" xfId="45303"/>
    <cellStyle name="20% - Accent1 4 7 2 3 5 3" xfId="45304"/>
    <cellStyle name="20% - Accent1 4 7 2 3 6" xfId="45305"/>
    <cellStyle name="20% - Accent1 4 7 2 3 6 2" xfId="45306"/>
    <cellStyle name="20% - Accent1 4 7 2 3 6 2 2" xfId="45307"/>
    <cellStyle name="20% - Accent1 4 7 2 3 6 3" xfId="45308"/>
    <cellStyle name="20% - Accent1 4 7 2 3 7" xfId="45309"/>
    <cellStyle name="20% - Accent1 4 7 2 3 7 2" xfId="45310"/>
    <cellStyle name="20% - Accent1 4 7 2 3 8" xfId="45311"/>
    <cellStyle name="20% - Accent1 4 7 2 3 8 2" xfId="45312"/>
    <cellStyle name="20% - Accent1 4 7 2 3 9" xfId="45313"/>
    <cellStyle name="20% - Accent1 4 7 2 4" xfId="45314"/>
    <cellStyle name="20% - Accent1 4 7 2 4 2" xfId="45315"/>
    <cellStyle name="20% - Accent1 4 7 2 4 2 2" xfId="45316"/>
    <cellStyle name="20% - Accent1 4 7 2 4 2 2 2" xfId="45317"/>
    <cellStyle name="20% - Accent1 4 7 2 4 2 3" xfId="45318"/>
    <cellStyle name="20% - Accent1 4 7 2 4 3" xfId="45319"/>
    <cellStyle name="20% - Accent1 4 7 2 4 3 2" xfId="45320"/>
    <cellStyle name="20% - Accent1 4 7 2 4 4" xfId="45321"/>
    <cellStyle name="20% - Accent1 4 7 2 5" xfId="45322"/>
    <cellStyle name="20% - Accent1 4 7 2 5 2" xfId="45323"/>
    <cellStyle name="20% - Accent1 4 7 2 5 2 2" xfId="45324"/>
    <cellStyle name="20% - Accent1 4 7 2 5 2 2 2" xfId="45325"/>
    <cellStyle name="20% - Accent1 4 7 2 5 2 3" xfId="45326"/>
    <cellStyle name="20% - Accent1 4 7 2 5 3" xfId="45327"/>
    <cellStyle name="20% - Accent1 4 7 2 5 3 2" xfId="45328"/>
    <cellStyle name="20% - Accent1 4 7 2 5 4" xfId="45329"/>
    <cellStyle name="20% - Accent1 4 7 2 6" xfId="45330"/>
    <cellStyle name="20% - Accent1 4 7 2 6 2" xfId="45331"/>
    <cellStyle name="20% - Accent1 4 7 2 6 2 2" xfId="45332"/>
    <cellStyle name="20% - Accent1 4 7 2 6 2 2 2" xfId="45333"/>
    <cellStyle name="20% - Accent1 4 7 2 6 2 3" xfId="45334"/>
    <cellStyle name="20% - Accent1 4 7 2 6 3" xfId="45335"/>
    <cellStyle name="20% - Accent1 4 7 2 6 3 2" xfId="45336"/>
    <cellStyle name="20% - Accent1 4 7 2 6 4" xfId="45337"/>
    <cellStyle name="20% - Accent1 4 7 2 7" xfId="45338"/>
    <cellStyle name="20% - Accent1 4 7 2 7 2" xfId="45339"/>
    <cellStyle name="20% - Accent1 4 7 2 7 2 2" xfId="45340"/>
    <cellStyle name="20% - Accent1 4 7 2 7 3" xfId="45341"/>
    <cellStyle name="20% - Accent1 4 7 2 8" xfId="45342"/>
    <cellStyle name="20% - Accent1 4 7 2 8 2" xfId="45343"/>
    <cellStyle name="20% - Accent1 4 7 2 8 2 2" xfId="45344"/>
    <cellStyle name="20% - Accent1 4 7 2 8 3" xfId="45345"/>
    <cellStyle name="20% - Accent1 4 7 2 9" xfId="45346"/>
    <cellStyle name="20% - Accent1 4 7 2 9 2" xfId="45347"/>
    <cellStyle name="20% - Accent1 4 7 3" xfId="45348"/>
    <cellStyle name="20% - Accent1 4 7 3 10" xfId="45349"/>
    <cellStyle name="20% - Accent1 4 7 3 10 2" xfId="45350"/>
    <cellStyle name="20% - Accent1 4 7 3 11" xfId="45351"/>
    <cellStyle name="20% - Accent1 4 7 3 2" xfId="45352"/>
    <cellStyle name="20% - Accent1 4 7 3 2 2" xfId="45353"/>
    <cellStyle name="20% - Accent1 4 7 3 2 2 2" xfId="45354"/>
    <cellStyle name="20% - Accent1 4 7 3 2 2 2 2" xfId="45355"/>
    <cellStyle name="20% - Accent1 4 7 3 2 2 2 2 2" xfId="45356"/>
    <cellStyle name="20% - Accent1 4 7 3 2 2 2 3" xfId="45357"/>
    <cellStyle name="20% - Accent1 4 7 3 2 2 3" xfId="45358"/>
    <cellStyle name="20% - Accent1 4 7 3 2 2 3 2" xfId="45359"/>
    <cellStyle name="20% - Accent1 4 7 3 2 2 4" xfId="45360"/>
    <cellStyle name="20% - Accent1 4 7 3 2 3" xfId="45361"/>
    <cellStyle name="20% - Accent1 4 7 3 2 3 2" xfId="45362"/>
    <cellStyle name="20% - Accent1 4 7 3 2 3 2 2" xfId="45363"/>
    <cellStyle name="20% - Accent1 4 7 3 2 3 2 2 2" xfId="45364"/>
    <cellStyle name="20% - Accent1 4 7 3 2 3 2 3" xfId="45365"/>
    <cellStyle name="20% - Accent1 4 7 3 2 3 3" xfId="45366"/>
    <cellStyle name="20% - Accent1 4 7 3 2 3 3 2" xfId="45367"/>
    <cellStyle name="20% - Accent1 4 7 3 2 3 4" xfId="45368"/>
    <cellStyle name="20% - Accent1 4 7 3 2 4" xfId="45369"/>
    <cellStyle name="20% - Accent1 4 7 3 2 4 2" xfId="45370"/>
    <cellStyle name="20% - Accent1 4 7 3 2 4 2 2" xfId="45371"/>
    <cellStyle name="20% - Accent1 4 7 3 2 4 2 2 2" xfId="45372"/>
    <cellStyle name="20% - Accent1 4 7 3 2 4 2 3" xfId="45373"/>
    <cellStyle name="20% - Accent1 4 7 3 2 4 3" xfId="45374"/>
    <cellStyle name="20% - Accent1 4 7 3 2 4 3 2" xfId="45375"/>
    <cellStyle name="20% - Accent1 4 7 3 2 4 4" xfId="45376"/>
    <cellStyle name="20% - Accent1 4 7 3 2 5" xfId="45377"/>
    <cellStyle name="20% - Accent1 4 7 3 2 5 2" xfId="45378"/>
    <cellStyle name="20% - Accent1 4 7 3 2 5 2 2" xfId="45379"/>
    <cellStyle name="20% - Accent1 4 7 3 2 5 3" xfId="45380"/>
    <cellStyle name="20% - Accent1 4 7 3 2 6" xfId="45381"/>
    <cellStyle name="20% - Accent1 4 7 3 2 6 2" xfId="45382"/>
    <cellStyle name="20% - Accent1 4 7 3 2 6 2 2" xfId="45383"/>
    <cellStyle name="20% - Accent1 4 7 3 2 6 3" xfId="45384"/>
    <cellStyle name="20% - Accent1 4 7 3 2 7" xfId="45385"/>
    <cellStyle name="20% - Accent1 4 7 3 2 7 2" xfId="45386"/>
    <cellStyle name="20% - Accent1 4 7 3 2 8" xfId="45387"/>
    <cellStyle name="20% - Accent1 4 7 3 2 8 2" xfId="45388"/>
    <cellStyle name="20% - Accent1 4 7 3 2 9" xfId="45389"/>
    <cellStyle name="20% - Accent1 4 7 3 3" xfId="45390"/>
    <cellStyle name="20% - Accent1 4 7 3 3 2" xfId="45391"/>
    <cellStyle name="20% - Accent1 4 7 3 3 2 2" xfId="45392"/>
    <cellStyle name="20% - Accent1 4 7 3 3 2 2 2" xfId="45393"/>
    <cellStyle name="20% - Accent1 4 7 3 3 2 2 2 2" xfId="45394"/>
    <cellStyle name="20% - Accent1 4 7 3 3 2 2 3" xfId="45395"/>
    <cellStyle name="20% - Accent1 4 7 3 3 2 3" xfId="45396"/>
    <cellStyle name="20% - Accent1 4 7 3 3 2 3 2" xfId="45397"/>
    <cellStyle name="20% - Accent1 4 7 3 3 2 4" xfId="45398"/>
    <cellStyle name="20% - Accent1 4 7 3 3 3" xfId="45399"/>
    <cellStyle name="20% - Accent1 4 7 3 3 3 2" xfId="45400"/>
    <cellStyle name="20% - Accent1 4 7 3 3 3 2 2" xfId="45401"/>
    <cellStyle name="20% - Accent1 4 7 3 3 3 2 2 2" xfId="45402"/>
    <cellStyle name="20% - Accent1 4 7 3 3 3 2 3" xfId="45403"/>
    <cellStyle name="20% - Accent1 4 7 3 3 3 3" xfId="45404"/>
    <cellStyle name="20% - Accent1 4 7 3 3 3 3 2" xfId="45405"/>
    <cellStyle name="20% - Accent1 4 7 3 3 3 4" xfId="45406"/>
    <cellStyle name="20% - Accent1 4 7 3 3 4" xfId="45407"/>
    <cellStyle name="20% - Accent1 4 7 3 3 4 2" xfId="45408"/>
    <cellStyle name="20% - Accent1 4 7 3 3 4 2 2" xfId="45409"/>
    <cellStyle name="20% - Accent1 4 7 3 3 4 2 2 2" xfId="45410"/>
    <cellStyle name="20% - Accent1 4 7 3 3 4 2 3" xfId="45411"/>
    <cellStyle name="20% - Accent1 4 7 3 3 4 3" xfId="45412"/>
    <cellStyle name="20% - Accent1 4 7 3 3 4 3 2" xfId="45413"/>
    <cellStyle name="20% - Accent1 4 7 3 3 4 4" xfId="45414"/>
    <cellStyle name="20% - Accent1 4 7 3 3 5" xfId="45415"/>
    <cellStyle name="20% - Accent1 4 7 3 3 5 2" xfId="45416"/>
    <cellStyle name="20% - Accent1 4 7 3 3 5 2 2" xfId="45417"/>
    <cellStyle name="20% - Accent1 4 7 3 3 5 3" xfId="45418"/>
    <cellStyle name="20% - Accent1 4 7 3 3 6" xfId="45419"/>
    <cellStyle name="20% - Accent1 4 7 3 3 6 2" xfId="45420"/>
    <cellStyle name="20% - Accent1 4 7 3 3 6 2 2" xfId="45421"/>
    <cellStyle name="20% - Accent1 4 7 3 3 6 3" xfId="45422"/>
    <cellStyle name="20% - Accent1 4 7 3 3 7" xfId="45423"/>
    <cellStyle name="20% - Accent1 4 7 3 3 7 2" xfId="45424"/>
    <cellStyle name="20% - Accent1 4 7 3 3 8" xfId="45425"/>
    <cellStyle name="20% - Accent1 4 7 3 3 8 2" xfId="45426"/>
    <cellStyle name="20% - Accent1 4 7 3 3 9" xfId="45427"/>
    <cellStyle name="20% - Accent1 4 7 3 4" xfId="45428"/>
    <cellStyle name="20% - Accent1 4 7 3 4 2" xfId="45429"/>
    <cellStyle name="20% - Accent1 4 7 3 4 2 2" xfId="45430"/>
    <cellStyle name="20% - Accent1 4 7 3 4 2 2 2" xfId="45431"/>
    <cellStyle name="20% - Accent1 4 7 3 4 2 3" xfId="45432"/>
    <cellStyle name="20% - Accent1 4 7 3 4 3" xfId="45433"/>
    <cellStyle name="20% - Accent1 4 7 3 4 3 2" xfId="45434"/>
    <cellStyle name="20% - Accent1 4 7 3 4 4" xfId="45435"/>
    <cellStyle name="20% - Accent1 4 7 3 5" xfId="45436"/>
    <cellStyle name="20% - Accent1 4 7 3 5 2" xfId="45437"/>
    <cellStyle name="20% - Accent1 4 7 3 5 2 2" xfId="45438"/>
    <cellStyle name="20% - Accent1 4 7 3 5 2 2 2" xfId="45439"/>
    <cellStyle name="20% - Accent1 4 7 3 5 2 3" xfId="45440"/>
    <cellStyle name="20% - Accent1 4 7 3 5 3" xfId="45441"/>
    <cellStyle name="20% - Accent1 4 7 3 5 3 2" xfId="45442"/>
    <cellStyle name="20% - Accent1 4 7 3 5 4" xfId="45443"/>
    <cellStyle name="20% - Accent1 4 7 3 6" xfId="45444"/>
    <cellStyle name="20% - Accent1 4 7 3 6 2" xfId="45445"/>
    <cellStyle name="20% - Accent1 4 7 3 6 2 2" xfId="45446"/>
    <cellStyle name="20% - Accent1 4 7 3 6 2 2 2" xfId="45447"/>
    <cellStyle name="20% - Accent1 4 7 3 6 2 3" xfId="45448"/>
    <cellStyle name="20% - Accent1 4 7 3 6 3" xfId="45449"/>
    <cellStyle name="20% - Accent1 4 7 3 6 3 2" xfId="45450"/>
    <cellStyle name="20% - Accent1 4 7 3 6 4" xfId="45451"/>
    <cellStyle name="20% - Accent1 4 7 3 7" xfId="45452"/>
    <cellStyle name="20% - Accent1 4 7 3 7 2" xfId="45453"/>
    <cellStyle name="20% - Accent1 4 7 3 7 2 2" xfId="45454"/>
    <cellStyle name="20% - Accent1 4 7 3 7 3" xfId="45455"/>
    <cellStyle name="20% - Accent1 4 7 3 8" xfId="45456"/>
    <cellStyle name="20% - Accent1 4 7 3 8 2" xfId="45457"/>
    <cellStyle name="20% - Accent1 4 7 3 8 2 2" xfId="45458"/>
    <cellStyle name="20% - Accent1 4 7 3 8 3" xfId="45459"/>
    <cellStyle name="20% - Accent1 4 7 3 9" xfId="45460"/>
    <cellStyle name="20% - Accent1 4 7 3 9 2" xfId="45461"/>
    <cellStyle name="20% - Accent1 4 7 4" xfId="45462"/>
    <cellStyle name="20% - Accent1 4 7 4 10" xfId="45463"/>
    <cellStyle name="20% - Accent1 4 7 4 10 2" xfId="45464"/>
    <cellStyle name="20% - Accent1 4 7 4 11" xfId="45465"/>
    <cellStyle name="20% - Accent1 4 7 4 2" xfId="45466"/>
    <cellStyle name="20% - Accent1 4 7 4 2 2" xfId="45467"/>
    <cellStyle name="20% - Accent1 4 7 4 2 2 2" xfId="45468"/>
    <cellStyle name="20% - Accent1 4 7 4 2 2 2 2" xfId="45469"/>
    <cellStyle name="20% - Accent1 4 7 4 2 2 2 2 2" xfId="45470"/>
    <cellStyle name="20% - Accent1 4 7 4 2 2 2 3" xfId="45471"/>
    <cellStyle name="20% - Accent1 4 7 4 2 2 3" xfId="45472"/>
    <cellStyle name="20% - Accent1 4 7 4 2 2 3 2" xfId="45473"/>
    <cellStyle name="20% - Accent1 4 7 4 2 2 4" xfId="45474"/>
    <cellStyle name="20% - Accent1 4 7 4 2 3" xfId="45475"/>
    <cellStyle name="20% - Accent1 4 7 4 2 3 2" xfId="45476"/>
    <cellStyle name="20% - Accent1 4 7 4 2 3 2 2" xfId="45477"/>
    <cellStyle name="20% - Accent1 4 7 4 2 3 2 2 2" xfId="45478"/>
    <cellStyle name="20% - Accent1 4 7 4 2 3 2 3" xfId="45479"/>
    <cellStyle name="20% - Accent1 4 7 4 2 3 3" xfId="45480"/>
    <cellStyle name="20% - Accent1 4 7 4 2 3 3 2" xfId="45481"/>
    <cellStyle name="20% - Accent1 4 7 4 2 3 4" xfId="45482"/>
    <cellStyle name="20% - Accent1 4 7 4 2 4" xfId="45483"/>
    <cellStyle name="20% - Accent1 4 7 4 2 4 2" xfId="45484"/>
    <cellStyle name="20% - Accent1 4 7 4 2 4 2 2" xfId="45485"/>
    <cellStyle name="20% - Accent1 4 7 4 2 4 2 2 2" xfId="45486"/>
    <cellStyle name="20% - Accent1 4 7 4 2 4 2 3" xfId="45487"/>
    <cellStyle name="20% - Accent1 4 7 4 2 4 3" xfId="45488"/>
    <cellStyle name="20% - Accent1 4 7 4 2 4 3 2" xfId="45489"/>
    <cellStyle name="20% - Accent1 4 7 4 2 4 4" xfId="45490"/>
    <cellStyle name="20% - Accent1 4 7 4 2 5" xfId="45491"/>
    <cellStyle name="20% - Accent1 4 7 4 2 5 2" xfId="45492"/>
    <cellStyle name="20% - Accent1 4 7 4 2 5 2 2" xfId="45493"/>
    <cellStyle name="20% - Accent1 4 7 4 2 5 3" xfId="45494"/>
    <cellStyle name="20% - Accent1 4 7 4 2 6" xfId="45495"/>
    <cellStyle name="20% - Accent1 4 7 4 2 6 2" xfId="45496"/>
    <cellStyle name="20% - Accent1 4 7 4 2 6 2 2" xfId="45497"/>
    <cellStyle name="20% - Accent1 4 7 4 2 6 3" xfId="45498"/>
    <cellStyle name="20% - Accent1 4 7 4 2 7" xfId="45499"/>
    <cellStyle name="20% - Accent1 4 7 4 2 7 2" xfId="45500"/>
    <cellStyle name="20% - Accent1 4 7 4 2 8" xfId="45501"/>
    <cellStyle name="20% - Accent1 4 7 4 2 8 2" xfId="45502"/>
    <cellStyle name="20% - Accent1 4 7 4 2 9" xfId="45503"/>
    <cellStyle name="20% - Accent1 4 7 4 3" xfId="45504"/>
    <cellStyle name="20% - Accent1 4 7 4 3 2" xfId="45505"/>
    <cellStyle name="20% - Accent1 4 7 4 3 2 2" xfId="45506"/>
    <cellStyle name="20% - Accent1 4 7 4 3 2 2 2" xfId="45507"/>
    <cellStyle name="20% - Accent1 4 7 4 3 2 2 2 2" xfId="45508"/>
    <cellStyle name="20% - Accent1 4 7 4 3 2 2 3" xfId="45509"/>
    <cellStyle name="20% - Accent1 4 7 4 3 2 3" xfId="45510"/>
    <cellStyle name="20% - Accent1 4 7 4 3 2 3 2" xfId="45511"/>
    <cellStyle name="20% - Accent1 4 7 4 3 2 4" xfId="45512"/>
    <cellStyle name="20% - Accent1 4 7 4 3 3" xfId="45513"/>
    <cellStyle name="20% - Accent1 4 7 4 3 3 2" xfId="45514"/>
    <cellStyle name="20% - Accent1 4 7 4 3 3 2 2" xfId="45515"/>
    <cellStyle name="20% - Accent1 4 7 4 3 3 2 2 2" xfId="45516"/>
    <cellStyle name="20% - Accent1 4 7 4 3 3 2 3" xfId="45517"/>
    <cellStyle name="20% - Accent1 4 7 4 3 3 3" xfId="45518"/>
    <cellStyle name="20% - Accent1 4 7 4 3 3 3 2" xfId="45519"/>
    <cellStyle name="20% - Accent1 4 7 4 3 3 4" xfId="45520"/>
    <cellStyle name="20% - Accent1 4 7 4 3 4" xfId="45521"/>
    <cellStyle name="20% - Accent1 4 7 4 3 4 2" xfId="45522"/>
    <cellStyle name="20% - Accent1 4 7 4 3 4 2 2" xfId="45523"/>
    <cellStyle name="20% - Accent1 4 7 4 3 4 2 2 2" xfId="45524"/>
    <cellStyle name="20% - Accent1 4 7 4 3 4 2 3" xfId="45525"/>
    <cellStyle name="20% - Accent1 4 7 4 3 4 3" xfId="45526"/>
    <cellStyle name="20% - Accent1 4 7 4 3 4 3 2" xfId="45527"/>
    <cellStyle name="20% - Accent1 4 7 4 3 4 4" xfId="45528"/>
    <cellStyle name="20% - Accent1 4 7 4 3 5" xfId="45529"/>
    <cellStyle name="20% - Accent1 4 7 4 3 5 2" xfId="45530"/>
    <cellStyle name="20% - Accent1 4 7 4 3 5 2 2" xfId="45531"/>
    <cellStyle name="20% - Accent1 4 7 4 3 5 3" xfId="45532"/>
    <cellStyle name="20% - Accent1 4 7 4 3 6" xfId="45533"/>
    <cellStyle name="20% - Accent1 4 7 4 3 6 2" xfId="45534"/>
    <cellStyle name="20% - Accent1 4 7 4 3 6 2 2" xfId="45535"/>
    <cellStyle name="20% - Accent1 4 7 4 3 6 3" xfId="45536"/>
    <cellStyle name="20% - Accent1 4 7 4 3 7" xfId="45537"/>
    <cellStyle name="20% - Accent1 4 7 4 3 7 2" xfId="45538"/>
    <cellStyle name="20% - Accent1 4 7 4 3 8" xfId="45539"/>
    <cellStyle name="20% - Accent1 4 7 4 3 8 2" xfId="45540"/>
    <cellStyle name="20% - Accent1 4 7 4 3 9" xfId="45541"/>
    <cellStyle name="20% - Accent1 4 7 4 4" xfId="45542"/>
    <cellStyle name="20% - Accent1 4 7 4 4 2" xfId="45543"/>
    <cellStyle name="20% - Accent1 4 7 4 4 2 2" xfId="45544"/>
    <cellStyle name="20% - Accent1 4 7 4 4 2 2 2" xfId="45545"/>
    <cellStyle name="20% - Accent1 4 7 4 4 2 3" xfId="45546"/>
    <cellStyle name="20% - Accent1 4 7 4 4 3" xfId="45547"/>
    <cellStyle name="20% - Accent1 4 7 4 4 3 2" xfId="45548"/>
    <cellStyle name="20% - Accent1 4 7 4 4 4" xfId="45549"/>
    <cellStyle name="20% - Accent1 4 7 4 5" xfId="45550"/>
    <cellStyle name="20% - Accent1 4 7 4 5 2" xfId="45551"/>
    <cellStyle name="20% - Accent1 4 7 4 5 2 2" xfId="45552"/>
    <cellStyle name="20% - Accent1 4 7 4 5 2 2 2" xfId="45553"/>
    <cellStyle name="20% - Accent1 4 7 4 5 2 3" xfId="45554"/>
    <cellStyle name="20% - Accent1 4 7 4 5 3" xfId="45555"/>
    <cellStyle name="20% - Accent1 4 7 4 5 3 2" xfId="45556"/>
    <cellStyle name="20% - Accent1 4 7 4 5 4" xfId="45557"/>
    <cellStyle name="20% - Accent1 4 7 4 6" xfId="45558"/>
    <cellStyle name="20% - Accent1 4 7 4 6 2" xfId="45559"/>
    <cellStyle name="20% - Accent1 4 7 4 6 2 2" xfId="45560"/>
    <cellStyle name="20% - Accent1 4 7 4 6 2 2 2" xfId="45561"/>
    <cellStyle name="20% - Accent1 4 7 4 6 2 3" xfId="45562"/>
    <cellStyle name="20% - Accent1 4 7 4 6 3" xfId="45563"/>
    <cellStyle name="20% - Accent1 4 7 4 6 3 2" xfId="45564"/>
    <cellStyle name="20% - Accent1 4 7 4 6 4" xfId="45565"/>
    <cellStyle name="20% - Accent1 4 7 4 7" xfId="45566"/>
    <cellStyle name="20% - Accent1 4 7 4 7 2" xfId="45567"/>
    <cellStyle name="20% - Accent1 4 7 4 7 2 2" xfId="45568"/>
    <cellStyle name="20% - Accent1 4 7 4 7 3" xfId="45569"/>
    <cellStyle name="20% - Accent1 4 7 4 8" xfId="45570"/>
    <cellStyle name="20% - Accent1 4 7 4 8 2" xfId="45571"/>
    <cellStyle name="20% - Accent1 4 7 4 8 2 2" xfId="45572"/>
    <cellStyle name="20% - Accent1 4 7 4 8 3" xfId="45573"/>
    <cellStyle name="20% - Accent1 4 7 4 9" xfId="45574"/>
    <cellStyle name="20% - Accent1 4 7 4 9 2" xfId="45575"/>
    <cellStyle name="20% - Accent1 4 7 5" xfId="45576"/>
    <cellStyle name="20% - Accent1 4 7 5 2" xfId="45577"/>
    <cellStyle name="20% - Accent1 4 7 5 2 2" xfId="45578"/>
    <cellStyle name="20% - Accent1 4 7 5 2 2 2" xfId="45579"/>
    <cellStyle name="20% - Accent1 4 7 5 2 2 2 2" xfId="45580"/>
    <cellStyle name="20% - Accent1 4 7 5 2 2 3" xfId="45581"/>
    <cellStyle name="20% - Accent1 4 7 5 2 3" xfId="45582"/>
    <cellStyle name="20% - Accent1 4 7 5 2 3 2" xfId="45583"/>
    <cellStyle name="20% - Accent1 4 7 5 2 4" xfId="45584"/>
    <cellStyle name="20% - Accent1 4 7 5 3" xfId="45585"/>
    <cellStyle name="20% - Accent1 4 7 5 3 2" xfId="45586"/>
    <cellStyle name="20% - Accent1 4 7 5 3 2 2" xfId="45587"/>
    <cellStyle name="20% - Accent1 4 7 5 3 2 2 2" xfId="45588"/>
    <cellStyle name="20% - Accent1 4 7 5 3 2 3" xfId="45589"/>
    <cellStyle name="20% - Accent1 4 7 5 3 3" xfId="45590"/>
    <cellStyle name="20% - Accent1 4 7 5 3 3 2" xfId="45591"/>
    <cellStyle name="20% - Accent1 4 7 5 3 4" xfId="45592"/>
    <cellStyle name="20% - Accent1 4 7 5 4" xfId="45593"/>
    <cellStyle name="20% - Accent1 4 7 5 4 2" xfId="45594"/>
    <cellStyle name="20% - Accent1 4 7 5 4 2 2" xfId="45595"/>
    <cellStyle name="20% - Accent1 4 7 5 4 2 2 2" xfId="45596"/>
    <cellStyle name="20% - Accent1 4 7 5 4 2 3" xfId="45597"/>
    <cellStyle name="20% - Accent1 4 7 5 4 3" xfId="45598"/>
    <cellStyle name="20% - Accent1 4 7 5 4 3 2" xfId="45599"/>
    <cellStyle name="20% - Accent1 4 7 5 4 4" xfId="45600"/>
    <cellStyle name="20% - Accent1 4 7 5 5" xfId="45601"/>
    <cellStyle name="20% - Accent1 4 7 5 5 2" xfId="45602"/>
    <cellStyle name="20% - Accent1 4 7 5 5 2 2" xfId="45603"/>
    <cellStyle name="20% - Accent1 4 7 5 5 3" xfId="45604"/>
    <cellStyle name="20% - Accent1 4 7 5 6" xfId="45605"/>
    <cellStyle name="20% - Accent1 4 7 5 6 2" xfId="45606"/>
    <cellStyle name="20% - Accent1 4 7 5 6 2 2" xfId="45607"/>
    <cellStyle name="20% - Accent1 4 7 5 6 3" xfId="45608"/>
    <cellStyle name="20% - Accent1 4 7 5 7" xfId="45609"/>
    <cellStyle name="20% - Accent1 4 7 5 7 2" xfId="45610"/>
    <cellStyle name="20% - Accent1 4 7 5 8" xfId="45611"/>
    <cellStyle name="20% - Accent1 4 7 5 8 2" xfId="45612"/>
    <cellStyle name="20% - Accent1 4 7 5 9" xfId="45613"/>
    <cellStyle name="20% - Accent1 4 7 6" xfId="45614"/>
    <cellStyle name="20% - Accent1 4 7 6 2" xfId="45615"/>
    <cellStyle name="20% - Accent1 4 7 6 2 2" xfId="45616"/>
    <cellStyle name="20% - Accent1 4 7 6 2 2 2" xfId="45617"/>
    <cellStyle name="20% - Accent1 4 7 6 2 2 2 2" xfId="45618"/>
    <cellStyle name="20% - Accent1 4 7 6 2 2 3" xfId="45619"/>
    <cellStyle name="20% - Accent1 4 7 6 2 3" xfId="45620"/>
    <cellStyle name="20% - Accent1 4 7 6 2 3 2" xfId="45621"/>
    <cellStyle name="20% - Accent1 4 7 6 2 4" xfId="45622"/>
    <cellStyle name="20% - Accent1 4 7 6 3" xfId="45623"/>
    <cellStyle name="20% - Accent1 4 7 6 3 2" xfId="45624"/>
    <cellStyle name="20% - Accent1 4 7 6 3 2 2" xfId="45625"/>
    <cellStyle name="20% - Accent1 4 7 6 3 2 2 2" xfId="45626"/>
    <cellStyle name="20% - Accent1 4 7 6 3 2 3" xfId="45627"/>
    <cellStyle name="20% - Accent1 4 7 6 3 3" xfId="45628"/>
    <cellStyle name="20% - Accent1 4 7 6 3 3 2" xfId="45629"/>
    <cellStyle name="20% - Accent1 4 7 6 3 4" xfId="45630"/>
    <cellStyle name="20% - Accent1 4 7 6 4" xfId="45631"/>
    <cellStyle name="20% - Accent1 4 7 6 4 2" xfId="45632"/>
    <cellStyle name="20% - Accent1 4 7 6 4 2 2" xfId="45633"/>
    <cellStyle name="20% - Accent1 4 7 6 4 2 2 2" xfId="45634"/>
    <cellStyle name="20% - Accent1 4 7 6 4 2 3" xfId="45635"/>
    <cellStyle name="20% - Accent1 4 7 6 4 3" xfId="45636"/>
    <cellStyle name="20% - Accent1 4 7 6 4 3 2" xfId="45637"/>
    <cellStyle name="20% - Accent1 4 7 6 4 4" xfId="45638"/>
    <cellStyle name="20% - Accent1 4 7 6 5" xfId="45639"/>
    <cellStyle name="20% - Accent1 4 7 6 5 2" xfId="45640"/>
    <cellStyle name="20% - Accent1 4 7 6 5 2 2" xfId="45641"/>
    <cellStyle name="20% - Accent1 4 7 6 5 3" xfId="45642"/>
    <cellStyle name="20% - Accent1 4 7 6 6" xfId="45643"/>
    <cellStyle name="20% - Accent1 4 7 6 6 2" xfId="45644"/>
    <cellStyle name="20% - Accent1 4 7 6 6 2 2" xfId="45645"/>
    <cellStyle name="20% - Accent1 4 7 6 6 3" xfId="45646"/>
    <cellStyle name="20% - Accent1 4 7 6 7" xfId="45647"/>
    <cellStyle name="20% - Accent1 4 7 6 7 2" xfId="45648"/>
    <cellStyle name="20% - Accent1 4 7 6 8" xfId="45649"/>
    <cellStyle name="20% - Accent1 4 7 6 8 2" xfId="45650"/>
    <cellStyle name="20% - Accent1 4 7 6 9" xfId="45651"/>
    <cellStyle name="20% - Accent1 4 7 7" xfId="45652"/>
    <cellStyle name="20% - Accent1 4 7 7 2" xfId="45653"/>
    <cellStyle name="20% - Accent1 4 7 7 2 2" xfId="45654"/>
    <cellStyle name="20% - Accent1 4 7 7 2 2 2" xfId="45655"/>
    <cellStyle name="20% - Accent1 4 7 7 2 3" xfId="45656"/>
    <cellStyle name="20% - Accent1 4 7 7 3" xfId="45657"/>
    <cellStyle name="20% - Accent1 4 7 7 3 2" xfId="45658"/>
    <cellStyle name="20% - Accent1 4 7 7 4" xfId="45659"/>
    <cellStyle name="20% - Accent1 4 7 8" xfId="45660"/>
    <cellStyle name="20% - Accent1 4 7 8 2" xfId="45661"/>
    <cellStyle name="20% - Accent1 4 7 8 2 2" xfId="45662"/>
    <cellStyle name="20% - Accent1 4 7 8 2 2 2" xfId="45663"/>
    <cellStyle name="20% - Accent1 4 7 8 2 3" xfId="45664"/>
    <cellStyle name="20% - Accent1 4 7 8 3" xfId="45665"/>
    <cellStyle name="20% - Accent1 4 7 8 3 2" xfId="45666"/>
    <cellStyle name="20% - Accent1 4 7 8 4" xfId="45667"/>
    <cellStyle name="20% - Accent1 4 7 9" xfId="45668"/>
    <cellStyle name="20% - Accent1 4 7 9 2" xfId="45669"/>
    <cellStyle name="20% - Accent1 4 7 9 2 2" xfId="45670"/>
    <cellStyle name="20% - Accent1 4 7 9 2 2 2" xfId="45671"/>
    <cellStyle name="20% - Accent1 4 7 9 2 3" xfId="45672"/>
    <cellStyle name="20% - Accent1 4 7 9 3" xfId="45673"/>
    <cellStyle name="20% - Accent1 4 7 9 3 2" xfId="45674"/>
    <cellStyle name="20% - Accent1 4 7 9 4" xfId="45675"/>
    <cellStyle name="20% - Accent1 4 8" xfId="45676"/>
    <cellStyle name="20% - Accent1 4 8 10" xfId="45677"/>
    <cellStyle name="20% - Accent1 4 8 10 2" xfId="45678"/>
    <cellStyle name="20% - Accent1 4 8 11" xfId="45679"/>
    <cellStyle name="20% - Accent1 4 8 11 2" xfId="45680"/>
    <cellStyle name="20% - Accent1 4 8 12" xfId="45681"/>
    <cellStyle name="20% - Accent1 4 8 2" xfId="45682"/>
    <cellStyle name="20% - Accent1 4 8 2 10" xfId="45683"/>
    <cellStyle name="20% - Accent1 4 8 2 10 2" xfId="45684"/>
    <cellStyle name="20% - Accent1 4 8 2 11" xfId="45685"/>
    <cellStyle name="20% - Accent1 4 8 2 2" xfId="45686"/>
    <cellStyle name="20% - Accent1 4 8 2 2 2" xfId="45687"/>
    <cellStyle name="20% - Accent1 4 8 2 2 2 2" xfId="45688"/>
    <cellStyle name="20% - Accent1 4 8 2 2 2 2 2" xfId="45689"/>
    <cellStyle name="20% - Accent1 4 8 2 2 2 2 2 2" xfId="45690"/>
    <cellStyle name="20% - Accent1 4 8 2 2 2 2 3" xfId="45691"/>
    <cellStyle name="20% - Accent1 4 8 2 2 2 3" xfId="45692"/>
    <cellStyle name="20% - Accent1 4 8 2 2 2 3 2" xfId="45693"/>
    <cellStyle name="20% - Accent1 4 8 2 2 2 4" xfId="45694"/>
    <cellStyle name="20% - Accent1 4 8 2 2 3" xfId="45695"/>
    <cellStyle name="20% - Accent1 4 8 2 2 3 2" xfId="45696"/>
    <cellStyle name="20% - Accent1 4 8 2 2 3 2 2" xfId="45697"/>
    <cellStyle name="20% - Accent1 4 8 2 2 3 2 2 2" xfId="45698"/>
    <cellStyle name="20% - Accent1 4 8 2 2 3 2 3" xfId="45699"/>
    <cellStyle name="20% - Accent1 4 8 2 2 3 3" xfId="45700"/>
    <cellStyle name="20% - Accent1 4 8 2 2 3 3 2" xfId="45701"/>
    <cellStyle name="20% - Accent1 4 8 2 2 3 4" xfId="45702"/>
    <cellStyle name="20% - Accent1 4 8 2 2 4" xfId="45703"/>
    <cellStyle name="20% - Accent1 4 8 2 2 4 2" xfId="45704"/>
    <cellStyle name="20% - Accent1 4 8 2 2 4 2 2" xfId="45705"/>
    <cellStyle name="20% - Accent1 4 8 2 2 4 2 2 2" xfId="45706"/>
    <cellStyle name="20% - Accent1 4 8 2 2 4 2 3" xfId="45707"/>
    <cellStyle name="20% - Accent1 4 8 2 2 4 3" xfId="45708"/>
    <cellStyle name="20% - Accent1 4 8 2 2 4 3 2" xfId="45709"/>
    <cellStyle name="20% - Accent1 4 8 2 2 4 4" xfId="45710"/>
    <cellStyle name="20% - Accent1 4 8 2 2 5" xfId="45711"/>
    <cellStyle name="20% - Accent1 4 8 2 2 5 2" xfId="45712"/>
    <cellStyle name="20% - Accent1 4 8 2 2 5 2 2" xfId="45713"/>
    <cellStyle name="20% - Accent1 4 8 2 2 5 3" xfId="45714"/>
    <cellStyle name="20% - Accent1 4 8 2 2 6" xfId="45715"/>
    <cellStyle name="20% - Accent1 4 8 2 2 6 2" xfId="45716"/>
    <cellStyle name="20% - Accent1 4 8 2 2 6 2 2" xfId="45717"/>
    <cellStyle name="20% - Accent1 4 8 2 2 6 3" xfId="45718"/>
    <cellStyle name="20% - Accent1 4 8 2 2 7" xfId="45719"/>
    <cellStyle name="20% - Accent1 4 8 2 2 7 2" xfId="45720"/>
    <cellStyle name="20% - Accent1 4 8 2 2 8" xfId="45721"/>
    <cellStyle name="20% - Accent1 4 8 2 2 8 2" xfId="45722"/>
    <cellStyle name="20% - Accent1 4 8 2 2 9" xfId="45723"/>
    <cellStyle name="20% - Accent1 4 8 2 3" xfId="45724"/>
    <cellStyle name="20% - Accent1 4 8 2 3 2" xfId="45725"/>
    <cellStyle name="20% - Accent1 4 8 2 3 2 2" xfId="45726"/>
    <cellStyle name="20% - Accent1 4 8 2 3 2 2 2" xfId="45727"/>
    <cellStyle name="20% - Accent1 4 8 2 3 2 2 2 2" xfId="45728"/>
    <cellStyle name="20% - Accent1 4 8 2 3 2 2 3" xfId="45729"/>
    <cellStyle name="20% - Accent1 4 8 2 3 2 3" xfId="45730"/>
    <cellStyle name="20% - Accent1 4 8 2 3 2 3 2" xfId="45731"/>
    <cellStyle name="20% - Accent1 4 8 2 3 2 4" xfId="45732"/>
    <cellStyle name="20% - Accent1 4 8 2 3 3" xfId="45733"/>
    <cellStyle name="20% - Accent1 4 8 2 3 3 2" xfId="45734"/>
    <cellStyle name="20% - Accent1 4 8 2 3 3 2 2" xfId="45735"/>
    <cellStyle name="20% - Accent1 4 8 2 3 3 2 2 2" xfId="45736"/>
    <cellStyle name="20% - Accent1 4 8 2 3 3 2 3" xfId="45737"/>
    <cellStyle name="20% - Accent1 4 8 2 3 3 3" xfId="45738"/>
    <cellStyle name="20% - Accent1 4 8 2 3 3 3 2" xfId="45739"/>
    <cellStyle name="20% - Accent1 4 8 2 3 3 4" xfId="45740"/>
    <cellStyle name="20% - Accent1 4 8 2 3 4" xfId="45741"/>
    <cellStyle name="20% - Accent1 4 8 2 3 4 2" xfId="45742"/>
    <cellStyle name="20% - Accent1 4 8 2 3 4 2 2" xfId="45743"/>
    <cellStyle name="20% - Accent1 4 8 2 3 4 2 2 2" xfId="45744"/>
    <cellStyle name="20% - Accent1 4 8 2 3 4 2 3" xfId="45745"/>
    <cellStyle name="20% - Accent1 4 8 2 3 4 3" xfId="45746"/>
    <cellStyle name="20% - Accent1 4 8 2 3 4 3 2" xfId="45747"/>
    <cellStyle name="20% - Accent1 4 8 2 3 4 4" xfId="45748"/>
    <cellStyle name="20% - Accent1 4 8 2 3 5" xfId="45749"/>
    <cellStyle name="20% - Accent1 4 8 2 3 5 2" xfId="45750"/>
    <cellStyle name="20% - Accent1 4 8 2 3 5 2 2" xfId="45751"/>
    <cellStyle name="20% - Accent1 4 8 2 3 5 3" xfId="45752"/>
    <cellStyle name="20% - Accent1 4 8 2 3 6" xfId="45753"/>
    <cellStyle name="20% - Accent1 4 8 2 3 6 2" xfId="45754"/>
    <cellStyle name="20% - Accent1 4 8 2 3 6 2 2" xfId="45755"/>
    <cellStyle name="20% - Accent1 4 8 2 3 6 3" xfId="45756"/>
    <cellStyle name="20% - Accent1 4 8 2 3 7" xfId="45757"/>
    <cellStyle name="20% - Accent1 4 8 2 3 7 2" xfId="45758"/>
    <cellStyle name="20% - Accent1 4 8 2 3 8" xfId="45759"/>
    <cellStyle name="20% - Accent1 4 8 2 3 8 2" xfId="45760"/>
    <cellStyle name="20% - Accent1 4 8 2 3 9" xfId="45761"/>
    <cellStyle name="20% - Accent1 4 8 2 4" xfId="45762"/>
    <cellStyle name="20% - Accent1 4 8 2 4 2" xfId="45763"/>
    <cellStyle name="20% - Accent1 4 8 2 4 2 2" xfId="45764"/>
    <cellStyle name="20% - Accent1 4 8 2 4 2 2 2" xfId="45765"/>
    <cellStyle name="20% - Accent1 4 8 2 4 2 3" xfId="45766"/>
    <cellStyle name="20% - Accent1 4 8 2 4 3" xfId="45767"/>
    <cellStyle name="20% - Accent1 4 8 2 4 3 2" xfId="45768"/>
    <cellStyle name="20% - Accent1 4 8 2 4 4" xfId="45769"/>
    <cellStyle name="20% - Accent1 4 8 2 5" xfId="45770"/>
    <cellStyle name="20% - Accent1 4 8 2 5 2" xfId="45771"/>
    <cellStyle name="20% - Accent1 4 8 2 5 2 2" xfId="45772"/>
    <cellStyle name="20% - Accent1 4 8 2 5 2 2 2" xfId="45773"/>
    <cellStyle name="20% - Accent1 4 8 2 5 2 3" xfId="45774"/>
    <cellStyle name="20% - Accent1 4 8 2 5 3" xfId="45775"/>
    <cellStyle name="20% - Accent1 4 8 2 5 3 2" xfId="45776"/>
    <cellStyle name="20% - Accent1 4 8 2 5 4" xfId="45777"/>
    <cellStyle name="20% - Accent1 4 8 2 6" xfId="45778"/>
    <cellStyle name="20% - Accent1 4 8 2 6 2" xfId="45779"/>
    <cellStyle name="20% - Accent1 4 8 2 6 2 2" xfId="45780"/>
    <cellStyle name="20% - Accent1 4 8 2 6 2 2 2" xfId="45781"/>
    <cellStyle name="20% - Accent1 4 8 2 6 2 3" xfId="45782"/>
    <cellStyle name="20% - Accent1 4 8 2 6 3" xfId="45783"/>
    <cellStyle name="20% - Accent1 4 8 2 6 3 2" xfId="45784"/>
    <cellStyle name="20% - Accent1 4 8 2 6 4" xfId="45785"/>
    <cellStyle name="20% - Accent1 4 8 2 7" xfId="45786"/>
    <cellStyle name="20% - Accent1 4 8 2 7 2" xfId="45787"/>
    <cellStyle name="20% - Accent1 4 8 2 7 2 2" xfId="45788"/>
    <cellStyle name="20% - Accent1 4 8 2 7 3" xfId="45789"/>
    <cellStyle name="20% - Accent1 4 8 2 8" xfId="45790"/>
    <cellStyle name="20% - Accent1 4 8 2 8 2" xfId="45791"/>
    <cellStyle name="20% - Accent1 4 8 2 8 2 2" xfId="45792"/>
    <cellStyle name="20% - Accent1 4 8 2 8 3" xfId="45793"/>
    <cellStyle name="20% - Accent1 4 8 2 9" xfId="45794"/>
    <cellStyle name="20% - Accent1 4 8 2 9 2" xfId="45795"/>
    <cellStyle name="20% - Accent1 4 8 3" xfId="45796"/>
    <cellStyle name="20% - Accent1 4 8 3 2" xfId="45797"/>
    <cellStyle name="20% - Accent1 4 8 3 2 2" xfId="45798"/>
    <cellStyle name="20% - Accent1 4 8 3 2 2 2" xfId="45799"/>
    <cellStyle name="20% - Accent1 4 8 3 2 2 2 2" xfId="45800"/>
    <cellStyle name="20% - Accent1 4 8 3 2 2 3" xfId="45801"/>
    <cellStyle name="20% - Accent1 4 8 3 2 3" xfId="45802"/>
    <cellStyle name="20% - Accent1 4 8 3 2 3 2" xfId="45803"/>
    <cellStyle name="20% - Accent1 4 8 3 2 4" xfId="45804"/>
    <cellStyle name="20% - Accent1 4 8 3 3" xfId="45805"/>
    <cellStyle name="20% - Accent1 4 8 3 3 2" xfId="45806"/>
    <cellStyle name="20% - Accent1 4 8 3 3 2 2" xfId="45807"/>
    <cellStyle name="20% - Accent1 4 8 3 3 2 2 2" xfId="45808"/>
    <cellStyle name="20% - Accent1 4 8 3 3 2 3" xfId="45809"/>
    <cellStyle name="20% - Accent1 4 8 3 3 3" xfId="45810"/>
    <cellStyle name="20% - Accent1 4 8 3 3 3 2" xfId="45811"/>
    <cellStyle name="20% - Accent1 4 8 3 3 4" xfId="45812"/>
    <cellStyle name="20% - Accent1 4 8 3 4" xfId="45813"/>
    <cellStyle name="20% - Accent1 4 8 3 4 2" xfId="45814"/>
    <cellStyle name="20% - Accent1 4 8 3 4 2 2" xfId="45815"/>
    <cellStyle name="20% - Accent1 4 8 3 4 2 2 2" xfId="45816"/>
    <cellStyle name="20% - Accent1 4 8 3 4 2 3" xfId="45817"/>
    <cellStyle name="20% - Accent1 4 8 3 4 3" xfId="45818"/>
    <cellStyle name="20% - Accent1 4 8 3 4 3 2" xfId="45819"/>
    <cellStyle name="20% - Accent1 4 8 3 4 4" xfId="45820"/>
    <cellStyle name="20% - Accent1 4 8 3 5" xfId="45821"/>
    <cellStyle name="20% - Accent1 4 8 3 5 2" xfId="45822"/>
    <cellStyle name="20% - Accent1 4 8 3 5 2 2" xfId="45823"/>
    <cellStyle name="20% - Accent1 4 8 3 5 3" xfId="45824"/>
    <cellStyle name="20% - Accent1 4 8 3 6" xfId="45825"/>
    <cellStyle name="20% - Accent1 4 8 3 6 2" xfId="45826"/>
    <cellStyle name="20% - Accent1 4 8 3 6 2 2" xfId="45827"/>
    <cellStyle name="20% - Accent1 4 8 3 6 3" xfId="45828"/>
    <cellStyle name="20% - Accent1 4 8 3 7" xfId="45829"/>
    <cellStyle name="20% - Accent1 4 8 3 7 2" xfId="45830"/>
    <cellStyle name="20% - Accent1 4 8 3 8" xfId="45831"/>
    <cellStyle name="20% - Accent1 4 8 3 8 2" xfId="45832"/>
    <cellStyle name="20% - Accent1 4 8 3 9" xfId="45833"/>
    <cellStyle name="20% - Accent1 4 8 4" xfId="45834"/>
    <cellStyle name="20% - Accent1 4 8 4 2" xfId="45835"/>
    <cellStyle name="20% - Accent1 4 8 4 2 2" xfId="45836"/>
    <cellStyle name="20% - Accent1 4 8 4 2 2 2" xfId="45837"/>
    <cellStyle name="20% - Accent1 4 8 4 2 2 2 2" xfId="45838"/>
    <cellStyle name="20% - Accent1 4 8 4 2 2 3" xfId="45839"/>
    <cellStyle name="20% - Accent1 4 8 4 2 3" xfId="45840"/>
    <cellStyle name="20% - Accent1 4 8 4 2 3 2" xfId="45841"/>
    <cellStyle name="20% - Accent1 4 8 4 2 4" xfId="45842"/>
    <cellStyle name="20% - Accent1 4 8 4 3" xfId="45843"/>
    <cellStyle name="20% - Accent1 4 8 4 3 2" xfId="45844"/>
    <cellStyle name="20% - Accent1 4 8 4 3 2 2" xfId="45845"/>
    <cellStyle name="20% - Accent1 4 8 4 3 2 2 2" xfId="45846"/>
    <cellStyle name="20% - Accent1 4 8 4 3 2 3" xfId="45847"/>
    <cellStyle name="20% - Accent1 4 8 4 3 3" xfId="45848"/>
    <cellStyle name="20% - Accent1 4 8 4 3 3 2" xfId="45849"/>
    <cellStyle name="20% - Accent1 4 8 4 3 4" xfId="45850"/>
    <cellStyle name="20% - Accent1 4 8 4 4" xfId="45851"/>
    <cellStyle name="20% - Accent1 4 8 4 4 2" xfId="45852"/>
    <cellStyle name="20% - Accent1 4 8 4 4 2 2" xfId="45853"/>
    <cellStyle name="20% - Accent1 4 8 4 4 2 2 2" xfId="45854"/>
    <cellStyle name="20% - Accent1 4 8 4 4 2 3" xfId="45855"/>
    <cellStyle name="20% - Accent1 4 8 4 4 3" xfId="45856"/>
    <cellStyle name="20% - Accent1 4 8 4 4 3 2" xfId="45857"/>
    <cellStyle name="20% - Accent1 4 8 4 4 4" xfId="45858"/>
    <cellStyle name="20% - Accent1 4 8 4 5" xfId="45859"/>
    <cellStyle name="20% - Accent1 4 8 4 5 2" xfId="45860"/>
    <cellStyle name="20% - Accent1 4 8 4 5 2 2" xfId="45861"/>
    <cellStyle name="20% - Accent1 4 8 4 5 3" xfId="45862"/>
    <cellStyle name="20% - Accent1 4 8 4 6" xfId="45863"/>
    <cellStyle name="20% - Accent1 4 8 4 6 2" xfId="45864"/>
    <cellStyle name="20% - Accent1 4 8 4 6 2 2" xfId="45865"/>
    <cellStyle name="20% - Accent1 4 8 4 6 3" xfId="45866"/>
    <cellStyle name="20% - Accent1 4 8 4 7" xfId="45867"/>
    <cellStyle name="20% - Accent1 4 8 4 7 2" xfId="45868"/>
    <cellStyle name="20% - Accent1 4 8 4 8" xfId="45869"/>
    <cellStyle name="20% - Accent1 4 8 4 8 2" xfId="45870"/>
    <cellStyle name="20% - Accent1 4 8 4 9" xfId="45871"/>
    <cellStyle name="20% - Accent1 4 8 5" xfId="45872"/>
    <cellStyle name="20% - Accent1 4 8 5 2" xfId="45873"/>
    <cellStyle name="20% - Accent1 4 8 5 2 2" xfId="45874"/>
    <cellStyle name="20% - Accent1 4 8 5 2 2 2" xfId="45875"/>
    <cellStyle name="20% - Accent1 4 8 5 2 3" xfId="45876"/>
    <cellStyle name="20% - Accent1 4 8 5 3" xfId="45877"/>
    <cellStyle name="20% - Accent1 4 8 5 3 2" xfId="45878"/>
    <cellStyle name="20% - Accent1 4 8 5 4" xfId="45879"/>
    <cellStyle name="20% - Accent1 4 8 6" xfId="45880"/>
    <cellStyle name="20% - Accent1 4 8 6 2" xfId="45881"/>
    <cellStyle name="20% - Accent1 4 8 6 2 2" xfId="45882"/>
    <cellStyle name="20% - Accent1 4 8 6 2 2 2" xfId="45883"/>
    <cellStyle name="20% - Accent1 4 8 6 2 3" xfId="45884"/>
    <cellStyle name="20% - Accent1 4 8 6 3" xfId="45885"/>
    <cellStyle name="20% - Accent1 4 8 6 3 2" xfId="45886"/>
    <cellStyle name="20% - Accent1 4 8 6 4" xfId="45887"/>
    <cellStyle name="20% - Accent1 4 8 7" xfId="45888"/>
    <cellStyle name="20% - Accent1 4 8 7 2" xfId="45889"/>
    <cellStyle name="20% - Accent1 4 8 7 2 2" xfId="45890"/>
    <cellStyle name="20% - Accent1 4 8 7 2 2 2" xfId="45891"/>
    <cellStyle name="20% - Accent1 4 8 7 2 3" xfId="45892"/>
    <cellStyle name="20% - Accent1 4 8 7 3" xfId="45893"/>
    <cellStyle name="20% - Accent1 4 8 7 3 2" xfId="45894"/>
    <cellStyle name="20% - Accent1 4 8 7 4" xfId="45895"/>
    <cellStyle name="20% - Accent1 4 8 8" xfId="45896"/>
    <cellStyle name="20% - Accent1 4 8 8 2" xfId="45897"/>
    <cellStyle name="20% - Accent1 4 8 8 2 2" xfId="45898"/>
    <cellStyle name="20% - Accent1 4 8 8 3" xfId="45899"/>
    <cellStyle name="20% - Accent1 4 8 9" xfId="45900"/>
    <cellStyle name="20% - Accent1 4 8 9 2" xfId="45901"/>
    <cellStyle name="20% - Accent1 4 8 9 2 2" xfId="45902"/>
    <cellStyle name="20% - Accent1 4 8 9 3" xfId="45903"/>
    <cellStyle name="20% - Accent1 4 9" xfId="45904"/>
    <cellStyle name="20% - Accent1 4 9 10" xfId="45905"/>
    <cellStyle name="20% - Accent1 4 9 10 2" xfId="45906"/>
    <cellStyle name="20% - Accent1 4 9 11" xfId="45907"/>
    <cellStyle name="20% - Accent1 4 9 2" xfId="45908"/>
    <cellStyle name="20% - Accent1 4 9 2 2" xfId="45909"/>
    <cellStyle name="20% - Accent1 4 9 2 2 2" xfId="45910"/>
    <cellStyle name="20% - Accent1 4 9 2 2 2 2" xfId="45911"/>
    <cellStyle name="20% - Accent1 4 9 2 2 2 2 2" xfId="45912"/>
    <cellStyle name="20% - Accent1 4 9 2 2 2 3" xfId="45913"/>
    <cellStyle name="20% - Accent1 4 9 2 2 3" xfId="45914"/>
    <cellStyle name="20% - Accent1 4 9 2 2 3 2" xfId="45915"/>
    <cellStyle name="20% - Accent1 4 9 2 2 4" xfId="45916"/>
    <cellStyle name="20% - Accent1 4 9 2 3" xfId="45917"/>
    <cellStyle name="20% - Accent1 4 9 2 3 2" xfId="45918"/>
    <cellStyle name="20% - Accent1 4 9 2 3 2 2" xfId="45919"/>
    <cellStyle name="20% - Accent1 4 9 2 3 2 2 2" xfId="45920"/>
    <cellStyle name="20% - Accent1 4 9 2 3 2 3" xfId="45921"/>
    <cellStyle name="20% - Accent1 4 9 2 3 3" xfId="45922"/>
    <cellStyle name="20% - Accent1 4 9 2 3 3 2" xfId="45923"/>
    <cellStyle name="20% - Accent1 4 9 2 3 4" xfId="45924"/>
    <cellStyle name="20% - Accent1 4 9 2 4" xfId="45925"/>
    <cellStyle name="20% - Accent1 4 9 2 4 2" xfId="45926"/>
    <cellStyle name="20% - Accent1 4 9 2 4 2 2" xfId="45927"/>
    <cellStyle name="20% - Accent1 4 9 2 4 2 2 2" xfId="45928"/>
    <cellStyle name="20% - Accent1 4 9 2 4 2 3" xfId="45929"/>
    <cellStyle name="20% - Accent1 4 9 2 4 3" xfId="45930"/>
    <cellStyle name="20% - Accent1 4 9 2 4 3 2" xfId="45931"/>
    <cellStyle name="20% - Accent1 4 9 2 4 4" xfId="45932"/>
    <cellStyle name="20% - Accent1 4 9 2 5" xfId="45933"/>
    <cellStyle name="20% - Accent1 4 9 2 5 2" xfId="45934"/>
    <cellStyle name="20% - Accent1 4 9 2 5 2 2" xfId="45935"/>
    <cellStyle name="20% - Accent1 4 9 2 5 3" xfId="45936"/>
    <cellStyle name="20% - Accent1 4 9 2 6" xfId="45937"/>
    <cellStyle name="20% - Accent1 4 9 2 6 2" xfId="45938"/>
    <cellStyle name="20% - Accent1 4 9 2 6 2 2" xfId="45939"/>
    <cellStyle name="20% - Accent1 4 9 2 6 3" xfId="45940"/>
    <cellStyle name="20% - Accent1 4 9 2 7" xfId="45941"/>
    <cellStyle name="20% - Accent1 4 9 2 7 2" xfId="45942"/>
    <cellStyle name="20% - Accent1 4 9 2 8" xfId="45943"/>
    <cellStyle name="20% - Accent1 4 9 2 8 2" xfId="45944"/>
    <cellStyle name="20% - Accent1 4 9 2 9" xfId="45945"/>
    <cellStyle name="20% - Accent1 4 9 3" xfId="45946"/>
    <cellStyle name="20% - Accent1 4 9 3 2" xfId="45947"/>
    <cellStyle name="20% - Accent1 4 9 3 2 2" xfId="45948"/>
    <cellStyle name="20% - Accent1 4 9 3 2 2 2" xfId="45949"/>
    <cellStyle name="20% - Accent1 4 9 3 2 2 2 2" xfId="45950"/>
    <cellStyle name="20% - Accent1 4 9 3 2 2 3" xfId="45951"/>
    <cellStyle name="20% - Accent1 4 9 3 2 3" xfId="45952"/>
    <cellStyle name="20% - Accent1 4 9 3 2 3 2" xfId="45953"/>
    <cellStyle name="20% - Accent1 4 9 3 2 4" xfId="45954"/>
    <cellStyle name="20% - Accent1 4 9 3 3" xfId="45955"/>
    <cellStyle name="20% - Accent1 4 9 3 3 2" xfId="45956"/>
    <cellStyle name="20% - Accent1 4 9 3 3 2 2" xfId="45957"/>
    <cellStyle name="20% - Accent1 4 9 3 3 2 2 2" xfId="45958"/>
    <cellStyle name="20% - Accent1 4 9 3 3 2 3" xfId="45959"/>
    <cellStyle name="20% - Accent1 4 9 3 3 3" xfId="45960"/>
    <cellStyle name="20% - Accent1 4 9 3 3 3 2" xfId="45961"/>
    <cellStyle name="20% - Accent1 4 9 3 3 4" xfId="45962"/>
    <cellStyle name="20% - Accent1 4 9 3 4" xfId="45963"/>
    <cellStyle name="20% - Accent1 4 9 3 4 2" xfId="45964"/>
    <cellStyle name="20% - Accent1 4 9 3 4 2 2" xfId="45965"/>
    <cellStyle name="20% - Accent1 4 9 3 4 2 2 2" xfId="45966"/>
    <cellStyle name="20% - Accent1 4 9 3 4 2 3" xfId="45967"/>
    <cellStyle name="20% - Accent1 4 9 3 4 3" xfId="45968"/>
    <cellStyle name="20% - Accent1 4 9 3 4 3 2" xfId="45969"/>
    <cellStyle name="20% - Accent1 4 9 3 4 4" xfId="45970"/>
    <cellStyle name="20% - Accent1 4 9 3 5" xfId="45971"/>
    <cellStyle name="20% - Accent1 4 9 3 5 2" xfId="45972"/>
    <cellStyle name="20% - Accent1 4 9 3 5 2 2" xfId="45973"/>
    <cellStyle name="20% - Accent1 4 9 3 5 3" xfId="45974"/>
    <cellStyle name="20% - Accent1 4 9 3 6" xfId="45975"/>
    <cellStyle name="20% - Accent1 4 9 3 6 2" xfId="45976"/>
    <cellStyle name="20% - Accent1 4 9 3 6 2 2" xfId="45977"/>
    <cellStyle name="20% - Accent1 4 9 3 6 3" xfId="45978"/>
    <cellStyle name="20% - Accent1 4 9 3 7" xfId="45979"/>
    <cellStyle name="20% - Accent1 4 9 3 7 2" xfId="45980"/>
    <cellStyle name="20% - Accent1 4 9 3 8" xfId="45981"/>
    <cellStyle name="20% - Accent1 4 9 3 8 2" xfId="45982"/>
    <cellStyle name="20% - Accent1 4 9 3 9" xfId="45983"/>
    <cellStyle name="20% - Accent1 4 9 4" xfId="45984"/>
    <cellStyle name="20% - Accent1 4 9 4 2" xfId="45985"/>
    <cellStyle name="20% - Accent1 4 9 4 2 2" xfId="45986"/>
    <cellStyle name="20% - Accent1 4 9 4 2 2 2" xfId="45987"/>
    <cellStyle name="20% - Accent1 4 9 4 2 3" xfId="45988"/>
    <cellStyle name="20% - Accent1 4 9 4 3" xfId="45989"/>
    <cellStyle name="20% - Accent1 4 9 4 3 2" xfId="45990"/>
    <cellStyle name="20% - Accent1 4 9 4 4" xfId="45991"/>
    <cellStyle name="20% - Accent1 4 9 5" xfId="45992"/>
    <cellStyle name="20% - Accent1 4 9 5 2" xfId="45993"/>
    <cellStyle name="20% - Accent1 4 9 5 2 2" xfId="45994"/>
    <cellStyle name="20% - Accent1 4 9 5 2 2 2" xfId="45995"/>
    <cellStyle name="20% - Accent1 4 9 5 2 3" xfId="45996"/>
    <cellStyle name="20% - Accent1 4 9 5 3" xfId="45997"/>
    <cellStyle name="20% - Accent1 4 9 5 3 2" xfId="45998"/>
    <cellStyle name="20% - Accent1 4 9 5 4" xfId="45999"/>
    <cellStyle name="20% - Accent1 4 9 6" xfId="46000"/>
    <cellStyle name="20% - Accent1 4 9 6 2" xfId="46001"/>
    <cellStyle name="20% - Accent1 4 9 6 2 2" xfId="46002"/>
    <cellStyle name="20% - Accent1 4 9 6 2 2 2" xfId="46003"/>
    <cellStyle name="20% - Accent1 4 9 6 2 3" xfId="46004"/>
    <cellStyle name="20% - Accent1 4 9 6 3" xfId="46005"/>
    <cellStyle name="20% - Accent1 4 9 6 3 2" xfId="46006"/>
    <cellStyle name="20% - Accent1 4 9 6 4" xfId="46007"/>
    <cellStyle name="20% - Accent1 4 9 7" xfId="46008"/>
    <cellStyle name="20% - Accent1 4 9 7 2" xfId="46009"/>
    <cellStyle name="20% - Accent1 4 9 7 2 2" xfId="46010"/>
    <cellStyle name="20% - Accent1 4 9 7 3" xfId="46011"/>
    <cellStyle name="20% - Accent1 4 9 8" xfId="46012"/>
    <cellStyle name="20% - Accent1 4 9 8 2" xfId="46013"/>
    <cellStyle name="20% - Accent1 4 9 8 2 2" xfId="46014"/>
    <cellStyle name="20% - Accent1 4 9 8 3" xfId="46015"/>
    <cellStyle name="20% - Accent1 4 9 9" xfId="46016"/>
    <cellStyle name="20% - Accent1 4 9 9 2" xfId="46017"/>
    <cellStyle name="20% - Accent1 5" xfId="46018"/>
    <cellStyle name="20% - Accent1 5 10" xfId="46019"/>
    <cellStyle name="20% - Accent1 5 10 2" xfId="46020"/>
    <cellStyle name="20% - Accent1 5 10 2 2" xfId="46021"/>
    <cellStyle name="20% - Accent1 5 10 2 2 2" xfId="46022"/>
    <cellStyle name="20% - Accent1 5 10 2 3" xfId="46023"/>
    <cellStyle name="20% - Accent1 5 10 3" xfId="46024"/>
    <cellStyle name="20% - Accent1 5 10 3 2" xfId="46025"/>
    <cellStyle name="20% - Accent1 5 10 4" xfId="46026"/>
    <cellStyle name="20% - Accent1 5 11" xfId="46027"/>
    <cellStyle name="20% - Accent1 5 11 2" xfId="46028"/>
    <cellStyle name="20% - Accent1 5 11 2 2" xfId="46029"/>
    <cellStyle name="20% - Accent1 5 11 2 2 2" xfId="46030"/>
    <cellStyle name="20% - Accent1 5 11 2 3" xfId="46031"/>
    <cellStyle name="20% - Accent1 5 11 3" xfId="46032"/>
    <cellStyle name="20% - Accent1 5 11 3 2" xfId="46033"/>
    <cellStyle name="20% - Accent1 5 11 4" xfId="46034"/>
    <cellStyle name="20% - Accent1 5 12" xfId="46035"/>
    <cellStyle name="20% - Accent1 5 12 2" xfId="46036"/>
    <cellStyle name="20% - Accent1 5 12 2 2" xfId="46037"/>
    <cellStyle name="20% - Accent1 5 12 3" xfId="46038"/>
    <cellStyle name="20% - Accent1 5 13" xfId="46039"/>
    <cellStyle name="20% - Accent1 5 13 2" xfId="46040"/>
    <cellStyle name="20% - Accent1 5 13 2 2" xfId="46041"/>
    <cellStyle name="20% - Accent1 5 13 3" xfId="46042"/>
    <cellStyle name="20% - Accent1 5 14" xfId="46043"/>
    <cellStyle name="20% - Accent1 5 14 2" xfId="46044"/>
    <cellStyle name="20% - Accent1 5 15" xfId="46045"/>
    <cellStyle name="20% - Accent1 5 15 2" xfId="46046"/>
    <cellStyle name="20% - Accent1 5 16" xfId="46047"/>
    <cellStyle name="20% - Accent1 5 2" xfId="46048"/>
    <cellStyle name="20% - Accent1 5 2 10" xfId="46049"/>
    <cellStyle name="20% - Accent1 5 2 10 2" xfId="46050"/>
    <cellStyle name="20% - Accent1 5 2 10 2 2" xfId="46051"/>
    <cellStyle name="20% - Accent1 5 2 10 2 2 2" xfId="46052"/>
    <cellStyle name="20% - Accent1 5 2 10 2 3" xfId="46053"/>
    <cellStyle name="20% - Accent1 5 2 10 3" xfId="46054"/>
    <cellStyle name="20% - Accent1 5 2 10 3 2" xfId="46055"/>
    <cellStyle name="20% - Accent1 5 2 10 4" xfId="46056"/>
    <cellStyle name="20% - Accent1 5 2 11" xfId="46057"/>
    <cellStyle name="20% - Accent1 5 2 11 2" xfId="46058"/>
    <cellStyle name="20% - Accent1 5 2 11 2 2" xfId="46059"/>
    <cellStyle name="20% - Accent1 5 2 11 3" xfId="46060"/>
    <cellStyle name="20% - Accent1 5 2 12" xfId="46061"/>
    <cellStyle name="20% - Accent1 5 2 12 2" xfId="46062"/>
    <cellStyle name="20% - Accent1 5 2 12 2 2" xfId="46063"/>
    <cellStyle name="20% - Accent1 5 2 12 3" xfId="46064"/>
    <cellStyle name="20% - Accent1 5 2 13" xfId="46065"/>
    <cellStyle name="20% - Accent1 5 2 13 2" xfId="46066"/>
    <cellStyle name="20% - Accent1 5 2 14" xfId="46067"/>
    <cellStyle name="20% - Accent1 5 2 14 2" xfId="46068"/>
    <cellStyle name="20% - Accent1 5 2 15" xfId="46069"/>
    <cellStyle name="20% - Accent1 5 2 2" xfId="46070"/>
    <cellStyle name="20% - Accent1 5 2 2 10" xfId="46071"/>
    <cellStyle name="20% - Accent1 5 2 2 10 2" xfId="46072"/>
    <cellStyle name="20% - Accent1 5 2 2 10 2 2" xfId="46073"/>
    <cellStyle name="20% - Accent1 5 2 2 10 3" xfId="46074"/>
    <cellStyle name="20% - Accent1 5 2 2 11" xfId="46075"/>
    <cellStyle name="20% - Accent1 5 2 2 11 2" xfId="46076"/>
    <cellStyle name="20% - Accent1 5 2 2 11 2 2" xfId="46077"/>
    <cellStyle name="20% - Accent1 5 2 2 11 3" xfId="46078"/>
    <cellStyle name="20% - Accent1 5 2 2 12" xfId="46079"/>
    <cellStyle name="20% - Accent1 5 2 2 12 2" xfId="46080"/>
    <cellStyle name="20% - Accent1 5 2 2 13" xfId="46081"/>
    <cellStyle name="20% - Accent1 5 2 2 13 2" xfId="46082"/>
    <cellStyle name="20% - Accent1 5 2 2 14" xfId="46083"/>
    <cellStyle name="20% - Accent1 5 2 2 2" xfId="46084"/>
    <cellStyle name="20% - Accent1 5 2 2 2 10" xfId="46085"/>
    <cellStyle name="20% - Accent1 5 2 2 2 10 2" xfId="46086"/>
    <cellStyle name="20% - Accent1 5 2 2 2 11" xfId="46087"/>
    <cellStyle name="20% - Accent1 5 2 2 2 2" xfId="46088"/>
    <cellStyle name="20% - Accent1 5 2 2 2 2 2" xfId="46089"/>
    <cellStyle name="20% - Accent1 5 2 2 2 2 2 2" xfId="46090"/>
    <cellStyle name="20% - Accent1 5 2 2 2 2 2 2 2" xfId="46091"/>
    <cellStyle name="20% - Accent1 5 2 2 2 2 2 2 2 2" xfId="46092"/>
    <cellStyle name="20% - Accent1 5 2 2 2 2 2 2 3" xfId="46093"/>
    <cellStyle name="20% - Accent1 5 2 2 2 2 2 3" xfId="46094"/>
    <cellStyle name="20% - Accent1 5 2 2 2 2 2 3 2" xfId="46095"/>
    <cellStyle name="20% - Accent1 5 2 2 2 2 2 4" xfId="46096"/>
    <cellStyle name="20% - Accent1 5 2 2 2 2 3" xfId="46097"/>
    <cellStyle name="20% - Accent1 5 2 2 2 2 3 2" xfId="46098"/>
    <cellStyle name="20% - Accent1 5 2 2 2 2 3 2 2" xfId="46099"/>
    <cellStyle name="20% - Accent1 5 2 2 2 2 3 2 2 2" xfId="46100"/>
    <cellStyle name="20% - Accent1 5 2 2 2 2 3 2 3" xfId="46101"/>
    <cellStyle name="20% - Accent1 5 2 2 2 2 3 3" xfId="46102"/>
    <cellStyle name="20% - Accent1 5 2 2 2 2 3 3 2" xfId="46103"/>
    <cellStyle name="20% - Accent1 5 2 2 2 2 3 4" xfId="46104"/>
    <cellStyle name="20% - Accent1 5 2 2 2 2 4" xfId="46105"/>
    <cellStyle name="20% - Accent1 5 2 2 2 2 4 2" xfId="46106"/>
    <cellStyle name="20% - Accent1 5 2 2 2 2 4 2 2" xfId="46107"/>
    <cellStyle name="20% - Accent1 5 2 2 2 2 4 2 2 2" xfId="46108"/>
    <cellStyle name="20% - Accent1 5 2 2 2 2 4 2 3" xfId="46109"/>
    <cellStyle name="20% - Accent1 5 2 2 2 2 4 3" xfId="46110"/>
    <cellStyle name="20% - Accent1 5 2 2 2 2 4 3 2" xfId="46111"/>
    <cellStyle name="20% - Accent1 5 2 2 2 2 4 4" xfId="46112"/>
    <cellStyle name="20% - Accent1 5 2 2 2 2 5" xfId="46113"/>
    <cellStyle name="20% - Accent1 5 2 2 2 2 5 2" xfId="46114"/>
    <cellStyle name="20% - Accent1 5 2 2 2 2 5 2 2" xfId="46115"/>
    <cellStyle name="20% - Accent1 5 2 2 2 2 5 3" xfId="46116"/>
    <cellStyle name="20% - Accent1 5 2 2 2 2 6" xfId="46117"/>
    <cellStyle name="20% - Accent1 5 2 2 2 2 6 2" xfId="46118"/>
    <cellStyle name="20% - Accent1 5 2 2 2 2 6 2 2" xfId="46119"/>
    <cellStyle name="20% - Accent1 5 2 2 2 2 6 3" xfId="46120"/>
    <cellStyle name="20% - Accent1 5 2 2 2 2 7" xfId="46121"/>
    <cellStyle name="20% - Accent1 5 2 2 2 2 7 2" xfId="46122"/>
    <cellStyle name="20% - Accent1 5 2 2 2 2 8" xfId="46123"/>
    <cellStyle name="20% - Accent1 5 2 2 2 2 8 2" xfId="46124"/>
    <cellStyle name="20% - Accent1 5 2 2 2 2 9" xfId="46125"/>
    <cellStyle name="20% - Accent1 5 2 2 2 3" xfId="46126"/>
    <cellStyle name="20% - Accent1 5 2 2 2 3 2" xfId="46127"/>
    <cellStyle name="20% - Accent1 5 2 2 2 3 2 2" xfId="46128"/>
    <cellStyle name="20% - Accent1 5 2 2 2 3 2 2 2" xfId="46129"/>
    <cellStyle name="20% - Accent1 5 2 2 2 3 2 2 2 2" xfId="46130"/>
    <cellStyle name="20% - Accent1 5 2 2 2 3 2 2 3" xfId="46131"/>
    <cellStyle name="20% - Accent1 5 2 2 2 3 2 3" xfId="46132"/>
    <cellStyle name="20% - Accent1 5 2 2 2 3 2 3 2" xfId="46133"/>
    <cellStyle name="20% - Accent1 5 2 2 2 3 2 4" xfId="46134"/>
    <cellStyle name="20% - Accent1 5 2 2 2 3 3" xfId="46135"/>
    <cellStyle name="20% - Accent1 5 2 2 2 3 3 2" xfId="46136"/>
    <cellStyle name="20% - Accent1 5 2 2 2 3 3 2 2" xfId="46137"/>
    <cellStyle name="20% - Accent1 5 2 2 2 3 3 2 2 2" xfId="46138"/>
    <cellStyle name="20% - Accent1 5 2 2 2 3 3 2 3" xfId="46139"/>
    <cellStyle name="20% - Accent1 5 2 2 2 3 3 3" xfId="46140"/>
    <cellStyle name="20% - Accent1 5 2 2 2 3 3 3 2" xfId="46141"/>
    <cellStyle name="20% - Accent1 5 2 2 2 3 3 4" xfId="46142"/>
    <cellStyle name="20% - Accent1 5 2 2 2 3 4" xfId="46143"/>
    <cellStyle name="20% - Accent1 5 2 2 2 3 4 2" xfId="46144"/>
    <cellStyle name="20% - Accent1 5 2 2 2 3 4 2 2" xfId="46145"/>
    <cellStyle name="20% - Accent1 5 2 2 2 3 4 2 2 2" xfId="46146"/>
    <cellStyle name="20% - Accent1 5 2 2 2 3 4 2 3" xfId="46147"/>
    <cellStyle name="20% - Accent1 5 2 2 2 3 4 3" xfId="46148"/>
    <cellStyle name="20% - Accent1 5 2 2 2 3 4 3 2" xfId="46149"/>
    <cellStyle name="20% - Accent1 5 2 2 2 3 4 4" xfId="46150"/>
    <cellStyle name="20% - Accent1 5 2 2 2 3 5" xfId="46151"/>
    <cellStyle name="20% - Accent1 5 2 2 2 3 5 2" xfId="46152"/>
    <cellStyle name="20% - Accent1 5 2 2 2 3 5 2 2" xfId="46153"/>
    <cellStyle name="20% - Accent1 5 2 2 2 3 5 3" xfId="46154"/>
    <cellStyle name="20% - Accent1 5 2 2 2 3 6" xfId="46155"/>
    <cellStyle name="20% - Accent1 5 2 2 2 3 6 2" xfId="46156"/>
    <cellStyle name="20% - Accent1 5 2 2 2 3 6 2 2" xfId="46157"/>
    <cellStyle name="20% - Accent1 5 2 2 2 3 6 3" xfId="46158"/>
    <cellStyle name="20% - Accent1 5 2 2 2 3 7" xfId="46159"/>
    <cellStyle name="20% - Accent1 5 2 2 2 3 7 2" xfId="46160"/>
    <cellStyle name="20% - Accent1 5 2 2 2 3 8" xfId="46161"/>
    <cellStyle name="20% - Accent1 5 2 2 2 3 8 2" xfId="46162"/>
    <cellStyle name="20% - Accent1 5 2 2 2 3 9" xfId="46163"/>
    <cellStyle name="20% - Accent1 5 2 2 2 4" xfId="46164"/>
    <cellStyle name="20% - Accent1 5 2 2 2 4 2" xfId="46165"/>
    <cellStyle name="20% - Accent1 5 2 2 2 4 2 2" xfId="46166"/>
    <cellStyle name="20% - Accent1 5 2 2 2 4 2 2 2" xfId="46167"/>
    <cellStyle name="20% - Accent1 5 2 2 2 4 2 3" xfId="46168"/>
    <cellStyle name="20% - Accent1 5 2 2 2 4 3" xfId="46169"/>
    <cellStyle name="20% - Accent1 5 2 2 2 4 3 2" xfId="46170"/>
    <cellStyle name="20% - Accent1 5 2 2 2 4 4" xfId="46171"/>
    <cellStyle name="20% - Accent1 5 2 2 2 5" xfId="46172"/>
    <cellStyle name="20% - Accent1 5 2 2 2 5 2" xfId="46173"/>
    <cellStyle name="20% - Accent1 5 2 2 2 5 2 2" xfId="46174"/>
    <cellStyle name="20% - Accent1 5 2 2 2 5 2 2 2" xfId="46175"/>
    <cellStyle name="20% - Accent1 5 2 2 2 5 2 3" xfId="46176"/>
    <cellStyle name="20% - Accent1 5 2 2 2 5 3" xfId="46177"/>
    <cellStyle name="20% - Accent1 5 2 2 2 5 3 2" xfId="46178"/>
    <cellStyle name="20% - Accent1 5 2 2 2 5 4" xfId="46179"/>
    <cellStyle name="20% - Accent1 5 2 2 2 6" xfId="46180"/>
    <cellStyle name="20% - Accent1 5 2 2 2 6 2" xfId="46181"/>
    <cellStyle name="20% - Accent1 5 2 2 2 6 2 2" xfId="46182"/>
    <cellStyle name="20% - Accent1 5 2 2 2 6 2 2 2" xfId="46183"/>
    <cellStyle name="20% - Accent1 5 2 2 2 6 2 3" xfId="46184"/>
    <cellStyle name="20% - Accent1 5 2 2 2 6 3" xfId="46185"/>
    <cellStyle name="20% - Accent1 5 2 2 2 6 3 2" xfId="46186"/>
    <cellStyle name="20% - Accent1 5 2 2 2 6 4" xfId="46187"/>
    <cellStyle name="20% - Accent1 5 2 2 2 7" xfId="46188"/>
    <cellStyle name="20% - Accent1 5 2 2 2 7 2" xfId="46189"/>
    <cellStyle name="20% - Accent1 5 2 2 2 7 2 2" xfId="46190"/>
    <cellStyle name="20% - Accent1 5 2 2 2 7 3" xfId="46191"/>
    <cellStyle name="20% - Accent1 5 2 2 2 8" xfId="46192"/>
    <cellStyle name="20% - Accent1 5 2 2 2 8 2" xfId="46193"/>
    <cellStyle name="20% - Accent1 5 2 2 2 8 2 2" xfId="46194"/>
    <cellStyle name="20% - Accent1 5 2 2 2 8 3" xfId="46195"/>
    <cellStyle name="20% - Accent1 5 2 2 2 9" xfId="46196"/>
    <cellStyle name="20% - Accent1 5 2 2 2 9 2" xfId="46197"/>
    <cellStyle name="20% - Accent1 5 2 2 3" xfId="46198"/>
    <cellStyle name="20% - Accent1 5 2 2 3 10" xfId="46199"/>
    <cellStyle name="20% - Accent1 5 2 2 3 10 2" xfId="46200"/>
    <cellStyle name="20% - Accent1 5 2 2 3 11" xfId="46201"/>
    <cellStyle name="20% - Accent1 5 2 2 3 2" xfId="46202"/>
    <cellStyle name="20% - Accent1 5 2 2 3 2 2" xfId="46203"/>
    <cellStyle name="20% - Accent1 5 2 2 3 2 2 2" xfId="46204"/>
    <cellStyle name="20% - Accent1 5 2 2 3 2 2 2 2" xfId="46205"/>
    <cellStyle name="20% - Accent1 5 2 2 3 2 2 2 2 2" xfId="46206"/>
    <cellStyle name="20% - Accent1 5 2 2 3 2 2 2 3" xfId="46207"/>
    <cellStyle name="20% - Accent1 5 2 2 3 2 2 3" xfId="46208"/>
    <cellStyle name="20% - Accent1 5 2 2 3 2 2 3 2" xfId="46209"/>
    <cellStyle name="20% - Accent1 5 2 2 3 2 2 4" xfId="46210"/>
    <cellStyle name="20% - Accent1 5 2 2 3 2 3" xfId="46211"/>
    <cellStyle name="20% - Accent1 5 2 2 3 2 3 2" xfId="46212"/>
    <cellStyle name="20% - Accent1 5 2 2 3 2 3 2 2" xfId="46213"/>
    <cellStyle name="20% - Accent1 5 2 2 3 2 3 2 2 2" xfId="46214"/>
    <cellStyle name="20% - Accent1 5 2 2 3 2 3 2 3" xfId="46215"/>
    <cellStyle name="20% - Accent1 5 2 2 3 2 3 3" xfId="46216"/>
    <cellStyle name="20% - Accent1 5 2 2 3 2 3 3 2" xfId="46217"/>
    <cellStyle name="20% - Accent1 5 2 2 3 2 3 4" xfId="46218"/>
    <cellStyle name="20% - Accent1 5 2 2 3 2 4" xfId="46219"/>
    <cellStyle name="20% - Accent1 5 2 2 3 2 4 2" xfId="46220"/>
    <cellStyle name="20% - Accent1 5 2 2 3 2 4 2 2" xfId="46221"/>
    <cellStyle name="20% - Accent1 5 2 2 3 2 4 2 2 2" xfId="46222"/>
    <cellStyle name="20% - Accent1 5 2 2 3 2 4 2 3" xfId="46223"/>
    <cellStyle name="20% - Accent1 5 2 2 3 2 4 3" xfId="46224"/>
    <cellStyle name="20% - Accent1 5 2 2 3 2 4 3 2" xfId="46225"/>
    <cellStyle name="20% - Accent1 5 2 2 3 2 4 4" xfId="46226"/>
    <cellStyle name="20% - Accent1 5 2 2 3 2 5" xfId="46227"/>
    <cellStyle name="20% - Accent1 5 2 2 3 2 5 2" xfId="46228"/>
    <cellStyle name="20% - Accent1 5 2 2 3 2 5 2 2" xfId="46229"/>
    <cellStyle name="20% - Accent1 5 2 2 3 2 5 3" xfId="46230"/>
    <cellStyle name="20% - Accent1 5 2 2 3 2 6" xfId="46231"/>
    <cellStyle name="20% - Accent1 5 2 2 3 2 6 2" xfId="46232"/>
    <cellStyle name="20% - Accent1 5 2 2 3 2 6 2 2" xfId="46233"/>
    <cellStyle name="20% - Accent1 5 2 2 3 2 6 3" xfId="46234"/>
    <cellStyle name="20% - Accent1 5 2 2 3 2 7" xfId="46235"/>
    <cellStyle name="20% - Accent1 5 2 2 3 2 7 2" xfId="46236"/>
    <cellStyle name="20% - Accent1 5 2 2 3 2 8" xfId="46237"/>
    <cellStyle name="20% - Accent1 5 2 2 3 2 8 2" xfId="46238"/>
    <cellStyle name="20% - Accent1 5 2 2 3 2 9" xfId="46239"/>
    <cellStyle name="20% - Accent1 5 2 2 3 3" xfId="46240"/>
    <cellStyle name="20% - Accent1 5 2 2 3 3 2" xfId="46241"/>
    <cellStyle name="20% - Accent1 5 2 2 3 3 2 2" xfId="46242"/>
    <cellStyle name="20% - Accent1 5 2 2 3 3 2 2 2" xfId="46243"/>
    <cellStyle name="20% - Accent1 5 2 2 3 3 2 2 2 2" xfId="46244"/>
    <cellStyle name="20% - Accent1 5 2 2 3 3 2 2 3" xfId="46245"/>
    <cellStyle name="20% - Accent1 5 2 2 3 3 2 3" xfId="46246"/>
    <cellStyle name="20% - Accent1 5 2 2 3 3 2 3 2" xfId="46247"/>
    <cellStyle name="20% - Accent1 5 2 2 3 3 2 4" xfId="46248"/>
    <cellStyle name="20% - Accent1 5 2 2 3 3 3" xfId="46249"/>
    <cellStyle name="20% - Accent1 5 2 2 3 3 3 2" xfId="46250"/>
    <cellStyle name="20% - Accent1 5 2 2 3 3 3 2 2" xfId="46251"/>
    <cellStyle name="20% - Accent1 5 2 2 3 3 3 2 2 2" xfId="46252"/>
    <cellStyle name="20% - Accent1 5 2 2 3 3 3 2 3" xfId="46253"/>
    <cellStyle name="20% - Accent1 5 2 2 3 3 3 3" xfId="46254"/>
    <cellStyle name="20% - Accent1 5 2 2 3 3 3 3 2" xfId="46255"/>
    <cellStyle name="20% - Accent1 5 2 2 3 3 3 4" xfId="46256"/>
    <cellStyle name="20% - Accent1 5 2 2 3 3 4" xfId="46257"/>
    <cellStyle name="20% - Accent1 5 2 2 3 3 4 2" xfId="46258"/>
    <cellStyle name="20% - Accent1 5 2 2 3 3 4 2 2" xfId="46259"/>
    <cellStyle name="20% - Accent1 5 2 2 3 3 4 2 2 2" xfId="46260"/>
    <cellStyle name="20% - Accent1 5 2 2 3 3 4 2 3" xfId="46261"/>
    <cellStyle name="20% - Accent1 5 2 2 3 3 4 3" xfId="46262"/>
    <cellStyle name="20% - Accent1 5 2 2 3 3 4 3 2" xfId="46263"/>
    <cellStyle name="20% - Accent1 5 2 2 3 3 4 4" xfId="46264"/>
    <cellStyle name="20% - Accent1 5 2 2 3 3 5" xfId="46265"/>
    <cellStyle name="20% - Accent1 5 2 2 3 3 5 2" xfId="46266"/>
    <cellStyle name="20% - Accent1 5 2 2 3 3 5 2 2" xfId="46267"/>
    <cellStyle name="20% - Accent1 5 2 2 3 3 5 3" xfId="46268"/>
    <cellStyle name="20% - Accent1 5 2 2 3 3 6" xfId="46269"/>
    <cellStyle name="20% - Accent1 5 2 2 3 3 6 2" xfId="46270"/>
    <cellStyle name="20% - Accent1 5 2 2 3 3 6 2 2" xfId="46271"/>
    <cellStyle name="20% - Accent1 5 2 2 3 3 6 3" xfId="46272"/>
    <cellStyle name="20% - Accent1 5 2 2 3 3 7" xfId="46273"/>
    <cellStyle name="20% - Accent1 5 2 2 3 3 7 2" xfId="46274"/>
    <cellStyle name="20% - Accent1 5 2 2 3 3 8" xfId="46275"/>
    <cellStyle name="20% - Accent1 5 2 2 3 3 8 2" xfId="46276"/>
    <cellStyle name="20% - Accent1 5 2 2 3 3 9" xfId="46277"/>
    <cellStyle name="20% - Accent1 5 2 2 3 4" xfId="46278"/>
    <cellStyle name="20% - Accent1 5 2 2 3 4 2" xfId="46279"/>
    <cellStyle name="20% - Accent1 5 2 2 3 4 2 2" xfId="46280"/>
    <cellStyle name="20% - Accent1 5 2 2 3 4 2 2 2" xfId="46281"/>
    <cellStyle name="20% - Accent1 5 2 2 3 4 2 3" xfId="46282"/>
    <cellStyle name="20% - Accent1 5 2 2 3 4 3" xfId="46283"/>
    <cellStyle name="20% - Accent1 5 2 2 3 4 3 2" xfId="46284"/>
    <cellStyle name="20% - Accent1 5 2 2 3 4 4" xfId="46285"/>
    <cellStyle name="20% - Accent1 5 2 2 3 5" xfId="46286"/>
    <cellStyle name="20% - Accent1 5 2 2 3 5 2" xfId="46287"/>
    <cellStyle name="20% - Accent1 5 2 2 3 5 2 2" xfId="46288"/>
    <cellStyle name="20% - Accent1 5 2 2 3 5 2 2 2" xfId="46289"/>
    <cellStyle name="20% - Accent1 5 2 2 3 5 2 3" xfId="46290"/>
    <cellStyle name="20% - Accent1 5 2 2 3 5 3" xfId="46291"/>
    <cellStyle name="20% - Accent1 5 2 2 3 5 3 2" xfId="46292"/>
    <cellStyle name="20% - Accent1 5 2 2 3 5 4" xfId="46293"/>
    <cellStyle name="20% - Accent1 5 2 2 3 6" xfId="46294"/>
    <cellStyle name="20% - Accent1 5 2 2 3 6 2" xfId="46295"/>
    <cellStyle name="20% - Accent1 5 2 2 3 6 2 2" xfId="46296"/>
    <cellStyle name="20% - Accent1 5 2 2 3 6 2 2 2" xfId="46297"/>
    <cellStyle name="20% - Accent1 5 2 2 3 6 2 3" xfId="46298"/>
    <cellStyle name="20% - Accent1 5 2 2 3 6 3" xfId="46299"/>
    <cellStyle name="20% - Accent1 5 2 2 3 6 3 2" xfId="46300"/>
    <cellStyle name="20% - Accent1 5 2 2 3 6 4" xfId="46301"/>
    <cellStyle name="20% - Accent1 5 2 2 3 7" xfId="46302"/>
    <cellStyle name="20% - Accent1 5 2 2 3 7 2" xfId="46303"/>
    <cellStyle name="20% - Accent1 5 2 2 3 7 2 2" xfId="46304"/>
    <cellStyle name="20% - Accent1 5 2 2 3 7 3" xfId="46305"/>
    <cellStyle name="20% - Accent1 5 2 2 3 8" xfId="46306"/>
    <cellStyle name="20% - Accent1 5 2 2 3 8 2" xfId="46307"/>
    <cellStyle name="20% - Accent1 5 2 2 3 8 2 2" xfId="46308"/>
    <cellStyle name="20% - Accent1 5 2 2 3 8 3" xfId="46309"/>
    <cellStyle name="20% - Accent1 5 2 2 3 9" xfId="46310"/>
    <cellStyle name="20% - Accent1 5 2 2 3 9 2" xfId="46311"/>
    <cellStyle name="20% - Accent1 5 2 2 4" xfId="46312"/>
    <cellStyle name="20% - Accent1 5 2 2 4 10" xfId="46313"/>
    <cellStyle name="20% - Accent1 5 2 2 4 10 2" xfId="46314"/>
    <cellStyle name="20% - Accent1 5 2 2 4 11" xfId="46315"/>
    <cellStyle name="20% - Accent1 5 2 2 4 2" xfId="46316"/>
    <cellStyle name="20% - Accent1 5 2 2 4 2 2" xfId="46317"/>
    <cellStyle name="20% - Accent1 5 2 2 4 2 2 2" xfId="46318"/>
    <cellStyle name="20% - Accent1 5 2 2 4 2 2 2 2" xfId="46319"/>
    <cellStyle name="20% - Accent1 5 2 2 4 2 2 2 2 2" xfId="46320"/>
    <cellStyle name="20% - Accent1 5 2 2 4 2 2 2 3" xfId="46321"/>
    <cellStyle name="20% - Accent1 5 2 2 4 2 2 3" xfId="46322"/>
    <cellStyle name="20% - Accent1 5 2 2 4 2 2 3 2" xfId="46323"/>
    <cellStyle name="20% - Accent1 5 2 2 4 2 2 4" xfId="46324"/>
    <cellStyle name="20% - Accent1 5 2 2 4 2 3" xfId="46325"/>
    <cellStyle name="20% - Accent1 5 2 2 4 2 3 2" xfId="46326"/>
    <cellStyle name="20% - Accent1 5 2 2 4 2 3 2 2" xfId="46327"/>
    <cellStyle name="20% - Accent1 5 2 2 4 2 3 2 2 2" xfId="46328"/>
    <cellStyle name="20% - Accent1 5 2 2 4 2 3 2 3" xfId="46329"/>
    <cellStyle name="20% - Accent1 5 2 2 4 2 3 3" xfId="46330"/>
    <cellStyle name="20% - Accent1 5 2 2 4 2 3 3 2" xfId="46331"/>
    <cellStyle name="20% - Accent1 5 2 2 4 2 3 4" xfId="46332"/>
    <cellStyle name="20% - Accent1 5 2 2 4 2 4" xfId="46333"/>
    <cellStyle name="20% - Accent1 5 2 2 4 2 4 2" xfId="46334"/>
    <cellStyle name="20% - Accent1 5 2 2 4 2 4 2 2" xfId="46335"/>
    <cellStyle name="20% - Accent1 5 2 2 4 2 4 2 2 2" xfId="46336"/>
    <cellStyle name="20% - Accent1 5 2 2 4 2 4 2 3" xfId="46337"/>
    <cellStyle name="20% - Accent1 5 2 2 4 2 4 3" xfId="46338"/>
    <cellStyle name="20% - Accent1 5 2 2 4 2 4 3 2" xfId="46339"/>
    <cellStyle name="20% - Accent1 5 2 2 4 2 4 4" xfId="46340"/>
    <cellStyle name="20% - Accent1 5 2 2 4 2 5" xfId="46341"/>
    <cellStyle name="20% - Accent1 5 2 2 4 2 5 2" xfId="46342"/>
    <cellStyle name="20% - Accent1 5 2 2 4 2 5 2 2" xfId="46343"/>
    <cellStyle name="20% - Accent1 5 2 2 4 2 5 3" xfId="46344"/>
    <cellStyle name="20% - Accent1 5 2 2 4 2 6" xfId="46345"/>
    <cellStyle name="20% - Accent1 5 2 2 4 2 6 2" xfId="46346"/>
    <cellStyle name="20% - Accent1 5 2 2 4 2 6 2 2" xfId="46347"/>
    <cellStyle name="20% - Accent1 5 2 2 4 2 6 3" xfId="46348"/>
    <cellStyle name="20% - Accent1 5 2 2 4 2 7" xfId="46349"/>
    <cellStyle name="20% - Accent1 5 2 2 4 2 7 2" xfId="46350"/>
    <cellStyle name="20% - Accent1 5 2 2 4 2 8" xfId="46351"/>
    <cellStyle name="20% - Accent1 5 2 2 4 2 8 2" xfId="46352"/>
    <cellStyle name="20% - Accent1 5 2 2 4 2 9" xfId="46353"/>
    <cellStyle name="20% - Accent1 5 2 2 4 3" xfId="46354"/>
    <cellStyle name="20% - Accent1 5 2 2 4 3 2" xfId="46355"/>
    <cellStyle name="20% - Accent1 5 2 2 4 3 2 2" xfId="46356"/>
    <cellStyle name="20% - Accent1 5 2 2 4 3 2 2 2" xfId="46357"/>
    <cellStyle name="20% - Accent1 5 2 2 4 3 2 2 2 2" xfId="46358"/>
    <cellStyle name="20% - Accent1 5 2 2 4 3 2 2 3" xfId="46359"/>
    <cellStyle name="20% - Accent1 5 2 2 4 3 2 3" xfId="46360"/>
    <cellStyle name="20% - Accent1 5 2 2 4 3 2 3 2" xfId="46361"/>
    <cellStyle name="20% - Accent1 5 2 2 4 3 2 4" xfId="46362"/>
    <cellStyle name="20% - Accent1 5 2 2 4 3 3" xfId="46363"/>
    <cellStyle name="20% - Accent1 5 2 2 4 3 3 2" xfId="46364"/>
    <cellStyle name="20% - Accent1 5 2 2 4 3 3 2 2" xfId="46365"/>
    <cellStyle name="20% - Accent1 5 2 2 4 3 3 2 2 2" xfId="46366"/>
    <cellStyle name="20% - Accent1 5 2 2 4 3 3 2 3" xfId="46367"/>
    <cellStyle name="20% - Accent1 5 2 2 4 3 3 3" xfId="46368"/>
    <cellStyle name="20% - Accent1 5 2 2 4 3 3 3 2" xfId="46369"/>
    <cellStyle name="20% - Accent1 5 2 2 4 3 3 4" xfId="46370"/>
    <cellStyle name="20% - Accent1 5 2 2 4 3 4" xfId="46371"/>
    <cellStyle name="20% - Accent1 5 2 2 4 3 4 2" xfId="46372"/>
    <cellStyle name="20% - Accent1 5 2 2 4 3 4 2 2" xfId="46373"/>
    <cellStyle name="20% - Accent1 5 2 2 4 3 4 2 2 2" xfId="46374"/>
    <cellStyle name="20% - Accent1 5 2 2 4 3 4 2 3" xfId="46375"/>
    <cellStyle name="20% - Accent1 5 2 2 4 3 4 3" xfId="46376"/>
    <cellStyle name="20% - Accent1 5 2 2 4 3 4 3 2" xfId="46377"/>
    <cellStyle name="20% - Accent1 5 2 2 4 3 4 4" xfId="46378"/>
    <cellStyle name="20% - Accent1 5 2 2 4 3 5" xfId="46379"/>
    <cellStyle name="20% - Accent1 5 2 2 4 3 5 2" xfId="46380"/>
    <cellStyle name="20% - Accent1 5 2 2 4 3 5 2 2" xfId="46381"/>
    <cellStyle name="20% - Accent1 5 2 2 4 3 5 3" xfId="46382"/>
    <cellStyle name="20% - Accent1 5 2 2 4 3 6" xfId="46383"/>
    <cellStyle name="20% - Accent1 5 2 2 4 3 6 2" xfId="46384"/>
    <cellStyle name="20% - Accent1 5 2 2 4 3 6 2 2" xfId="46385"/>
    <cellStyle name="20% - Accent1 5 2 2 4 3 6 3" xfId="46386"/>
    <cellStyle name="20% - Accent1 5 2 2 4 3 7" xfId="46387"/>
    <cellStyle name="20% - Accent1 5 2 2 4 3 7 2" xfId="46388"/>
    <cellStyle name="20% - Accent1 5 2 2 4 3 8" xfId="46389"/>
    <cellStyle name="20% - Accent1 5 2 2 4 3 8 2" xfId="46390"/>
    <cellStyle name="20% - Accent1 5 2 2 4 3 9" xfId="46391"/>
    <cellStyle name="20% - Accent1 5 2 2 4 4" xfId="46392"/>
    <cellStyle name="20% - Accent1 5 2 2 4 4 2" xfId="46393"/>
    <cellStyle name="20% - Accent1 5 2 2 4 4 2 2" xfId="46394"/>
    <cellStyle name="20% - Accent1 5 2 2 4 4 2 2 2" xfId="46395"/>
    <cellStyle name="20% - Accent1 5 2 2 4 4 2 3" xfId="46396"/>
    <cellStyle name="20% - Accent1 5 2 2 4 4 3" xfId="46397"/>
    <cellStyle name="20% - Accent1 5 2 2 4 4 3 2" xfId="46398"/>
    <cellStyle name="20% - Accent1 5 2 2 4 4 4" xfId="46399"/>
    <cellStyle name="20% - Accent1 5 2 2 4 5" xfId="46400"/>
    <cellStyle name="20% - Accent1 5 2 2 4 5 2" xfId="46401"/>
    <cellStyle name="20% - Accent1 5 2 2 4 5 2 2" xfId="46402"/>
    <cellStyle name="20% - Accent1 5 2 2 4 5 2 2 2" xfId="46403"/>
    <cellStyle name="20% - Accent1 5 2 2 4 5 2 3" xfId="46404"/>
    <cellStyle name="20% - Accent1 5 2 2 4 5 3" xfId="46405"/>
    <cellStyle name="20% - Accent1 5 2 2 4 5 3 2" xfId="46406"/>
    <cellStyle name="20% - Accent1 5 2 2 4 5 4" xfId="46407"/>
    <cellStyle name="20% - Accent1 5 2 2 4 6" xfId="46408"/>
    <cellStyle name="20% - Accent1 5 2 2 4 6 2" xfId="46409"/>
    <cellStyle name="20% - Accent1 5 2 2 4 6 2 2" xfId="46410"/>
    <cellStyle name="20% - Accent1 5 2 2 4 6 2 2 2" xfId="46411"/>
    <cellStyle name="20% - Accent1 5 2 2 4 6 2 3" xfId="46412"/>
    <cellStyle name="20% - Accent1 5 2 2 4 6 3" xfId="46413"/>
    <cellStyle name="20% - Accent1 5 2 2 4 6 3 2" xfId="46414"/>
    <cellStyle name="20% - Accent1 5 2 2 4 6 4" xfId="46415"/>
    <cellStyle name="20% - Accent1 5 2 2 4 7" xfId="46416"/>
    <cellStyle name="20% - Accent1 5 2 2 4 7 2" xfId="46417"/>
    <cellStyle name="20% - Accent1 5 2 2 4 7 2 2" xfId="46418"/>
    <cellStyle name="20% - Accent1 5 2 2 4 7 3" xfId="46419"/>
    <cellStyle name="20% - Accent1 5 2 2 4 8" xfId="46420"/>
    <cellStyle name="20% - Accent1 5 2 2 4 8 2" xfId="46421"/>
    <cellStyle name="20% - Accent1 5 2 2 4 8 2 2" xfId="46422"/>
    <cellStyle name="20% - Accent1 5 2 2 4 8 3" xfId="46423"/>
    <cellStyle name="20% - Accent1 5 2 2 4 9" xfId="46424"/>
    <cellStyle name="20% - Accent1 5 2 2 4 9 2" xfId="46425"/>
    <cellStyle name="20% - Accent1 5 2 2 5" xfId="46426"/>
    <cellStyle name="20% - Accent1 5 2 2 5 2" xfId="46427"/>
    <cellStyle name="20% - Accent1 5 2 2 5 2 2" xfId="46428"/>
    <cellStyle name="20% - Accent1 5 2 2 5 2 2 2" xfId="46429"/>
    <cellStyle name="20% - Accent1 5 2 2 5 2 2 2 2" xfId="46430"/>
    <cellStyle name="20% - Accent1 5 2 2 5 2 2 3" xfId="46431"/>
    <cellStyle name="20% - Accent1 5 2 2 5 2 3" xfId="46432"/>
    <cellStyle name="20% - Accent1 5 2 2 5 2 3 2" xfId="46433"/>
    <cellStyle name="20% - Accent1 5 2 2 5 2 4" xfId="46434"/>
    <cellStyle name="20% - Accent1 5 2 2 5 3" xfId="46435"/>
    <cellStyle name="20% - Accent1 5 2 2 5 3 2" xfId="46436"/>
    <cellStyle name="20% - Accent1 5 2 2 5 3 2 2" xfId="46437"/>
    <cellStyle name="20% - Accent1 5 2 2 5 3 2 2 2" xfId="46438"/>
    <cellStyle name="20% - Accent1 5 2 2 5 3 2 3" xfId="46439"/>
    <cellStyle name="20% - Accent1 5 2 2 5 3 3" xfId="46440"/>
    <cellStyle name="20% - Accent1 5 2 2 5 3 3 2" xfId="46441"/>
    <cellStyle name="20% - Accent1 5 2 2 5 3 4" xfId="46442"/>
    <cellStyle name="20% - Accent1 5 2 2 5 4" xfId="46443"/>
    <cellStyle name="20% - Accent1 5 2 2 5 4 2" xfId="46444"/>
    <cellStyle name="20% - Accent1 5 2 2 5 4 2 2" xfId="46445"/>
    <cellStyle name="20% - Accent1 5 2 2 5 4 2 2 2" xfId="46446"/>
    <cellStyle name="20% - Accent1 5 2 2 5 4 2 3" xfId="46447"/>
    <cellStyle name="20% - Accent1 5 2 2 5 4 3" xfId="46448"/>
    <cellStyle name="20% - Accent1 5 2 2 5 4 3 2" xfId="46449"/>
    <cellStyle name="20% - Accent1 5 2 2 5 4 4" xfId="46450"/>
    <cellStyle name="20% - Accent1 5 2 2 5 5" xfId="46451"/>
    <cellStyle name="20% - Accent1 5 2 2 5 5 2" xfId="46452"/>
    <cellStyle name="20% - Accent1 5 2 2 5 5 2 2" xfId="46453"/>
    <cellStyle name="20% - Accent1 5 2 2 5 5 3" xfId="46454"/>
    <cellStyle name="20% - Accent1 5 2 2 5 6" xfId="46455"/>
    <cellStyle name="20% - Accent1 5 2 2 5 6 2" xfId="46456"/>
    <cellStyle name="20% - Accent1 5 2 2 5 6 2 2" xfId="46457"/>
    <cellStyle name="20% - Accent1 5 2 2 5 6 3" xfId="46458"/>
    <cellStyle name="20% - Accent1 5 2 2 5 7" xfId="46459"/>
    <cellStyle name="20% - Accent1 5 2 2 5 7 2" xfId="46460"/>
    <cellStyle name="20% - Accent1 5 2 2 5 8" xfId="46461"/>
    <cellStyle name="20% - Accent1 5 2 2 5 8 2" xfId="46462"/>
    <cellStyle name="20% - Accent1 5 2 2 5 9" xfId="46463"/>
    <cellStyle name="20% - Accent1 5 2 2 6" xfId="46464"/>
    <cellStyle name="20% - Accent1 5 2 2 6 2" xfId="46465"/>
    <cellStyle name="20% - Accent1 5 2 2 6 2 2" xfId="46466"/>
    <cellStyle name="20% - Accent1 5 2 2 6 2 2 2" xfId="46467"/>
    <cellStyle name="20% - Accent1 5 2 2 6 2 2 2 2" xfId="46468"/>
    <cellStyle name="20% - Accent1 5 2 2 6 2 2 3" xfId="46469"/>
    <cellStyle name="20% - Accent1 5 2 2 6 2 3" xfId="46470"/>
    <cellStyle name="20% - Accent1 5 2 2 6 2 3 2" xfId="46471"/>
    <cellStyle name="20% - Accent1 5 2 2 6 2 4" xfId="46472"/>
    <cellStyle name="20% - Accent1 5 2 2 6 3" xfId="46473"/>
    <cellStyle name="20% - Accent1 5 2 2 6 3 2" xfId="46474"/>
    <cellStyle name="20% - Accent1 5 2 2 6 3 2 2" xfId="46475"/>
    <cellStyle name="20% - Accent1 5 2 2 6 3 2 2 2" xfId="46476"/>
    <cellStyle name="20% - Accent1 5 2 2 6 3 2 3" xfId="46477"/>
    <cellStyle name="20% - Accent1 5 2 2 6 3 3" xfId="46478"/>
    <cellStyle name="20% - Accent1 5 2 2 6 3 3 2" xfId="46479"/>
    <cellStyle name="20% - Accent1 5 2 2 6 3 4" xfId="46480"/>
    <cellStyle name="20% - Accent1 5 2 2 6 4" xfId="46481"/>
    <cellStyle name="20% - Accent1 5 2 2 6 4 2" xfId="46482"/>
    <cellStyle name="20% - Accent1 5 2 2 6 4 2 2" xfId="46483"/>
    <cellStyle name="20% - Accent1 5 2 2 6 4 2 2 2" xfId="46484"/>
    <cellStyle name="20% - Accent1 5 2 2 6 4 2 3" xfId="46485"/>
    <cellStyle name="20% - Accent1 5 2 2 6 4 3" xfId="46486"/>
    <cellStyle name="20% - Accent1 5 2 2 6 4 3 2" xfId="46487"/>
    <cellStyle name="20% - Accent1 5 2 2 6 4 4" xfId="46488"/>
    <cellStyle name="20% - Accent1 5 2 2 6 5" xfId="46489"/>
    <cellStyle name="20% - Accent1 5 2 2 6 5 2" xfId="46490"/>
    <cellStyle name="20% - Accent1 5 2 2 6 5 2 2" xfId="46491"/>
    <cellStyle name="20% - Accent1 5 2 2 6 5 3" xfId="46492"/>
    <cellStyle name="20% - Accent1 5 2 2 6 6" xfId="46493"/>
    <cellStyle name="20% - Accent1 5 2 2 6 6 2" xfId="46494"/>
    <cellStyle name="20% - Accent1 5 2 2 6 6 2 2" xfId="46495"/>
    <cellStyle name="20% - Accent1 5 2 2 6 6 3" xfId="46496"/>
    <cellStyle name="20% - Accent1 5 2 2 6 7" xfId="46497"/>
    <cellStyle name="20% - Accent1 5 2 2 6 7 2" xfId="46498"/>
    <cellStyle name="20% - Accent1 5 2 2 6 8" xfId="46499"/>
    <cellStyle name="20% - Accent1 5 2 2 6 8 2" xfId="46500"/>
    <cellStyle name="20% - Accent1 5 2 2 6 9" xfId="46501"/>
    <cellStyle name="20% - Accent1 5 2 2 7" xfId="46502"/>
    <cellStyle name="20% - Accent1 5 2 2 7 2" xfId="46503"/>
    <cellStyle name="20% - Accent1 5 2 2 7 2 2" xfId="46504"/>
    <cellStyle name="20% - Accent1 5 2 2 7 2 2 2" xfId="46505"/>
    <cellStyle name="20% - Accent1 5 2 2 7 2 3" xfId="46506"/>
    <cellStyle name="20% - Accent1 5 2 2 7 3" xfId="46507"/>
    <cellStyle name="20% - Accent1 5 2 2 7 3 2" xfId="46508"/>
    <cellStyle name="20% - Accent1 5 2 2 7 4" xfId="46509"/>
    <cellStyle name="20% - Accent1 5 2 2 8" xfId="46510"/>
    <cellStyle name="20% - Accent1 5 2 2 8 2" xfId="46511"/>
    <cellStyle name="20% - Accent1 5 2 2 8 2 2" xfId="46512"/>
    <cellStyle name="20% - Accent1 5 2 2 8 2 2 2" xfId="46513"/>
    <cellStyle name="20% - Accent1 5 2 2 8 2 3" xfId="46514"/>
    <cellStyle name="20% - Accent1 5 2 2 8 3" xfId="46515"/>
    <cellStyle name="20% - Accent1 5 2 2 8 3 2" xfId="46516"/>
    <cellStyle name="20% - Accent1 5 2 2 8 4" xfId="46517"/>
    <cellStyle name="20% - Accent1 5 2 2 9" xfId="46518"/>
    <cellStyle name="20% - Accent1 5 2 2 9 2" xfId="46519"/>
    <cellStyle name="20% - Accent1 5 2 2 9 2 2" xfId="46520"/>
    <cellStyle name="20% - Accent1 5 2 2 9 2 2 2" xfId="46521"/>
    <cellStyle name="20% - Accent1 5 2 2 9 2 3" xfId="46522"/>
    <cellStyle name="20% - Accent1 5 2 2 9 3" xfId="46523"/>
    <cellStyle name="20% - Accent1 5 2 2 9 3 2" xfId="46524"/>
    <cellStyle name="20% - Accent1 5 2 2 9 4" xfId="46525"/>
    <cellStyle name="20% - Accent1 5 2 3" xfId="46526"/>
    <cellStyle name="20% - Accent1 5 2 3 10" xfId="46527"/>
    <cellStyle name="20% - Accent1 5 2 3 10 2" xfId="46528"/>
    <cellStyle name="20% - Accent1 5 2 3 11" xfId="46529"/>
    <cellStyle name="20% - Accent1 5 2 3 2" xfId="46530"/>
    <cellStyle name="20% - Accent1 5 2 3 2 2" xfId="46531"/>
    <cellStyle name="20% - Accent1 5 2 3 2 2 2" xfId="46532"/>
    <cellStyle name="20% - Accent1 5 2 3 2 2 2 2" xfId="46533"/>
    <cellStyle name="20% - Accent1 5 2 3 2 2 2 2 2" xfId="46534"/>
    <cellStyle name="20% - Accent1 5 2 3 2 2 2 3" xfId="46535"/>
    <cellStyle name="20% - Accent1 5 2 3 2 2 3" xfId="46536"/>
    <cellStyle name="20% - Accent1 5 2 3 2 2 3 2" xfId="46537"/>
    <cellStyle name="20% - Accent1 5 2 3 2 2 4" xfId="46538"/>
    <cellStyle name="20% - Accent1 5 2 3 2 3" xfId="46539"/>
    <cellStyle name="20% - Accent1 5 2 3 2 3 2" xfId="46540"/>
    <cellStyle name="20% - Accent1 5 2 3 2 3 2 2" xfId="46541"/>
    <cellStyle name="20% - Accent1 5 2 3 2 3 2 2 2" xfId="46542"/>
    <cellStyle name="20% - Accent1 5 2 3 2 3 2 3" xfId="46543"/>
    <cellStyle name="20% - Accent1 5 2 3 2 3 3" xfId="46544"/>
    <cellStyle name="20% - Accent1 5 2 3 2 3 3 2" xfId="46545"/>
    <cellStyle name="20% - Accent1 5 2 3 2 3 4" xfId="46546"/>
    <cellStyle name="20% - Accent1 5 2 3 2 4" xfId="46547"/>
    <cellStyle name="20% - Accent1 5 2 3 2 4 2" xfId="46548"/>
    <cellStyle name="20% - Accent1 5 2 3 2 4 2 2" xfId="46549"/>
    <cellStyle name="20% - Accent1 5 2 3 2 4 2 2 2" xfId="46550"/>
    <cellStyle name="20% - Accent1 5 2 3 2 4 2 3" xfId="46551"/>
    <cellStyle name="20% - Accent1 5 2 3 2 4 3" xfId="46552"/>
    <cellStyle name="20% - Accent1 5 2 3 2 4 3 2" xfId="46553"/>
    <cellStyle name="20% - Accent1 5 2 3 2 4 4" xfId="46554"/>
    <cellStyle name="20% - Accent1 5 2 3 2 5" xfId="46555"/>
    <cellStyle name="20% - Accent1 5 2 3 2 5 2" xfId="46556"/>
    <cellStyle name="20% - Accent1 5 2 3 2 5 2 2" xfId="46557"/>
    <cellStyle name="20% - Accent1 5 2 3 2 5 3" xfId="46558"/>
    <cellStyle name="20% - Accent1 5 2 3 2 6" xfId="46559"/>
    <cellStyle name="20% - Accent1 5 2 3 2 6 2" xfId="46560"/>
    <cellStyle name="20% - Accent1 5 2 3 2 6 2 2" xfId="46561"/>
    <cellStyle name="20% - Accent1 5 2 3 2 6 3" xfId="46562"/>
    <cellStyle name="20% - Accent1 5 2 3 2 7" xfId="46563"/>
    <cellStyle name="20% - Accent1 5 2 3 2 7 2" xfId="46564"/>
    <cellStyle name="20% - Accent1 5 2 3 2 8" xfId="46565"/>
    <cellStyle name="20% - Accent1 5 2 3 2 8 2" xfId="46566"/>
    <cellStyle name="20% - Accent1 5 2 3 2 9" xfId="46567"/>
    <cellStyle name="20% - Accent1 5 2 3 3" xfId="46568"/>
    <cellStyle name="20% - Accent1 5 2 3 3 2" xfId="46569"/>
    <cellStyle name="20% - Accent1 5 2 3 3 2 2" xfId="46570"/>
    <cellStyle name="20% - Accent1 5 2 3 3 2 2 2" xfId="46571"/>
    <cellStyle name="20% - Accent1 5 2 3 3 2 2 2 2" xfId="46572"/>
    <cellStyle name="20% - Accent1 5 2 3 3 2 2 3" xfId="46573"/>
    <cellStyle name="20% - Accent1 5 2 3 3 2 3" xfId="46574"/>
    <cellStyle name="20% - Accent1 5 2 3 3 2 3 2" xfId="46575"/>
    <cellStyle name="20% - Accent1 5 2 3 3 2 4" xfId="46576"/>
    <cellStyle name="20% - Accent1 5 2 3 3 3" xfId="46577"/>
    <cellStyle name="20% - Accent1 5 2 3 3 3 2" xfId="46578"/>
    <cellStyle name="20% - Accent1 5 2 3 3 3 2 2" xfId="46579"/>
    <cellStyle name="20% - Accent1 5 2 3 3 3 2 2 2" xfId="46580"/>
    <cellStyle name="20% - Accent1 5 2 3 3 3 2 3" xfId="46581"/>
    <cellStyle name="20% - Accent1 5 2 3 3 3 3" xfId="46582"/>
    <cellStyle name="20% - Accent1 5 2 3 3 3 3 2" xfId="46583"/>
    <cellStyle name="20% - Accent1 5 2 3 3 3 4" xfId="46584"/>
    <cellStyle name="20% - Accent1 5 2 3 3 4" xfId="46585"/>
    <cellStyle name="20% - Accent1 5 2 3 3 4 2" xfId="46586"/>
    <cellStyle name="20% - Accent1 5 2 3 3 4 2 2" xfId="46587"/>
    <cellStyle name="20% - Accent1 5 2 3 3 4 2 2 2" xfId="46588"/>
    <cellStyle name="20% - Accent1 5 2 3 3 4 2 3" xfId="46589"/>
    <cellStyle name="20% - Accent1 5 2 3 3 4 3" xfId="46590"/>
    <cellStyle name="20% - Accent1 5 2 3 3 4 3 2" xfId="46591"/>
    <cellStyle name="20% - Accent1 5 2 3 3 4 4" xfId="46592"/>
    <cellStyle name="20% - Accent1 5 2 3 3 5" xfId="46593"/>
    <cellStyle name="20% - Accent1 5 2 3 3 5 2" xfId="46594"/>
    <cellStyle name="20% - Accent1 5 2 3 3 5 2 2" xfId="46595"/>
    <cellStyle name="20% - Accent1 5 2 3 3 5 3" xfId="46596"/>
    <cellStyle name="20% - Accent1 5 2 3 3 6" xfId="46597"/>
    <cellStyle name="20% - Accent1 5 2 3 3 6 2" xfId="46598"/>
    <cellStyle name="20% - Accent1 5 2 3 3 6 2 2" xfId="46599"/>
    <cellStyle name="20% - Accent1 5 2 3 3 6 3" xfId="46600"/>
    <cellStyle name="20% - Accent1 5 2 3 3 7" xfId="46601"/>
    <cellStyle name="20% - Accent1 5 2 3 3 7 2" xfId="46602"/>
    <cellStyle name="20% - Accent1 5 2 3 3 8" xfId="46603"/>
    <cellStyle name="20% - Accent1 5 2 3 3 8 2" xfId="46604"/>
    <cellStyle name="20% - Accent1 5 2 3 3 9" xfId="46605"/>
    <cellStyle name="20% - Accent1 5 2 3 4" xfId="46606"/>
    <cellStyle name="20% - Accent1 5 2 3 4 2" xfId="46607"/>
    <cellStyle name="20% - Accent1 5 2 3 4 2 2" xfId="46608"/>
    <cellStyle name="20% - Accent1 5 2 3 4 2 2 2" xfId="46609"/>
    <cellStyle name="20% - Accent1 5 2 3 4 2 3" xfId="46610"/>
    <cellStyle name="20% - Accent1 5 2 3 4 3" xfId="46611"/>
    <cellStyle name="20% - Accent1 5 2 3 4 3 2" xfId="46612"/>
    <cellStyle name="20% - Accent1 5 2 3 4 4" xfId="46613"/>
    <cellStyle name="20% - Accent1 5 2 3 5" xfId="46614"/>
    <cellStyle name="20% - Accent1 5 2 3 5 2" xfId="46615"/>
    <cellStyle name="20% - Accent1 5 2 3 5 2 2" xfId="46616"/>
    <cellStyle name="20% - Accent1 5 2 3 5 2 2 2" xfId="46617"/>
    <cellStyle name="20% - Accent1 5 2 3 5 2 3" xfId="46618"/>
    <cellStyle name="20% - Accent1 5 2 3 5 3" xfId="46619"/>
    <cellStyle name="20% - Accent1 5 2 3 5 3 2" xfId="46620"/>
    <cellStyle name="20% - Accent1 5 2 3 5 4" xfId="46621"/>
    <cellStyle name="20% - Accent1 5 2 3 6" xfId="46622"/>
    <cellStyle name="20% - Accent1 5 2 3 6 2" xfId="46623"/>
    <cellStyle name="20% - Accent1 5 2 3 6 2 2" xfId="46624"/>
    <cellStyle name="20% - Accent1 5 2 3 6 2 2 2" xfId="46625"/>
    <cellStyle name="20% - Accent1 5 2 3 6 2 3" xfId="46626"/>
    <cellStyle name="20% - Accent1 5 2 3 6 3" xfId="46627"/>
    <cellStyle name="20% - Accent1 5 2 3 6 3 2" xfId="46628"/>
    <cellStyle name="20% - Accent1 5 2 3 6 4" xfId="46629"/>
    <cellStyle name="20% - Accent1 5 2 3 7" xfId="46630"/>
    <cellStyle name="20% - Accent1 5 2 3 7 2" xfId="46631"/>
    <cellStyle name="20% - Accent1 5 2 3 7 2 2" xfId="46632"/>
    <cellStyle name="20% - Accent1 5 2 3 7 3" xfId="46633"/>
    <cellStyle name="20% - Accent1 5 2 3 8" xfId="46634"/>
    <cellStyle name="20% - Accent1 5 2 3 8 2" xfId="46635"/>
    <cellStyle name="20% - Accent1 5 2 3 8 2 2" xfId="46636"/>
    <cellStyle name="20% - Accent1 5 2 3 8 3" xfId="46637"/>
    <cellStyle name="20% - Accent1 5 2 3 9" xfId="46638"/>
    <cellStyle name="20% - Accent1 5 2 3 9 2" xfId="46639"/>
    <cellStyle name="20% - Accent1 5 2 4" xfId="46640"/>
    <cellStyle name="20% - Accent1 5 2 4 10" xfId="46641"/>
    <cellStyle name="20% - Accent1 5 2 4 10 2" xfId="46642"/>
    <cellStyle name="20% - Accent1 5 2 4 11" xfId="46643"/>
    <cellStyle name="20% - Accent1 5 2 4 2" xfId="46644"/>
    <cellStyle name="20% - Accent1 5 2 4 2 2" xfId="46645"/>
    <cellStyle name="20% - Accent1 5 2 4 2 2 2" xfId="46646"/>
    <cellStyle name="20% - Accent1 5 2 4 2 2 2 2" xfId="46647"/>
    <cellStyle name="20% - Accent1 5 2 4 2 2 2 2 2" xfId="46648"/>
    <cellStyle name="20% - Accent1 5 2 4 2 2 2 3" xfId="46649"/>
    <cellStyle name="20% - Accent1 5 2 4 2 2 3" xfId="46650"/>
    <cellStyle name="20% - Accent1 5 2 4 2 2 3 2" xfId="46651"/>
    <cellStyle name="20% - Accent1 5 2 4 2 2 4" xfId="46652"/>
    <cellStyle name="20% - Accent1 5 2 4 2 3" xfId="46653"/>
    <cellStyle name="20% - Accent1 5 2 4 2 3 2" xfId="46654"/>
    <cellStyle name="20% - Accent1 5 2 4 2 3 2 2" xfId="46655"/>
    <cellStyle name="20% - Accent1 5 2 4 2 3 2 2 2" xfId="46656"/>
    <cellStyle name="20% - Accent1 5 2 4 2 3 2 3" xfId="46657"/>
    <cellStyle name="20% - Accent1 5 2 4 2 3 3" xfId="46658"/>
    <cellStyle name="20% - Accent1 5 2 4 2 3 3 2" xfId="46659"/>
    <cellStyle name="20% - Accent1 5 2 4 2 3 4" xfId="46660"/>
    <cellStyle name="20% - Accent1 5 2 4 2 4" xfId="46661"/>
    <cellStyle name="20% - Accent1 5 2 4 2 4 2" xfId="46662"/>
    <cellStyle name="20% - Accent1 5 2 4 2 4 2 2" xfId="46663"/>
    <cellStyle name="20% - Accent1 5 2 4 2 4 2 2 2" xfId="46664"/>
    <cellStyle name="20% - Accent1 5 2 4 2 4 2 3" xfId="46665"/>
    <cellStyle name="20% - Accent1 5 2 4 2 4 3" xfId="46666"/>
    <cellStyle name="20% - Accent1 5 2 4 2 4 3 2" xfId="46667"/>
    <cellStyle name="20% - Accent1 5 2 4 2 4 4" xfId="46668"/>
    <cellStyle name="20% - Accent1 5 2 4 2 5" xfId="46669"/>
    <cellStyle name="20% - Accent1 5 2 4 2 5 2" xfId="46670"/>
    <cellStyle name="20% - Accent1 5 2 4 2 5 2 2" xfId="46671"/>
    <cellStyle name="20% - Accent1 5 2 4 2 5 3" xfId="46672"/>
    <cellStyle name="20% - Accent1 5 2 4 2 6" xfId="46673"/>
    <cellStyle name="20% - Accent1 5 2 4 2 6 2" xfId="46674"/>
    <cellStyle name="20% - Accent1 5 2 4 2 6 2 2" xfId="46675"/>
    <cellStyle name="20% - Accent1 5 2 4 2 6 3" xfId="46676"/>
    <cellStyle name="20% - Accent1 5 2 4 2 7" xfId="46677"/>
    <cellStyle name="20% - Accent1 5 2 4 2 7 2" xfId="46678"/>
    <cellStyle name="20% - Accent1 5 2 4 2 8" xfId="46679"/>
    <cellStyle name="20% - Accent1 5 2 4 2 8 2" xfId="46680"/>
    <cellStyle name="20% - Accent1 5 2 4 2 9" xfId="46681"/>
    <cellStyle name="20% - Accent1 5 2 4 3" xfId="46682"/>
    <cellStyle name="20% - Accent1 5 2 4 3 2" xfId="46683"/>
    <cellStyle name="20% - Accent1 5 2 4 3 2 2" xfId="46684"/>
    <cellStyle name="20% - Accent1 5 2 4 3 2 2 2" xfId="46685"/>
    <cellStyle name="20% - Accent1 5 2 4 3 2 2 2 2" xfId="46686"/>
    <cellStyle name="20% - Accent1 5 2 4 3 2 2 3" xfId="46687"/>
    <cellStyle name="20% - Accent1 5 2 4 3 2 3" xfId="46688"/>
    <cellStyle name="20% - Accent1 5 2 4 3 2 3 2" xfId="46689"/>
    <cellStyle name="20% - Accent1 5 2 4 3 2 4" xfId="46690"/>
    <cellStyle name="20% - Accent1 5 2 4 3 3" xfId="46691"/>
    <cellStyle name="20% - Accent1 5 2 4 3 3 2" xfId="46692"/>
    <cellStyle name="20% - Accent1 5 2 4 3 3 2 2" xfId="46693"/>
    <cellStyle name="20% - Accent1 5 2 4 3 3 2 2 2" xfId="46694"/>
    <cellStyle name="20% - Accent1 5 2 4 3 3 2 3" xfId="46695"/>
    <cellStyle name="20% - Accent1 5 2 4 3 3 3" xfId="46696"/>
    <cellStyle name="20% - Accent1 5 2 4 3 3 3 2" xfId="46697"/>
    <cellStyle name="20% - Accent1 5 2 4 3 3 4" xfId="46698"/>
    <cellStyle name="20% - Accent1 5 2 4 3 4" xfId="46699"/>
    <cellStyle name="20% - Accent1 5 2 4 3 4 2" xfId="46700"/>
    <cellStyle name="20% - Accent1 5 2 4 3 4 2 2" xfId="46701"/>
    <cellStyle name="20% - Accent1 5 2 4 3 4 2 2 2" xfId="46702"/>
    <cellStyle name="20% - Accent1 5 2 4 3 4 2 3" xfId="46703"/>
    <cellStyle name="20% - Accent1 5 2 4 3 4 3" xfId="46704"/>
    <cellStyle name="20% - Accent1 5 2 4 3 4 3 2" xfId="46705"/>
    <cellStyle name="20% - Accent1 5 2 4 3 4 4" xfId="46706"/>
    <cellStyle name="20% - Accent1 5 2 4 3 5" xfId="46707"/>
    <cellStyle name="20% - Accent1 5 2 4 3 5 2" xfId="46708"/>
    <cellStyle name="20% - Accent1 5 2 4 3 5 2 2" xfId="46709"/>
    <cellStyle name="20% - Accent1 5 2 4 3 5 3" xfId="46710"/>
    <cellStyle name="20% - Accent1 5 2 4 3 6" xfId="46711"/>
    <cellStyle name="20% - Accent1 5 2 4 3 6 2" xfId="46712"/>
    <cellStyle name="20% - Accent1 5 2 4 3 6 2 2" xfId="46713"/>
    <cellStyle name="20% - Accent1 5 2 4 3 6 3" xfId="46714"/>
    <cellStyle name="20% - Accent1 5 2 4 3 7" xfId="46715"/>
    <cellStyle name="20% - Accent1 5 2 4 3 7 2" xfId="46716"/>
    <cellStyle name="20% - Accent1 5 2 4 3 8" xfId="46717"/>
    <cellStyle name="20% - Accent1 5 2 4 3 8 2" xfId="46718"/>
    <cellStyle name="20% - Accent1 5 2 4 3 9" xfId="46719"/>
    <cellStyle name="20% - Accent1 5 2 4 4" xfId="46720"/>
    <cellStyle name="20% - Accent1 5 2 4 4 2" xfId="46721"/>
    <cellStyle name="20% - Accent1 5 2 4 4 2 2" xfId="46722"/>
    <cellStyle name="20% - Accent1 5 2 4 4 2 2 2" xfId="46723"/>
    <cellStyle name="20% - Accent1 5 2 4 4 2 3" xfId="46724"/>
    <cellStyle name="20% - Accent1 5 2 4 4 3" xfId="46725"/>
    <cellStyle name="20% - Accent1 5 2 4 4 3 2" xfId="46726"/>
    <cellStyle name="20% - Accent1 5 2 4 4 4" xfId="46727"/>
    <cellStyle name="20% - Accent1 5 2 4 5" xfId="46728"/>
    <cellStyle name="20% - Accent1 5 2 4 5 2" xfId="46729"/>
    <cellStyle name="20% - Accent1 5 2 4 5 2 2" xfId="46730"/>
    <cellStyle name="20% - Accent1 5 2 4 5 2 2 2" xfId="46731"/>
    <cellStyle name="20% - Accent1 5 2 4 5 2 3" xfId="46732"/>
    <cellStyle name="20% - Accent1 5 2 4 5 3" xfId="46733"/>
    <cellStyle name="20% - Accent1 5 2 4 5 3 2" xfId="46734"/>
    <cellStyle name="20% - Accent1 5 2 4 5 4" xfId="46735"/>
    <cellStyle name="20% - Accent1 5 2 4 6" xfId="46736"/>
    <cellStyle name="20% - Accent1 5 2 4 6 2" xfId="46737"/>
    <cellStyle name="20% - Accent1 5 2 4 6 2 2" xfId="46738"/>
    <cellStyle name="20% - Accent1 5 2 4 6 2 2 2" xfId="46739"/>
    <cellStyle name="20% - Accent1 5 2 4 6 2 3" xfId="46740"/>
    <cellStyle name="20% - Accent1 5 2 4 6 3" xfId="46741"/>
    <cellStyle name="20% - Accent1 5 2 4 6 3 2" xfId="46742"/>
    <cellStyle name="20% - Accent1 5 2 4 6 4" xfId="46743"/>
    <cellStyle name="20% - Accent1 5 2 4 7" xfId="46744"/>
    <cellStyle name="20% - Accent1 5 2 4 7 2" xfId="46745"/>
    <cellStyle name="20% - Accent1 5 2 4 7 2 2" xfId="46746"/>
    <cellStyle name="20% - Accent1 5 2 4 7 3" xfId="46747"/>
    <cellStyle name="20% - Accent1 5 2 4 8" xfId="46748"/>
    <cellStyle name="20% - Accent1 5 2 4 8 2" xfId="46749"/>
    <cellStyle name="20% - Accent1 5 2 4 8 2 2" xfId="46750"/>
    <cellStyle name="20% - Accent1 5 2 4 8 3" xfId="46751"/>
    <cellStyle name="20% - Accent1 5 2 4 9" xfId="46752"/>
    <cellStyle name="20% - Accent1 5 2 4 9 2" xfId="46753"/>
    <cellStyle name="20% - Accent1 5 2 5" xfId="46754"/>
    <cellStyle name="20% - Accent1 5 2 5 10" xfId="46755"/>
    <cellStyle name="20% - Accent1 5 2 5 10 2" xfId="46756"/>
    <cellStyle name="20% - Accent1 5 2 5 11" xfId="46757"/>
    <cellStyle name="20% - Accent1 5 2 5 2" xfId="46758"/>
    <cellStyle name="20% - Accent1 5 2 5 2 2" xfId="46759"/>
    <cellStyle name="20% - Accent1 5 2 5 2 2 2" xfId="46760"/>
    <cellStyle name="20% - Accent1 5 2 5 2 2 2 2" xfId="46761"/>
    <cellStyle name="20% - Accent1 5 2 5 2 2 2 2 2" xfId="46762"/>
    <cellStyle name="20% - Accent1 5 2 5 2 2 2 3" xfId="46763"/>
    <cellStyle name="20% - Accent1 5 2 5 2 2 3" xfId="46764"/>
    <cellStyle name="20% - Accent1 5 2 5 2 2 3 2" xfId="46765"/>
    <cellStyle name="20% - Accent1 5 2 5 2 2 4" xfId="46766"/>
    <cellStyle name="20% - Accent1 5 2 5 2 3" xfId="46767"/>
    <cellStyle name="20% - Accent1 5 2 5 2 3 2" xfId="46768"/>
    <cellStyle name="20% - Accent1 5 2 5 2 3 2 2" xfId="46769"/>
    <cellStyle name="20% - Accent1 5 2 5 2 3 2 2 2" xfId="46770"/>
    <cellStyle name="20% - Accent1 5 2 5 2 3 2 3" xfId="46771"/>
    <cellStyle name="20% - Accent1 5 2 5 2 3 3" xfId="46772"/>
    <cellStyle name="20% - Accent1 5 2 5 2 3 3 2" xfId="46773"/>
    <cellStyle name="20% - Accent1 5 2 5 2 3 4" xfId="46774"/>
    <cellStyle name="20% - Accent1 5 2 5 2 4" xfId="46775"/>
    <cellStyle name="20% - Accent1 5 2 5 2 4 2" xfId="46776"/>
    <cellStyle name="20% - Accent1 5 2 5 2 4 2 2" xfId="46777"/>
    <cellStyle name="20% - Accent1 5 2 5 2 4 2 2 2" xfId="46778"/>
    <cellStyle name="20% - Accent1 5 2 5 2 4 2 3" xfId="46779"/>
    <cellStyle name="20% - Accent1 5 2 5 2 4 3" xfId="46780"/>
    <cellStyle name="20% - Accent1 5 2 5 2 4 3 2" xfId="46781"/>
    <cellStyle name="20% - Accent1 5 2 5 2 4 4" xfId="46782"/>
    <cellStyle name="20% - Accent1 5 2 5 2 5" xfId="46783"/>
    <cellStyle name="20% - Accent1 5 2 5 2 5 2" xfId="46784"/>
    <cellStyle name="20% - Accent1 5 2 5 2 5 2 2" xfId="46785"/>
    <cellStyle name="20% - Accent1 5 2 5 2 5 3" xfId="46786"/>
    <cellStyle name="20% - Accent1 5 2 5 2 6" xfId="46787"/>
    <cellStyle name="20% - Accent1 5 2 5 2 6 2" xfId="46788"/>
    <cellStyle name="20% - Accent1 5 2 5 2 6 2 2" xfId="46789"/>
    <cellStyle name="20% - Accent1 5 2 5 2 6 3" xfId="46790"/>
    <cellStyle name="20% - Accent1 5 2 5 2 7" xfId="46791"/>
    <cellStyle name="20% - Accent1 5 2 5 2 7 2" xfId="46792"/>
    <cellStyle name="20% - Accent1 5 2 5 2 8" xfId="46793"/>
    <cellStyle name="20% - Accent1 5 2 5 2 8 2" xfId="46794"/>
    <cellStyle name="20% - Accent1 5 2 5 2 9" xfId="46795"/>
    <cellStyle name="20% - Accent1 5 2 5 3" xfId="46796"/>
    <cellStyle name="20% - Accent1 5 2 5 3 2" xfId="46797"/>
    <cellStyle name="20% - Accent1 5 2 5 3 2 2" xfId="46798"/>
    <cellStyle name="20% - Accent1 5 2 5 3 2 2 2" xfId="46799"/>
    <cellStyle name="20% - Accent1 5 2 5 3 2 2 2 2" xfId="46800"/>
    <cellStyle name="20% - Accent1 5 2 5 3 2 2 3" xfId="46801"/>
    <cellStyle name="20% - Accent1 5 2 5 3 2 3" xfId="46802"/>
    <cellStyle name="20% - Accent1 5 2 5 3 2 3 2" xfId="46803"/>
    <cellStyle name="20% - Accent1 5 2 5 3 2 4" xfId="46804"/>
    <cellStyle name="20% - Accent1 5 2 5 3 3" xfId="46805"/>
    <cellStyle name="20% - Accent1 5 2 5 3 3 2" xfId="46806"/>
    <cellStyle name="20% - Accent1 5 2 5 3 3 2 2" xfId="46807"/>
    <cellStyle name="20% - Accent1 5 2 5 3 3 2 2 2" xfId="46808"/>
    <cellStyle name="20% - Accent1 5 2 5 3 3 2 3" xfId="46809"/>
    <cellStyle name="20% - Accent1 5 2 5 3 3 3" xfId="46810"/>
    <cellStyle name="20% - Accent1 5 2 5 3 3 3 2" xfId="46811"/>
    <cellStyle name="20% - Accent1 5 2 5 3 3 4" xfId="46812"/>
    <cellStyle name="20% - Accent1 5 2 5 3 4" xfId="46813"/>
    <cellStyle name="20% - Accent1 5 2 5 3 4 2" xfId="46814"/>
    <cellStyle name="20% - Accent1 5 2 5 3 4 2 2" xfId="46815"/>
    <cellStyle name="20% - Accent1 5 2 5 3 4 2 2 2" xfId="46816"/>
    <cellStyle name="20% - Accent1 5 2 5 3 4 2 3" xfId="46817"/>
    <cellStyle name="20% - Accent1 5 2 5 3 4 3" xfId="46818"/>
    <cellStyle name="20% - Accent1 5 2 5 3 4 3 2" xfId="46819"/>
    <cellStyle name="20% - Accent1 5 2 5 3 4 4" xfId="46820"/>
    <cellStyle name="20% - Accent1 5 2 5 3 5" xfId="46821"/>
    <cellStyle name="20% - Accent1 5 2 5 3 5 2" xfId="46822"/>
    <cellStyle name="20% - Accent1 5 2 5 3 5 2 2" xfId="46823"/>
    <cellStyle name="20% - Accent1 5 2 5 3 5 3" xfId="46824"/>
    <cellStyle name="20% - Accent1 5 2 5 3 6" xfId="46825"/>
    <cellStyle name="20% - Accent1 5 2 5 3 6 2" xfId="46826"/>
    <cellStyle name="20% - Accent1 5 2 5 3 6 2 2" xfId="46827"/>
    <cellStyle name="20% - Accent1 5 2 5 3 6 3" xfId="46828"/>
    <cellStyle name="20% - Accent1 5 2 5 3 7" xfId="46829"/>
    <cellStyle name="20% - Accent1 5 2 5 3 7 2" xfId="46830"/>
    <cellStyle name="20% - Accent1 5 2 5 3 8" xfId="46831"/>
    <cellStyle name="20% - Accent1 5 2 5 3 8 2" xfId="46832"/>
    <cellStyle name="20% - Accent1 5 2 5 3 9" xfId="46833"/>
    <cellStyle name="20% - Accent1 5 2 5 4" xfId="46834"/>
    <cellStyle name="20% - Accent1 5 2 5 4 2" xfId="46835"/>
    <cellStyle name="20% - Accent1 5 2 5 4 2 2" xfId="46836"/>
    <cellStyle name="20% - Accent1 5 2 5 4 2 2 2" xfId="46837"/>
    <cellStyle name="20% - Accent1 5 2 5 4 2 3" xfId="46838"/>
    <cellStyle name="20% - Accent1 5 2 5 4 3" xfId="46839"/>
    <cellStyle name="20% - Accent1 5 2 5 4 3 2" xfId="46840"/>
    <cellStyle name="20% - Accent1 5 2 5 4 4" xfId="46841"/>
    <cellStyle name="20% - Accent1 5 2 5 5" xfId="46842"/>
    <cellStyle name="20% - Accent1 5 2 5 5 2" xfId="46843"/>
    <cellStyle name="20% - Accent1 5 2 5 5 2 2" xfId="46844"/>
    <cellStyle name="20% - Accent1 5 2 5 5 2 2 2" xfId="46845"/>
    <cellStyle name="20% - Accent1 5 2 5 5 2 3" xfId="46846"/>
    <cellStyle name="20% - Accent1 5 2 5 5 3" xfId="46847"/>
    <cellStyle name="20% - Accent1 5 2 5 5 3 2" xfId="46848"/>
    <cellStyle name="20% - Accent1 5 2 5 5 4" xfId="46849"/>
    <cellStyle name="20% - Accent1 5 2 5 6" xfId="46850"/>
    <cellStyle name="20% - Accent1 5 2 5 6 2" xfId="46851"/>
    <cellStyle name="20% - Accent1 5 2 5 6 2 2" xfId="46852"/>
    <cellStyle name="20% - Accent1 5 2 5 6 2 2 2" xfId="46853"/>
    <cellStyle name="20% - Accent1 5 2 5 6 2 3" xfId="46854"/>
    <cellStyle name="20% - Accent1 5 2 5 6 3" xfId="46855"/>
    <cellStyle name="20% - Accent1 5 2 5 6 3 2" xfId="46856"/>
    <cellStyle name="20% - Accent1 5 2 5 6 4" xfId="46857"/>
    <cellStyle name="20% - Accent1 5 2 5 7" xfId="46858"/>
    <cellStyle name="20% - Accent1 5 2 5 7 2" xfId="46859"/>
    <cellStyle name="20% - Accent1 5 2 5 7 2 2" xfId="46860"/>
    <cellStyle name="20% - Accent1 5 2 5 7 3" xfId="46861"/>
    <cellStyle name="20% - Accent1 5 2 5 8" xfId="46862"/>
    <cellStyle name="20% - Accent1 5 2 5 8 2" xfId="46863"/>
    <cellStyle name="20% - Accent1 5 2 5 8 2 2" xfId="46864"/>
    <cellStyle name="20% - Accent1 5 2 5 8 3" xfId="46865"/>
    <cellStyle name="20% - Accent1 5 2 5 9" xfId="46866"/>
    <cellStyle name="20% - Accent1 5 2 5 9 2" xfId="46867"/>
    <cellStyle name="20% - Accent1 5 2 6" xfId="46868"/>
    <cellStyle name="20% - Accent1 5 2 6 2" xfId="46869"/>
    <cellStyle name="20% - Accent1 5 2 6 2 2" xfId="46870"/>
    <cellStyle name="20% - Accent1 5 2 6 2 2 2" xfId="46871"/>
    <cellStyle name="20% - Accent1 5 2 6 2 2 2 2" xfId="46872"/>
    <cellStyle name="20% - Accent1 5 2 6 2 2 3" xfId="46873"/>
    <cellStyle name="20% - Accent1 5 2 6 2 3" xfId="46874"/>
    <cellStyle name="20% - Accent1 5 2 6 2 3 2" xfId="46875"/>
    <cellStyle name="20% - Accent1 5 2 6 2 4" xfId="46876"/>
    <cellStyle name="20% - Accent1 5 2 6 3" xfId="46877"/>
    <cellStyle name="20% - Accent1 5 2 6 3 2" xfId="46878"/>
    <cellStyle name="20% - Accent1 5 2 6 3 2 2" xfId="46879"/>
    <cellStyle name="20% - Accent1 5 2 6 3 2 2 2" xfId="46880"/>
    <cellStyle name="20% - Accent1 5 2 6 3 2 3" xfId="46881"/>
    <cellStyle name="20% - Accent1 5 2 6 3 3" xfId="46882"/>
    <cellStyle name="20% - Accent1 5 2 6 3 3 2" xfId="46883"/>
    <cellStyle name="20% - Accent1 5 2 6 3 4" xfId="46884"/>
    <cellStyle name="20% - Accent1 5 2 6 4" xfId="46885"/>
    <cellStyle name="20% - Accent1 5 2 6 4 2" xfId="46886"/>
    <cellStyle name="20% - Accent1 5 2 6 4 2 2" xfId="46887"/>
    <cellStyle name="20% - Accent1 5 2 6 4 2 2 2" xfId="46888"/>
    <cellStyle name="20% - Accent1 5 2 6 4 2 3" xfId="46889"/>
    <cellStyle name="20% - Accent1 5 2 6 4 3" xfId="46890"/>
    <cellStyle name="20% - Accent1 5 2 6 4 3 2" xfId="46891"/>
    <cellStyle name="20% - Accent1 5 2 6 4 4" xfId="46892"/>
    <cellStyle name="20% - Accent1 5 2 6 5" xfId="46893"/>
    <cellStyle name="20% - Accent1 5 2 6 5 2" xfId="46894"/>
    <cellStyle name="20% - Accent1 5 2 6 5 2 2" xfId="46895"/>
    <cellStyle name="20% - Accent1 5 2 6 5 3" xfId="46896"/>
    <cellStyle name="20% - Accent1 5 2 6 6" xfId="46897"/>
    <cellStyle name="20% - Accent1 5 2 6 6 2" xfId="46898"/>
    <cellStyle name="20% - Accent1 5 2 6 6 2 2" xfId="46899"/>
    <cellStyle name="20% - Accent1 5 2 6 6 3" xfId="46900"/>
    <cellStyle name="20% - Accent1 5 2 6 7" xfId="46901"/>
    <cellStyle name="20% - Accent1 5 2 6 7 2" xfId="46902"/>
    <cellStyle name="20% - Accent1 5 2 6 8" xfId="46903"/>
    <cellStyle name="20% - Accent1 5 2 6 8 2" xfId="46904"/>
    <cellStyle name="20% - Accent1 5 2 6 9" xfId="46905"/>
    <cellStyle name="20% - Accent1 5 2 7" xfId="46906"/>
    <cellStyle name="20% - Accent1 5 2 7 2" xfId="46907"/>
    <cellStyle name="20% - Accent1 5 2 7 2 2" xfId="46908"/>
    <cellStyle name="20% - Accent1 5 2 7 2 2 2" xfId="46909"/>
    <cellStyle name="20% - Accent1 5 2 7 2 2 2 2" xfId="46910"/>
    <cellStyle name="20% - Accent1 5 2 7 2 2 3" xfId="46911"/>
    <cellStyle name="20% - Accent1 5 2 7 2 3" xfId="46912"/>
    <cellStyle name="20% - Accent1 5 2 7 2 3 2" xfId="46913"/>
    <cellStyle name="20% - Accent1 5 2 7 2 4" xfId="46914"/>
    <cellStyle name="20% - Accent1 5 2 7 3" xfId="46915"/>
    <cellStyle name="20% - Accent1 5 2 7 3 2" xfId="46916"/>
    <cellStyle name="20% - Accent1 5 2 7 3 2 2" xfId="46917"/>
    <cellStyle name="20% - Accent1 5 2 7 3 2 2 2" xfId="46918"/>
    <cellStyle name="20% - Accent1 5 2 7 3 2 3" xfId="46919"/>
    <cellStyle name="20% - Accent1 5 2 7 3 3" xfId="46920"/>
    <cellStyle name="20% - Accent1 5 2 7 3 3 2" xfId="46921"/>
    <cellStyle name="20% - Accent1 5 2 7 3 4" xfId="46922"/>
    <cellStyle name="20% - Accent1 5 2 7 4" xfId="46923"/>
    <cellStyle name="20% - Accent1 5 2 7 4 2" xfId="46924"/>
    <cellStyle name="20% - Accent1 5 2 7 4 2 2" xfId="46925"/>
    <cellStyle name="20% - Accent1 5 2 7 4 2 2 2" xfId="46926"/>
    <cellStyle name="20% - Accent1 5 2 7 4 2 3" xfId="46927"/>
    <cellStyle name="20% - Accent1 5 2 7 4 3" xfId="46928"/>
    <cellStyle name="20% - Accent1 5 2 7 4 3 2" xfId="46929"/>
    <cellStyle name="20% - Accent1 5 2 7 4 4" xfId="46930"/>
    <cellStyle name="20% - Accent1 5 2 7 5" xfId="46931"/>
    <cellStyle name="20% - Accent1 5 2 7 5 2" xfId="46932"/>
    <cellStyle name="20% - Accent1 5 2 7 5 2 2" xfId="46933"/>
    <cellStyle name="20% - Accent1 5 2 7 5 3" xfId="46934"/>
    <cellStyle name="20% - Accent1 5 2 7 6" xfId="46935"/>
    <cellStyle name="20% - Accent1 5 2 7 6 2" xfId="46936"/>
    <cellStyle name="20% - Accent1 5 2 7 6 2 2" xfId="46937"/>
    <cellStyle name="20% - Accent1 5 2 7 6 3" xfId="46938"/>
    <cellStyle name="20% - Accent1 5 2 7 7" xfId="46939"/>
    <cellStyle name="20% - Accent1 5 2 7 7 2" xfId="46940"/>
    <cellStyle name="20% - Accent1 5 2 7 8" xfId="46941"/>
    <cellStyle name="20% - Accent1 5 2 7 8 2" xfId="46942"/>
    <cellStyle name="20% - Accent1 5 2 7 9" xfId="46943"/>
    <cellStyle name="20% - Accent1 5 2 8" xfId="46944"/>
    <cellStyle name="20% - Accent1 5 2 8 2" xfId="46945"/>
    <cellStyle name="20% - Accent1 5 2 8 2 2" xfId="46946"/>
    <cellStyle name="20% - Accent1 5 2 8 2 2 2" xfId="46947"/>
    <cellStyle name="20% - Accent1 5 2 8 2 3" xfId="46948"/>
    <cellStyle name="20% - Accent1 5 2 8 3" xfId="46949"/>
    <cellStyle name="20% - Accent1 5 2 8 3 2" xfId="46950"/>
    <cellStyle name="20% - Accent1 5 2 8 4" xfId="46951"/>
    <cellStyle name="20% - Accent1 5 2 9" xfId="46952"/>
    <cellStyle name="20% - Accent1 5 2 9 2" xfId="46953"/>
    <cellStyle name="20% - Accent1 5 2 9 2 2" xfId="46954"/>
    <cellStyle name="20% - Accent1 5 2 9 2 2 2" xfId="46955"/>
    <cellStyle name="20% - Accent1 5 2 9 2 3" xfId="46956"/>
    <cellStyle name="20% - Accent1 5 2 9 3" xfId="46957"/>
    <cellStyle name="20% - Accent1 5 2 9 3 2" xfId="46958"/>
    <cellStyle name="20% - Accent1 5 2 9 4" xfId="46959"/>
    <cellStyle name="20% - Accent1 5 3" xfId="46960"/>
    <cellStyle name="20% - Accent1 5 3 10" xfId="46961"/>
    <cellStyle name="20% - Accent1 5 3 10 2" xfId="46962"/>
    <cellStyle name="20% - Accent1 5 3 10 2 2" xfId="46963"/>
    <cellStyle name="20% - Accent1 5 3 10 3" xfId="46964"/>
    <cellStyle name="20% - Accent1 5 3 11" xfId="46965"/>
    <cellStyle name="20% - Accent1 5 3 11 2" xfId="46966"/>
    <cellStyle name="20% - Accent1 5 3 11 2 2" xfId="46967"/>
    <cellStyle name="20% - Accent1 5 3 11 3" xfId="46968"/>
    <cellStyle name="20% - Accent1 5 3 12" xfId="46969"/>
    <cellStyle name="20% - Accent1 5 3 12 2" xfId="46970"/>
    <cellStyle name="20% - Accent1 5 3 13" xfId="46971"/>
    <cellStyle name="20% - Accent1 5 3 13 2" xfId="46972"/>
    <cellStyle name="20% - Accent1 5 3 14" xfId="46973"/>
    <cellStyle name="20% - Accent1 5 3 2" xfId="46974"/>
    <cellStyle name="20% - Accent1 5 3 2 10" xfId="46975"/>
    <cellStyle name="20% - Accent1 5 3 2 10 2" xfId="46976"/>
    <cellStyle name="20% - Accent1 5 3 2 11" xfId="46977"/>
    <cellStyle name="20% - Accent1 5 3 2 2" xfId="46978"/>
    <cellStyle name="20% - Accent1 5 3 2 2 2" xfId="46979"/>
    <cellStyle name="20% - Accent1 5 3 2 2 2 2" xfId="46980"/>
    <cellStyle name="20% - Accent1 5 3 2 2 2 2 2" xfId="46981"/>
    <cellStyle name="20% - Accent1 5 3 2 2 2 2 2 2" xfId="46982"/>
    <cellStyle name="20% - Accent1 5 3 2 2 2 2 3" xfId="46983"/>
    <cellStyle name="20% - Accent1 5 3 2 2 2 3" xfId="46984"/>
    <cellStyle name="20% - Accent1 5 3 2 2 2 3 2" xfId="46985"/>
    <cellStyle name="20% - Accent1 5 3 2 2 2 4" xfId="46986"/>
    <cellStyle name="20% - Accent1 5 3 2 2 3" xfId="46987"/>
    <cellStyle name="20% - Accent1 5 3 2 2 3 2" xfId="46988"/>
    <cellStyle name="20% - Accent1 5 3 2 2 3 2 2" xfId="46989"/>
    <cellStyle name="20% - Accent1 5 3 2 2 3 2 2 2" xfId="46990"/>
    <cellStyle name="20% - Accent1 5 3 2 2 3 2 3" xfId="46991"/>
    <cellStyle name="20% - Accent1 5 3 2 2 3 3" xfId="46992"/>
    <cellStyle name="20% - Accent1 5 3 2 2 3 3 2" xfId="46993"/>
    <cellStyle name="20% - Accent1 5 3 2 2 3 4" xfId="46994"/>
    <cellStyle name="20% - Accent1 5 3 2 2 4" xfId="46995"/>
    <cellStyle name="20% - Accent1 5 3 2 2 4 2" xfId="46996"/>
    <cellStyle name="20% - Accent1 5 3 2 2 4 2 2" xfId="46997"/>
    <cellStyle name="20% - Accent1 5 3 2 2 4 2 2 2" xfId="46998"/>
    <cellStyle name="20% - Accent1 5 3 2 2 4 2 3" xfId="46999"/>
    <cellStyle name="20% - Accent1 5 3 2 2 4 3" xfId="47000"/>
    <cellStyle name="20% - Accent1 5 3 2 2 4 3 2" xfId="47001"/>
    <cellStyle name="20% - Accent1 5 3 2 2 4 4" xfId="47002"/>
    <cellStyle name="20% - Accent1 5 3 2 2 5" xfId="47003"/>
    <cellStyle name="20% - Accent1 5 3 2 2 5 2" xfId="47004"/>
    <cellStyle name="20% - Accent1 5 3 2 2 5 2 2" xfId="47005"/>
    <cellStyle name="20% - Accent1 5 3 2 2 5 3" xfId="47006"/>
    <cellStyle name="20% - Accent1 5 3 2 2 6" xfId="47007"/>
    <cellStyle name="20% - Accent1 5 3 2 2 6 2" xfId="47008"/>
    <cellStyle name="20% - Accent1 5 3 2 2 6 2 2" xfId="47009"/>
    <cellStyle name="20% - Accent1 5 3 2 2 6 3" xfId="47010"/>
    <cellStyle name="20% - Accent1 5 3 2 2 7" xfId="47011"/>
    <cellStyle name="20% - Accent1 5 3 2 2 7 2" xfId="47012"/>
    <cellStyle name="20% - Accent1 5 3 2 2 8" xfId="47013"/>
    <cellStyle name="20% - Accent1 5 3 2 2 8 2" xfId="47014"/>
    <cellStyle name="20% - Accent1 5 3 2 2 9" xfId="47015"/>
    <cellStyle name="20% - Accent1 5 3 2 3" xfId="47016"/>
    <cellStyle name="20% - Accent1 5 3 2 3 2" xfId="47017"/>
    <cellStyle name="20% - Accent1 5 3 2 3 2 2" xfId="47018"/>
    <cellStyle name="20% - Accent1 5 3 2 3 2 2 2" xfId="47019"/>
    <cellStyle name="20% - Accent1 5 3 2 3 2 2 2 2" xfId="47020"/>
    <cellStyle name="20% - Accent1 5 3 2 3 2 2 3" xfId="47021"/>
    <cellStyle name="20% - Accent1 5 3 2 3 2 3" xfId="47022"/>
    <cellStyle name="20% - Accent1 5 3 2 3 2 3 2" xfId="47023"/>
    <cellStyle name="20% - Accent1 5 3 2 3 2 4" xfId="47024"/>
    <cellStyle name="20% - Accent1 5 3 2 3 3" xfId="47025"/>
    <cellStyle name="20% - Accent1 5 3 2 3 3 2" xfId="47026"/>
    <cellStyle name="20% - Accent1 5 3 2 3 3 2 2" xfId="47027"/>
    <cellStyle name="20% - Accent1 5 3 2 3 3 2 2 2" xfId="47028"/>
    <cellStyle name="20% - Accent1 5 3 2 3 3 2 3" xfId="47029"/>
    <cellStyle name="20% - Accent1 5 3 2 3 3 3" xfId="47030"/>
    <cellStyle name="20% - Accent1 5 3 2 3 3 3 2" xfId="47031"/>
    <cellStyle name="20% - Accent1 5 3 2 3 3 4" xfId="47032"/>
    <cellStyle name="20% - Accent1 5 3 2 3 4" xfId="47033"/>
    <cellStyle name="20% - Accent1 5 3 2 3 4 2" xfId="47034"/>
    <cellStyle name="20% - Accent1 5 3 2 3 4 2 2" xfId="47035"/>
    <cellStyle name="20% - Accent1 5 3 2 3 4 2 2 2" xfId="47036"/>
    <cellStyle name="20% - Accent1 5 3 2 3 4 2 3" xfId="47037"/>
    <cellStyle name="20% - Accent1 5 3 2 3 4 3" xfId="47038"/>
    <cellStyle name="20% - Accent1 5 3 2 3 4 3 2" xfId="47039"/>
    <cellStyle name="20% - Accent1 5 3 2 3 4 4" xfId="47040"/>
    <cellStyle name="20% - Accent1 5 3 2 3 5" xfId="47041"/>
    <cellStyle name="20% - Accent1 5 3 2 3 5 2" xfId="47042"/>
    <cellStyle name="20% - Accent1 5 3 2 3 5 2 2" xfId="47043"/>
    <cellStyle name="20% - Accent1 5 3 2 3 5 3" xfId="47044"/>
    <cellStyle name="20% - Accent1 5 3 2 3 6" xfId="47045"/>
    <cellStyle name="20% - Accent1 5 3 2 3 6 2" xfId="47046"/>
    <cellStyle name="20% - Accent1 5 3 2 3 6 2 2" xfId="47047"/>
    <cellStyle name="20% - Accent1 5 3 2 3 6 3" xfId="47048"/>
    <cellStyle name="20% - Accent1 5 3 2 3 7" xfId="47049"/>
    <cellStyle name="20% - Accent1 5 3 2 3 7 2" xfId="47050"/>
    <cellStyle name="20% - Accent1 5 3 2 3 8" xfId="47051"/>
    <cellStyle name="20% - Accent1 5 3 2 3 8 2" xfId="47052"/>
    <cellStyle name="20% - Accent1 5 3 2 3 9" xfId="47053"/>
    <cellStyle name="20% - Accent1 5 3 2 4" xfId="47054"/>
    <cellStyle name="20% - Accent1 5 3 2 4 2" xfId="47055"/>
    <cellStyle name="20% - Accent1 5 3 2 4 2 2" xfId="47056"/>
    <cellStyle name="20% - Accent1 5 3 2 4 2 2 2" xfId="47057"/>
    <cellStyle name="20% - Accent1 5 3 2 4 2 3" xfId="47058"/>
    <cellStyle name="20% - Accent1 5 3 2 4 3" xfId="47059"/>
    <cellStyle name="20% - Accent1 5 3 2 4 3 2" xfId="47060"/>
    <cellStyle name="20% - Accent1 5 3 2 4 4" xfId="47061"/>
    <cellStyle name="20% - Accent1 5 3 2 5" xfId="47062"/>
    <cellStyle name="20% - Accent1 5 3 2 5 2" xfId="47063"/>
    <cellStyle name="20% - Accent1 5 3 2 5 2 2" xfId="47064"/>
    <cellStyle name="20% - Accent1 5 3 2 5 2 2 2" xfId="47065"/>
    <cellStyle name="20% - Accent1 5 3 2 5 2 3" xfId="47066"/>
    <cellStyle name="20% - Accent1 5 3 2 5 3" xfId="47067"/>
    <cellStyle name="20% - Accent1 5 3 2 5 3 2" xfId="47068"/>
    <cellStyle name="20% - Accent1 5 3 2 5 4" xfId="47069"/>
    <cellStyle name="20% - Accent1 5 3 2 6" xfId="47070"/>
    <cellStyle name="20% - Accent1 5 3 2 6 2" xfId="47071"/>
    <cellStyle name="20% - Accent1 5 3 2 6 2 2" xfId="47072"/>
    <cellStyle name="20% - Accent1 5 3 2 6 2 2 2" xfId="47073"/>
    <cellStyle name="20% - Accent1 5 3 2 6 2 3" xfId="47074"/>
    <cellStyle name="20% - Accent1 5 3 2 6 3" xfId="47075"/>
    <cellStyle name="20% - Accent1 5 3 2 6 3 2" xfId="47076"/>
    <cellStyle name="20% - Accent1 5 3 2 6 4" xfId="47077"/>
    <cellStyle name="20% - Accent1 5 3 2 7" xfId="47078"/>
    <cellStyle name="20% - Accent1 5 3 2 7 2" xfId="47079"/>
    <cellStyle name="20% - Accent1 5 3 2 7 2 2" xfId="47080"/>
    <cellStyle name="20% - Accent1 5 3 2 7 3" xfId="47081"/>
    <cellStyle name="20% - Accent1 5 3 2 8" xfId="47082"/>
    <cellStyle name="20% - Accent1 5 3 2 8 2" xfId="47083"/>
    <cellStyle name="20% - Accent1 5 3 2 8 2 2" xfId="47084"/>
    <cellStyle name="20% - Accent1 5 3 2 8 3" xfId="47085"/>
    <cellStyle name="20% - Accent1 5 3 2 9" xfId="47086"/>
    <cellStyle name="20% - Accent1 5 3 2 9 2" xfId="47087"/>
    <cellStyle name="20% - Accent1 5 3 3" xfId="47088"/>
    <cellStyle name="20% - Accent1 5 3 3 10" xfId="47089"/>
    <cellStyle name="20% - Accent1 5 3 3 10 2" xfId="47090"/>
    <cellStyle name="20% - Accent1 5 3 3 11" xfId="47091"/>
    <cellStyle name="20% - Accent1 5 3 3 2" xfId="47092"/>
    <cellStyle name="20% - Accent1 5 3 3 2 2" xfId="47093"/>
    <cellStyle name="20% - Accent1 5 3 3 2 2 2" xfId="47094"/>
    <cellStyle name="20% - Accent1 5 3 3 2 2 2 2" xfId="47095"/>
    <cellStyle name="20% - Accent1 5 3 3 2 2 2 2 2" xfId="47096"/>
    <cellStyle name="20% - Accent1 5 3 3 2 2 2 3" xfId="47097"/>
    <cellStyle name="20% - Accent1 5 3 3 2 2 3" xfId="47098"/>
    <cellStyle name="20% - Accent1 5 3 3 2 2 3 2" xfId="47099"/>
    <cellStyle name="20% - Accent1 5 3 3 2 2 4" xfId="47100"/>
    <cellStyle name="20% - Accent1 5 3 3 2 3" xfId="47101"/>
    <cellStyle name="20% - Accent1 5 3 3 2 3 2" xfId="47102"/>
    <cellStyle name="20% - Accent1 5 3 3 2 3 2 2" xfId="47103"/>
    <cellStyle name="20% - Accent1 5 3 3 2 3 2 2 2" xfId="47104"/>
    <cellStyle name="20% - Accent1 5 3 3 2 3 2 3" xfId="47105"/>
    <cellStyle name="20% - Accent1 5 3 3 2 3 3" xfId="47106"/>
    <cellStyle name="20% - Accent1 5 3 3 2 3 3 2" xfId="47107"/>
    <cellStyle name="20% - Accent1 5 3 3 2 3 4" xfId="47108"/>
    <cellStyle name="20% - Accent1 5 3 3 2 4" xfId="47109"/>
    <cellStyle name="20% - Accent1 5 3 3 2 4 2" xfId="47110"/>
    <cellStyle name="20% - Accent1 5 3 3 2 4 2 2" xfId="47111"/>
    <cellStyle name="20% - Accent1 5 3 3 2 4 2 2 2" xfId="47112"/>
    <cellStyle name="20% - Accent1 5 3 3 2 4 2 3" xfId="47113"/>
    <cellStyle name="20% - Accent1 5 3 3 2 4 3" xfId="47114"/>
    <cellStyle name="20% - Accent1 5 3 3 2 4 3 2" xfId="47115"/>
    <cellStyle name="20% - Accent1 5 3 3 2 4 4" xfId="47116"/>
    <cellStyle name="20% - Accent1 5 3 3 2 5" xfId="47117"/>
    <cellStyle name="20% - Accent1 5 3 3 2 5 2" xfId="47118"/>
    <cellStyle name="20% - Accent1 5 3 3 2 5 2 2" xfId="47119"/>
    <cellStyle name="20% - Accent1 5 3 3 2 5 3" xfId="47120"/>
    <cellStyle name="20% - Accent1 5 3 3 2 6" xfId="47121"/>
    <cellStyle name="20% - Accent1 5 3 3 2 6 2" xfId="47122"/>
    <cellStyle name="20% - Accent1 5 3 3 2 6 2 2" xfId="47123"/>
    <cellStyle name="20% - Accent1 5 3 3 2 6 3" xfId="47124"/>
    <cellStyle name="20% - Accent1 5 3 3 2 7" xfId="47125"/>
    <cellStyle name="20% - Accent1 5 3 3 2 7 2" xfId="47126"/>
    <cellStyle name="20% - Accent1 5 3 3 2 8" xfId="47127"/>
    <cellStyle name="20% - Accent1 5 3 3 2 8 2" xfId="47128"/>
    <cellStyle name="20% - Accent1 5 3 3 2 9" xfId="47129"/>
    <cellStyle name="20% - Accent1 5 3 3 3" xfId="47130"/>
    <cellStyle name="20% - Accent1 5 3 3 3 2" xfId="47131"/>
    <cellStyle name="20% - Accent1 5 3 3 3 2 2" xfId="47132"/>
    <cellStyle name="20% - Accent1 5 3 3 3 2 2 2" xfId="47133"/>
    <cellStyle name="20% - Accent1 5 3 3 3 2 2 2 2" xfId="47134"/>
    <cellStyle name="20% - Accent1 5 3 3 3 2 2 3" xfId="47135"/>
    <cellStyle name="20% - Accent1 5 3 3 3 2 3" xfId="47136"/>
    <cellStyle name="20% - Accent1 5 3 3 3 2 3 2" xfId="47137"/>
    <cellStyle name="20% - Accent1 5 3 3 3 2 4" xfId="47138"/>
    <cellStyle name="20% - Accent1 5 3 3 3 3" xfId="47139"/>
    <cellStyle name="20% - Accent1 5 3 3 3 3 2" xfId="47140"/>
    <cellStyle name="20% - Accent1 5 3 3 3 3 2 2" xfId="47141"/>
    <cellStyle name="20% - Accent1 5 3 3 3 3 2 2 2" xfId="47142"/>
    <cellStyle name="20% - Accent1 5 3 3 3 3 2 3" xfId="47143"/>
    <cellStyle name="20% - Accent1 5 3 3 3 3 3" xfId="47144"/>
    <cellStyle name="20% - Accent1 5 3 3 3 3 3 2" xfId="47145"/>
    <cellStyle name="20% - Accent1 5 3 3 3 3 4" xfId="47146"/>
    <cellStyle name="20% - Accent1 5 3 3 3 4" xfId="47147"/>
    <cellStyle name="20% - Accent1 5 3 3 3 4 2" xfId="47148"/>
    <cellStyle name="20% - Accent1 5 3 3 3 4 2 2" xfId="47149"/>
    <cellStyle name="20% - Accent1 5 3 3 3 4 2 2 2" xfId="47150"/>
    <cellStyle name="20% - Accent1 5 3 3 3 4 2 3" xfId="47151"/>
    <cellStyle name="20% - Accent1 5 3 3 3 4 3" xfId="47152"/>
    <cellStyle name="20% - Accent1 5 3 3 3 4 3 2" xfId="47153"/>
    <cellStyle name="20% - Accent1 5 3 3 3 4 4" xfId="47154"/>
    <cellStyle name="20% - Accent1 5 3 3 3 5" xfId="47155"/>
    <cellStyle name="20% - Accent1 5 3 3 3 5 2" xfId="47156"/>
    <cellStyle name="20% - Accent1 5 3 3 3 5 2 2" xfId="47157"/>
    <cellStyle name="20% - Accent1 5 3 3 3 5 3" xfId="47158"/>
    <cellStyle name="20% - Accent1 5 3 3 3 6" xfId="47159"/>
    <cellStyle name="20% - Accent1 5 3 3 3 6 2" xfId="47160"/>
    <cellStyle name="20% - Accent1 5 3 3 3 6 2 2" xfId="47161"/>
    <cellStyle name="20% - Accent1 5 3 3 3 6 3" xfId="47162"/>
    <cellStyle name="20% - Accent1 5 3 3 3 7" xfId="47163"/>
    <cellStyle name="20% - Accent1 5 3 3 3 7 2" xfId="47164"/>
    <cellStyle name="20% - Accent1 5 3 3 3 8" xfId="47165"/>
    <cellStyle name="20% - Accent1 5 3 3 3 8 2" xfId="47166"/>
    <cellStyle name="20% - Accent1 5 3 3 3 9" xfId="47167"/>
    <cellStyle name="20% - Accent1 5 3 3 4" xfId="47168"/>
    <cellStyle name="20% - Accent1 5 3 3 4 2" xfId="47169"/>
    <cellStyle name="20% - Accent1 5 3 3 4 2 2" xfId="47170"/>
    <cellStyle name="20% - Accent1 5 3 3 4 2 2 2" xfId="47171"/>
    <cellStyle name="20% - Accent1 5 3 3 4 2 3" xfId="47172"/>
    <cellStyle name="20% - Accent1 5 3 3 4 3" xfId="47173"/>
    <cellStyle name="20% - Accent1 5 3 3 4 3 2" xfId="47174"/>
    <cellStyle name="20% - Accent1 5 3 3 4 4" xfId="47175"/>
    <cellStyle name="20% - Accent1 5 3 3 5" xfId="47176"/>
    <cellStyle name="20% - Accent1 5 3 3 5 2" xfId="47177"/>
    <cellStyle name="20% - Accent1 5 3 3 5 2 2" xfId="47178"/>
    <cellStyle name="20% - Accent1 5 3 3 5 2 2 2" xfId="47179"/>
    <cellStyle name="20% - Accent1 5 3 3 5 2 3" xfId="47180"/>
    <cellStyle name="20% - Accent1 5 3 3 5 3" xfId="47181"/>
    <cellStyle name="20% - Accent1 5 3 3 5 3 2" xfId="47182"/>
    <cellStyle name="20% - Accent1 5 3 3 5 4" xfId="47183"/>
    <cellStyle name="20% - Accent1 5 3 3 6" xfId="47184"/>
    <cellStyle name="20% - Accent1 5 3 3 6 2" xfId="47185"/>
    <cellStyle name="20% - Accent1 5 3 3 6 2 2" xfId="47186"/>
    <cellStyle name="20% - Accent1 5 3 3 6 2 2 2" xfId="47187"/>
    <cellStyle name="20% - Accent1 5 3 3 6 2 3" xfId="47188"/>
    <cellStyle name="20% - Accent1 5 3 3 6 3" xfId="47189"/>
    <cellStyle name="20% - Accent1 5 3 3 6 3 2" xfId="47190"/>
    <cellStyle name="20% - Accent1 5 3 3 6 4" xfId="47191"/>
    <cellStyle name="20% - Accent1 5 3 3 7" xfId="47192"/>
    <cellStyle name="20% - Accent1 5 3 3 7 2" xfId="47193"/>
    <cellStyle name="20% - Accent1 5 3 3 7 2 2" xfId="47194"/>
    <cellStyle name="20% - Accent1 5 3 3 7 3" xfId="47195"/>
    <cellStyle name="20% - Accent1 5 3 3 8" xfId="47196"/>
    <cellStyle name="20% - Accent1 5 3 3 8 2" xfId="47197"/>
    <cellStyle name="20% - Accent1 5 3 3 8 2 2" xfId="47198"/>
    <cellStyle name="20% - Accent1 5 3 3 8 3" xfId="47199"/>
    <cellStyle name="20% - Accent1 5 3 3 9" xfId="47200"/>
    <cellStyle name="20% - Accent1 5 3 3 9 2" xfId="47201"/>
    <cellStyle name="20% - Accent1 5 3 4" xfId="47202"/>
    <cellStyle name="20% - Accent1 5 3 4 10" xfId="47203"/>
    <cellStyle name="20% - Accent1 5 3 4 10 2" xfId="47204"/>
    <cellStyle name="20% - Accent1 5 3 4 11" xfId="47205"/>
    <cellStyle name="20% - Accent1 5 3 4 2" xfId="47206"/>
    <cellStyle name="20% - Accent1 5 3 4 2 2" xfId="47207"/>
    <cellStyle name="20% - Accent1 5 3 4 2 2 2" xfId="47208"/>
    <cellStyle name="20% - Accent1 5 3 4 2 2 2 2" xfId="47209"/>
    <cellStyle name="20% - Accent1 5 3 4 2 2 2 2 2" xfId="47210"/>
    <cellStyle name="20% - Accent1 5 3 4 2 2 2 3" xfId="47211"/>
    <cellStyle name="20% - Accent1 5 3 4 2 2 3" xfId="47212"/>
    <cellStyle name="20% - Accent1 5 3 4 2 2 3 2" xfId="47213"/>
    <cellStyle name="20% - Accent1 5 3 4 2 2 4" xfId="47214"/>
    <cellStyle name="20% - Accent1 5 3 4 2 3" xfId="47215"/>
    <cellStyle name="20% - Accent1 5 3 4 2 3 2" xfId="47216"/>
    <cellStyle name="20% - Accent1 5 3 4 2 3 2 2" xfId="47217"/>
    <cellStyle name="20% - Accent1 5 3 4 2 3 2 2 2" xfId="47218"/>
    <cellStyle name="20% - Accent1 5 3 4 2 3 2 3" xfId="47219"/>
    <cellStyle name="20% - Accent1 5 3 4 2 3 3" xfId="47220"/>
    <cellStyle name="20% - Accent1 5 3 4 2 3 3 2" xfId="47221"/>
    <cellStyle name="20% - Accent1 5 3 4 2 3 4" xfId="47222"/>
    <cellStyle name="20% - Accent1 5 3 4 2 4" xfId="47223"/>
    <cellStyle name="20% - Accent1 5 3 4 2 4 2" xfId="47224"/>
    <cellStyle name="20% - Accent1 5 3 4 2 4 2 2" xfId="47225"/>
    <cellStyle name="20% - Accent1 5 3 4 2 4 2 2 2" xfId="47226"/>
    <cellStyle name="20% - Accent1 5 3 4 2 4 2 3" xfId="47227"/>
    <cellStyle name="20% - Accent1 5 3 4 2 4 3" xfId="47228"/>
    <cellStyle name="20% - Accent1 5 3 4 2 4 3 2" xfId="47229"/>
    <cellStyle name="20% - Accent1 5 3 4 2 4 4" xfId="47230"/>
    <cellStyle name="20% - Accent1 5 3 4 2 5" xfId="47231"/>
    <cellStyle name="20% - Accent1 5 3 4 2 5 2" xfId="47232"/>
    <cellStyle name="20% - Accent1 5 3 4 2 5 2 2" xfId="47233"/>
    <cellStyle name="20% - Accent1 5 3 4 2 5 3" xfId="47234"/>
    <cellStyle name="20% - Accent1 5 3 4 2 6" xfId="47235"/>
    <cellStyle name="20% - Accent1 5 3 4 2 6 2" xfId="47236"/>
    <cellStyle name="20% - Accent1 5 3 4 2 6 2 2" xfId="47237"/>
    <cellStyle name="20% - Accent1 5 3 4 2 6 3" xfId="47238"/>
    <cellStyle name="20% - Accent1 5 3 4 2 7" xfId="47239"/>
    <cellStyle name="20% - Accent1 5 3 4 2 7 2" xfId="47240"/>
    <cellStyle name="20% - Accent1 5 3 4 2 8" xfId="47241"/>
    <cellStyle name="20% - Accent1 5 3 4 2 8 2" xfId="47242"/>
    <cellStyle name="20% - Accent1 5 3 4 2 9" xfId="47243"/>
    <cellStyle name="20% - Accent1 5 3 4 3" xfId="47244"/>
    <cellStyle name="20% - Accent1 5 3 4 3 2" xfId="47245"/>
    <cellStyle name="20% - Accent1 5 3 4 3 2 2" xfId="47246"/>
    <cellStyle name="20% - Accent1 5 3 4 3 2 2 2" xfId="47247"/>
    <cellStyle name="20% - Accent1 5 3 4 3 2 2 2 2" xfId="47248"/>
    <cellStyle name="20% - Accent1 5 3 4 3 2 2 3" xfId="47249"/>
    <cellStyle name="20% - Accent1 5 3 4 3 2 3" xfId="47250"/>
    <cellStyle name="20% - Accent1 5 3 4 3 2 3 2" xfId="47251"/>
    <cellStyle name="20% - Accent1 5 3 4 3 2 4" xfId="47252"/>
    <cellStyle name="20% - Accent1 5 3 4 3 3" xfId="47253"/>
    <cellStyle name="20% - Accent1 5 3 4 3 3 2" xfId="47254"/>
    <cellStyle name="20% - Accent1 5 3 4 3 3 2 2" xfId="47255"/>
    <cellStyle name="20% - Accent1 5 3 4 3 3 2 2 2" xfId="47256"/>
    <cellStyle name="20% - Accent1 5 3 4 3 3 2 3" xfId="47257"/>
    <cellStyle name="20% - Accent1 5 3 4 3 3 3" xfId="47258"/>
    <cellStyle name="20% - Accent1 5 3 4 3 3 3 2" xfId="47259"/>
    <cellStyle name="20% - Accent1 5 3 4 3 3 4" xfId="47260"/>
    <cellStyle name="20% - Accent1 5 3 4 3 4" xfId="47261"/>
    <cellStyle name="20% - Accent1 5 3 4 3 4 2" xfId="47262"/>
    <cellStyle name="20% - Accent1 5 3 4 3 4 2 2" xfId="47263"/>
    <cellStyle name="20% - Accent1 5 3 4 3 4 2 2 2" xfId="47264"/>
    <cellStyle name="20% - Accent1 5 3 4 3 4 2 3" xfId="47265"/>
    <cellStyle name="20% - Accent1 5 3 4 3 4 3" xfId="47266"/>
    <cellStyle name="20% - Accent1 5 3 4 3 4 3 2" xfId="47267"/>
    <cellStyle name="20% - Accent1 5 3 4 3 4 4" xfId="47268"/>
    <cellStyle name="20% - Accent1 5 3 4 3 5" xfId="47269"/>
    <cellStyle name="20% - Accent1 5 3 4 3 5 2" xfId="47270"/>
    <cellStyle name="20% - Accent1 5 3 4 3 5 2 2" xfId="47271"/>
    <cellStyle name="20% - Accent1 5 3 4 3 5 3" xfId="47272"/>
    <cellStyle name="20% - Accent1 5 3 4 3 6" xfId="47273"/>
    <cellStyle name="20% - Accent1 5 3 4 3 6 2" xfId="47274"/>
    <cellStyle name="20% - Accent1 5 3 4 3 6 2 2" xfId="47275"/>
    <cellStyle name="20% - Accent1 5 3 4 3 6 3" xfId="47276"/>
    <cellStyle name="20% - Accent1 5 3 4 3 7" xfId="47277"/>
    <cellStyle name="20% - Accent1 5 3 4 3 7 2" xfId="47278"/>
    <cellStyle name="20% - Accent1 5 3 4 3 8" xfId="47279"/>
    <cellStyle name="20% - Accent1 5 3 4 3 8 2" xfId="47280"/>
    <cellStyle name="20% - Accent1 5 3 4 3 9" xfId="47281"/>
    <cellStyle name="20% - Accent1 5 3 4 4" xfId="47282"/>
    <cellStyle name="20% - Accent1 5 3 4 4 2" xfId="47283"/>
    <cellStyle name="20% - Accent1 5 3 4 4 2 2" xfId="47284"/>
    <cellStyle name="20% - Accent1 5 3 4 4 2 2 2" xfId="47285"/>
    <cellStyle name="20% - Accent1 5 3 4 4 2 3" xfId="47286"/>
    <cellStyle name="20% - Accent1 5 3 4 4 3" xfId="47287"/>
    <cellStyle name="20% - Accent1 5 3 4 4 3 2" xfId="47288"/>
    <cellStyle name="20% - Accent1 5 3 4 4 4" xfId="47289"/>
    <cellStyle name="20% - Accent1 5 3 4 5" xfId="47290"/>
    <cellStyle name="20% - Accent1 5 3 4 5 2" xfId="47291"/>
    <cellStyle name="20% - Accent1 5 3 4 5 2 2" xfId="47292"/>
    <cellStyle name="20% - Accent1 5 3 4 5 2 2 2" xfId="47293"/>
    <cellStyle name="20% - Accent1 5 3 4 5 2 3" xfId="47294"/>
    <cellStyle name="20% - Accent1 5 3 4 5 3" xfId="47295"/>
    <cellStyle name="20% - Accent1 5 3 4 5 3 2" xfId="47296"/>
    <cellStyle name="20% - Accent1 5 3 4 5 4" xfId="47297"/>
    <cellStyle name="20% - Accent1 5 3 4 6" xfId="47298"/>
    <cellStyle name="20% - Accent1 5 3 4 6 2" xfId="47299"/>
    <cellStyle name="20% - Accent1 5 3 4 6 2 2" xfId="47300"/>
    <cellStyle name="20% - Accent1 5 3 4 6 2 2 2" xfId="47301"/>
    <cellStyle name="20% - Accent1 5 3 4 6 2 3" xfId="47302"/>
    <cellStyle name="20% - Accent1 5 3 4 6 3" xfId="47303"/>
    <cellStyle name="20% - Accent1 5 3 4 6 3 2" xfId="47304"/>
    <cellStyle name="20% - Accent1 5 3 4 6 4" xfId="47305"/>
    <cellStyle name="20% - Accent1 5 3 4 7" xfId="47306"/>
    <cellStyle name="20% - Accent1 5 3 4 7 2" xfId="47307"/>
    <cellStyle name="20% - Accent1 5 3 4 7 2 2" xfId="47308"/>
    <cellStyle name="20% - Accent1 5 3 4 7 3" xfId="47309"/>
    <cellStyle name="20% - Accent1 5 3 4 8" xfId="47310"/>
    <cellStyle name="20% - Accent1 5 3 4 8 2" xfId="47311"/>
    <cellStyle name="20% - Accent1 5 3 4 8 2 2" xfId="47312"/>
    <cellStyle name="20% - Accent1 5 3 4 8 3" xfId="47313"/>
    <cellStyle name="20% - Accent1 5 3 4 9" xfId="47314"/>
    <cellStyle name="20% - Accent1 5 3 4 9 2" xfId="47315"/>
    <cellStyle name="20% - Accent1 5 3 5" xfId="47316"/>
    <cellStyle name="20% - Accent1 5 3 5 2" xfId="47317"/>
    <cellStyle name="20% - Accent1 5 3 5 2 2" xfId="47318"/>
    <cellStyle name="20% - Accent1 5 3 5 2 2 2" xfId="47319"/>
    <cellStyle name="20% - Accent1 5 3 5 2 2 2 2" xfId="47320"/>
    <cellStyle name="20% - Accent1 5 3 5 2 2 3" xfId="47321"/>
    <cellStyle name="20% - Accent1 5 3 5 2 3" xfId="47322"/>
    <cellStyle name="20% - Accent1 5 3 5 2 3 2" xfId="47323"/>
    <cellStyle name="20% - Accent1 5 3 5 2 4" xfId="47324"/>
    <cellStyle name="20% - Accent1 5 3 5 3" xfId="47325"/>
    <cellStyle name="20% - Accent1 5 3 5 3 2" xfId="47326"/>
    <cellStyle name="20% - Accent1 5 3 5 3 2 2" xfId="47327"/>
    <cellStyle name="20% - Accent1 5 3 5 3 2 2 2" xfId="47328"/>
    <cellStyle name="20% - Accent1 5 3 5 3 2 3" xfId="47329"/>
    <cellStyle name="20% - Accent1 5 3 5 3 3" xfId="47330"/>
    <cellStyle name="20% - Accent1 5 3 5 3 3 2" xfId="47331"/>
    <cellStyle name="20% - Accent1 5 3 5 3 4" xfId="47332"/>
    <cellStyle name="20% - Accent1 5 3 5 4" xfId="47333"/>
    <cellStyle name="20% - Accent1 5 3 5 4 2" xfId="47334"/>
    <cellStyle name="20% - Accent1 5 3 5 4 2 2" xfId="47335"/>
    <cellStyle name="20% - Accent1 5 3 5 4 2 2 2" xfId="47336"/>
    <cellStyle name="20% - Accent1 5 3 5 4 2 3" xfId="47337"/>
    <cellStyle name="20% - Accent1 5 3 5 4 3" xfId="47338"/>
    <cellStyle name="20% - Accent1 5 3 5 4 3 2" xfId="47339"/>
    <cellStyle name="20% - Accent1 5 3 5 4 4" xfId="47340"/>
    <cellStyle name="20% - Accent1 5 3 5 5" xfId="47341"/>
    <cellStyle name="20% - Accent1 5 3 5 5 2" xfId="47342"/>
    <cellStyle name="20% - Accent1 5 3 5 5 2 2" xfId="47343"/>
    <cellStyle name="20% - Accent1 5 3 5 5 3" xfId="47344"/>
    <cellStyle name="20% - Accent1 5 3 5 6" xfId="47345"/>
    <cellStyle name="20% - Accent1 5 3 5 6 2" xfId="47346"/>
    <cellStyle name="20% - Accent1 5 3 5 6 2 2" xfId="47347"/>
    <cellStyle name="20% - Accent1 5 3 5 6 3" xfId="47348"/>
    <cellStyle name="20% - Accent1 5 3 5 7" xfId="47349"/>
    <cellStyle name="20% - Accent1 5 3 5 7 2" xfId="47350"/>
    <cellStyle name="20% - Accent1 5 3 5 8" xfId="47351"/>
    <cellStyle name="20% - Accent1 5 3 5 8 2" xfId="47352"/>
    <cellStyle name="20% - Accent1 5 3 5 9" xfId="47353"/>
    <cellStyle name="20% - Accent1 5 3 6" xfId="47354"/>
    <cellStyle name="20% - Accent1 5 3 6 2" xfId="47355"/>
    <cellStyle name="20% - Accent1 5 3 6 2 2" xfId="47356"/>
    <cellStyle name="20% - Accent1 5 3 6 2 2 2" xfId="47357"/>
    <cellStyle name="20% - Accent1 5 3 6 2 2 2 2" xfId="47358"/>
    <cellStyle name="20% - Accent1 5 3 6 2 2 3" xfId="47359"/>
    <cellStyle name="20% - Accent1 5 3 6 2 3" xfId="47360"/>
    <cellStyle name="20% - Accent1 5 3 6 2 3 2" xfId="47361"/>
    <cellStyle name="20% - Accent1 5 3 6 2 4" xfId="47362"/>
    <cellStyle name="20% - Accent1 5 3 6 3" xfId="47363"/>
    <cellStyle name="20% - Accent1 5 3 6 3 2" xfId="47364"/>
    <cellStyle name="20% - Accent1 5 3 6 3 2 2" xfId="47365"/>
    <cellStyle name="20% - Accent1 5 3 6 3 2 2 2" xfId="47366"/>
    <cellStyle name="20% - Accent1 5 3 6 3 2 3" xfId="47367"/>
    <cellStyle name="20% - Accent1 5 3 6 3 3" xfId="47368"/>
    <cellStyle name="20% - Accent1 5 3 6 3 3 2" xfId="47369"/>
    <cellStyle name="20% - Accent1 5 3 6 3 4" xfId="47370"/>
    <cellStyle name="20% - Accent1 5 3 6 4" xfId="47371"/>
    <cellStyle name="20% - Accent1 5 3 6 4 2" xfId="47372"/>
    <cellStyle name="20% - Accent1 5 3 6 4 2 2" xfId="47373"/>
    <cellStyle name="20% - Accent1 5 3 6 4 2 2 2" xfId="47374"/>
    <cellStyle name="20% - Accent1 5 3 6 4 2 3" xfId="47375"/>
    <cellStyle name="20% - Accent1 5 3 6 4 3" xfId="47376"/>
    <cellStyle name="20% - Accent1 5 3 6 4 3 2" xfId="47377"/>
    <cellStyle name="20% - Accent1 5 3 6 4 4" xfId="47378"/>
    <cellStyle name="20% - Accent1 5 3 6 5" xfId="47379"/>
    <cellStyle name="20% - Accent1 5 3 6 5 2" xfId="47380"/>
    <cellStyle name="20% - Accent1 5 3 6 5 2 2" xfId="47381"/>
    <cellStyle name="20% - Accent1 5 3 6 5 3" xfId="47382"/>
    <cellStyle name="20% - Accent1 5 3 6 6" xfId="47383"/>
    <cellStyle name="20% - Accent1 5 3 6 6 2" xfId="47384"/>
    <cellStyle name="20% - Accent1 5 3 6 6 2 2" xfId="47385"/>
    <cellStyle name="20% - Accent1 5 3 6 6 3" xfId="47386"/>
    <cellStyle name="20% - Accent1 5 3 6 7" xfId="47387"/>
    <cellStyle name="20% - Accent1 5 3 6 7 2" xfId="47388"/>
    <cellStyle name="20% - Accent1 5 3 6 8" xfId="47389"/>
    <cellStyle name="20% - Accent1 5 3 6 8 2" xfId="47390"/>
    <cellStyle name="20% - Accent1 5 3 6 9" xfId="47391"/>
    <cellStyle name="20% - Accent1 5 3 7" xfId="47392"/>
    <cellStyle name="20% - Accent1 5 3 7 2" xfId="47393"/>
    <cellStyle name="20% - Accent1 5 3 7 2 2" xfId="47394"/>
    <cellStyle name="20% - Accent1 5 3 7 2 2 2" xfId="47395"/>
    <cellStyle name="20% - Accent1 5 3 7 2 3" xfId="47396"/>
    <cellStyle name="20% - Accent1 5 3 7 3" xfId="47397"/>
    <cellStyle name="20% - Accent1 5 3 7 3 2" xfId="47398"/>
    <cellStyle name="20% - Accent1 5 3 7 4" xfId="47399"/>
    <cellStyle name="20% - Accent1 5 3 8" xfId="47400"/>
    <cellStyle name="20% - Accent1 5 3 8 2" xfId="47401"/>
    <cellStyle name="20% - Accent1 5 3 8 2 2" xfId="47402"/>
    <cellStyle name="20% - Accent1 5 3 8 2 2 2" xfId="47403"/>
    <cellStyle name="20% - Accent1 5 3 8 2 3" xfId="47404"/>
    <cellStyle name="20% - Accent1 5 3 8 3" xfId="47405"/>
    <cellStyle name="20% - Accent1 5 3 8 3 2" xfId="47406"/>
    <cellStyle name="20% - Accent1 5 3 8 4" xfId="47407"/>
    <cellStyle name="20% - Accent1 5 3 9" xfId="47408"/>
    <cellStyle name="20% - Accent1 5 3 9 2" xfId="47409"/>
    <cellStyle name="20% - Accent1 5 3 9 2 2" xfId="47410"/>
    <cellStyle name="20% - Accent1 5 3 9 2 2 2" xfId="47411"/>
    <cellStyle name="20% - Accent1 5 3 9 2 3" xfId="47412"/>
    <cellStyle name="20% - Accent1 5 3 9 3" xfId="47413"/>
    <cellStyle name="20% - Accent1 5 3 9 3 2" xfId="47414"/>
    <cellStyle name="20% - Accent1 5 3 9 4" xfId="47415"/>
    <cellStyle name="20% - Accent1 5 4" xfId="47416"/>
    <cellStyle name="20% - Accent1 5 4 10" xfId="47417"/>
    <cellStyle name="20% - Accent1 5 4 10 2" xfId="47418"/>
    <cellStyle name="20% - Accent1 5 4 11" xfId="47419"/>
    <cellStyle name="20% - Accent1 5 4 2" xfId="47420"/>
    <cellStyle name="20% - Accent1 5 4 2 2" xfId="47421"/>
    <cellStyle name="20% - Accent1 5 4 2 2 2" xfId="47422"/>
    <cellStyle name="20% - Accent1 5 4 2 2 2 2" xfId="47423"/>
    <cellStyle name="20% - Accent1 5 4 2 2 2 2 2" xfId="47424"/>
    <cellStyle name="20% - Accent1 5 4 2 2 2 3" xfId="47425"/>
    <cellStyle name="20% - Accent1 5 4 2 2 3" xfId="47426"/>
    <cellStyle name="20% - Accent1 5 4 2 2 3 2" xfId="47427"/>
    <cellStyle name="20% - Accent1 5 4 2 2 4" xfId="47428"/>
    <cellStyle name="20% - Accent1 5 4 2 3" xfId="47429"/>
    <cellStyle name="20% - Accent1 5 4 2 3 2" xfId="47430"/>
    <cellStyle name="20% - Accent1 5 4 2 3 2 2" xfId="47431"/>
    <cellStyle name="20% - Accent1 5 4 2 3 2 2 2" xfId="47432"/>
    <cellStyle name="20% - Accent1 5 4 2 3 2 3" xfId="47433"/>
    <cellStyle name="20% - Accent1 5 4 2 3 3" xfId="47434"/>
    <cellStyle name="20% - Accent1 5 4 2 3 3 2" xfId="47435"/>
    <cellStyle name="20% - Accent1 5 4 2 3 4" xfId="47436"/>
    <cellStyle name="20% - Accent1 5 4 2 4" xfId="47437"/>
    <cellStyle name="20% - Accent1 5 4 2 4 2" xfId="47438"/>
    <cellStyle name="20% - Accent1 5 4 2 4 2 2" xfId="47439"/>
    <cellStyle name="20% - Accent1 5 4 2 4 2 2 2" xfId="47440"/>
    <cellStyle name="20% - Accent1 5 4 2 4 2 3" xfId="47441"/>
    <cellStyle name="20% - Accent1 5 4 2 4 3" xfId="47442"/>
    <cellStyle name="20% - Accent1 5 4 2 4 3 2" xfId="47443"/>
    <cellStyle name="20% - Accent1 5 4 2 4 4" xfId="47444"/>
    <cellStyle name="20% - Accent1 5 4 2 5" xfId="47445"/>
    <cellStyle name="20% - Accent1 5 4 2 5 2" xfId="47446"/>
    <cellStyle name="20% - Accent1 5 4 2 5 2 2" xfId="47447"/>
    <cellStyle name="20% - Accent1 5 4 2 5 3" xfId="47448"/>
    <cellStyle name="20% - Accent1 5 4 2 6" xfId="47449"/>
    <cellStyle name="20% - Accent1 5 4 2 6 2" xfId="47450"/>
    <cellStyle name="20% - Accent1 5 4 2 6 2 2" xfId="47451"/>
    <cellStyle name="20% - Accent1 5 4 2 6 3" xfId="47452"/>
    <cellStyle name="20% - Accent1 5 4 2 7" xfId="47453"/>
    <cellStyle name="20% - Accent1 5 4 2 7 2" xfId="47454"/>
    <cellStyle name="20% - Accent1 5 4 2 8" xfId="47455"/>
    <cellStyle name="20% - Accent1 5 4 2 8 2" xfId="47456"/>
    <cellStyle name="20% - Accent1 5 4 2 9" xfId="47457"/>
    <cellStyle name="20% - Accent1 5 4 3" xfId="47458"/>
    <cellStyle name="20% - Accent1 5 4 3 2" xfId="47459"/>
    <cellStyle name="20% - Accent1 5 4 3 2 2" xfId="47460"/>
    <cellStyle name="20% - Accent1 5 4 3 2 2 2" xfId="47461"/>
    <cellStyle name="20% - Accent1 5 4 3 2 2 2 2" xfId="47462"/>
    <cellStyle name="20% - Accent1 5 4 3 2 2 3" xfId="47463"/>
    <cellStyle name="20% - Accent1 5 4 3 2 3" xfId="47464"/>
    <cellStyle name="20% - Accent1 5 4 3 2 3 2" xfId="47465"/>
    <cellStyle name="20% - Accent1 5 4 3 2 4" xfId="47466"/>
    <cellStyle name="20% - Accent1 5 4 3 3" xfId="47467"/>
    <cellStyle name="20% - Accent1 5 4 3 3 2" xfId="47468"/>
    <cellStyle name="20% - Accent1 5 4 3 3 2 2" xfId="47469"/>
    <cellStyle name="20% - Accent1 5 4 3 3 2 2 2" xfId="47470"/>
    <cellStyle name="20% - Accent1 5 4 3 3 2 3" xfId="47471"/>
    <cellStyle name="20% - Accent1 5 4 3 3 3" xfId="47472"/>
    <cellStyle name="20% - Accent1 5 4 3 3 3 2" xfId="47473"/>
    <cellStyle name="20% - Accent1 5 4 3 3 4" xfId="47474"/>
    <cellStyle name="20% - Accent1 5 4 3 4" xfId="47475"/>
    <cellStyle name="20% - Accent1 5 4 3 4 2" xfId="47476"/>
    <cellStyle name="20% - Accent1 5 4 3 4 2 2" xfId="47477"/>
    <cellStyle name="20% - Accent1 5 4 3 4 2 2 2" xfId="47478"/>
    <cellStyle name="20% - Accent1 5 4 3 4 2 3" xfId="47479"/>
    <cellStyle name="20% - Accent1 5 4 3 4 3" xfId="47480"/>
    <cellStyle name="20% - Accent1 5 4 3 4 3 2" xfId="47481"/>
    <cellStyle name="20% - Accent1 5 4 3 4 4" xfId="47482"/>
    <cellStyle name="20% - Accent1 5 4 3 5" xfId="47483"/>
    <cellStyle name="20% - Accent1 5 4 3 5 2" xfId="47484"/>
    <cellStyle name="20% - Accent1 5 4 3 5 2 2" xfId="47485"/>
    <cellStyle name="20% - Accent1 5 4 3 5 3" xfId="47486"/>
    <cellStyle name="20% - Accent1 5 4 3 6" xfId="47487"/>
    <cellStyle name="20% - Accent1 5 4 3 6 2" xfId="47488"/>
    <cellStyle name="20% - Accent1 5 4 3 6 2 2" xfId="47489"/>
    <cellStyle name="20% - Accent1 5 4 3 6 3" xfId="47490"/>
    <cellStyle name="20% - Accent1 5 4 3 7" xfId="47491"/>
    <cellStyle name="20% - Accent1 5 4 3 7 2" xfId="47492"/>
    <cellStyle name="20% - Accent1 5 4 3 8" xfId="47493"/>
    <cellStyle name="20% - Accent1 5 4 3 8 2" xfId="47494"/>
    <cellStyle name="20% - Accent1 5 4 3 9" xfId="47495"/>
    <cellStyle name="20% - Accent1 5 4 4" xfId="47496"/>
    <cellStyle name="20% - Accent1 5 4 4 2" xfId="47497"/>
    <cellStyle name="20% - Accent1 5 4 4 2 2" xfId="47498"/>
    <cellStyle name="20% - Accent1 5 4 4 2 2 2" xfId="47499"/>
    <cellStyle name="20% - Accent1 5 4 4 2 3" xfId="47500"/>
    <cellStyle name="20% - Accent1 5 4 4 3" xfId="47501"/>
    <cellStyle name="20% - Accent1 5 4 4 3 2" xfId="47502"/>
    <cellStyle name="20% - Accent1 5 4 4 4" xfId="47503"/>
    <cellStyle name="20% - Accent1 5 4 5" xfId="47504"/>
    <cellStyle name="20% - Accent1 5 4 5 2" xfId="47505"/>
    <cellStyle name="20% - Accent1 5 4 5 2 2" xfId="47506"/>
    <cellStyle name="20% - Accent1 5 4 5 2 2 2" xfId="47507"/>
    <cellStyle name="20% - Accent1 5 4 5 2 3" xfId="47508"/>
    <cellStyle name="20% - Accent1 5 4 5 3" xfId="47509"/>
    <cellStyle name="20% - Accent1 5 4 5 3 2" xfId="47510"/>
    <cellStyle name="20% - Accent1 5 4 5 4" xfId="47511"/>
    <cellStyle name="20% - Accent1 5 4 6" xfId="47512"/>
    <cellStyle name="20% - Accent1 5 4 6 2" xfId="47513"/>
    <cellStyle name="20% - Accent1 5 4 6 2 2" xfId="47514"/>
    <cellStyle name="20% - Accent1 5 4 6 2 2 2" xfId="47515"/>
    <cellStyle name="20% - Accent1 5 4 6 2 3" xfId="47516"/>
    <cellStyle name="20% - Accent1 5 4 6 3" xfId="47517"/>
    <cellStyle name="20% - Accent1 5 4 6 3 2" xfId="47518"/>
    <cellStyle name="20% - Accent1 5 4 6 4" xfId="47519"/>
    <cellStyle name="20% - Accent1 5 4 7" xfId="47520"/>
    <cellStyle name="20% - Accent1 5 4 7 2" xfId="47521"/>
    <cellStyle name="20% - Accent1 5 4 7 2 2" xfId="47522"/>
    <cellStyle name="20% - Accent1 5 4 7 3" xfId="47523"/>
    <cellStyle name="20% - Accent1 5 4 8" xfId="47524"/>
    <cellStyle name="20% - Accent1 5 4 8 2" xfId="47525"/>
    <cellStyle name="20% - Accent1 5 4 8 2 2" xfId="47526"/>
    <cellStyle name="20% - Accent1 5 4 8 3" xfId="47527"/>
    <cellStyle name="20% - Accent1 5 4 9" xfId="47528"/>
    <cellStyle name="20% - Accent1 5 4 9 2" xfId="47529"/>
    <cellStyle name="20% - Accent1 5 5" xfId="47530"/>
    <cellStyle name="20% - Accent1 5 5 10" xfId="47531"/>
    <cellStyle name="20% - Accent1 5 5 10 2" xfId="47532"/>
    <cellStyle name="20% - Accent1 5 5 11" xfId="47533"/>
    <cellStyle name="20% - Accent1 5 5 2" xfId="47534"/>
    <cellStyle name="20% - Accent1 5 5 2 2" xfId="47535"/>
    <cellStyle name="20% - Accent1 5 5 2 2 2" xfId="47536"/>
    <cellStyle name="20% - Accent1 5 5 2 2 2 2" xfId="47537"/>
    <cellStyle name="20% - Accent1 5 5 2 2 2 2 2" xfId="47538"/>
    <cellStyle name="20% - Accent1 5 5 2 2 2 3" xfId="47539"/>
    <cellStyle name="20% - Accent1 5 5 2 2 3" xfId="47540"/>
    <cellStyle name="20% - Accent1 5 5 2 2 3 2" xfId="47541"/>
    <cellStyle name="20% - Accent1 5 5 2 2 4" xfId="47542"/>
    <cellStyle name="20% - Accent1 5 5 2 3" xfId="47543"/>
    <cellStyle name="20% - Accent1 5 5 2 3 2" xfId="47544"/>
    <cellStyle name="20% - Accent1 5 5 2 3 2 2" xfId="47545"/>
    <cellStyle name="20% - Accent1 5 5 2 3 2 2 2" xfId="47546"/>
    <cellStyle name="20% - Accent1 5 5 2 3 2 3" xfId="47547"/>
    <cellStyle name="20% - Accent1 5 5 2 3 3" xfId="47548"/>
    <cellStyle name="20% - Accent1 5 5 2 3 3 2" xfId="47549"/>
    <cellStyle name="20% - Accent1 5 5 2 3 4" xfId="47550"/>
    <cellStyle name="20% - Accent1 5 5 2 4" xfId="47551"/>
    <cellStyle name="20% - Accent1 5 5 2 4 2" xfId="47552"/>
    <cellStyle name="20% - Accent1 5 5 2 4 2 2" xfId="47553"/>
    <cellStyle name="20% - Accent1 5 5 2 4 2 2 2" xfId="47554"/>
    <cellStyle name="20% - Accent1 5 5 2 4 2 3" xfId="47555"/>
    <cellStyle name="20% - Accent1 5 5 2 4 3" xfId="47556"/>
    <cellStyle name="20% - Accent1 5 5 2 4 3 2" xfId="47557"/>
    <cellStyle name="20% - Accent1 5 5 2 4 4" xfId="47558"/>
    <cellStyle name="20% - Accent1 5 5 2 5" xfId="47559"/>
    <cellStyle name="20% - Accent1 5 5 2 5 2" xfId="47560"/>
    <cellStyle name="20% - Accent1 5 5 2 5 2 2" xfId="47561"/>
    <cellStyle name="20% - Accent1 5 5 2 5 3" xfId="47562"/>
    <cellStyle name="20% - Accent1 5 5 2 6" xfId="47563"/>
    <cellStyle name="20% - Accent1 5 5 2 6 2" xfId="47564"/>
    <cellStyle name="20% - Accent1 5 5 2 6 2 2" xfId="47565"/>
    <cellStyle name="20% - Accent1 5 5 2 6 3" xfId="47566"/>
    <cellStyle name="20% - Accent1 5 5 2 7" xfId="47567"/>
    <cellStyle name="20% - Accent1 5 5 2 7 2" xfId="47568"/>
    <cellStyle name="20% - Accent1 5 5 2 8" xfId="47569"/>
    <cellStyle name="20% - Accent1 5 5 2 8 2" xfId="47570"/>
    <cellStyle name="20% - Accent1 5 5 2 9" xfId="47571"/>
    <cellStyle name="20% - Accent1 5 5 3" xfId="47572"/>
    <cellStyle name="20% - Accent1 5 5 3 2" xfId="47573"/>
    <cellStyle name="20% - Accent1 5 5 3 2 2" xfId="47574"/>
    <cellStyle name="20% - Accent1 5 5 3 2 2 2" xfId="47575"/>
    <cellStyle name="20% - Accent1 5 5 3 2 2 2 2" xfId="47576"/>
    <cellStyle name="20% - Accent1 5 5 3 2 2 3" xfId="47577"/>
    <cellStyle name="20% - Accent1 5 5 3 2 3" xfId="47578"/>
    <cellStyle name="20% - Accent1 5 5 3 2 3 2" xfId="47579"/>
    <cellStyle name="20% - Accent1 5 5 3 2 4" xfId="47580"/>
    <cellStyle name="20% - Accent1 5 5 3 3" xfId="47581"/>
    <cellStyle name="20% - Accent1 5 5 3 3 2" xfId="47582"/>
    <cellStyle name="20% - Accent1 5 5 3 3 2 2" xfId="47583"/>
    <cellStyle name="20% - Accent1 5 5 3 3 2 2 2" xfId="47584"/>
    <cellStyle name="20% - Accent1 5 5 3 3 2 3" xfId="47585"/>
    <cellStyle name="20% - Accent1 5 5 3 3 3" xfId="47586"/>
    <cellStyle name="20% - Accent1 5 5 3 3 3 2" xfId="47587"/>
    <cellStyle name="20% - Accent1 5 5 3 3 4" xfId="47588"/>
    <cellStyle name="20% - Accent1 5 5 3 4" xfId="47589"/>
    <cellStyle name="20% - Accent1 5 5 3 4 2" xfId="47590"/>
    <cellStyle name="20% - Accent1 5 5 3 4 2 2" xfId="47591"/>
    <cellStyle name="20% - Accent1 5 5 3 4 2 2 2" xfId="47592"/>
    <cellStyle name="20% - Accent1 5 5 3 4 2 3" xfId="47593"/>
    <cellStyle name="20% - Accent1 5 5 3 4 3" xfId="47594"/>
    <cellStyle name="20% - Accent1 5 5 3 4 3 2" xfId="47595"/>
    <cellStyle name="20% - Accent1 5 5 3 4 4" xfId="47596"/>
    <cellStyle name="20% - Accent1 5 5 3 5" xfId="47597"/>
    <cellStyle name="20% - Accent1 5 5 3 5 2" xfId="47598"/>
    <cellStyle name="20% - Accent1 5 5 3 5 2 2" xfId="47599"/>
    <cellStyle name="20% - Accent1 5 5 3 5 3" xfId="47600"/>
    <cellStyle name="20% - Accent1 5 5 3 6" xfId="47601"/>
    <cellStyle name="20% - Accent1 5 5 3 6 2" xfId="47602"/>
    <cellStyle name="20% - Accent1 5 5 3 6 2 2" xfId="47603"/>
    <cellStyle name="20% - Accent1 5 5 3 6 3" xfId="47604"/>
    <cellStyle name="20% - Accent1 5 5 3 7" xfId="47605"/>
    <cellStyle name="20% - Accent1 5 5 3 7 2" xfId="47606"/>
    <cellStyle name="20% - Accent1 5 5 3 8" xfId="47607"/>
    <cellStyle name="20% - Accent1 5 5 3 8 2" xfId="47608"/>
    <cellStyle name="20% - Accent1 5 5 3 9" xfId="47609"/>
    <cellStyle name="20% - Accent1 5 5 4" xfId="47610"/>
    <cellStyle name="20% - Accent1 5 5 4 2" xfId="47611"/>
    <cellStyle name="20% - Accent1 5 5 4 2 2" xfId="47612"/>
    <cellStyle name="20% - Accent1 5 5 4 2 2 2" xfId="47613"/>
    <cellStyle name="20% - Accent1 5 5 4 2 3" xfId="47614"/>
    <cellStyle name="20% - Accent1 5 5 4 3" xfId="47615"/>
    <cellStyle name="20% - Accent1 5 5 4 3 2" xfId="47616"/>
    <cellStyle name="20% - Accent1 5 5 4 4" xfId="47617"/>
    <cellStyle name="20% - Accent1 5 5 5" xfId="47618"/>
    <cellStyle name="20% - Accent1 5 5 5 2" xfId="47619"/>
    <cellStyle name="20% - Accent1 5 5 5 2 2" xfId="47620"/>
    <cellStyle name="20% - Accent1 5 5 5 2 2 2" xfId="47621"/>
    <cellStyle name="20% - Accent1 5 5 5 2 3" xfId="47622"/>
    <cellStyle name="20% - Accent1 5 5 5 3" xfId="47623"/>
    <cellStyle name="20% - Accent1 5 5 5 3 2" xfId="47624"/>
    <cellStyle name="20% - Accent1 5 5 5 4" xfId="47625"/>
    <cellStyle name="20% - Accent1 5 5 6" xfId="47626"/>
    <cellStyle name="20% - Accent1 5 5 6 2" xfId="47627"/>
    <cellStyle name="20% - Accent1 5 5 6 2 2" xfId="47628"/>
    <cellStyle name="20% - Accent1 5 5 6 2 2 2" xfId="47629"/>
    <cellStyle name="20% - Accent1 5 5 6 2 3" xfId="47630"/>
    <cellStyle name="20% - Accent1 5 5 6 3" xfId="47631"/>
    <cellStyle name="20% - Accent1 5 5 6 3 2" xfId="47632"/>
    <cellStyle name="20% - Accent1 5 5 6 4" xfId="47633"/>
    <cellStyle name="20% - Accent1 5 5 7" xfId="47634"/>
    <cellStyle name="20% - Accent1 5 5 7 2" xfId="47635"/>
    <cellStyle name="20% - Accent1 5 5 7 2 2" xfId="47636"/>
    <cellStyle name="20% - Accent1 5 5 7 3" xfId="47637"/>
    <cellStyle name="20% - Accent1 5 5 8" xfId="47638"/>
    <cellStyle name="20% - Accent1 5 5 8 2" xfId="47639"/>
    <cellStyle name="20% - Accent1 5 5 8 2 2" xfId="47640"/>
    <cellStyle name="20% - Accent1 5 5 8 3" xfId="47641"/>
    <cellStyle name="20% - Accent1 5 5 9" xfId="47642"/>
    <cellStyle name="20% - Accent1 5 5 9 2" xfId="47643"/>
    <cellStyle name="20% - Accent1 5 6" xfId="47644"/>
    <cellStyle name="20% - Accent1 5 6 10" xfId="47645"/>
    <cellStyle name="20% - Accent1 5 6 10 2" xfId="47646"/>
    <cellStyle name="20% - Accent1 5 6 11" xfId="47647"/>
    <cellStyle name="20% - Accent1 5 6 2" xfId="47648"/>
    <cellStyle name="20% - Accent1 5 6 2 2" xfId="47649"/>
    <cellStyle name="20% - Accent1 5 6 2 2 2" xfId="47650"/>
    <cellStyle name="20% - Accent1 5 6 2 2 2 2" xfId="47651"/>
    <cellStyle name="20% - Accent1 5 6 2 2 2 2 2" xfId="47652"/>
    <cellStyle name="20% - Accent1 5 6 2 2 2 3" xfId="47653"/>
    <cellStyle name="20% - Accent1 5 6 2 2 3" xfId="47654"/>
    <cellStyle name="20% - Accent1 5 6 2 2 3 2" xfId="47655"/>
    <cellStyle name="20% - Accent1 5 6 2 2 4" xfId="47656"/>
    <cellStyle name="20% - Accent1 5 6 2 3" xfId="47657"/>
    <cellStyle name="20% - Accent1 5 6 2 3 2" xfId="47658"/>
    <cellStyle name="20% - Accent1 5 6 2 3 2 2" xfId="47659"/>
    <cellStyle name="20% - Accent1 5 6 2 3 2 2 2" xfId="47660"/>
    <cellStyle name="20% - Accent1 5 6 2 3 2 3" xfId="47661"/>
    <cellStyle name="20% - Accent1 5 6 2 3 3" xfId="47662"/>
    <cellStyle name="20% - Accent1 5 6 2 3 3 2" xfId="47663"/>
    <cellStyle name="20% - Accent1 5 6 2 3 4" xfId="47664"/>
    <cellStyle name="20% - Accent1 5 6 2 4" xfId="47665"/>
    <cellStyle name="20% - Accent1 5 6 2 4 2" xfId="47666"/>
    <cellStyle name="20% - Accent1 5 6 2 4 2 2" xfId="47667"/>
    <cellStyle name="20% - Accent1 5 6 2 4 2 2 2" xfId="47668"/>
    <cellStyle name="20% - Accent1 5 6 2 4 2 3" xfId="47669"/>
    <cellStyle name="20% - Accent1 5 6 2 4 3" xfId="47670"/>
    <cellStyle name="20% - Accent1 5 6 2 4 3 2" xfId="47671"/>
    <cellStyle name="20% - Accent1 5 6 2 4 4" xfId="47672"/>
    <cellStyle name="20% - Accent1 5 6 2 5" xfId="47673"/>
    <cellStyle name="20% - Accent1 5 6 2 5 2" xfId="47674"/>
    <cellStyle name="20% - Accent1 5 6 2 5 2 2" xfId="47675"/>
    <cellStyle name="20% - Accent1 5 6 2 5 3" xfId="47676"/>
    <cellStyle name="20% - Accent1 5 6 2 6" xfId="47677"/>
    <cellStyle name="20% - Accent1 5 6 2 6 2" xfId="47678"/>
    <cellStyle name="20% - Accent1 5 6 2 6 2 2" xfId="47679"/>
    <cellStyle name="20% - Accent1 5 6 2 6 3" xfId="47680"/>
    <cellStyle name="20% - Accent1 5 6 2 7" xfId="47681"/>
    <cellStyle name="20% - Accent1 5 6 2 7 2" xfId="47682"/>
    <cellStyle name="20% - Accent1 5 6 2 8" xfId="47683"/>
    <cellStyle name="20% - Accent1 5 6 2 8 2" xfId="47684"/>
    <cellStyle name="20% - Accent1 5 6 2 9" xfId="47685"/>
    <cellStyle name="20% - Accent1 5 6 3" xfId="47686"/>
    <cellStyle name="20% - Accent1 5 6 3 2" xfId="47687"/>
    <cellStyle name="20% - Accent1 5 6 3 2 2" xfId="47688"/>
    <cellStyle name="20% - Accent1 5 6 3 2 2 2" xfId="47689"/>
    <cellStyle name="20% - Accent1 5 6 3 2 2 2 2" xfId="47690"/>
    <cellStyle name="20% - Accent1 5 6 3 2 2 3" xfId="47691"/>
    <cellStyle name="20% - Accent1 5 6 3 2 3" xfId="47692"/>
    <cellStyle name="20% - Accent1 5 6 3 2 3 2" xfId="47693"/>
    <cellStyle name="20% - Accent1 5 6 3 2 4" xfId="47694"/>
    <cellStyle name="20% - Accent1 5 6 3 3" xfId="47695"/>
    <cellStyle name="20% - Accent1 5 6 3 3 2" xfId="47696"/>
    <cellStyle name="20% - Accent1 5 6 3 3 2 2" xfId="47697"/>
    <cellStyle name="20% - Accent1 5 6 3 3 2 2 2" xfId="47698"/>
    <cellStyle name="20% - Accent1 5 6 3 3 2 3" xfId="47699"/>
    <cellStyle name="20% - Accent1 5 6 3 3 3" xfId="47700"/>
    <cellStyle name="20% - Accent1 5 6 3 3 3 2" xfId="47701"/>
    <cellStyle name="20% - Accent1 5 6 3 3 4" xfId="47702"/>
    <cellStyle name="20% - Accent1 5 6 3 4" xfId="47703"/>
    <cellStyle name="20% - Accent1 5 6 3 4 2" xfId="47704"/>
    <cellStyle name="20% - Accent1 5 6 3 4 2 2" xfId="47705"/>
    <cellStyle name="20% - Accent1 5 6 3 4 2 2 2" xfId="47706"/>
    <cellStyle name="20% - Accent1 5 6 3 4 2 3" xfId="47707"/>
    <cellStyle name="20% - Accent1 5 6 3 4 3" xfId="47708"/>
    <cellStyle name="20% - Accent1 5 6 3 4 3 2" xfId="47709"/>
    <cellStyle name="20% - Accent1 5 6 3 4 4" xfId="47710"/>
    <cellStyle name="20% - Accent1 5 6 3 5" xfId="47711"/>
    <cellStyle name="20% - Accent1 5 6 3 5 2" xfId="47712"/>
    <cellStyle name="20% - Accent1 5 6 3 5 2 2" xfId="47713"/>
    <cellStyle name="20% - Accent1 5 6 3 5 3" xfId="47714"/>
    <cellStyle name="20% - Accent1 5 6 3 6" xfId="47715"/>
    <cellStyle name="20% - Accent1 5 6 3 6 2" xfId="47716"/>
    <cellStyle name="20% - Accent1 5 6 3 6 2 2" xfId="47717"/>
    <cellStyle name="20% - Accent1 5 6 3 6 3" xfId="47718"/>
    <cellStyle name="20% - Accent1 5 6 3 7" xfId="47719"/>
    <cellStyle name="20% - Accent1 5 6 3 7 2" xfId="47720"/>
    <cellStyle name="20% - Accent1 5 6 3 8" xfId="47721"/>
    <cellStyle name="20% - Accent1 5 6 3 8 2" xfId="47722"/>
    <cellStyle name="20% - Accent1 5 6 3 9" xfId="47723"/>
    <cellStyle name="20% - Accent1 5 6 4" xfId="47724"/>
    <cellStyle name="20% - Accent1 5 6 4 2" xfId="47725"/>
    <cellStyle name="20% - Accent1 5 6 4 2 2" xfId="47726"/>
    <cellStyle name="20% - Accent1 5 6 4 2 2 2" xfId="47727"/>
    <cellStyle name="20% - Accent1 5 6 4 2 3" xfId="47728"/>
    <cellStyle name="20% - Accent1 5 6 4 3" xfId="47729"/>
    <cellStyle name="20% - Accent1 5 6 4 3 2" xfId="47730"/>
    <cellStyle name="20% - Accent1 5 6 4 4" xfId="47731"/>
    <cellStyle name="20% - Accent1 5 6 5" xfId="47732"/>
    <cellStyle name="20% - Accent1 5 6 5 2" xfId="47733"/>
    <cellStyle name="20% - Accent1 5 6 5 2 2" xfId="47734"/>
    <cellStyle name="20% - Accent1 5 6 5 2 2 2" xfId="47735"/>
    <cellStyle name="20% - Accent1 5 6 5 2 3" xfId="47736"/>
    <cellStyle name="20% - Accent1 5 6 5 3" xfId="47737"/>
    <cellStyle name="20% - Accent1 5 6 5 3 2" xfId="47738"/>
    <cellStyle name="20% - Accent1 5 6 5 4" xfId="47739"/>
    <cellStyle name="20% - Accent1 5 6 6" xfId="47740"/>
    <cellStyle name="20% - Accent1 5 6 6 2" xfId="47741"/>
    <cellStyle name="20% - Accent1 5 6 6 2 2" xfId="47742"/>
    <cellStyle name="20% - Accent1 5 6 6 2 2 2" xfId="47743"/>
    <cellStyle name="20% - Accent1 5 6 6 2 3" xfId="47744"/>
    <cellStyle name="20% - Accent1 5 6 6 3" xfId="47745"/>
    <cellStyle name="20% - Accent1 5 6 6 3 2" xfId="47746"/>
    <cellStyle name="20% - Accent1 5 6 6 4" xfId="47747"/>
    <cellStyle name="20% - Accent1 5 6 7" xfId="47748"/>
    <cellStyle name="20% - Accent1 5 6 7 2" xfId="47749"/>
    <cellStyle name="20% - Accent1 5 6 7 2 2" xfId="47750"/>
    <cellStyle name="20% - Accent1 5 6 7 3" xfId="47751"/>
    <cellStyle name="20% - Accent1 5 6 8" xfId="47752"/>
    <cellStyle name="20% - Accent1 5 6 8 2" xfId="47753"/>
    <cellStyle name="20% - Accent1 5 6 8 2 2" xfId="47754"/>
    <cellStyle name="20% - Accent1 5 6 8 3" xfId="47755"/>
    <cellStyle name="20% - Accent1 5 6 9" xfId="47756"/>
    <cellStyle name="20% - Accent1 5 6 9 2" xfId="47757"/>
    <cellStyle name="20% - Accent1 5 7" xfId="47758"/>
    <cellStyle name="20% - Accent1 5 7 2" xfId="47759"/>
    <cellStyle name="20% - Accent1 5 7 2 2" xfId="47760"/>
    <cellStyle name="20% - Accent1 5 7 2 2 2" xfId="47761"/>
    <cellStyle name="20% - Accent1 5 7 2 2 2 2" xfId="47762"/>
    <cellStyle name="20% - Accent1 5 7 2 2 3" xfId="47763"/>
    <cellStyle name="20% - Accent1 5 7 2 3" xfId="47764"/>
    <cellStyle name="20% - Accent1 5 7 2 3 2" xfId="47765"/>
    <cellStyle name="20% - Accent1 5 7 2 4" xfId="47766"/>
    <cellStyle name="20% - Accent1 5 7 3" xfId="47767"/>
    <cellStyle name="20% - Accent1 5 7 3 2" xfId="47768"/>
    <cellStyle name="20% - Accent1 5 7 3 2 2" xfId="47769"/>
    <cellStyle name="20% - Accent1 5 7 3 2 2 2" xfId="47770"/>
    <cellStyle name="20% - Accent1 5 7 3 2 3" xfId="47771"/>
    <cellStyle name="20% - Accent1 5 7 3 3" xfId="47772"/>
    <cellStyle name="20% - Accent1 5 7 3 3 2" xfId="47773"/>
    <cellStyle name="20% - Accent1 5 7 3 4" xfId="47774"/>
    <cellStyle name="20% - Accent1 5 7 4" xfId="47775"/>
    <cellStyle name="20% - Accent1 5 7 4 2" xfId="47776"/>
    <cellStyle name="20% - Accent1 5 7 4 2 2" xfId="47777"/>
    <cellStyle name="20% - Accent1 5 7 4 2 2 2" xfId="47778"/>
    <cellStyle name="20% - Accent1 5 7 4 2 3" xfId="47779"/>
    <cellStyle name="20% - Accent1 5 7 4 3" xfId="47780"/>
    <cellStyle name="20% - Accent1 5 7 4 3 2" xfId="47781"/>
    <cellStyle name="20% - Accent1 5 7 4 4" xfId="47782"/>
    <cellStyle name="20% - Accent1 5 7 5" xfId="47783"/>
    <cellStyle name="20% - Accent1 5 7 5 2" xfId="47784"/>
    <cellStyle name="20% - Accent1 5 7 5 2 2" xfId="47785"/>
    <cellStyle name="20% - Accent1 5 7 5 3" xfId="47786"/>
    <cellStyle name="20% - Accent1 5 7 6" xfId="47787"/>
    <cellStyle name="20% - Accent1 5 7 6 2" xfId="47788"/>
    <cellStyle name="20% - Accent1 5 7 6 2 2" xfId="47789"/>
    <cellStyle name="20% - Accent1 5 7 6 3" xfId="47790"/>
    <cellStyle name="20% - Accent1 5 7 7" xfId="47791"/>
    <cellStyle name="20% - Accent1 5 7 7 2" xfId="47792"/>
    <cellStyle name="20% - Accent1 5 7 8" xfId="47793"/>
    <cellStyle name="20% - Accent1 5 7 8 2" xfId="47794"/>
    <cellStyle name="20% - Accent1 5 7 9" xfId="47795"/>
    <cellStyle name="20% - Accent1 5 8" xfId="47796"/>
    <cellStyle name="20% - Accent1 5 8 2" xfId="47797"/>
    <cellStyle name="20% - Accent1 5 8 2 2" xfId="47798"/>
    <cellStyle name="20% - Accent1 5 8 2 2 2" xfId="47799"/>
    <cellStyle name="20% - Accent1 5 8 2 2 2 2" xfId="47800"/>
    <cellStyle name="20% - Accent1 5 8 2 2 3" xfId="47801"/>
    <cellStyle name="20% - Accent1 5 8 2 3" xfId="47802"/>
    <cellStyle name="20% - Accent1 5 8 2 3 2" xfId="47803"/>
    <cellStyle name="20% - Accent1 5 8 2 4" xfId="47804"/>
    <cellStyle name="20% - Accent1 5 8 3" xfId="47805"/>
    <cellStyle name="20% - Accent1 5 8 3 2" xfId="47806"/>
    <cellStyle name="20% - Accent1 5 8 3 2 2" xfId="47807"/>
    <cellStyle name="20% - Accent1 5 8 3 2 2 2" xfId="47808"/>
    <cellStyle name="20% - Accent1 5 8 3 2 3" xfId="47809"/>
    <cellStyle name="20% - Accent1 5 8 3 3" xfId="47810"/>
    <cellStyle name="20% - Accent1 5 8 3 3 2" xfId="47811"/>
    <cellStyle name="20% - Accent1 5 8 3 4" xfId="47812"/>
    <cellStyle name="20% - Accent1 5 8 4" xfId="47813"/>
    <cellStyle name="20% - Accent1 5 8 4 2" xfId="47814"/>
    <cellStyle name="20% - Accent1 5 8 4 2 2" xfId="47815"/>
    <cellStyle name="20% - Accent1 5 8 4 2 2 2" xfId="47816"/>
    <cellStyle name="20% - Accent1 5 8 4 2 3" xfId="47817"/>
    <cellStyle name="20% - Accent1 5 8 4 3" xfId="47818"/>
    <cellStyle name="20% - Accent1 5 8 4 3 2" xfId="47819"/>
    <cellStyle name="20% - Accent1 5 8 4 4" xfId="47820"/>
    <cellStyle name="20% - Accent1 5 8 5" xfId="47821"/>
    <cellStyle name="20% - Accent1 5 8 5 2" xfId="47822"/>
    <cellStyle name="20% - Accent1 5 8 5 2 2" xfId="47823"/>
    <cellStyle name="20% - Accent1 5 8 5 3" xfId="47824"/>
    <cellStyle name="20% - Accent1 5 8 6" xfId="47825"/>
    <cellStyle name="20% - Accent1 5 8 6 2" xfId="47826"/>
    <cellStyle name="20% - Accent1 5 8 6 2 2" xfId="47827"/>
    <cellStyle name="20% - Accent1 5 8 6 3" xfId="47828"/>
    <cellStyle name="20% - Accent1 5 8 7" xfId="47829"/>
    <cellStyle name="20% - Accent1 5 8 7 2" xfId="47830"/>
    <cellStyle name="20% - Accent1 5 8 8" xfId="47831"/>
    <cellStyle name="20% - Accent1 5 8 8 2" xfId="47832"/>
    <cellStyle name="20% - Accent1 5 8 9" xfId="47833"/>
    <cellStyle name="20% - Accent1 5 9" xfId="47834"/>
    <cellStyle name="20% - Accent1 5 9 2" xfId="47835"/>
    <cellStyle name="20% - Accent1 5 9 2 2" xfId="47836"/>
    <cellStyle name="20% - Accent1 5 9 2 2 2" xfId="47837"/>
    <cellStyle name="20% - Accent1 5 9 2 3" xfId="47838"/>
    <cellStyle name="20% - Accent1 5 9 3" xfId="47839"/>
    <cellStyle name="20% - Accent1 5 9 3 2" xfId="47840"/>
    <cellStyle name="20% - Accent1 5 9 4" xfId="47841"/>
    <cellStyle name="20% - Accent1 6" xfId="47842"/>
    <cellStyle name="20% - Accent1 6 10" xfId="47843"/>
    <cellStyle name="20% - Accent1 6 10 2" xfId="47844"/>
    <cellStyle name="20% - Accent1 6 10 2 2" xfId="47845"/>
    <cellStyle name="20% - Accent1 6 10 2 2 2" xfId="47846"/>
    <cellStyle name="20% - Accent1 6 10 2 3" xfId="47847"/>
    <cellStyle name="20% - Accent1 6 10 3" xfId="47848"/>
    <cellStyle name="20% - Accent1 6 10 3 2" xfId="47849"/>
    <cellStyle name="20% - Accent1 6 10 4" xfId="47850"/>
    <cellStyle name="20% - Accent1 6 11" xfId="47851"/>
    <cellStyle name="20% - Accent1 6 11 2" xfId="47852"/>
    <cellStyle name="20% - Accent1 6 11 2 2" xfId="47853"/>
    <cellStyle name="20% - Accent1 6 11 2 2 2" xfId="47854"/>
    <cellStyle name="20% - Accent1 6 11 2 3" xfId="47855"/>
    <cellStyle name="20% - Accent1 6 11 3" xfId="47856"/>
    <cellStyle name="20% - Accent1 6 11 3 2" xfId="47857"/>
    <cellStyle name="20% - Accent1 6 11 4" xfId="47858"/>
    <cellStyle name="20% - Accent1 6 12" xfId="47859"/>
    <cellStyle name="20% - Accent1 6 12 2" xfId="47860"/>
    <cellStyle name="20% - Accent1 6 12 2 2" xfId="47861"/>
    <cellStyle name="20% - Accent1 6 12 3" xfId="47862"/>
    <cellStyle name="20% - Accent1 6 13" xfId="47863"/>
    <cellStyle name="20% - Accent1 6 13 2" xfId="47864"/>
    <cellStyle name="20% - Accent1 6 13 2 2" xfId="47865"/>
    <cellStyle name="20% - Accent1 6 13 3" xfId="47866"/>
    <cellStyle name="20% - Accent1 6 14" xfId="47867"/>
    <cellStyle name="20% - Accent1 6 14 2" xfId="47868"/>
    <cellStyle name="20% - Accent1 6 15" xfId="47869"/>
    <cellStyle name="20% - Accent1 6 15 2" xfId="47870"/>
    <cellStyle name="20% - Accent1 6 16" xfId="47871"/>
    <cellStyle name="20% - Accent1 6 2" xfId="47872"/>
    <cellStyle name="20% - Accent1 6 2 10" xfId="47873"/>
    <cellStyle name="20% - Accent1 6 2 10 2" xfId="47874"/>
    <cellStyle name="20% - Accent1 6 2 10 2 2" xfId="47875"/>
    <cellStyle name="20% - Accent1 6 2 10 2 2 2" xfId="47876"/>
    <cellStyle name="20% - Accent1 6 2 10 2 3" xfId="47877"/>
    <cellStyle name="20% - Accent1 6 2 10 3" xfId="47878"/>
    <cellStyle name="20% - Accent1 6 2 10 3 2" xfId="47879"/>
    <cellStyle name="20% - Accent1 6 2 10 4" xfId="47880"/>
    <cellStyle name="20% - Accent1 6 2 11" xfId="47881"/>
    <cellStyle name="20% - Accent1 6 2 11 2" xfId="47882"/>
    <cellStyle name="20% - Accent1 6 2 11 2 2" xfId="47883"/>
    <cellStyle name="20% - Accent1 6 2 11 3" xfId="47884"/>
    <cellStyle name="20% - Accent1 6 2 12" xfId="47885"/>
    <cellStyle name="20% - Accent1 6 2 12 2" xfId="47886"/>
    <cellStyle name="20% - Accent1 6 2 12 2 2" xfId="47887"/>
    <cellStyle name="20% - Accent1 6 2 12 3" xfId="47888"/>
    <cellStyle name="20% - Accent1 6 2 13" xfId="47889"/>
    <cellStyle name="20% - Accent1 6 2 13 2" xfId="47890"/>
    <cellStyle name="20% - Accent1 6 2 14" xfId="47891"/>
    <cellStyle name="20% - Accent1 6 2 14 2" xfId="47892"/>
    <cellStyle name="20% - Accent1 6 2 15" xfId="47893"/>
    <cellStyle name="20% - Accent1 6 2 2" xfId="47894"/>
    <cellStyle name="20% - Accent1 6 2 2 10" xfId="47895"/>
    <cellStyle name="20% - Accent1 6 2 2 10 2" xfId="47896"/>
    <cellStyle name="20% - Accent1 6 2 2 10 2 2" xfId="47897"/>
    <cellStyle name="20% - Accent1 6 2 2 10 3" xfId="47898"/>
    <cellStyle name="20% - Accent1 6 2 2 11" xfId="47899"/>
    <cellStyle name="20% - Accent1 6 2 2 11 2" xfId="47900"/>
    <cellStyle name="20% - Accent1 6 2 2 11 2 2" xfId="47901"/>
    <cellStyle name="20% - Accent1 6 2 2 11 3" xfId="47902"/>
    <cellStyle name="20% - Accent1 6 2 2 12" xfId="47903"/>
    <cellStyle name="20% - Accent1 6 2 2 12 2" xfId="47904"/>
    <cellStyle name="20% - Accent1 6 2 2 13" xfId="47905"/>
    <cellStyle name="20% - Accent1 6 2 2 13 2" xfId="47906"/>
    <cellStyle name="20% - Accent1 6 2 2 14" xfId="47907"/>
    <cellStyle name="20% - Accent1 6 2 2 2" xfId="47908"/>
    <cellStyle name="20% - Accent1 6 2 2 2 10" xfId="47909"/>
    <cellStyle name="20% - Accent1 6 2 2 2 10 2" xfId="47910"/>
    <cellStyle name="20% - Accent1 6 2 2 2 11" xfId="47911"/>
    <cellStyle name="20% - Accent1 6 2 2 2 2" xfId="47912"/>
    <cellStyle name="20% - Accent1 6 2 2 2 2 2" xfId="47913"/>
    <cellStyle name="20% - Accent1 6 2 2 2 2 2 2" xfId="47914"/>
    <cellStyle name="20% - Accent1 6 2 2 2 2 2 2 2" xfId="47915"/>
    <cellStyle name="20% - Accent1 6 2 2 2 2 2 2 2 2" xfId="47916"/>
    <cellStyle name="20% - Accent1 6 2 2 2 2 2 2 3" xfId="47917"/>
    <cellStyle name="20% - Accent1 6 2 2 2 2 2 3" xfId="47918"/>
    <cellStyle name="20% - Accent1 6 2 2 2 2 2 3 2" xfId="47919"/>
    <cellStyle name="20% - Accent1 6 2 2 2 2 2 4" xfId="47920"/>
    <cellStyle name="20% - Accent1 6 2 2 2 2 3" xfId="47921"/>
    <cellStyle name="20% - Accent1 6 2 2 2 2 3 2" xfId="47922"/>
    <cellStyle name="20% - Accent1 6 2 2 2 2 3 2 2" xfId="47923"/>
    <cellStyle name="20% - Accent1 6 2 2 2 2 3 2 2 2" xfId="47924"/>
    <cellStyle name="20% - Accent1 6 2 2 2 2 3 2 3" xfId="47925"/>
    <cellStyle name="20% - Accent1 6 2 2 2 2 3 3" xfId="47926"/>
    <cellStyle name="20% - Accent1 6 2 2 2 2 3 3 2" xfId="47927"/>
    <cellStyle name="20% - Accent1 6 2 2 2 2 3 4" xfId="47928"/>
    <cellStyle name="20% - Accent1 6 2 2 2 2 4" xfId="47929"/>
    <cellStyle name="20% - Accent1 6 2 2 2 2 4 2" xfId="47930"/>
    <cellStyle name="20% - Accent1 6 2 2 2 2 4 2 2" xfId="47931"/>
    <cellStyle name="20% - Accent1 6 2 2 2 2 4 2 2 2" xfId="47932"/>
    <cellStyle name="20% - Accent1 6 2 2 2 2 4 2 3" xfId="47933"/>
    <cellStyle name="20% - Accent1 6 2 2 2 2 4 3" xfId="47934"/>
    <cellStyle name="20% - Accent1 6 2 2 2 2 4 3 2" xfId="47935"/>
    <cellStyle name="20% - Accent1 6 2 2 2 2 4 4" xfId="47936"/>
    <cellStyle name="20% - Accent1 6 2 2 2 2 5" xfId="47937"/>
    <cellStyle name="20% - Accent1 6 2 2 2 2 5 2" xfId="47938"/>
    <cellStyle name="20% - Accent1 6 2 2 2 2 5 2 2" xfId="47939"/>
    <cellStyle name="20% - Accent1 6 2 2 2 2 5 3" xfId="47940"/>
    <cellStyle name="20% - Accent1 6 2 2 2 2 6" xfId="47941"/>
    <cellStyle name="20% - Accent1 6 2 2 2 2 6 2" xfId="47942"/>
    <cellStyle name="20% - Accent1 6 2 2 2 2 6 2 2" xfId="47943"/>
    <cellStyle name="20% - Accent1 6 2 2 2 2 6 3" xfId="47944"/>
    <cellStyle name="20% - Accent1 6 2 2 2 2 7" xfId="47945"/>
    <cellStyle name="20% - Accent1 6 2 2 2 2 7 2" xfId="47946"/>
    <cellStyle name="20% - Accent1 6 2 2 2 2 8" xfId="47947"/>
    <cellStyle name="20% - Accent1 6 2 2 2 2 8 2" xfId="47948"/>
    <cellStyle name="20% - Accent1 6 2 2 2 2 9" xfId="47949"/>
    <cellStyle name="20% - Accent1 6 2 2 2 3" xfId="47950"/>
    <cellStyle name="20% - Accent1 6 2 2 2 3 2" xfId="47951"/>
    <cellStyle name="20% - Accent1 6 2 2 2 3 2 2" xfId="47952"/>
    <cellStyle name="20% - Accent1 6 2 2 2 3 2 2 2" xfId="47953"/>
    <cellStyle name="20% - Accent1 6 2 2 2 3 2 2 2 2" xfId="47954"/>
    <cellStyle name="20% - Accent1 6 2 2 2 3 2 2 3" xfId="47955"/>
    <cellStyle name="20% - Accent1 6 2 2 2 3 2 3" xfId="47956"/>
    <cellStyle name="20% - Accent1 6 2 2 2 3 2 3 2" xfId="47957"/>
    <cellStyle name="20% - Accent1 6 2 2 2 3 2 4" xfId="47958"/>
    <cellStyle name="20% - Accent1 6 2 2 2 3 3" xfId="47959"/>
    <cellStyle name="20% - Accent1 6 2 2 2 3 3 2" xfId="47960"/>
    <cellStyle name="20% - Accent1 6 2 2 2 3 3 2 2" xfId="47961"/>
    <cellStyle name="20% - Accent1 6 2 2 2 3 3 2 2 2" xfId="47962"/>
    <cellStyle name="20% - Accent1 6 2 2 2 3 3 2 3" xfId="47963"/>
    <cellStyle name="20% - Accent1 6 2 2 2 3 3 3" xfId="47964"/>
    <cellStyle name="20% - Accent1 6 2 2 2 3 3 3 2" xfId="47965"/>
    <cellStyle name="20% - Accent1 6 2 2 2 3 3 4" xfId="47966"/>
    <cellStyle name="20% - Accent1 6 2 2 2 3 4" xfId="47967"/>
    <cellStyle name="20% - Accent1 6 2 2 2 3 4 2" xfId="47968"/>
    <cellStyle name="20% - Accent1 6 2 2 2 3 4 2 2" xfId="47969"/>
    <cellStyle name="20% - Accent1 6 2 2 2 3 4 2 2 2" xfId="47970"/>
    <cellStyle name="20% - Accent1 6 2 2 2 3 4 2 3" xfId="47971"/>
    <cellStyle name="20% - Accent1 6 2 2 2 3 4 3" xfId="47972"/>
    <cellStyle name="20% - Accent1 6 2 2 2 3 4 3 2" xfId="47973"/>
    <cellStyle name="20% - Accent1 6 2 2 2 3 4 4" xfId="47974"/>
    <cellStyle name="20% - Accent1 6 2 2 2 3 5" xfId="47975"/>
    <cellStyle name="20% - Accent1 6 2 2 2 3 5 2" xfId="47976"/>
    <cellStyle name="20% - Accent1 6 2 2 2 3 5 2 2" xfId="47977"/>
    <cellStyle name="20% - Accent1 6 2 2 2 3 5 3" xfId="47978"/>
    <cellStyle name="20% - Accent1 6 2 2 2 3 6" xfId="47979"/>
    <cellStyle name="20% - Accent1 6 2 2 2 3 6 2" xfId="47980"/>
    <cellStyle name="20% - Accent1 6 2 2 2 3 6 2 2" xfId="47981"/>
    <cellStyle name="20% - Accent1 6 2 2 2 3 6 3" xfId="47982"/>
    <cellStyle name="20% - Accent1 6 2 2 2 3 7" xfId="47983"/>
    <cellStyle name="20% - Accent1 6 2 2 2 3 7 2" xfId="47984"/>
    <cellStyle name="20% - Accent1 6 2 2 2 3 8" xfId="47985"/>
    <cellStyle name="20% - Accent1 6 2 2 2 3 8 2" xfId="47986"/>
    <cellStyle name="20% - Accent1 6 2 2 2 3 9" xfId="47987"/>
    <cellStyle name="20% - Accent1 6 2 2 2 4" xfId="47988"/>
    <cellStyle name="20% - Accent1 6 2 2 2 4 2" xfId="47989"/>
    <cellStyle name="20% - Accent1 6 2 2 2 4 2 2" xfId="47990"/>
    <cellStyle name="20% - Accent1 6 2 2 2 4 2 2 2" xfId="47991"/>
    <cellStyle name="20% - Accent1 6 2 2 2 4 2 3" xfId="47992"/>
    <cellStyle name="20% - Accent1 6 2 2 2 4 3" xfId="47993"/>
    <cellStyle name="20% - Accent1 6 2 2 2 4 3 2" xfId="47994"/>
    <cellStyle name="20% - Accent1 6 2 2 2 4 4" xfId="47995"/>
    <cellStyle name="20% - Accent1 6 2 2 2 5" xfId="47996"/>
    <cellStyle name="20% - Accent1 6 2 2 2 5 2" xfId="47997"/>
    <cellStyle name="20% - Accent1 6 2 2 2 5 2 2" xfId="47998"/>
    <cellStyle name="20% - Accent1 6 2 2 2 5 2 2 2" xfId="47999"/>
    <cellStyle name="20% - Accent1 6 2 2 2 5 2 3" xfId="48000"/>
    <cellStyle name="20% - Accent1 6 2 2 2 5 3" xfId="48001"/>
    <cellStyle name="20% - Accent1 6 2 2 2 5 3 2" xfId="48002"/>
    <cellStyle name="20% - Accent1 6 2 2 2 5 4" xfId="48003"/>
    <cellStyle name="20% - Accent1 6 2 2 2 6" xfId="48004"/>
    <cellStyle name="20% - Accent1 6 2 2 2 6 2" xfId="48005"/>
    <cellStyle name="20% - Accent1 6 2 2 2 6 2 2" xfId="48006"/>
    <cellStyle name="20% - Accent1 6 2 2 2 6 2 2 2" xfId="48007"/>
    <cellStyle name="20% - Accent1 6 2 2 2 6 2 3" xfId="48008"/>
    <cellStyle name="20% - Accent1 6 2 2 2 6 3" xfId="48009"/>
    <cellStyle name="20% - Accent1 6 2 2 2 6 3 2" xfId="48010"/>
    <cellStyle name="20% - Accent1 6 2 2 2 6 4" xfId="48011"/>
    <cellStyle name="20% - Accent1 6 2 2 2 7" xfId="48012"/>
    <cellStyle name="20% - Accent1 6 2 2 2 7 2" xfId="48013"/>
    <cellStyle name="20% - Accent1 6 2 2 2 7 2 2" xfId="48014"/>
    <cellStyle name="20% - Accent1 6 2 2 2 7 3" xfId="48015"/>
    <cellStyle name="20% - Accent1 6 2 2 2 8" xfId="48016"/>
    <cellStyle name="20% - Accent1 6 2 2 2 8 2" xfId="48017"/>
    <cellStyle name="20% - Accent1 6 2 2 2 8 2 2" xfId="48018"/>
    <cellStyle name="20% - Accent1 6 2 2 2 8 3" xfId="48019"/>
    <cellStyle name="20% - Accent1 6 2 2 2 9" xfId="48020"/>
    <cellStyle name="20% - Accent1 6 2 2 2 9 2" xfId="48021"/>
    <cellStyle name="20% - Accent1 6 2 2 3" xfId="48022"/>
    <cellStyle name="20% - Accent1 6 2 2 3 10" xfId="48023"/>
    <cellStyle name="20% - Accent1 6 2 2 3 10 2" xfId="48024"/>
    <cellStyle name="20% - Accent1 6 2 2 3 11" xfId="48025"/>
    <cellStyle name="20% - Accent1 6 2 2 3 2" xfId="48026"/>
    <cellStyle name="20% - Accent1 6 2 2 3 2 2" xfId="48027"/>
    <cellStyle name="20% - Accent1 6 2 2 3 2 2 2" xfId="48028"/>
    <cellStyle name="20% - Accent1 6 2 2 3 2 2 2 2" xfId="48029"/>
    <cellStyle name="20% - Accent1 6 2 2 3 2 2 2 2 2" xfId="48030"/>
    <cellStyle name="20% - Accent1 6 2 2 3 2 2 2 3" xfId="48031"/>
    <cellStyle name="20% - Accent1 6 2 2 3 2 2 3" xfId="48032"/>
    <cellStyle name="20% - Accent1 6 2 2 3 2 2 3 2" xfId="48033"/>
    <cellStyle name="20% - Accent1 6 2 2 3 2 2 4" xfId="48034"/>
    <cellStyle name="20% - Accent1 6 2 2 3 2 3" xfId="48035"/>
    <cellStyle name="20% - Accent1 6 2 2 3 2 3 2" xfId="48036"/>
    <cellStyle name="20% - Accent1 6 2 2 3 2 3 2 2" xfId="48037"/>
    <cellStyle name="20% - Accent1 6 2 2 3 2 3 2 2 2" xfId="48038"/>
    <cellStyle name="20% - Accent1 6 2 2 3 2 3 2 3" xfId="48039"/>
    <cellStyle name="20% - Accent1 6 2 2 3 2 3 3" xfId="48040"/>
    <cellStyle name="20% - Accent1 6 2 2 3 2 3 3 2" xfId="48041"/>
    <cellStyle name="20% - Accent1 6 2 2 3 2 3 4" xfId="48042"/>
    <cellStyle name="20% - Accent1 6 2 2 3 2 4" xfId="48043"/>
    <cellStyle name="20% - Accent1 6 2 2 3 2 4 2" xfId="48044"/>
    <cellStyle name="20% - Accent1 6 2 2 3 2 4 2 2" xfId="48045"/>
    <cellStyle name="20% - Accent1 6 2 2 3 2 4 2 2 2" xfId="48046"/>
    <cellStyle name="20% - Accent1 6 2 2 3 2 4 2 3" xfId="48047"/>
    <cellStyle name="20% - Accent1 6 2 2 3 2 4 3" xfId="48048"/>
    <cellStyle name="20% - Accent1 6 2 2 3 2 4 3 2" xfId="48049"/>
    <cellStyle name="20% - Accent1 6 2 2 3 2 4 4" xfId="48050"/>
    <cellStyle name="20% - Accent1 6 2 2 3 2 5" xfId="48051"/>
    <cellStyle name="20% - Accent1 6 2 2 3 2 5 2" xfId="48052"/>
    <cellStyle name="20% - Accent1 6 2 2 3 2 5 2 2" xfId="48053"/>
    <cellStyle name="20% - Accent1 6 2 2 3 2 5 3" xfId="48054"/>
    <cellStyle name="20% - Accent1 6 2 2 3 2 6" xfId="48055"/>
    <cellStyle name="20% - Accent1 6 2 2 3 2 6 2" xfId="48056"/>
    <cellStyle name="20% - Accent1 6 2 2 3 2 6 2 2" xfId="48057"/>
    <cellStyle name="20% - Accent1 6 2 2 3 2 6 3" xfId="48058"/>
    <cellStyle name="20% - Accent1 6 2 2 3 2 7" xfId="48059"/>
    <cellStyle name="20% - Accent1 6 2 2 3 2 7 2" xfId="48060"/>
    <cellStyle name="20% - Accent1 6 2 2 3 2 8" xfId="48061"/>
    <cellStyle name="20% - Accent1 6 2 2 3 2 8 2" xfId="48062"/>
    <cellStyle name="20% - Accent1 6 2 2 3 2 9" xfId="48063"/>
    <cellStyle name="20% - Accent1 6 2 2 3 3" xfId="48064"/>
    <cellStyle name="20% - Accent1 6 2 2 3 3 2" xfId="48065"/>
    <cellStyle name="20% - Accent1 6 2 2 3 3 2 2" xfId="48066"/>
    <cellStyle name="20% - Accent1 6 2 2 3 3 2 2 2" xfId="48067"/>
    <cellStyle name="20% - Accent1 6 2 2 3 3 2 2 2 2" xfId="48068"/>
    <cellStyle name="20% - Accent1 6 2 2 3 3 2 2 3" xfId="48069"/>
    <cellStyle name="20% - Accent1 6 2 2 3 3 2 3" xfId="48070"/>
    <cellStyle name="20% - Accent1 6 2 2 3 3 2 3 2" xfId="48071"/>
    <cellStyle name="20% - Accent1 6 2 2 3 3 2 4" xfId="48072"/>
    <cellStyle name="20% - Accent1 6 2 2 3 3 3" xfId="48073"/>
    <cellStyle name="20% - Accent1 6 2 2 3 3 3 2" xfId="48074"/>
    <cellStyle name="20% - Accent1 6 2 2 3 3 3 2 2" xfId="48075"/>
    <cellStyle name="20% - Accent1 6 2 2 3 3 3 2 2 2" xfId="48076"/>
    <cellStyle name="20% - Accent1 6 2 2 3 3 3 2 3" xfId="48077"/>
    <cellStyle name="20% - Accent1 6 2 2 3 3 3 3" xfId="48078"/>
    <cellStyle name="20% - Accent1 6 2 2 3 3 3 3 2" xfId="48079"/>
    <cellStyle name="20% - Accent1 6 2 2 3 3 3 4" xfId="48080"/>
    <cellStyle name="20% - Accent1 6 2 2 3 3 4" xfId="48081"/>
    <cellStyle name="20% - Accent1 6 2 2 3 3 4 2" xfId="48082"/>
    <cellStyle name="20% - Accent1 6 2 2 3 3 4 2 2" xfId="48083"/>
    <cellStyle name="20% - Accent1 6 2 2 3 3 4 2 2 2" xfId="48084"/>
    <cellStyle name="20% - Accent1 6 2 2 3 3 4 2 3" xfId="48085"/>
    <cellStyle name="20% - Accent1 6 2 2 3 3 4 3" xfId="48086"/>
    <cellStyle name="20% - Accent1 6 2 2 3 3 4 3 2" xfId="48087"/>
    <cellStyle name="20% - Accent1 6 2 2 3 3 4 4" xfId="48088"/>
    <cellStyle name="20% - Accent1 6 2 2 3 3 5" xfId="48089"/>
    <cellStyle name="20% - Accent1 6 2 2 3 3 5 2" xfId="48090"/>
    <cellStyle name="20% - Accent1 6 2 2 3 3 5 2 2" xfId="48091"/>
    <cellStyle name="20% - Accent1 6 2 2 3 3 5 3" xfId="48092"/>
    <cellStyle name="20% - Accent1 6 2 2 3 3 6" xfId="48093"/>
    <cellStyle name="20% - Accent1 6 2 2 3 3 6 2" xfId="48094"/>
    <cellStyle name="20% - Accent1 6 2 2 3 3 6 2 2" xfId="48095"/>
    <cellStyle name="20% - Accent1 6 2 2 3 3 6 3" xfId="48096"/>
    <cellStyle name="20% - Accent1 6 2 2 3 3 7" xfId="48097"/>
    <cellStyle name="20% - Accent1 6 2 2 3 3 7 2" xfId="48098"/>
    <cellStyle name="20% - Accent1 6 2 2 3 3 8" xfId="48099"/>
    <cellStyle name="20% - Accent1 6 2 2 3 3 8 2" xfId="48100"/>
    <cellStyle name="20% - Accent1 6 2 2 3 3 9" xfId="48101"/>
    <cellStyle name="20% - Accent1 6 2 2 3 4" xfId="48102"/>
    <cellStyle name="20% - Accent1 6 2 2 3 4 2" xfId="48103"/>
    <cellStyle name="20% - Accent1 6 2 2 3 4 2 2" xfId="48104"/>
    <cellStyle name="20% - Accent1 6 2 2 3 4 2 2 2" xfId="48105"/>
    <cellStyle name="20% - Accent1 6 2 2 3 4 2 3" xfId="48106"/>
    <cellStyle name="20% - Accent1 6 2 2 3 4 3" xfId="48107"/>
    <cellStyle name="20% - Accent1 6 2 2 3 4 3 2" xfId="48108"/>
    <cellStyle name="20% - Accent1 6 2 2 3 4 4" xfId="48109"/>
    <cellStyle name="20% - Accent1 6 2 2 3 5" xfId="48110"/>
    <cellStyle name="20% - Accent1 6 2 2 3 5 2" xfId="48111"/>
    <cellStyle name="20% - Accent1 6 2 2 3 5 2 2" xfId="48112"/>
    <cellStyle name="20% - Accent1 6 2 2 3 5 2 2 2" xfId="48113"/>
    <cellStyle name="20% - Accent1 6 2 2 3 5 2 3" xfId="48114"/>
    <cellStyle name="20% - Accent1 6 2 2 3 5 3" xfId="48115"/>
    <cellStyle name="20% - Accent1 6 2 2 3 5 3 2" xfId="48116"/>
    <cellStyle name="20% - Accent1 6 2 2 3 5 4" xfId="48117"/>
    <cellStyle name="20% - Accent1 6 2 2 3 6" xfId="48118"/>
    <cellStyle name="20% - Accent1 6 2 2 3 6 2" xfId="48119"/>
    <cellStyle name="20% - Accent1 6 2 2 3 6 2 2" xfId="48120"/>
    <cellStyle name="20% - Accent1 6 2 2 3 6 2 2 2" xfId="48121"/>
    <cellStyle name="20% - Accent1 6 2 2 3 6 2 3" xfId="48122"/>
    <cellStyle name="20% - Accent1 6 2 2 3 6 3" xfId="48123"/>
    <cellStyle name="20% - Accent1 6 2 2 3 6 3 2" xfId="48124"/>
    <cellStyle name="20% - Accent1 6 2 2 3 6 4" xfId="48125"/>
    <cellStyle name="20% - Accent1 6 2 2 3 7" xfId="48126"/>
    <cellStyle name="20% - Accent1 6 2 2 3 7 2" xfId="48127"/>
    <cellStyle name="20% - Accent1 6 2 2 3 7 2 2" xfId="48128"/>
    <cellStyle name="20% - Accent1 6 2 2 3 7 3" xfId="48129"/>
    <cellStyle name="20% - Accent1 6 2 2 3 8" xfId="48130"/>
    <cellStyle name="20% - Accent1 6 2 2 3 8 2" xfId="48131"/>
    <cellStyle name="20% - Accent1 6 2 2 3 8 2 2" xfId="48132"/>
    <cellStyle name="20% - Accent1 6 2 2 3 8 3" xfId="48133"/>
    <cellStyle name="20% - Accent1 6 2 2 3 9" xfId="48134"/>
    <cellStyle name="20% - Accent1 6 2 2 3 9 2" xfId="48135"/>
    <cellStyle name="20% - Accent1 6 2 2 4" xfId="48136"/>
    <cellStyle name="20% - Accent1 6 2 2 4 10" xfId="48137"/>
    <cellStyle name="20% - Accent1 6 2 2 4 10 2" xfId="48138"/>
    <cellStyle name="20% - Accent1 6 2 2 4 11" xfId="48139"/>
    <cellStyle name="20% - Accent1 6 2 2 4 2" xfId="48140"/>
    <cellStyle name="20% - Accent1 6 2 2 4 2 2" xfId="48141"/>
    <cellStyle name="20% - Accent1 6 2 2 4 2 2 2" xfId="48142"/>
    <cellStyle name="20% - Accent1 6 2 2 4 2 2 2 2" xfId="48143"/>
    <cellStyle name="20% - Accent1 6 2 2 4 2 2 2 2 2" xfId="48144"/>
    <cellStyle name="20% - Accent1 6 2 2 4 2 2 2 3" xfId="48145"/>
    <cellStyle name="20% - Accent1 6 2 2 4 2 2 3" xfId="48146"/>
    <cellStyle name="20% - Accent1 6 2 2 4 2 2 3 2" xfId="48147"/>
    <cellStyle name="20% - Accent1 6 2 2 4 2 2 4" xfId="48148"/>
    <cellStyle name="20% - Accent1 6 2 2 4 2 3" xfId="48149"/>
    <cellStyle name="20% - Accent1 6 2 2 4 2 3 2" xfId="48150"/>
    <cellStyle name="20% - Accent1 6 2 2 4 2 3 2 2" xfId="48151"/>
    <cellStyle name="20% - Accent1 6 2 2 4 2 3 2 2 2" xfId="48152"/>
    <cellStyle name="20% - Accent1 6 2 2 4 2 3 2 3" xfId="48153"/>
    <cellStyle name="20% - Accent1 6 2 2 4 2 3 3" xfId="48154"/>
    <cellStyle name="20% - Accent1 6 2 2 4 2 3 3 2" xfId="48155"/>
    <cellStyle name="20% - Accent1 6 2 2 4 2 3 4" xfId="48156"/>
    <cellStyle name="20% - Accent1 6 2 2 4 2 4" xfId="48157"/>
    <cellStyle name="20% - Accent1 6 2 2 4 2 4 2" xfId="48158"/>
    <cellStyle name="20% - Accent1 6 2 2 4 2 4 2 2" xfId="48159"/>
    <cellStyle name="20% - Accent1 6 2 2 4 2 4 2 2 2" xfId="48160"/>
    <cellStyle name="20% - Accent1 6 2 2 4 2 4 2 3" xfId="48161"/>
    <cellStyle name="20% - Accent1 6 2 2 4 2 4 3" xfId="48162"/>
    <cellStyle name="20% - Accent1 6 2 2 4 2 4 3 2" xfId="48163"/>
    <cellStyle name="20% - Accent1 6 2 2 4 2 4 4" xfId="48164"/>
    <cellStyle name="20% - Accent1 6 2 2 4 2 5" xfId="48165"/>
    <cellStyle name="20% - Accent1 6 2 2 4 2 5 2" xfId="48166"/>
    <cellStyle name="20% - Accent1 6 2 2 4 2 5 2 2" xfId="48167"/>
    <cellStyle name="20% - Accent1 6 2 2 4 2 5 3" xfId="48168"/>
    <cellStyle name="20% - Accent1 6 2 2 4 2 6" xfId="48169"/>
    <cellStyle name="20% - Accent1 6 2 2 4 2 6 2" xfId="48170"/>
    <cellStyle name="20% - Accent1 6 2 2 4 2 6 2 2" xfId="48171"/>
    <cellStyle name="20% - Accent1 6 2 2 4 2 6 3" xfId="48172"/>
    <cellStyle name="20% - Accent1 6 2 2 4 2 7" xfId="48173"/>
    <cellStyle name="20% - Accent1 6 2 2 4 2 7 2" xfId="48174"/>
    <cellStyle name="20% - Accent1 6 2 2 4 2 8" xfId="48175"/>
    <cellStyle name="20% - Accent1 6 2 2 4 2 8 2" xfId="48176"/>
    <cellStyle name="20% - Accent1 6 2 2 4 2 9" xfId="48177"/>
    <cellStyle name="20% - Accent1 6 2 2 4 3" xfId="48178"/>
    <cellStyle name="20% - Accent1 6 2 2 4 3 2" xfId="48179"/>
    <cellStyle name="20% - Accent1 6 2 2 4 3 2 2" xfId="48180"/>
    <cellStyle name="20% - Accent1 6 2 2 4 3 2 2 2" xfId="48181"/>
    <cellStyle name="20% - Accent1 6 2 2 4 3 2 2 2 2" xfId="48182"/>
    <cellStyle name="20% - Accent1 6 2 2 4 3 2 2 3" xfId="48183"/>
    <cellStyle name="20% - Accent1 6 2 2 4 3 2 3" xfId="48184"/>
    <cellStyle name="20% - Accent1 6 2 2 4 3 2 3 2" xfId="48185"/>
    <cellStyle name="20% - Accent1 6 2 2 4 3 2 4" xfId="48186"/>
    <cellStyle name="20% - Accent1 6 2 2 4 3 3" xfId="48187"/>
    <cellStyle name="20% - Accent1 6 2 2 4 3 3 2" xfId="48188"/>
    <cellStyle name="20% - Accent1 6 2 2 4 3 3 2 2" xfId="48189"/>
    <cellStyle name="20% - Accent1 6 2 2 4 3 3 2 2 2" xfId="48190"/>
    <cellStyle name="20% - Accent1 6 2 2 4 3 3 2 3" xfId="48191"/>
    <cellStyle name="20% - Accent1 6 2 2 4 3 3 3" xfId="48192"/>
    <cellStyle name="20% - Accent1 6 2 2 4 3 3 3 2" xfId="48193"/>
    <cellStyle name="20% - Accent1 6 2 2 4 3 3 4" xfId="48194"/>
    <cellStyle name="20% - Accent1 6 2 2 4 3 4" xfId="48195"/>
    <cellStyle name="20% - Accent1 6 2 2 4 3 4 2" xfId="48196"/>
    <cellStyle name="20% - Accent1 6 2 2 4 3 4 2 2" xfId="48197"/>
    <cellStyle name="20% - Accent1 6 2 2 4 3 4 2 2 2" xfId="48198"/>
    <cellStyle name="20% - Accent1 6 2 2 4 3 4 2 3" xfId="48199"/>
    <cellStyle name="20% - Accent1 6 2 2 4 3 4 3" xfId="48200"/>
    <cellStyle name="20% - Accent1 6 2 2 4 3 4 3 2" xfId="48201"/>
    <cellStyle name="20% - Accent1 6 2 2 4 3 4 4" xfId="48202"/>
    <cellStyle name="20% - Accent1 6 2 2 4 3 5" xfId="48203"/>
    <cellStyle name="20% - Accent1 6 2 2 4 3 5 2" xfId="48204"/>
    <cellStyle name="20% - Accent1 6 2 2 4 3 5 2 2" xfId="48205"/>
    <cellStyle name="20% - Accent1 6 2 2 4 3 5 3" xfId="48206"/>
    <cellStyle name="20% - Accent1 6 2 2 4 3 6" xfId="48207"/>
    <cellStyle name="20% - Accent1 6 2 2 4 3 6 2" xfId="48208"/>
    <cellStyle name="20% - Accent1 6 2 2 4 3 6 2 2" xfId="48209"/>
    <cellStyle name="20% - Accent1 6 2 2 4 3 6 3" xfId="48210"/>
    <cellStyle name="20% - Accent1 6 2 2 4 3 7" xfId="48211"/>
    <cellStyle name="20% - Accent1 6 2 2 4 3 7 2" xfId="48212"/>
    <cellStyle name="20% - Accent1 6 2 2 4 3 8" xfId="48213"/>
    <cellStyle name="20% - Accent1 6 2 2 4 3 8 2" xfId="48214"/>
    <cellStyle name="20% - Accent1 6 2 2 4 3 9" xfId="48215"/>
    <cellStyle name="20% - Accent1 6 2 2 4 4" xfId="48216"/>
    <cellStyle name="20% - Accent1 6 2 2 4 4 2" xfId="48217"/>
    <cellStyle name="20% - Accent1 6 2 2 4 4 2 2" xfId="48218"/>
    <cellStyle name="20% - Accent1 6 2 2 4 4 2 2 2" xfId="48219"/>
    <cellStyle name="20% - Accent1 6 2 2 4 4 2 3" xfId="48220"/>
    <cellStyle name="20% - Accent1 6 2 2 4 4 3" xfId="48221"/>
    <cellStyle name="20% - Accent1 6 2 2 4 4 3 2" xfId="48222"/>
    <cellStyle name="20% - Accent1 6 2 2 4 4 4" xfId="48223"/>
    <cellStyle name="20% - Accent1 6 2 2 4 5" xfId="48224"/>
    <cellStyle name="20% - Accent1 6 2 2 4 5 2" xfId="48225"/>
    <cellStyle name="20% - Accent1 6 2 2 4 5 2 2" xfId="48226"/>
    <cellStyle name="20% - Accent1 6 2 2 4 5 2 2 2" xfId="48227"/>
    <cellStyle name="20% - Accent1 6 2 2 4 5 2 3" xfId="48228"/>
    <cellStyle name="20% - Accent1 6 2 2 4 5 3" xfId="48229"/>
    <cellStyle name="20% - Accent1 6 2 2 4 5 3 2" xfId="48230"/>
    <cellStyle name="20% - Accent1 6 2 2 4 5 4" xfId="48231"/>
    <cellStyle name="20% - Accent1 6 2 2 4 6" xfId="48232"/>
    <cellStyle name="20% - Accent1 6 2 2 4 6 2" xfId="48233"/>
    <cellStyle name="20% - Accent1 6 2 2 4 6 2 2" xfId="48234"/>
    <cellStyle name="20% - Accent1 6 2 2 4 6 2 2 2" xfId="48235"/>
    <cellStyle name="20% - Accent1 6 2 2 4 6 2 3" xfId="48236"/>
    <cellStyle name="20% - Accent1 6 2 2 4 6 3" xfId="48237"/>
    <cellStyle name="20% - Accent1 6 2 2 4 6 3 2" xfId="48238"/>
    <cellStyle name="20% - Accent1 6 2 2 4 6 4" xfId="48239"/>
    <cellStyle name="20% - Accent1 6 2 2 4 7" xfId="48240"/>
    <cellStyle name="20% - Accent1 6 2 2 4 7 2" xfId="48241"/>
    <cellStyle name="20% - Accent1 6 2 2 4 7 2 2" xfId="48242"/>
    <cellStyle name="20% - Accent1 6 2 2 4 7 3" xfId="48243"/>
    <cellStyle name="20% - Accent1 6 2 2 4 8" xfId="48244"/>
    <cellStyle name="20% - Accent1 6 2 2 4 8 2" xfId="48245"/>
    <cellStyle name="20% - Accent1 6 2 2 4 8 2 2" xfId="48246"/>
    <cellStyle name="20% - Accent1 6 2 2 4 8 3" xfId="48247"/>
    <cellStyle name="20% - Accent1 6 2 2 4 9" xfId="48248"/>
    <cellStyle name="20% - Accent1 6 2 2 4 9 2" xfId="48249"/>
    <cellStyle name="20% - Accent1 6 2 2 5" xfId="48250"/>
    <cellStyle name="20% - Accent1 6 2 2 5 2" xfId="48251"/>
    <cellStyle name="20% - Accent1 6 2 2 5 2 2" xfId="48252"/>
    <cellStyle name="20% - Accent1 6 2 2 5 2 2 2" xfId="48253"/>
    <cellStyle name="20% - Accent1 6 2 2 5 2 2 2 2" xfId="48254"/>
    <cellStyle name="20% - Accent1 6 2 2 5 2 2 3" xfId="48255"/>
    <cellStyle name="20% - Accent1 6 2 2 5 2 3" xfId="48256"/>
    <cellStyle name="20% - Accent1 6 2 2 5 2 3 2" xfId="48257"/>
    <cellStyle name="20% - Accent1 6 2 2 5 2 4" xfId="48258"/>
    <cellStyle name="20% - Accent1 6 2 2 5 3" xfId="48259"/>
    <cellStyle name="20% - Accent1 6 2 2 5 3 2" xfId="48260"/>
    <cellStyle name="20% - Accent1 6 2 2 5 3 2 2" xfId="48261"/>
    <cellStyle name="20% - Accent1 6 2 2 5 3 2 2 2" xfId="48262"/>
    <cellStyle name="20% - Accent1 6 2 2 5 3 2 3" xfId="48263"/>
    <cellStyle name="20% - Accent1 6 2 2 5 3 3" xfId="48264"/>
    <cellStyle name="20% - Accent1 6 2 2 5 3 3 2" xfId="48265"/>
    <cellStyle name="20% - Accent1 6 2 2 5 3 4" xfId="48266"/>
    <cellStyle name="20% - Accent1 6 2 2 5 4" xfId="48267"/>
    <cellStyle name="20% - Accent1 6 2 2 5 4 2" xfId="48268"/>
    <cellStyle name="20% - Accent1 6 2 2 5 4 2 2" xfId="48269"/>
    <cellStyle name="20% - Accent1 6 2 2 5 4 2 2 2" xfId="48270"/>
    <cellStyle name="20% - Accent1 6 2 2 5 4 2 3" xfId="48271"/>
    <cellStyle name="20% - Accent1 6 2 2 5 4 3" xfId="48272"/>
    <cellStyle name="20% - Accent1 6 2 2 5 4 3 2" xfId="48273"/>
    <cellStyle name="20% - Accent1 6 2 2 5 4 4" xfId="48274"/>
    <cellStyle name="20% - Accent1 6 2 2 5 5" xfId="48275"/>
    <cellStyle name="20% - Accent1 6 2 2 5 5 2" xfId="48276"/>
    <cellStyle name="20% - Accent1 6 2 2 5 5 2 2" xfId="48277"/>
    <cellStyle name="20% - Accent1 6 2 2 5 5 3" xfId="48278"/>
    <cellStyle name="20% - Accent1 6 2 2 5 6" xfId="48279"/>
    <cellStyle name="20% - Accent1 6 2 2 5 6 2" xfId="48280"/>
    <cellStyle name="20% - Accent1 6 2 2 5 6 2 2" xfId="48281"/>
    <cellStyle name="20% - Accent1 6 2 2 5 6 3" xfId="48282"/>
    <cellStyle name="20% - Accent1 6 2 2 5 7" xfId="48283"/>
    <cellStyle name="20% - Accent1 6 2 2 5 7 2" xfId="48284"/>
    <cellStyle name="20% - Accent1 6 2 2 5 8" xfId="48285"/>
    <cellStyle name="20% - Accent1 6 2 2 5 8 2" xfId="48286"/>
    <cellStyle name="20% - Accent1 6 2 2 5 9" xfId="48287"/>
    <cellStyle name="20% - Accent1 6 2 2 6" xfId="48288"/>
    <cellStyle name="20% - Accent1 6 2 2 6 2" xfId="48289"/>
    <cellStyle name="20% - Accent1 6 2 2 6 2 2" xfId="48290"/>
    <cellStyle name="20% - Accent1 6 2 2 6 2 2 2" xfId="48291"/>
    <cellStyle name="20% - Accent1 6 2 2 6 2 2 2 2" xfId="48292"/>
    <cellStyle name="20% - Accent1 6 2 2 6 2 2 3" xfId="48293"/>
    <cellStyle name="20% - Accent1 6 2 2 6 2 3" xfId="48294"/>
    <cellStyle name="20% - Accent1 6 2 2 6 2 3 2" xfId="48295"/>
    <cellStyle name="20% - Accent1 6 2 2 6 2 4" xfId="48296"/>
    <cellStyle name="20% - Accent1 6 2 2 6 3" xfId="48297"/>
    <cellStyle name="20% - Accent1 6 2 2 6 3 2" xfId="48298"/>
    <cellStyle name="20% - Accent1 6 2 2 6 3 2 2" xfId="48299"/>
    <cellStyle name="20% - Accent1 6 2 2 6 3 2 2 2" xfId="48300"/>
    <cellStyle name="20% - Accent1 6 2 2 6 3 2 3" xfId="48301"/>
    <cellStyle name="20% - Accent1 6 2 2 6 3 3" xfId="48302"/>
    <cellStyle name="20% - Accent1 6 2 2 6 3 3 2" xfId="48303"/>
    <cellStyle name="20% - Accent1 6 2 2 6 3 4" xfId="48304"/>
    <cellStyle name="20% - Accent1 6 2 2 6 4" xfId="48305"/>
    <cellStyle name="20% - Accent1 6 2 2 6 4 2" xfId="48306"/>
    <cellStyle name="20% - Accent1 6 2 2 6 4 2 2" xfId="48307"/>
    <cellStyle name="20% - Accent1 6 2 2 6 4 2 2 2" xfId="48308"/>
    <cellStyle name="20% - Accent1 6 2 2 6 4 2 3" xfId="48309"/>
    <cellStyle name="20% - Accent1 6 2 2 6 4 3" xfId="48310"/>
    <cellStyle name="20% - Accent1 6 2 2 6 4 3 2" xfId="48311"/>
    <cellStyle name="20% - Accent1 6 2 2 6 4 4" xfId="48312"/>
    <cellStyle name="20% - Accent1 6 2 2 6 5" xfId="48313"/>
    <cellStyle name="20% - Accent1 6 2 2 6 5 2" xfId="48314"/>
    <cellStyle name="20% - Accent1 6 2 2 6 5 2 2" xfId="48315"/>
    <cellStyle name="20% - Accent1 6 2 2 6 5 3" xfId="48316"/>
    <cellStyle name="20% - Accent1 6 2 2 6 6" xfId="48317"/>
    <cellStyle name="20% - Accent1 6 2 2 6 6 2" xfId="48318"/>
    <cellStyle name="20% - Accent1 6 2 2 6 6 2 2" xfId="48319"/>
    <cellStyle name="20% - Accent1 6 2 2 6 6 3" xfId="48320"/>
    <cellStyle name="20% - Accent1 6 2 2 6 7" xfId="48321"/>
    <cellStyle name="20% - Accent1 6 2 2 6 7 2" xfId="48322"/>
    <cellStyle name="20% - Accent1 6 2 2 6 8" xfId="48323"/>
    <cellStyle name="20% - Accent1 6 2 2 6 8 2" xfId="48324"/>
    <cellStyle name="20% - Accent1 6 2 2 6 9" xfId="48325"/>
    <cellStyle name="20% - Accent1 6 2 2 7" xfId="48326"/>
    <cellStyle name="20% - Accent1 6 2 2 7 2" xfId="48327"/>
    <cellStyle name="20% - Accent1 6 2 2 7 2 2" xfId="48328"/>
    <cellStyle name="20% - Accent1 6 2 2 7 2 2 2" xfId="48329"/>
    <cellStyle name="20% - Accent1 6 2 2 7 2 3" xfId="48330"/>
    <cellStyle name="20% - Accent1 6 2 2 7 3" xfId="48331"/>
    <cellStyle name="20% - Accent1 6 2 2 7 3 2" xfId="48332"/>
    <cellStyle name="20% - Accent1 6 2 2 7 4" xfId="48333"/>
    <cellStyle name="20% - Accent1 6 2 2 8" xfId="48334"/>
    <cellStyle name="20% - Accent1 6 2 2 8 2" xfId="48335"/>
    <cellStyle name="20% - Accent1 6 2 2 8 2 2" xfId="48336"/>
    <cellStyle name="20% - Accent1 6 2 2 8 2 2 2" xfId="48337"/>
    <cellStyle name="20% - Accent1 6 2 2 8 2 3" xfId="48338"/>
    <cellStyle name="20% - Accent1 6 2 2 8 3" xfId="48339"/>
    <cellStyle name="20% - Accent1 6 2 2 8 3 2" xfId="48340"/>
    <cellStyle name="20% - Accent1 6 2 2 8 4" xfId="48341"/>
    <cellStyle name="20% - Accent1 6 2 2 9" xfId="48342"/>
    <cellStyle name="20% - Accent1 6 2 2 9 2" xfId="48343"/>
    <cellStyle name="20% - Accent1 6 2 2 9 2 2" xfId="48344"/>
    <cellStyle name="20% - Accent1 6 2 2 9 2 2 2" xfId="48345"/>
    <cellStyle name="20% - Accent1 6 2 2 9 2 3" xfId="48346"/>
    <cellStyle name="20% - Accent1 6 2 2 9 3" xfId="48347"/>
    <cellStyle name="20% - Accent1 6 2 2 9 3 2" xfId="48348"/>
    <cellStyle name="20% - Accent1 6 2 2 9 4" xfId="48349"/>
    <cellStyle name="20% - Accent1 6 2 3" xfId="48350"/>
    <cellStyle name="20% - Accent1 6 2 3 10" xfId="48351"/>
    <cellStyle name="20% - Accent1 6 2 3 10 2" xfId="48352"/>
    <cellStyle name="20% - Accent1 6 2 3 11" xfId="48353"/>
    <cellStyle name="20% - Accent1 6 2 3 2" xfId="48354"/>
    <cellStyle name="20% - Accent1 6 2 3 2 2" xfId="48355"/>
    <cellStyle name="20% - Accent1 6 2 3 2 2 2" xfId="48356"/>
    <cellStyle name="20% - Accent1 6 2 3 2 2 2 2" xfId="48357"/>
    <cellStyle name="20% - Accent1 6 2 3 2 2 2 2 2" xfId="48358"/>
    <cellStyle name="20% - Accent1 6 2 3 2 2 2 3" xfId="48359"/>
    <cellStyle name="20% - Accent1 6 2 3 2 2 3" xfId="48360"/>
    <cellStyle name="20% - Accent1 6 2 3 2 2 3 2" xfId="48361"/>
    <cellStyle name="20% - Accent1 6 2 3 2 2 4" xfId="48362"/>
    <cellStyle name="20% - Accent1 6 2 3 2 3" xfId="48363"/>
    <cellStyle name="20% - Accent1 6 2 3 2 3 2" xfId="48364"/>
    <cellStyle name="20% - Accent1 6 2 3 2 3 2 2" xfId="48365"/>
    <cellStyle name="20% - Accent1 6 2 3 2 3 2 2 2" xfId="48366"/>
    <cellStyle name="20% - Accent1 6 2 3 2 3 2 3" xfId="48367"/>
    <cellStyle name="20% - Accent1 6 2 3 2 3 3" xfId="48368"/>
    <cellStyle name="20% - Accent1 6 2 3 2 3 3 2" xfId="48369"/>
    <cellStyle name="20% - Accent1 6 2 3 2 3 4" xfId="48370"/>
    <cellStyle name="20% - Accent1 6 2 3 2 4" xfId="48371"/>
    <cellStyle name="20% - Accent1 6 2 3 2 4 2" xfId="48372"/>
    <cellStyle name="20% - Accent1 6 2 3 2 4 2 2" xfId="48373"/>
    <cellStyle name="20% - Accent1 6 2 3 2 4 2 2 2" xfId="48374"/>
    <cellStyle name="20% - Accent1 6 2 3 2 4 2 3" xfId="48375"/>
    <cellStyle name="20% - Accent1 6 2 3 2 4 3" xfId="48376"/>
    <cellStyle name="20% - Accent1 6 2 3 2 4 3 2" xfId="48377"/>
    <cellStyle name="20% - Accent1 6 2 3 2 4 4" xfId="48378"/>
    <cellStyle name="20% - Accent1 6 2 3 2 5" xfId="48379"/>
    <cellStyle name="20% - Accent1 6 2 3 2 5 2" xfId="48380"/>
    <cellStyle name="20% - Accent1 6 2 3 2 5 2 2" xfId="48381"/>
    <cellStyle name="20% - Accent1 6 2 3 2 5 3" xfId="48382"/>
    <cellStyle name="20% - Accent1 6 2 3 2 6" xfId="48383"/>
    <cellStyle name="20% - Accent1 6 2 3 2 6 2" xfId="48384"/>
    <cellStyle name="20% - Accent1 6 2 3 2 6 2 2" xfId="48385"/>
    <cellStyle name="20% - Accent1 6 2 3 2 6 3" xfId="48386"/>
    <cellStyle name="20% - Accent1 6 2 3 2 7" xfId="48387"/>
    <cellStyle name="20% - Accent1 6 2 3 2 7 2" xfId="48388"/>
    <cellStyle name="20% - Accent1 6 2 3 2 8" xfId="48389"/>
    <cellStyle name="20% - Accent1 6 2 3 2 8 2" xfId="48390"/>
    <cellStyle name="20% - Accent1 6 2 3 2 9" xfId="48391"/>
    <cellStyle name="20% - Accent1 6 2 3 3" xfId="48392"/>
    <cellStyle name="20% - Accent1 6 2 3 3 2" xfId="48393"/>
    <cellStyle name="20% - Accent1 6 2 3 3 2 2" xfId="48394"/>
    <cellStyle name="20% - Accent1 6 2 3 3 2 2 2" xfId="48395"/>
    <cellStyle name="20% - Accent1 6 2 3 3 2 2 2 2" xfId="48396"/>
    <cellStyle name="20% - Accent1 6 2 3 3 2 2 3" xfId="48397"/>
    <cellStyle name="20% - Accent1 6 2 3 3 2 3" xfId="48398"/>
    <cellStyle name="20% - Accent1 6 2 3 3 2 3 2" xfId="48399"/>
    <cellStyle name="20% - Accent1 6 2 3 3 2 4" xfId="48400"/>
    <cellStyle name="20% - Accent1 6 2 3 3 3" xfId="48401"/>
    <cellStyle name="20% - Accent1 6 2 3 3 3 2" xfId="48402"/>
    <cellStyle name="20% - Accent1 6 2 3 3 3 2 2" xfId="48403"/>
    <cellStyle name="20% - Accent1 6 2 3 3 3 2 2 2" xfId="48404"/>
    <cellStyle name="20% - Accent1 6 2 3 3 3 2 3" xfId="48405"/>
    <cellStyle name="20% - Accent1 6 2 3 3 3 3" xfId="48406"/>
    <cellStyle name="20% - Accent1 6 2 3 3 3 3 2" xfId="48407"/>
    <cellStyle name="20% - Accent1 6 2 3 3 3 4" xfId="48408"/>
    <cellStyle name="20% - Accent1 6 2 3 3 4" xfId="48409"/>
    <cellStyle name="20% - Accent1 6 2 3 3 4 2" xfId="48410"/>
    <cellStyle name="20% - Accent1 6 2 3 3 4 2 2" xfId="48411"/>
    <cellStyle name="20% - Accent1 6 2 3 3 4 2 2 2" xfId="48412"/>
    <cellStyle name="20% - Accent1 6 2 3 3 4 2 3" xfId="48413"/>
    <cellStyle name="20% - Accent1 6 2 3 3 4 3" xfId="48414"/>
    <cellStyle name="20% - Accent1 6 2 3 3 4 3 2" xfId="48415"/>
    <cellStyle name="20% - Accent1 6 2 3 3 4 4" xfId="48416"/>
    <cellStyle name="20% - Accent1 6 2 3 3 5" xfId="48417"/>
    <cellStyle name="20% - Accent1 6 2 3 3 5 2" xfId="48418"/>
    <cellStyle name="20% - Accent1 6 2 3 3 5 2 2" xfId="48419"/>
    <cellStyle name="20% - Accent1 6 2 3 3 5 3" xfId="48420"/>
    <cellStyle name="20% - Accent1 6 2 3 3 6" xfId="48421"/>
    <cellStyle name="20% - Accent1 6 2 3 3 6 2" xfId="48422"/>
    <cellStyle name="20% - Accent1 6 2 3 3 6 2 2" xfId="48423"/>
    <cellStyle name="20% - Accent1 6 2 3 3 6 3" xfId="48424"/>
    <cellStyle name="20% - Accent1 6 2 3 3 7" xfId="48425"/>
    <cellStyle name="20% - Accent1 6 2 3 3 7 2" xfId="48426"/>
    <cellStyle name="20% - Accent1 6 2 3 3 8" xfId="48427"/>
    <cellStyle name="20% - Accent1 6 2 3 3 8 2" xfId="48428"/>
    <cellStyle name="20% - Accent1 6 2 3 3 9" xfId="48429"/>
    <cellStyle name="20% - Accent1 6 2 3 4" xfId="48430"/>
    <cellStyle name="20% - Accent1 6 2 3 4 2" xfId="48431"/>
    <cellStyle name="20% - Accent1 6 2 3 4 2 2" xfId="48432"/>
    <cellStyle name="20% - Accent1 6 2 3 4 2 2 2" xfId="48433"/>
    <cellStyle name="20% - Accent1 6 2 3 4 2 3" xfId="48434"/>
    <cellStyle name="20% - Accent1 6 2 3 4 3" xfId="48435"/>
    <cellStyle name="20% - Accent1 6 2 3 4 3 2" xfId="48436"/>
    <cellStyle name="20% - Accent1 6 2 3 4 4" xfId="48437"/>
    <cellStyle name="20% - Accent1 6 2 3 5" xfId="48438"/>
    <cellStyle name="20% - Accent1 6 2 3 5 2" xfId="48439"/>
    <cellStyle name="20% - Accent1 6 2 3 5 2 2" xfId="48440"/>
    <cellStyle name="20% - Accent1 6 2 3 5 2 2 2" xfId="48441"/>
    <cellStyle name="20% - Accent1 6 2 3 5 2 3" xfId="48442"/>
    <cellStyle name="20% - Accent1 6 2 3 5 3" xfId="48443"/>
    <cellStyle name="20% - Accent1 6 2 3 5 3 2" xfId="48444"/>
    <cellStyle name="20% - Accent1 6 2 3 5 4" xfId="48445"/>
    <cellStyle name="20% - Accent1 6 2 3 6" xfId="48446"/>
    <cellStyle name="20% - Accent1 6 2 3 6 2" xfId="48447"/>
    <cellStyle name="20% - Accent1 6 2 3 6 2 2" xfId="48448"/>
    <cellStyle name="20% - Accent1 6 2 3 6 2 2 2" xfId="48449"/>
    <cellStyle name="20% - Accent1 6 2 3 6 2 3" xfId="48450"/>
    <cellStyle name="20% - Accent1 6 2 3 6 3" xfId="48451"/>
    <cellStyle name="20% - Accent1 6 2 3 6 3 2" xfId="48452"/>
    <cellStyle name="20% - Accent1 6 2 3 6 4" xfId="48453"/>
    <cellStyle name="20% - Accent1 6 2 3 7" xfId="48454"/>
    <cellStyle name="20% - Accent1 6 2 3 7 2" xfId="48455"/>
    <cellStyle name="20% - Accent1 6 2 3 7 2 2" xfId="48456"/>
    <cellStyle name="20% - Accent1 6 2 3 7 3" xfId="48457"/>
    <cellStyle name="20% - Accent1 6 2 3 8" xfId="48458"/>
    <cellStyle name="20% - Accent1 6 2 3 8 2" xfId="48459"/>
    <cellStyle name="20% - Accent1 6 2 3 8 2 2" xfId="48460"/>
    <cellStyle name="20% - Accent1 6 2 3 8 3" xfId="48461"/>
    <cellStyle name="20% - Accent1 6 2 3 9" xfId="48462"/>
    <cellStyle name="20% - Accent1 6 2 3 9 2" xfId="48463"/>
    <cellStyle name="20% - Accent1 6 2 4" xfId="48464"/>
    <cellStyle name="20% - Accent1 6 2 4 10" xfId="48465"/>
    <cellStyle name="20% - Accent1 6 2 4 10 2" xfId="48466"/>
    <cellStyle name="20% - Accent1 6 2 4 11" xfId="48467"/>
    <cellStyle name="20% - Accent1 6 2 4 2" xfId="48468"/>
    <cellStyle name="20% - Accent1 6 2 4 2 2" xfId="48469"/>
    <cellStyle name="20% - Accent1 6 2 4 2 2 2" xfId="48470"/>
    <cellStyle name="20% - Accent1 6 2 4 2 2 2 2" xfId="48471"/>
    <cellStyle name="20% - Accent1 6 2 4 2 2 2 2 2" xfId="48472"/>
    <cellStyle name="20% - Accent1 6 2 4 2 2 2 3" xfId="48473"/>
    <cellStyle name="20% - Accent1 6 2 4 2 2 3" xfId="48474"/>
    <cellStyle name="20% - Accent1 6 2 4 2 2 3 2" xfId="48475"/>
    <cellStyle name="20% - Accent1 6 2 4 2 2 4" xfId="48476"/>
    <cellStyle name="20% - Accent1 6 2 4 2 3" xfId="48477"/>
    <cellStyle name="20% - Accent1 6 2 4 2 3 2" xfId="48478"/>
    <cellStyle name="20% - Accent1 6 2 4 2 3 2 2" xfId="48479"/>
    <cellStyle name="20% - Accent1 6 2 4 2 3 2 2 2" xfId="48480"/>
    <cellStyle name="20% - Accent1 6 2 4 2 3 2 3" xfId="48481"/>
    <cellStyle name="20% - Accent1 6 2 4 2 3 3" xfId="48482"/>
    <cellStyle name="20% - Accent1 6 2 4 2 3 3 2" xfId="48483"/>
    <cellStyle name="20% - Accent1 6 2 4 2 3 4" xfId="48484"/>
    <cellStyle name="20% - Accent1 6 2 4 2 4" xfId="48485"/>
    <cellStyle name="20% - Accent1 6 2 4 2 4 2" xfId="48486"/>
    <cellStyle name="20% - Accent1 6 2 4 2 4 2 2" xfId="48487"/>
    <cellStyle name="20% - Accent1 6 2 4 2 4 2 2 2" xfId="48488"/>
    <cellStyle name="20% - Accent1 6 2 4 2 4 2 3" xfId="48489"/>
    <cellStyle name="20% - Accent1 6 2 4 2 4 3" xfId="48490"/>
    <cellStyle name="20% - Accent1 6 2 4 2 4 3 2" xfId="48491"/>
    <cellStyle name="20% - Accent1 6 2 4 2 4 4" xfId="48492"/>
    <cellStyle name="20% - Accent1 6 2 4 2 5" xfId="48493"/>
    <cellStyle name="20% - Accent1 6 2 4 2 5 2" xfId="48494"/>
    <cellStyle name="20% - Accent1 6 2 4 2 5 2 2" xfId="48495"/>
    <cellStyle name="20% - Accent1 6 2 4 2 5 3" xfId="48496"/>
    <cellStyle name="20% - Accent1 6 2 4 2 6" xfId="48497"/>
    <cellStyle name="20% - Accent1 6 2 4 2 6 2" xfId="48498"/>
    <cellStyle name="20% - Accent1 6 2 4 2 6 2 2" xfId="48499"/>
    <cellStyle name="20% - Accent1 6 2 4 2 6 3" xfId="48500"/>
    <cellStyle name="20% - Accent1 6 2 4 2 7" xfId="48501"/>
    <cellStyle name="20% - Accent1 6 2 4 2 7 2" xfId="48502"/>
    <cellStyle name="20% - Accent1 6 2 4 2 8" xfId="48503"/>
    <cellStyle name="20% - Accent1 6 2 4 2 8 2" xfId="48504"/>
    <cellStyle name="20% - Accent1 6 2 4 2 9" xfId="48505"/>
    <cellStyle name="20% - Accent1 6 2 4 3" xfId="48506"/>
    <cellStyle name="20% - Accent1 6 2 4 3 2" xfId="48507"/>
    <cellStyle name="20% - Accent1 6 2 4 3 2 2" xfId="48508"/>
    <cellStyle name="20% - Accent1 6 2 4 3 2 2 2" xfId="48509"/>
    <cellStyle name="20% - Accent1 6 2 4 3 2 2 2 2" xfId="48510"/>
    <cellStyle name="20% - Accent1 6 2 4 3 2 2 3" xfId="48511"/>
    <cellStyle name="20% - Accent1 6 2 4 3 2 3" xfId="48512"/>
    <cellStyle name="20% - Accent1 6 2 4 3 2 3 2" xfId="48513"/>
    <cellStyle name="20% - Accent1 6 2 4 3 2 4" xfId="48514"/>
    <cellStyle name="20% - Accent1 6 2 4 3 3" xfId="48515"/>
    <cellStyle name="20% - Accent1 6 2 4 3 3 2" xfId="48516"/>
    <cellStyle name="20% - Accent1 6 2 4 3 3 2 2" xfId="48517"/>
    <cellStyle name="20% - Accent1 6 2 4 3 3 2 2 2" xfId="48518"/>
    <cellStyle name="20% - Accent1 6 2 4 3 3 2 3" xfId="48519"/>
    <cellStyle name="20% - Accent1 6 2 4 3 3 3" xfId="48520"/>
    <cellStyle name="20% - Accent1 6 2 4 3 3 3 2" xfId="48521"/>
    <cellStyle name="20% - Accent1 6 2 4 3 3 4" xfId="48522"/>
    <cellStyle name="20% - Accent1 6 2 4 3 4" xfId="48523"/>
    <cellStyle name="20% - Accent1 6 2 4 3 4 2" xfId="48524"/>
    <cellStyle name="20% - Accent1 6 2 4 3 4 2 2" xfId="48525"/>
    <cellStyle name="20% - Accent1 6 2 4 3 4 2 2 2" xfId="48526"/>
    <cellStyle name="20% - Accent1 6 2 4 3 4 2 3" xfId="48527"/>
    <cellStyle name="20% - Accent1 6 2 4 3 4 3" xfId="48528"/>
    <cellStyle name="20% - Accent1 6 2 4 3 4 3 2" xfId="48529"/>
    <cellStyle name="20% - Accent1 6 2 4 3 4 4" xfId="48530"/>
    <cellStyle name="20% - Accent1 6 2 4 3 5" xfId="48531"/>
    <cellStyle name="20% - Accent1 6 2 4 3 5 2" xfId="48532"/>
    <cellStyle name="20% - Accent1 6 2 4 3 5 2 2" xfId="48533"/>
    <cellStyle name="20% - Accent1 6 2 4 3 5 3" xfId="48534"/>
    <cellStyle name="20% - Accent1 6 2 4 3 6" xfId="48535"/>
    <cellStyle name="20% - Accent1 6 2 4 3 6 2" xfId="48536"/>
    <cellStyle name="20% - Accent1 6 2 4 3 6 2 2" xfId="48537"/>
    <cellStyle name="20% - Accent1 6 2 4 3 6 3" xfId="48538"/>
    <cellStyle name="20% - Accent1 6 2 4 3 7" xfId="48539"/>
    <cellStyle name="20% - Accent1 6 2 4 3 7 2" xfId="48540"/>
    <cellStyle name="20% - Accent1 6 2 4 3 8" xfId="48541"/>
    <cellStyle name="20% - Accent1 6 2 4 3 8 2" xfId="48542"/>
    <cellStyle name="20% - Accent1 6 2 4 3 9" xfId="48543"/>
    <cellStyle name="20% - Accent1 6 2 4 4" xfId="48544"/>
    <cellStyle name="20% - Accent1 6 2 4 4 2" xfId="48545"/>
    <cellStyle name="20% - Accent1 6 2 4 4 2 2" xfId="48546"/>
    <cellStyle name="20% - Accent1 6 2 4 4 2 2 2" xfId="48547"/>
    <cellStyle name="20% - Accent1 6 2 4 4 2 3" xfId="48548"/>
    <cellStyle name="20% - Accent1 6 2 4 4 3" xfId="48549"/>
    <cellStyle name="20% - Accent1 6 2 4 4 3 2" xfId="48550"/>
    <cellStyle name="20% - Accent1 6 2 4 4 4" xfId="48551"/>
    <cellStyle name="20% - Accent1 6 2 4 5" xfId="48552"/>
    <cellStyle name="20% - Accent1 6 2 4 5 2" xfId="48553"/>
    <cellStyle name="20% - Accent1 6 2 4 5 2 2" xfId="48554"/>
    <cellStyle name="20% - Accent1 6 2 4 5 2 2 2" xfId="48555"/>
    <cellStyle name="20% - Accent1 6 2 4 5 2 3" xfId="48556"/>
    <cellStyle name="20% - Accent1 6 2 4 5 3" xfId="48557"/>
    <cellStyle name="20% - Accent1 6 2 4 5 3 2" xfId="48558"/>
    <cellStyle name="20% - Accent1 6 2 4 5 4" xfId="48559"/>
    <cellStyle name="20% - Accent1 6 2 4 6" xfId="48560"/>
    <cellStyle name="20% - Accent1 6 2 4 6 2" xfId="48561"/>
    <cellStyle name="20% - Accent1 6 2 4 6 2 2" xfId="48562"/>
    <cellStyle name="20% - Accent1 6 2 4 6 2 2 2" xfId="48563"/>
    <cellStyle name="20% - Accent1 6 2 4 6 2 3" xfId="48564"/>
    <cellStyle name="20% - Accent1 6 2 4 6 3" xfId="48565"/>
    <cellStyle name="20% - Accent1 6 2 4 6 3 2" xfId="48566"/>
    <cellStyle name="20% - Accent1 6 2 4 6 4" xfId="48567"/>
    <cellStyle name="20% - Accent1 6 2 4 7" xfId="48568"/>
    <cellStyle name="20% - Accent1 6 2 4 7 2" xfId="48569"/>
    <cellStyle name="20% - Accent1 6 2 4 7 2 2" xfId="48570"/>
    <cellStyle name="20% - Accent1 6 2 4 7 3" xfId="48571"/>
    <cellStyle name="20% - Accent1 6 2 4 8" xfId="48572"/>
    <cellStyle name="20% - Accent1 6 2 4 8 2" xfId="48573"/>
    <cellStyle name="20% - Accent1 6 2 4 8 2 2" xfId="48574"/>
    <cellStyle name="20% - Accent1 6 2 4 8 3" xfId="48575"/>
    <cellStyle name="20% - Accent1 6 2 4 9" xfId="48576"/>
    <cellStyle name="20% - Accent1 6 2 4 9 2" xfId="48577"/>
    <cellStyle name="20% - Accent1 6 2 5" xfId="48578"/>
    <cellStyle name="20% - Accent1 6 2 5 10" xfId="48579"/>
    <cellStyle name="20% - Accent1 6 2 5 10 2" xfId="48580"/>
    <cellStyle name="20% - Accent1 6 2 5 11" xfId="48581"/>
    <cellStyle name="20% - Accent1 6 2 5 2" xfId="48582"/>
    <cellStyle name="20% - Accent1 6 2 5 2 2" xfId="48583"/>
    <cellStyle name="20% - Accent1 6 2 5 2 2 2" xfId="48584"/>
    <cellStyle name="20% - Accent1 6 2 5 2 2 2 2" xfId="48585"/>
    <cellStyle name="20% - Accent1 6 2 5 2 2 2 2 2" xfId="48586"/>
    <cellStyle name="20% - Accent1 6 2 5 2 2 2 3" xfId="48587"/>
    <cellStyle name="20% - Accent1 6 2 5 2 2 3" xfId="48588"/>
    <cellStyle name="20% - Accent1 6 2 5 2 2 3 2" xfId="48589"/>
    <cellStyle name="20% - Accent1 6 2 5 2 2 4" xfId="48590"/>
    <cellStyle name="20% - Accent1 6 2 5 2 3" xfId="48591"/>
    <cellStyle name="20% - Accent1 6 2 5 2 3 2" xfId="48592"/>
    <cellStyle name="20% - Accent1 6 2 5 2 3 2 2" xfId="48593"/>
    <cellStyle name="20% - Accent1 6 2 5 2 3 2 2 2" xfId="48594"/>
    <cellStyle name="20% - Accent1 6 2 5 2 3 2 3" xfId="48595"/>
    <cellStyle name="20% - Accent1 6 2 5 2 3 3" xfId="48596"/>
    <cellStyle name="20% - Accent1 6 2 5 2 3 3 2" xfId="48597"/>
    <cellStyle name="20% - Accent1 6 2 5 2 3 4" xfId="48598"/>
    <cellStyle name="20% - Accent1 6 2 5 2 4" xfId="48599"/>
    <cellStyle name="20% - Accent1 6 2 5 2 4 2" xfId="48600"/>
    <cellStyle name="20% - Accent1 6 2 5 2 4 2 2" xfId="48601"/>
    <cellStyle name="20% - Accent1 6 2 5 2 4 2 2 2" xfId="48602"/>
    <cellStyle name="20% - Accent1 6 2 5 2 4 2 3" xfId="48603"/>
    <cellStyle name="20% - Accent1 6 2 5 2 4 3" xfId="48604"/>
    <cellStyle name="20% - Accent1 6 2 5 2 4 3 2" xfId="48605"/>
    <cellStyle name="20% - Accent1 6 2 5 2 4 4" xfId="48606"/>
    <cellStyle name="20% - Accent1 6 2 5 2 5" xfId="48607"/>
    <cellStyle name="20% - Accent1 6 2 5 2 5 2" xfId="48608"/>
    <cellStyle name="20% - Accent1 6 2 5 2 5 2 2" xfId="48609"/>
    <cellStyle name="20% - Accent1 6 2 5 2 5 3" xfId="48610"/>
    <cellStyle name="20% - Accent1 6 2 5 2 6" xfId="48611"/>
    <cellStyle name="20% - Accent1 6 2 5 2 6 2" xfId="48612"/>
    <cellStyle name="20% - Accent1 6 2 5 2 6 2 2" xfId="48613"/>
    <cellStyle name="20% - Accent1 6 2 5 2 6 3" xfId="48614"/>
    <cellStyle name="20% - Accent1 6 2 5 2 7" xfId="48615"/>
    <cellStyle name="20% - Accent1 6 2 5 2 7 2" xfId="48616"/>
    <cellStyle name="20% - Accent1 6 2 5 2 8" xfId="48617"/>
    <cellStyle name="20% - Accent1 6 2 5 2 8 2" xfId="48618"/>
    <cellStyle name="20% - Accent1 6 2 5 2 9" xfId="48619"/>
    <cellStyle name="20% - Accent1 6 2 5 3" xfId="48620"/>
    <cellStyle name="20% - Accent1 6 2 5 3 2" xfId="48621"/>
    <cellStyle name="20% - Accent1 6 2 5 3 2 2" xfId="48622"/>
    <cellStyle name="20% - Accent1 6 2 5 3 2 2 2" xfId="48623"/>
    <cellStyle name="20% - Accent1 6 2 5 3 2 2 2 2" xfId="48624"/>
    <cellStyle name="20% - Accent1 6 2 5 3 2 2 3" xfId="48625"/>
    <cellStyle name="20% - Accent1 6 2 5 3 2 3" xfId="48626"/>
    <cellStyle name="20% - Accent1 6 2 5 3 2 3 2" xfId="48627"/>
    <cellStyle name="20% - Accent1 6 2 5 3 2 4" xfId="48628"/>
    <cellStyle name="20% - Accent1 6 2 5 3 3" xfId="48629"/>
    <cellStyle name="20% - Accent1 6 2 5 3 3 2" xfId="48630"/>
    <cellStyle name="20% - Accent1 6 2 5 3 3 2 2" xfId="48631"/>
    <cellStyle name="20% - Accent1 6 2 5 3 3 2 2 2" xfId="48632"/>
    <cellStyle name="20% - Accent1 6 2 5 3 3 2 3" xfId="48633"/>
    <cellStyle name="20% - Accent1 6 2 5 3 3 3" xfId="48634"/>
    <cellStyle name="20% - Accent1 6 2 5 3 3 3 2" xfId="48635"/>
    <cellStyle name="20% - Accent1 6 2 5 3 3 4" xfId="48636"/>
    <cellStyle name="20% - Accent1 6 2 5 3 4" xfId="48637"/>
    <cellStyle name="20% - Accent1 6 2 5 3 4 2" xfId="48638"/>
    <cellStyle name="20% - Accent1 6 2 5 3 4 2 2" xfId="48639"/>
    <cellStyle name="20% - Accent1 6 2 5 3 4 2 2 2" xfId="48640"/>
    <cellStyle name="20% - Accent1 6 2 5 3 4 2 3" xfId="48641"/>
    <cellStyle name="20% - Accent1 6 2 5 3 4 3" xfId="48642"/>
    <cellStyle name="20% - Accent1 6 2 5 3 4 3 2" xfId="48643"/>
    <cellStyle name="20% - Accent1 6 2 5 3 4 4" xfId="48644"/>
    <cellStyle name="20% - Accent1 6 2 5 3 5" xfId="48645"/>
    <cellStyle name="20% - Accent1 6 2 5 3 5 2" xfId="48646"/>
    <cellStyle name="20% - Accent1 6 2 5 3 5 2 2" xfId="48647"/>
    <cellStyle name="20% - Accent1 6 2 5 3 5 3" xfId="48648"/>
    <cellStyle name="20% - Accent1 6 2 5 3 6" xfId="48649"/>
    <cellStyle name="20% - Accent1 6 2 5 3 6 2" xfId="48650"/>
    <cellStyle name="20% - Accent1 6 2 5 3 6 2 2" xfId="48651"/>
    <cellStyle name="20% - Accent1 6 2 5 3 6 3" xfId="48652"/>
    <cellStyle name="20% - Accent1 6 2 5 3 7" xfId="48653"/>
    <cellStyle name="20% - Accent1 6 2 5 3 7 2" xfId="48654"/>
    <cellStyle name="20% - Accent1 6 2 5 3 8" xfId="48655"/>
    <cellStyle name="20% - Accent1 6 2 5 3 8 2" xfId="48656"/>
    <cellStyle name="20% - Accent1 6 2 5 3 9" xfId="48657"/>
    <cellStyle name="20% - Accent1 6 2 5 4" xfId="48658"/>
    <cellStyle name="20% - Accent1 6 2 5 4 2" xfId="48659"/>
    <cellStyle name="20% - Accent1 6 2 5 4 2 2" xfId="48660"/>
    <cellStyle name="20% - Accent1 6 2 5 4 2 2 2" xfId="48661"/>
    <cellStyle name="20% - Accent1 6 2 5 4 2 3" xfId="48662"/>
    <cellStyle name="20% - Accent1 6 2 5 4 3" xfId="48663"/>
    <cellStyle name="20% - Accent1 6 2 5 4 3 2" xfId="48664"/>
    <cellStyle name="20% - Accent1 6 2 5 4 4" xfId="48665"/>
    <cellStyle name="20% - Accent1 6 2 5 5" xfId="48666"/>
    <cellStyle name="20% - Accent1 6 2 5 5 2" xfId="48667"/>
    <cellStyle name="20% - Accent1 6 2 5 5 2 2" xfId="48668"/>
    <cellStyle name="20% - Accent1 6 2 5 5 2 2 2" xfId="48669"/>
    <cellStyle name="20% - Accent1 6 2 5 5 2 3" xfId="48670"/>
    <cellStyle name="20% - Accent1 6 2 5 5 3" xfId="48671"/>
    <cellStyle name="20% - Accent1 6 2 5 5 3 2" xfId="48672"/>
    <cellStyle name="20% - Accent1 6 2 5 5 4" xfId="48673"/>
    <cellStyle name="20% - Accent1 6 2 5 6" xfId="48674"/>
    <cellStyle name="20% - Accent1 6 2 5 6 2" xfId="48675"/>
    <cellStyle name="20% - Accent1 6 2 5 6 2 2" xfId="48676"/>
    <cellStyle name="20% - Accent1 6 2 5 6 2 2 2" xfId="48677"/>
    <cellStyle name="20% - Accent1 6 2 5 6 2 3" xfId="48678"/>
    <cellStyle name="20% - Accent1 6 2 5 6 3" xfId="48679"/>
    <cellStyle name="20% - Accent1 6 2 5 6 3 2" xfId="48680"/>
    <cellStyle name="20% - Accent1 6 2 5 6 4" xfId="48681"/>
    <cellStyle name="20% - Accent1 6 2 5 7" xfId="48682"/>
    <cellStyle name="20% - Accent1 6 2 5 7 2" xfId="48683"/>
    <cellStyle name="20% - Accent1 6 2 5 7 2 2" xfId="48684"/>
    <cellStyle name="20% - Accent1 6 2 5 7 3" xfId="48685"/>
    <cellStyle name="20% - Accent1 6 2 5 8" xfId="48686"/>
    <cellStyle name="20% - Accent1 6 2 5 8 2" xfId="48687"/>
    <cellStyle name="20% - Accent1 6 2 5 8 2 2" xfId="48688"/>
    <cellStyle name="20% - Accent1 6 2 5 8 3" xfId="48689"/>
    <cellStyle name="20% - Accent1 6 2 5 9" xfId="48690"/>
    <cellStyle name="20% - Accent1 6 2 5 9 2" xfId="48691"/>
    <cellStyle name="20% - Accent1 6 2 6" xfId="48692"/>
    <cellStyle name="20% - Accent1 6 2 6 2" xfId="48693"/>
    <cellStyle name="20% - Accent1 6 2 6 2 2" xfId="48694"/>
    <cellStyle name="20% - Accent1 6 2 6 2 2 2" xfId="48695"/>
    <cellStyle name="20% - Accent1 6 2 6 2 2 2 2" xfId="48696"/>
    <cellStyle name="20% - Accent1 6 2 6 2 2 3" xfId="48697"/>
    <cellStyle name="20% - Accent1 6 2 6 2 3" xfId="48698"/>
    <cellStyle name="20% - Accent1 6 2 6 2 3 2" xfId="48699"/>
    <cellStyle name="20% - Accent1 6 2 6 2 4" xfId="48700"/>
    <cellStyle name="20% - Accent1 6 2 6 3" xfId="48701"/>
    <cellStyle name="20% - Accent1 6 2 6 3 2" xfId="48702"/>
    <cellStyle name="20% - Accent1 6 2 6 3 2 2" xfId="48703"/>
    <cellStyle name="20% - Accent1 6 2 6 3 2 2 2" xfId="48704"/>
    <cellStyle name="20% - Accent1 6 2 6 3 2 3" xfId="48705"/>
    <cellStyle name="20% - Accent1 6 2 6 3 3" xfId="48706"/>
    <cellStyle name="20% - Accent1 6 2 6 3 3 2" xfId="48707"/>
    <cellStyle name="20% - Accent1 6 2 6 3 4" xfId="48708"/>
    <cellStyle name="20% - Accent1 6 2 6 4" xfId="48709"/>
    <cellStyle name="20% - Accent1 6 2 6 4 2" xfId="48710"/>
    <cellStyle name="20% - Accent1 6 2 6 4 2 2" xfId="48711"/>
    <cellStyle name="20% - Accent1 6 2 6 4 2 2 2" xfId="48712"/>
    <cellStyle name="20% - Accent1 6 2 6 4 2 3" xfId="48713"/>
    <cellStyle name="20% - Accent1 6 2 6 4 3" xfId="48714"/>
    <cellStyle name="20% - Accent1 6 2 6 4 3 2" xfId="48715"/>
    <cellStyle name="20% - Accent1 6 2 6 4 4" xfId="48716"/>
    <cellStyle name="20% - Accent1 6 2 6 5" xfId="48717"/>
    <cellStyle name="20% - Accent1 6 2 6 5 2" xfId="48718"/>
    <cellStyle name="20% - Accent1 6 2 6 5 2 2" xfId="48719"/>
    <cellStyle name="20% - Accent1 6 2 6 5 3" xfId="48720"/>
    <cellStyle name="20% - Accent1 6 2 6 6" xfId="48721"/>
    <cellStyle name="20% - Accent1 6 2 6 6 2" xfId="48722"/>
    <cellStyle name="20% - Accent1 6 2 6 6 2 2" xfId="48723"/>
    <cellStyle name="20% - Accent1 6 2 6 6 3" xfId="48724"/>
    <cellStyle name="20% - Accent1 6 2 6 7" xfId="48725"/>
    <cellStyle name="20% - Accent1 6 2 6 7 2" xfId="48726"/>
    <cellStyle name="20% - Accent1 6 2 6 8" xfId="48727"/>
    <cellStyle name="20% - Accent1 6 2 6 8 2" xfId="48728"/>
    <cellStyle name="20% - Accent1 6 2 6 9" xfId="48729"/>
    <cellStyle name="20% - Accent1 6 2 7" xfId="48730"/>
    <cellStyle name="20% - Accent1 6 2 7 2" xfId="48731"/>
    <cellStyle name="20% - Accent1 6 2 7 2 2" xfId="48732"/>
    <cellStyle name="20% - Accent1 6 2 7 2 2 2" xfId="48733"/>
    <cellStyle name="20% - Accent1 6 2 7 2 2 2 2" xfId="48734"/>
    <cellStyle name="20% - Accent1 6 2 7 2 2 3" xfId="48735"/>
    <cellStyle name="20% - Accent1 6 2 7 2 3" xfId="48736"/>
    <cellStyle name="20% - Accent1 6 2 7 2 3 2" xfId="48737"/>
    <cellStyle name="20% - Accent1 6 2 7 2 4" xfId="48738"/>
    <cellStyle name="20% - Accent1 6 2 7 3" xfId="48739"/>
    <cellStyle name="20% - Accent1 6 2 7 3 2" xfId="48740"/>
    <cellStyle name="20% - Accent1 6 2 7 3 2 2" xfId="48741"/>
    <cellStyle name="20% - Accent1 6 2 7 3 2 2 2" xfId="48742"/>
    <cellStyle name="20% - Accent1 6 2 7 3 2 3" xfId="48743"/>
    <cellStyle name="20% - Accent1 6 2 7 3 3" xfId="48744"/>
    <cellStyle name="20% - Accent1 6 2 7 3 3 2" xfId="48745"/>
    <cellStyle name="20% - Accent1 6 2 7 3 4" xfId="48746"/>
    <cellStyle name="20% - Accent1 6 2 7 4" xfId="48747"/>
    <cellStyle name="20% - Accent1 6 2 7 4 2" xfId="48748"/>
    <cellStyle name="20% - Accent1 6 2 7 4 2 2" xfId="48749"/>
    <cellStyle name="20% - Accent1 6 2 7 4 2 2 2" xfId="48750"/>
    <cellStyle name="20% - Accent1 6 2 7 4 2 3" xfId="48751"/>
    <cellStyle name="20% - Accent1 6 2 7 4 3" xfId="48752"/>
    <cellStyle name="20% - Accent1 6 2 7 4 3 2" xfId="48753"/>
    <cellStyle name="20% - Accent1 6 2 7 4 4" xfId="48754"/>
    <cellStyle name="20% - Accent1 6 2 7 5" xfId="48755"/>
    <cellStyle name="20% - Accent1 6 2 7 5 2" xfId="48756"/>
    <cellStyle name="20% - Accent1 6 2 7 5 2 2" xfId="48757"/>
    <cellStyle name="20% - Accent1 6 2 7 5 3" xfId="48758"/>
    <cellStyle name="20% - Accent1 6 2 7 6" xfId="48759"/>
    <cellStyle name="20% - Accent1 6 2 7 6 2" xfId="48760"/>
    <cellStyle name="20% - Accent1 6 2 7 6 2 2" xfId="48761"/>
    <cellStyle name="20% - Accent1 6 2 7 6 3" xfId="48762"/>
    <cellStyle name="20% - Accent1 6 2 7 7" xfId="48763"/>
    <cellStyle name="20% - Accent1 6 2 7 7 2" xfId="48764"/>
    <cellStyle name="20% - Accent1 6 2 7 8" xfId="48765"/>
    <cellStyle name="20% - Accent1 6 2 7 8 2" xfId="48766"/>
    <cellStyle name="20% - Accent1 6 2 7 9" xfId="48767"/>
    <cellStyle name="20% - Accent1 6 2 8" xfId="48768"/>
    <cellStyle name="20% - Accent1 6 2 8 2" xfId="48769"/>
    <cellStyle name="20% - Accent1 6 2 8 2 2" xfId="48770"/>
    <cellStyle name="20% - Accent1 6 2 8 2 2 2" xfId="48771"/>
    <cellStyle name="20% - Accent1 6 2 8 2 3" xfId="48772"/>
    <cellStyle name="20% - Accent1 6 2 8 3" xfId="48773"/>
    <cellStyle name="20% - Accent1 6 2 8 3 2" xfId="48774"/>
    <cellStyle name="20% - Accent1 6 2 8 4" xfId="48775"/>
    <cellStyle name="20% - Accent1 6 2 9" xfId="48776"/>
    <cellStyle name="20% - Accent1 6 2 9 2" xfId="48777"/>
    <cellStyle name="20% - Accent1 6 2 9 2 2" xfId="48778"/>
    <cellStyle name="20% - Accent1 6 2 9 2 2 2" xfId="48779"/>
    <cellStyle name="20% - Accent1 6 2 9 2 3" xfId="48780"/>
    <cellStyle name="20% - Accent1 6 2 9 3" xfId="48781"/>
    <cellStyle name="20% - Accent1 6 2 9 3 2" xfId="48782"/>
    <cellStyle name="20% - Accent1 6 2 9 4" xfId="48783"/>
    <cellStyle name="20% - Accent1 6 3" xfId="48784"/>
    <cellStyle name="20% - Accent1 6 3 10" xfId="48785"/>
    <cellStyle name="20% - Accent1 6 3 10 2" xfId="48786"/>
    <cellStyle name="20% - Accent1 6 3 10 2 2" xfId="48787"/>
    <cellStyle name="20% - Accent1 6 3 10 3" xfId="48788"/>
    <cellStyle name="20% - Accent1 6 3 11" xfId="48789"/>
    <cellStyle name="20% - Accent1 6 3 11 2" xfId="48790"/>
    <cellStyle name="20% - Accent1 6 3 11 2 2" xfId="48791"/>
    <cellStyle name="20% - Accent1 6 3 11 3" xfId="48792"/>
    <cellStyle name="20% - Accent1 6 3 12" xfId="48793"/>
    <cellStyle name="20% - Accent1 6 3 12 2" xfId="48794"/>
    <cellStyle name="20% - Accent1 6 3 13" xfId="48795"/>
    <cellStyle name="20% - Accent1 6 3 13 2" xfId="48796"/>
    <cellStyle name="20% - Accent1 6 3 14" xfId="48797"/>
    <cellStyle name="20% - Accent1 6 3 2" xfId="48798"/>
    <cellStyle name="20% - Accent1 6 3 2 10" xfId="48799"/>
    <cellStyle name="20% - Accent1 6 3 2 10 2" xfId="48800"/>
    <cellStyle name="20% - Accent1 6 3 2 11" xfId="48801"/>
    <cellStyle name="20% - Accent1 6 3 2 2" xfId="48802"/>
    <cellStyle name="20% - Accent1 6 3 2 2 2" xfId="48803"/>
    <cellStyle name="20% - Accent1 6 3 2 2 2 2" xfId="48804"/>
    <cellStyle name="20% - Accent1 6 3 2 2 2 2 2" xfId="48805"/>
    <cellStyle name="20% - Accent1 6 3 2 2 2 2 2 2" xfId="48806"/>
    <cellStyle name="20% - Accent1 6 3 2 2 2 2 3" xfId="48807"/>
    <cellStyle name="20% - Accent1 6 3 2 2 2 3" xfId="48808"/>
    <cellStyle name="20% - Accent1 6 3 2 2 2 3 2" xfId="48809"/>
    <cellStyle name="20% - Accent1 6 3 2 2 2 4" xfId="48810"/>
    <cellStyle name="20% - Accent1 6 3 2 2 3" xfId="48811"/>
    <cellStyle name="20% - Accent1 6 3 2 2 3 2" xfId="48812"/>
    <cellStyle name="20% - Accent1 6 3 2 2 3 2 2" xfId="48813"/>
    <cellStyle name="20% - Accent1 6 3 2 2 3 2 2 2" xfId="48814"/>
    <cellStyle name="20% - Accent1 6 3 2 2 3 2 3" xfId="48815"/>
    <cellStyle name="20% - Accent1 6 3 2 2 3 3" xfId="48816"/>
    <cellStyle name="20% - Accent1 6 3 2 2 3 3 2" xfId="48817"/>
    <cellStyle name="20% - Accent1 6 3 2 2 3 4" xfId="48818"/>
    <cellStyle name="20% - Accent1 6 3 2 2 4" xfId="48819"/>
    <cellStyle name="20% - Accent1 6 3 2 2 4 2" xfId="48820"/>
    <cellStyle name="20% - Accent1 6 3 2 2 4 2 2" xfId="48821"/>
    <cellStyle name="20% - Accent1 6 3 2 2 4 2 2 2" xfId="48822"/>
    <cellStyle name="20% - Accent1 6 3 2 2 4 2 3" xfId="48823"/>
    <cellStyle name="20% - Accent1 6 3 2 2 4 3" xfId="48824"/>
    <cellStyle name="20% - Accent1 6 3 2 2 4 3 2" xfId="48825"/>
    <cellStyle name="20% - Accent1 6 3 2 2 4 4" xfId="48826"/>
    <cellStyle name="20% - Accent1 6 3 2 2 5" xfId="48827"/>
    <cellStyle name="20% - Accent1 6 3 2 2 5 2" xfId="48828"/>
    <cellStyle name="20% - Accent1 6 3 2 2 5 2 2" xfId="48829"/>
    <cellStyle name="20% - Accent1 6 3 2 2 5 3" xfId="48830"/>
    <cellStyle name="20% - Accent1 6 3 2 2 6" xfId="48831"/>
    <cellStyle name="20% - Accent1 6 3 2 2 6 2" xfId="48832"/>
    <cellStyle name="20% - Accent1 6 3 2 2 6 2 2" xfId="48833"/>
    <cellStyle name="20% - Accent1 6 3 2 2 6 3" xfId="48834"/>
    <cellStyle name="20% - Accent1 6 3 2 2 7" xfId="48835"/>
    <cellStyle name="20% - Accent1 6 3 2 2 7 2" xfId="48836"/>
    <cellStyle name="20% - Accent1 6 3 2 2 8" xfId="48837"/>
    <cellStyle name="20% - Accent1 6 3 2 2 8 2" xfId="48838"/>
    <cellStyle name="20% - Accent1 6 3 2 2 9" xfId="48839"/>
    <cellStyle name="20% - Accent1 6 3 2 3" xfId="48840"/>
    <cellStyle name="20% - Accent1 6 3 2 3 2" xfId="48841"/>
    <cellStyle name="20% - Accent1 6 3 2 3 2 2" xfId="48842"/>
    <cellStyle name="20% - Accent1 6 3 2 3 2 2 2" xfId="48843"/>
    <cellStyle name="20% - Accent1 6 3 2 3 2 2 2 2" xfId="48844"/>
    <cellStyle name="20% - Accent1 6 3 2 3 2 2 3" xfId="48845"/>
    <cellStyle name="20% - Accent1 6 3 2 3 2 3" xfId="48846"/>
    <cellStyle name="20% - Accent1 6 3 2 3 2 3 2" xfId="48847"/>
    <cellStyle name="20% - Accent1 6 3 2 3 2 4" xfId="48848"/>
    <cellStyle name="20% - Accent1 6 3 2 3 3" xfId="48849"/>
    <cellStyle name="20% - Accent1 6 3 2 3 3 2" xfId="48850"/>
    <cellStyle name="20% - Accent1 6 3 2 3 3 2 2" xfId="48851"/>
    <cellStyle name="20% - Accent1 6 3 2 3 3 2 2 2" xfId="48852"/>
    <cellStyle name="20% - Accent1 6 3 2 3 3 2 3" xfId="48853"/>
    <cellStyle name="20% - Accent1 6 3 2 3 3 3" xfId="48854"/>
    <cellStyle name="20% - Accent1 6 3 2 3 3 3 2" xfId="48855"/>
    <cellStyle name="20% - Accent1 6 3 2 3 3 4" xfId="48856"/>
    <cellStyle name="20% - Accent1 6 3 2 3 4" xfId="48857"/>
    <cellStyle name="20% - Accent1 6 3 2 3 4 2" xfId="48858"/>
    <cellStyle name="20% - Accent1 6 3 2 3 4 2 2" xfId="48859"/>
    <cellStyle name="20% - Accent1 6 3 2 3 4 2 2 2" xfId="48860"/>
    <cellStyle name="20% - Accent1 6 3 2 3 4 2 3" xfId="48861"/>
    <cellStyle name="20% - Accent1 6 3 2 3 4 3" xfId="48862"/>
    <cellStyle name="20% - Accent1 6 3 2 3 4 3 2" xfId="48863"/>
    <cellStyle name="20% - Accent1 6 3 2 3 4 4" xfId="48864"/>
    <cellStyle name="20% - Accent1 6 3 2 3 5" xfId="48865"/>
    <cellStyle name="20% - Accent1 6 3 2 3 5 2" xfId="48866"/>
    <cellStyle name="20% - Accent1 6 3 2 3 5 2 2" xfId="48867"/>
    <cellStyle name="20% - Accent1 6 3 2 3 5 3" xfId="48868"/>
    <cellStyle name="20% - Accent1 6 3 2 3 6" xfId="48869"/>
    <cellStyle name="20% - Accent1 6 3 2 3 6 2" xfId="48870"/>
    <cellStyle name="20% - Accent1 6 3 2 3 6 2 2" xfId="48871"/>
    <cellStyle name="20% - Accent1 6 3 2 3 6 3" xfId="48872"/>
    <cellStyle name="20% - Accent1 6 3 2 3 7" xfId="48873"/>
    <cellStyle name="20% - Accent1 6 3 2 3 7 2" xfId="48874"/>
    <cellStyle name="20% - Accent1 6 3 2 3 8" xfId="48875"/>
    <cellStyle name="20% - Accent1 6 3 2 3 8 2" xfId="48876"/>
    <cellStyle name="20% - Accent1 6 3 2 3 9" xfId="48877"/>
    <cellStyle name="20% - Accent1 6 3 2 4" xfId="48878"/>
    <cellStyle name="20% - Accent1 6 3 2 4 2" xfId="48879"/>
    <cellStyle name="20% - Accent1 6 3 2 4 2 2" xfId="48880"/>
    <cellStyle name="20% - Accent1 6 3 2 4 2 2 2" xfId="48881"/>
    <cellStyle name="20% - Accent1 6 3 2 4 2 3" xfId="48882"/>
    <cellStyle name="20% - Accent1 6 3 2 4 3" xfId="48883"/>
    <cellStyle name="20% - Accent1 6 3 2 4 3 2" xfId="48884"/>
    <cellStyle name="20% - Accent1 6 3 2 4 4" xfId="48885"/>
    <cellStyle name="20% - Accent1 6 3 2 5" xfId="48886"/>
    <cellStyle name="20% - Accent1 6 3 2 5 2" xfId="48887"/>
    <cellStyle name="20% - Accent1 6 3 2 5 2 2" xfId="48888"/>
    <cellStyle name="20% - Accent1 6 3 2 5 2 2 2" xfId="48889"/>
    <cellStyle name="20% - Accent1 6 3 2 5 2 3" xfId="48890"/>
    <cellStyle name="20% - Accent1 6 3 2 5 3" xfId="48891"/>
    <cellStyle name="20% - Accent1 6 3 2 5 3 2" xfId="48892"/>
    <cellStyle name="20% - Accent1 6 3 2 5 4" xfId="48893"/>
    <cellStyle name="20% - Accent1 6 3 2 6" xfId="48894"/>
    <cellStyle name="20% - Accent1 6 3 2 6 2" xfId="48895"/>
    <cellStyle name="20% - Accent1 6 3 2 6 2 2" xfId="48896"/>
    <cellStyle name="20% - Accent1 6 3 2 6 2 2 2" xfId="48897"/>
    <cellStyle name="20% - Accent1 6 3 2 6 2 3" xfId="48898"/>
    <cellStyle name="20% - Accent1 6 3 2 6 3" xfId="48899"/>
    <cellStyle name="20% - Accent1 6 3 2 6 3 2" xfId="48900"/>
    <cellStyle name="20% - Accent1 6 3 2 6 4" xfId="48901"/>
    <cellStyle name="20% - Accent1 6 3 2 7" xfId="48902"/>
    <cellStyle name="20% - Accent1 6 3 2 7 2" xfId="48903"/>
    <cellStyle name="20% - Accent1 6 3 2 7 2 2" xfId="48904"/>
    <cellStyle name="20% - Accent1 6 3 2 7 3" xfId="48905"/>
    <cellStyle name="20% - Accent1 6 3 2 8" xfId="48906"/>
    <cellStyle name="20% - Accent1 6 3 2 8 2" xfId="48907"/>
    <cellStyle name="20% - Accent1 6 3 2 8 2 2" xfId="48908"/>
    <cellStyle name="20% - Accent1 6 3 2 8 3" xfId="48909"/>
    <cellStyle name="20% - Accent1 6 3 2 9" xfId="48910"/>
    <cellStyle name="20% - Accent1 6 3 2 9 2" xfId="48911"/>
    <cellStyle name="20% - Accent1 6 3 3" xfId="48912"/>
    <cellStyle name="20% - Accent1 6 3 3 10" xfId="48913"/>
    <cellStyle name="20% - Accent1 6 3 3 10 2" xfId="48914"/>
    <cellStyle name="20% - Accent1 6 3 3 11" xfId="48915"/>
    <cellStyle name="20% - Accent1 6 3 3 2" xfId="48916"/>
    <cellStyle name="20% - Accent1 6 3 3 2 2" xfId="48917"/>
    <cellStyle name="20% - Accent1 6 3 3 2 2 2" xfId="48918"/>
    <cellStyle name="20% - Accent1 6 3 3 2 2 2 2" xfId="48919"/>
    <cellStyle name="20% - Accent1 6 3 3 2 2 2 2 2" xfId="48920"/>
    <cellStyle name="20% - Accent1 6 3 3 2 2 2 3" xfId="48921"/>
    <cellStyle name="20% - Accent1 6 3 3 2 2 3" xfId="48922"/>
    <cellStyle name="20% - Accent1 6 3 3 2 2 3 2" xfId="48923"/>
    <cellStyle name="20% - Accent1 6 3 3 2 2 4" xfId="48924"/>
    <cellStyle name="20% - Accent1 6 3 3 2 3" xfId="48925"/>
    <cellStyle name="20% - Accent1 6 3 3 2 3 2" xfId="48926"/>
    <cellStyle name="20% - Accent1 6 3 3 2 3 2 2" xfId="48927"/>
    <cellStyle name="20% - Accent1 6 3 3 2 3 2 2 2" xfId="48928"/>
    <cellStyle name="20% - Accent1 6 3 3 2 3 2 3" xfId="48929"/>
    <cellStyle name="20% - Accent1 6 3 3 2 3 3" xfId="48930"/>
    <cellStyle name="20% - Accent1 6 3 3 2 3 3 2" xfId="48931"/>
    <cellStyle name="20% - Accent1 6 3 3 2 3 4" xfId="48932"/>
    <cellStyle name="20% - Accent1 6 3 3 2 4" xfId="48933"/>
    <cellStyle name="20% - Accent1 6 3 3 2 4 2" xfId="48934"/>
    <cellStyle name="20% - Accent1 6 3 3 2 4 2 2" xfId="48935"/>
    <cellStyle name="20% - Accent1 6 3 3 2 4 2 2 2" xfId="48936"/>
    <cellStyle name="20% - Accent1 6 3 3 2 4 2 3" xfId="48937"/>
    <cellStyle name="20% - Accent1 6 3 3 2 4 3" xfId="48938"/>
    <cellStyle name="20% - Accent1 6 3 3 2 4 3 2" xfId="48939"/>
    <cellStyle name="20% - Accent1 6 3 3 2 4 4" xfId="48940"/>
    <cellStyle name="20% - Accent1 6 3 3 2 5" xfId="48941"/>
    <cellStyle name="20% - Accent1 6 3 3 2 5 2" xfId="48942"/>
    <cellStyle name="20% - Accent1 6 3 3 2 5 2 2" xfId="48943"/>
    <cellStyle name="20% - Accent1 6 3 3 2 5 3" xfId="48944"/>
    <cellStyle name="20% - Accent1 6 3 3 2 6" xfId="48945"/>
    <cellStyle name="20% - Accent1 6 3 3 2 6 2" xfId="48946"/>
    <cellStyle name="20% - Accent1 6 3 3 2 6 2 2" xfId="48947"/>
    <cellStyle name="20% - Accent1 6 3 3 2 6 3" xfId="48948"/>
    <cellStyle name="20% - Accent1 6 3 3 2 7" xfId="48949"/>
    <cellStyle name="20% - Accent1 6 3 3 2 7 2" xfId="48950"/>
    <cellStyle name="20% - Accent1 6 3 3 2 8" xfId="48951"/>
    <cellStyle name="20% - Accent1 6 3 3 2 8 2" xfId="48952"/>
    <cellStyle name="20% - Accent1 6 3 3 2 9" xfId="48953"/>
    <cellStyle name="20% - Accent1 6 3 3 3" xfId="48954"/>
    <cellStyle name="20% - Accent1 6 3 3 3 2" xfId="48955"/>
    <cellStyle name="20% - Accent1 6 3 3 3 2 2" xfId="48956"/>
    <cellStyle name="20% - Accent1 6 3 3 3 2 2 2" xfId="48957"/>
    <cellStyle name="20% - Accent1 6 3 3 3 2 2 2 2" xfId="48958"/>
    <cellStyle name="20% - Accent1 6 3 3 3 2 2 3" xfId="48959"/>
    <cellStyle name="20% - Accent1 6 3 3 3 2 3" xfId="48960"/>
    <cellStyle name="20% - Accent1 6 3 3 3 2 3 2" xfId="48961"/>
    <cellStyle name="20% - Accent1 6 3 3 3 2 4" xfId="48962"/>
    <cellStyle name="20% - Accent1 6 3 3 3 3" xfId="48963"/>
    <cellStyle name="20% - Accent1 6 3 3 3 3 2" xfId="48964"/>
    <cellStyle name="20% - Accent1 6 3 3 3 3 2 2" xfId="48965"/>
    <cellStyle name="20% - Accent1 6 3 3 3 3 2 2 2" xfId="48966"/>
    <cellStyle name="20% - Accent1 6 3 3 3 3 2 3" xfId="48967"/>
    <cellStyle name="20% - Accent1 6 3 3 3 3 3" xfId="48968"/>
    <cellStyle name="20% - Accent1 6 3 3 3 3 3 2" xfId="48969"/>
    <cellStyle name="20% - Accent1 6 3 3 3 3 4" xfId="48970"/>
    <cellStyle name="20% - Accent1 6 3 3 3 4" xfId="48971"/>
    <cellStyle name="20% - Accent1 6 3 3 3 4 2" xfId="48972"/>
    <cellStyle name="20% - Accent1 6 3 3 3 4 2 2" xfId="48973"/>
    <cellStyle name="20% - Accent1 6 3 3 3 4 2 2 2" xfId="48974"/>
    <cellStyle name="20% - Accent1 6 3 3 3 4 2 3" xfId="48975"/>
    <cellStyle name="20% - Accent1 6 3 3 3 4 3" xfId="48976"/>
    <cellStyle name="20% - Accent1 6 3 3 3 4 3 2" xfId="48977"/>
    <cellStyle name="20% - Accent1 6 3 3 3 4 4" xfId="48978"/>
    <cellStyle name="20% - Accent1 6 3 3 3 5" xfId="48979"/>
    <cellStyle name="20% - Accent1 6 3 3 3 5 2" xfId="48980"/>
    <cellStyle name="20% - Accent1 6 3 3 3 5 2 2" xfId="48981"/>
    <cellStyle name="20% - Accent1 6 3 3 3 5 3" xfId="48982"/>
    <cellStyle name="20% - Accent1 6 3 3 3 6" xfId="48983"/>
    <cellStyle name="20% - Accent1 6 3 3 3 6 2" xfId="48984"/>
    <cellStyle name="20% - Accent1 6 3 3 3 6 2 2" xfId="48985"/>
    <cellStyle name="20% - Accent1 6 3 3 3 6 3" xfId="48986"/>
    <cellStyle name="20% - Accent1 6 3 3 3 7" xfId="48987"/>
    <cellStyle name="20% - Accent1 6 3 3 3 7 2" xfId="48988"/>
    <cellStyle name="20% - Accent1 6 3 3 3 8" xfId="48989"/>
    <cellStyle name="20% - Accent1 6 3 3 3 8 2" xfId="48990"/>
    <cellStyle name="20% - Accent1 6 3 3 3 9" xfId="48991"/>
    <cellStyle name="20% - Accent1 6 3 3 4" xfId="48992"/>
    <cellStyle name="20% - Accent1 6 3 3 4 2" xfId="48993"/>
    <cellStyle name="20% - Accent1 6 3 3 4 2 2" xfId="48994"/>
    <cellStyle name="20% - Accent1 6 3 3 4 2 2 2" xfId="48995"/>
    <cellStyle name="20% - Accent1 6 3 3 4 2 3" xfId="48996"/>
    <cellStyle name="20% - Accent1 6 3 3 4 3" xfId="48997"/>
    <cellStyle name="20% - Accent1 6 3 3 4 3 2" xfId="48998"/>
    <cellStyle name="20% - Accent1 6 3 3 4 4" xfId="48999"/>
    <cellStyle name="20% - Accent1 6 3 3 5" xfId="49000"/>
    <cellStyle name="20% - Accent1 6 3 3 5 2" xfId="49001"/>
    <cellStyle name="20% - Accent1 6 3 3 5 2 2" xfId="49002"/>
    <cellStyle name="20% - Accent1 6 3 3 5 2 2 2" xfId="49003"/>
    <cellStyle name="20% - Accent1 6 3 3 5 2 3" xfId="49004"/>
    <cellStyle name="20% - Accent1 6 3 3 5 3" xfId="49005"/>
    <cellStyle name="20% - Accent1 6 3 3 5 3 2" xfId="49006"/>
    <cellStyle name="20% - Accent1 6 3 3 5 4" xfId="49007"/>
    <cellStyle name="20% - Accent1 6 3 3 6" xfId="49008"/>
    <cellStyle name="20% - Accent1 6 3 3 6 2" xfId="49009"/>
    <cellStyle name="20% - Accent1 6 3 3 6 2 2" xfId="49010"/>
    <cellStyle name="20% - Accent1 6 3 3 6 2 2 2" xfId="49011"/>
    <cellStyle name="20% - Accent1 6 3 3 6 2 3" xfId="49012"/>
    <cellStyle name="20% - Accent1 6 3 3 6 3" xfId="49013"/>
    <cellStyle name="20% - Accent1 6 3 3 6 3 2" xfId="49014"/>
    <cellStyle name="20% - Accent1 6 3 3 6 4" xfId="49015"/>
    <cellStyle name="20% - Accent1 6 3 3 7" xfId="49016"/>
    <cellStyle name="20% - Accent1 6 3 3 7 2" xfId="49017"/>
    <cellStyle name="20% - Accent1 6 3 3 7 2 2" xfId="49018"/>
    <cellStyle name="20% - Accent1 6 3 3 7 3" xfId="49019"/>
    <cellStyle name="20% - Accent1 6 3 3 8" xfId="49020"/>
    <cellStyle name="20% - Accent1 6 3 3 8 2" xfId="49021"/>
    <cellStyle name="20% - Accent1 6 3 3 8 2 2" xfId="49022"/>
    <cellStyle name="20% - Accent1 6 3 3 8 3" xfId="49023"/>
    <cellStyle name="20% - Accent1 6 3 3 9" xfId="49024"/>
    <cellStyle name="20% - Accent1 6 3 3 9 2" xfId="49025"/>
    <cellStyle name="20% - Accent1 6 3 4" xfId="49026"/>
    <cellStyle name="20% - Accent1 6 3 4 10" xfId="49027"/>
    <cellStyle name="20% - Accent1 6 3 4 10 2" xfId="49028"/>
    <cellStyle name="20% - Accent1 6 3 4 11" xfId="49029"/>
    <cellStyle name="20% - Accent1 6 3 4 2" xfId="49030"/>
    <cellStyle name="20% - Accent1 6 3 4 2 2" xfId="49031"/>
    <cellStyle name="20% - Accent1 6 3 4 2 2 2" xfId="49032"/>
    <cellStyle name="20% - Accent1 6 3 4 2 2 2 2" xfId="49033"/>
    <cellStyle name="20% - Accent1 6 3 4 2 2 2 2 2" xfId="49034"/>
    <cellStyle name="20% - Accent1 6 3 4 2 2 2 3" xfId="49035"/>
    <cellStyle name="20% - Accent1 6 3 4 2 2 3" xfId="49036"/>
    <cellStyle name="20% - Accent1 6 3 4 2 2 3 2" xfId="49037"/>
    <cellStyle name="20% - Accent1 6 3 4 2 2 4" xfId="49038"/>
    <cellStyle name="20% - Accent1 6 3 4 2 3" xfId="49039"/>
    <cellStyle name="20% - Accent1 6 3 4 2 3 2" xfId="49040"/>
    <cellStyle name="20% - Accent1 6 3 4 2 3 2 2" xfId="49041"/>
    <cellStyle name="20% - Accent1 6 3 4 2 3 2 2 2" xfId="49042"/>
    <cellStyle name="20% - Accent1 6 3 4 2 3 2 3" xfId="49043"/>
    <cellStyle name="20% - Accent1 6 3 4 2 3 3" xfId="49044"/>
    <cellStyle name="20% - Accent1 6 3 4 2 3 3 2" xfId="49045"/>
    <cellStyle name="20% - Accent1 6 3 4 2 3 4" xfId="49046"/>
    <cellStyle name="20% - Accent1 6 3 4 2 4" xfId="49047"/>
    <cellStyle name="20% - Accent1 6 3 4 2 4 2" xfId="49048"/>
    <cellStyle name="20% - Accent1 6 3 4 2 4 2 2" xfId="49049"/>
    <cellStyle name="20% - Accent1 6 3 4 2 4 2 2 2" xfId="49050"/>
    <cellStyle name="20% - Accent1 6 3 4 2 4 2 3" xfId="49051"/>
    <cellStyle name="20% - Accent1 6 3 4 2 4 3" xfId="49052"/>
    <cellStyle name="20% - Accent1 6 3 4 2 4 3 2" xfId="49053"/>
    <cellStyle name="20% - Accent1 6 3 4 2 4 4" xfId="49054"/>
    <cellStyle name="20% - Accent1 6 3 4 2 5" xfId="49055"/>
    <cellStyle name="20% - Accent1 6 3 4 2 5 2" xfId="49056"/>
    <cellStyle name="20% - Accent1 6 3 4 2 5 2 2" xfId="49057"/>
    <cellStyle name="20% - Accent1 6 3 4 2 5 3" xfId="49058"/>
    <cellStyle name="20% - Accent1 6 3 4 2 6" xfId="49059"/>
    <cellStyle name="20% - Accent1 6 3 4 2 6 2" xfId="49060"/>
    <cellStyle name="20% - Accent1 6 3 4 2 6 2 2" xfId="49061"/>
    <cellStyle name="20% - Accent1 6 3 4 2 6 3" xfId="49062"/>
    <cellStyle name="20% - Accent1 6 3 4 2 7" xfId="49063"/>
    <cellStyle name="20% - Accent1 6 3 4 2 7 2" xfId="49064"/>
    <cellStyle name="20% - Accent1 6 3 4 2 8" xfId="49065"/>
    <cellStyle name="20% - Accent1 6 3 4 2 8 2" xfId="49066"/>
    <cellStyle name="20% - Accent1 6 3 4 2 9" xfId="49067"/>
    <cellStyle name="20% - Accent1 6 3 4 3" xfId="49068"/>
    <cellStyle name="20% - Accent1 6 3 4 3 2" xfId="49069"/>
    <cellStyle name="20% - Accent1 6 3 4 3 2 2" xfId="49070"/>
    <cellStyle name="20% - Accent1 6 3 4 3 2 2 2" xfId="49071"/>
    <cellStyle name="20% - Accent1 6 3 4 3 2 2 2 2" xfId="49072"/>
    <cellStyle name="20% - Accent1 6 3 4 3 2 2 3" xfId="49073"/>
    <cellStyle name="20% - Accent1 6 3 4 3 2 3" xfId="49074"/>
    <cellStyle name="20% - Accent1 6 3 4 3 2 3 2" xfId="49075"/>
    <cellStyle name="20% - Accent1 6 3 4 3 2 4" xfId="49076"/>
    <cellStyle name="20% - Accent1 6 3 4 3 3" xfId="49077"/>
    <cellStyle name="20% - Accent1 6 3 4 3 3 2" xfId="49078"/>
    <cellStyle name="20% - Accent1 6 3 4 3 3 2 2" xfId="49079"/>
    <cellStyle name="20% - Accent1 6 3 4 3 3 2 2 2" xfId="49080"/>
    <cellStyle name="20% - Accent1 6 3 4 3 3 2 3" xfId="49081"/>
    <cellStyle name="20% - Accent1 6 3 4 3 3 3" xfId="49082"/>
    <cellStyle name="20% - Accent1 6 3 4 3 3 3 2" xfId="49083"/>
    <cellStyle name="20% - Accent1 6 3 4 3 3 4" xfId="49084"/>
    <cellStyle name="20% - Accent1 6 3 4 3 4" xfId="49085"/>
    <cellStyle name="20% - Accent1 6 3 4 3 4 2" xfId="49086"/>
    <cellStyle name="20% - Accent1 6 3 4 3 4 2 2" xfId="49087"/>
    <cellStyle name="20% - Accent1 6 3 4 3 4 2 2 2" xfId="49088"/>
    <cellStyle name="20% - Accent1 6 3 4 3 4 2 3" xfId="49089"/>
    <cellStyle name="20% - Accent1 6 3 4 3 4 3" xfId="49090"/>
    <cellStyle name="20% - Accent1 6 3 4 3 4 3 2" xfId="49091"/>
    <cellStyle name="20% - Accent1 6 3 4 3 4 4" xfId="49092"/>
    <cellStyle name="20% - Accent1 6 3 4 3 5" xfId="49093"/>
    <cellStyle name="20% - Accent1 6 3 4 3 5 2" xfId="49094"/>
    <cellStyle name="20% - Accent1 6 3 4 3 5 2 2" xfId="49095"/>
    <cellStyle name="20% - Accent1 6 3 4 3 5 3" xfId="49096"/>
    <cellStyle name="20% - Accent1 6 3 4 3 6" xfId="49097"/>
    <cellStyle name="20% - Accent1 6 3 4 3 6 2" xfId="49098"/>
    <cellStyle name="20% - Accent1 6 3 4 3 6 2 2" xfId="49099"/>
    <cellStyle name="20% - Accent1 6 3 4 3 6 3" xfId="49100"/>
    <cellStyle name="20% - Accent1 6 3 4 3 7" xfId="49101"/>
    <cellStyle name="20% - Accent1 6 3 4 3 7 2" xfId="49102"/>
    <cellStyle name="20% - Accent1 6 3 4 3 8" xfId="49103"/>
    <cellStyle name="20% - Accent1 6 3 4 3 8 2" xfId="49104"/>
    <cellStyle name="20% - Accent1 6 3 4 3 9" xfId="49105"/>
    <cellStyle name="20% - Accent1 6 3 4 4" xfId="49106"/>
    <cellStyle name="20% - Accent1 6 3 4 4 2" xfId="49107"/>
    <cellStyle name="20% - Accent1 6 3 4 4 2 2" xfId="49108"/>
    <cellStyle name="20% - Accent1 6 3 4 4 2 2 2" xfId="49109"/>
    <cellStyle name="20% - Accent1 6 3 4 4 2 3" xfId="49110"/>
    <cellStyle name="20% - Accent1 6 3 4 4 3" xfId="49111"/>
    <cellStyle name="20% - Accent1 6 3 4 4 3 2" xfId="49112"/>
    <cellStyle name="20% - Accent1 6 3 4 4 4" xfId="49113"/>
    <cellStyle name="20% - Accent1 6 3 4 5" xfId="49114"/>
    <cellStyle name="20% - Accent1 6 3 4 5 2" xfId="49115"/>
    <cellStyle name="20% - Accent1 6 3 4 5 2 2" xfId="49116"/>
    <cellStyle name="20% - Accent1 6 3 4 5 2 2 2" xfId="49117"/>
    <cellStyle name="20% - Accent1 6 3 4 5 2 3" xfId="49118"/>
    <cellStyle name="20% - Accent1 6 3 4 5 3" xfId="49119"/>
    <cellStyle name="20% - Accent1 6 3 4 5 3 2" xfId="49120"/>
    <cellStyle name="20% - Accent1 6 3 4 5 4" xfId="49121"/>
    <cellStyle name="20% - Accent1 6 3 4 6" xfId="49122"/>
    <cellStyle name="20% - Accent1 6 3 4 6 2" xfId="49123"/>
    <cellStyle name="20% - Accent1 6 3 4 6 2 2" xfId="49124"/>
    <cellStyle name="20% - Accent1 6 3 4 6 2 2 2" xfId="49125"/>
    <cellStyle name="20% - Accent1 6 3 4 6 2 3" xfId="49126"/>
    <cellStyle name="20% - Accent1 6 3 4 6 3" xfId="49127"/>
    <cellStyle name="20% - Accent1 6 3 4 6 3 2" xfId="49128"/>
    <cellStyle name="20% - Accent1 6 3 4 6 4" xfId="49129"/>
    <cellStyle name="20% - Accent1 6 3 4 7" xfId="49130"/>
    <cellStyle name="20% - Accent1 6 3 4 7 2" xfId="49131"/>
    <cellStyle name="20% - Accent1 6 3 4 7 2 2" xfId="49132"/>
    <cellStyle name="20% - Accent1 6 3 4 7 3" xfId="49133"/>
    <cellStyle name="20% - Accent1 6 3 4 8" xfId="49134"/>
    <cellStyle name="20% - Accent1 6 3 4 8 2" xfId="49135"/>
    <cellStyle name="20% - Accent1 6 3 4 8 2 2" xfId="49136"/>
    <cellStyle name="20% - Accent1 6 3 4 8 3" xfId="49137"/>
    <cellStyle name="20% - Accent1 6 3 4 9" xfId="49138"/>
    <cellStyle name="20% - Accent1 6 3 4 9 2" xfId="49139"/>
    <cellStyle name="20% - Accent1 6 3 5" xfId="49140"/>
    <cellStyle name="20% - Accent1 6 3 5 2" xfId="49141"/>
    <cellStyle name="20% - Accent1 6 3 5 2 2" xfId="49142"/>
    <cellStyle name="20% - Accent1 6 3 5 2 2 2" xfId="49143"/>
    <cellStyle name="20% - Accent1 6 3 5 2 2 2 2" xfId="49144"/>
    <cellStyle name="20% - Accent1 6 3 5 2 2 3" xfId="49145"/>
    <cellStyle name="20% - Accent1 6 3 5 2 3" xfId="49146"/>
    <cellStyle name="20% - Accent1 6 3 5 2 3 2" xfId="49147"/>
    <cellStyle name="20% - Accent1 6 3 5 2 4" xfId="49148"/>
    <cellStyle name="20% - Accent1 6 3 5 3" xfId="49149"/>
    <cellStyle name="20% - Accent1 6 3 5 3 2" xfId="49150"/>
    <cellStyle name="20% - Accent1 6 3 5 3 2 2" xfId="49151"/>
    <cellStyle name="20% - Accent1 6 3 5 3 2 2 2" xfId="49152"/>
    <cellStyle name="20% - Accent1 6 3 5 3 2 3" xfId="49153"/>
    <cellStyle name="20% - Accent1 6 3 5 3 3" xfId="49154"/>
    <cellStyle name="20% - Accent1 6 3 5 3 3 2" xfId="49155"/>
    <cellStyle name="20% - Accent1 6 3 5 3 4" xfId="49156"/>
    <cellStyle name="20% - Accent1 6 3 5 4" xfId="49157"/>
    <cellStyle name="20% - Accent1 6 3 5 4 2" xfId="49158"/>
    <cellStyle name="20% - Accent1 6 3 5 4 2 2" xfId="49159"/>
    <cellStyle name="20% - Accent1 6 3 5 4 2 2 2" xfId="49160"/>
    <cellStyle name="20% - Accent1 6 3 5 4 2 3" xfId="49161"/>
    <cellStyle name="20% - Accent1 6 3 5 4 3" xfId="49162"/>
    <cellStyle name="20% - Accent1 6 3 5 4 3 2" xfId="49163"/>
    <cellStyle name="20% - Accent1 6 3 5 4 4" xfId="49164"/>
    <cellStyle name="20% - Accent1 6 3 5 5" xfId="49165"/>
    <cellStyle name="20% - Accent1 6 3 5 5 2" xfId="49166"/>
    <cellStyle name="20% - Accent1 6 3 5 5 2 2" xfId="49167"/>
    <cellStyle name="20% - Accent1 6 3 5 5 3" xfId="49168"/>
    <cellStyle name="20% - Accent1 6 3 5 6" xfId="49169"/>
    <cellStyle name="20% - Accent1 6 3 5 6 2" xfId="49170"/>
    <cellStyle name="20% - Accent1 6 3 5 6 2 2" xfId="49171"/>
    <cellStyle name="20% - Accent1 6 3 5 6 3" xfId="49172"/>
    <cellStyle name="20% - Accent1 6 3 5 7" xfId="49173"/>
    <cellStyle name="20% - Accent1 6 3 5 7 2" xfId="49174"/>
    <cellStyle name="20% - Accent1 6 3 5 8" xfId="49175"/>
    <cellStyle name="20% - Accent1 6 3 5 8 2" xfId="49176"/>
    <cellStyle name="20% - Accent1 6 3 5 9" xfId="49177"/>
    <cellStyle name="20% - Accent1 6 3 6" xfId="49178"/>
    <cellStyle name="20% - Accent1 6 3 6 2" xfId="49179"/>
    <cellStyle name="20% - Accent1 6 3 6 2 2" xfId="49180"/>
    <cellStyle name="20% - Accent1 6 3 6 2 2 2" xfId="49181"/>
    <cellStyle name="20% - Accent1 6 3 6 2 2 2 2" xfId="49182"/>
    <cellStyle name="20% - Accent1 6 3 6 2 2 3" xfId="49183"/>
    <cellStyle name="20% - Accent1 6 3 6 2 3" xfId="49184"/>
    <cellStyle name="20% - Accent1 6 3 6 2 3 2" xfId="49185"/>
    <cellStyle name="20% - Accent1 6 3 6 2 4" xfId="49186"/>
    <cellStyle name="20% - Accent1 6 3 6 3" xfId="49187"/>
    <cellStyle name="20% - Accent1 6 3 6 3 2" xfId="49188"/>
    <cellStyle name="20% - Accent1 6 3 6 3 2 2" xfId="49189"/>
    <cellStyle name="20% - Accent1 6 3 6 3 2 2 2" xfId="49190"/>
    <cellStyle name="20% - Accent1 6 3 6 3 2 3" xfId="49191"/>
    <cellStyle name="20% - Accent1 6 3 6 3 3" xfId="49192"/>
    <cellStyle name="20% - Accent1 6 3 6 3 3 2" xfId="49193"/>
    <cellStyle name="20% - Accent1 6 3 6 3 4" xfId="49194"/>
    <cellStyle name="20% - Accent1 6 3 6 4" xfId="49195"/>
    <cellStyle name="20% - Accent1 6 3 6 4 2" xfId="49196"/>
    <cellStyle name="20% - Accent1 6 3 6 4 2 2" xfId="49197"/>
    <cellStyle name="20% - Accent1 6 3 6 4 2 2 2" xfId="49198"/>
    <cellStyle name="20% - Accent1 6 3 6 4 2 3" xfId="49199"/>
    <cellStyle name="20% - Accent1 6 3 6 4 3" xfId="49200"/>
    <cellStyle name="20% - Accent1 6 3 6 4 3 2" xfId="49201"/>
    <cellStyle name="20% - Accent1 6 3 6 4 4" xfId="49202"/>
    <cellStyle name="20% - Accent1 6 3 6 5" xfId="49203"/>
    <cellStyle name="20% - Accent1 6 3 6 5 2" xfId="49204"/>
    <cellStyle name="20% - Accent1 6 3 6 5 2 2" xfId="49205"/>
    <cellStyle name="20% - Accent1 6 3 6 5 3" xfId="49206"/>
    <cellStyle name="20% - Accent1 6 3 6 6" xfId="49207"/>
    <cellStyle name="20% - Accent1 6 3 6 6 2" xfId="49208"/>
    <cellStyle name="20% - Accent1 6 3 6 6 2 2" xfId="49209"/>
    <cellStyle name="20% - Accent1 6 3 6 6 3" xfId="49210"/>
    <cellStyle name="20% - Accent1 6 3 6 7" xfId="49211"/>
    <cellStyle name="20% - Accent1 6 3 6 7 2" xfId="49212"/>
    <cellStyle name="20% - Accent1 6 3 6 8" xfId="49213"/>
    <cellStyle name="20% - Accent1 6 3 6 8 2" xfId="49214"/>
    <cellStyle name="20% - Accent1 6 3 6 9" xfId="49215"/>
    <cellStyle name="20% - Accent1 6 3 7" xfId="49216"/>
    <cellStyle name="20% - Accent1 6 3 7 2" xfId="49217"/>
    <cellStyle name="20% - Accent1 6 3 7 2 2" xfId="49218"/>
    <cellStyle name="20% - Accent1 6 3 7 2 2 2" xfId="49219"/>
    <cellStyle name="20% - Accent1 6 3 7 2 3" xfId="49220"/>
    <cellStyle name="20% - Accent1 6 3 7 3" xfId="49221"/>
    <cellStyle name="20% - Accent1 6 3 7 3 2" xfId="49222"/>
    <cellStyle name="20% - Accent1 6 3 7 4" xfId="49223"/>
    <cellStyle name="20% - Accent1 6 3 8" xfId="49224"/>
    <cellStyle name="20% - Accent1 6 3 8 2" xfId="49225"/>
    <cellStyle name="20% - Accent1 6 3 8 2 2" xfId="49226"/>
    <cellStyle name="20% - Accent1 6 3 8 2 2 2" xfId="49227"/>
    <cellStyle name="20% - Accent1 6 3 8 2 3" xfId="49228"/>
    <cellStyle name="20% - Accent1 6 3 8 3" xfId="49229"/>
    <cellStyle name="20% - Accent1 6 3 8 3 2" xfId="49230"/>
    <cellStyle name="20% - Accent1 6 3 8 4" xfId="49231"/>
    <cellStyle name="20% - Accent1 6 3 9" xfId="49232"/>
    <cellStyle name="20% - Accent1 6 3 9 2" xfId="49233"/>
    <cellStyle name="20% - Accent1 6 3 9 2 2" xfId="49234"/>
    <cellStyle name="20% - Accent1 6 3 9 2 2 2" xfId="49235"/>
    <cellStyle name="20% - Accent1 6 3 9 2 3" xfId="49236"/>
    <cellStyle name="20% - Accent1 6 3 9 3" xfId="49237"/>
    <cellStyle name="20% - Accent1 6 3 9 3 2" xfId="49238"/>
    <cellStyle name="20% - Accent1 6 3 9 4" xfId="49239"/>
    <cellStyle name="20% - Accent1 6 4" xfId="49240"/>
    <cellStyle name="20% - Accent1 6 4 10" xfId="49241"/>
    <cellStyle name="20% - Accent1 6 4 10 2" xfId="49242"/>
    <cellStyle name="20% - Accent1 6 4 11" xfId="49243"/>
    <cellStyle name="20% - Accent1 6 4 2" xfId="49244"/>
    <cellStyle name="20% - Accent1 6 4 2 2" xfId="49245"/>
    <cellStyle name="20% - Accent1 6 4 2 2 2" xfId="49246"/>
    <cellStyle name="20% - Accent1 6 4 2 2 2 2" xfId="49247"/>
    <cellStyle name="20% - Accent1 6 4 2 2 2 2 2" xfId="49248"/>
    <cellStyle name="20% - Accent1 6 4 2 2 2 3" xfId="49249"/>
    <cellStyle name="20% - Accent1 6 4 2 2 3" xfId="49250"/>
    <cellStyle name="20% - Accent1 6 4 2 2 3 2" xfId="49251"/>
    <cellStyle name="20% - Accent1 6 4 2 2 4" xfId="49252"/>
    <cellStyle name="20% - Accent1 6 4 2 3" xfId="49253"/>
    <cellStyle name="20% - Accent1 6 4 2 3 2" xfId="49254"/>
    <cellStyle name="20% - Accent1 6 4 2 3 2 2" xfId="49255"/>
    <cellStyle name="20% - Accent1 6 4 2 3 2 2 2" xfId="49256"/>
    <cellStyle name="20% - Accent1 6 4 2 3 2 3" xfId="49257"/>
    <cellStyle name="20% - Accent1 6 4 2 3 3" xfId="49258"/>
    <cellStyle name="20% - Accent1 6 4 2 3 3 2" xfId="49259"/>
    <cellStyle name="20% - Accent1 6 4 2 3 4" xfId="49260"/>
    <cellStyle name="20% - Accent1 6 4 2 4" xfId="49261"/>
    <cellStyle name="20% - Accent1 6 4 2 4 2" xfId="49262"/>
    <cellStyle name="20% - Accent1 6 4 2 4 2 2" xfId="49263"/>
    <cellStyle name="20% - Accent1 6 4 2 4 2 2 2" xfId="49264"/>
    <cellStyle name="20% - Accent1 6 4 2 4 2 3" xfId="49265"/>
    <cellStyle name="20% - Accent1 6 4 2 4 3" xfId="49266"/>
    <cellStyle name="20% - Accent1 6 4 2 4 3 2" xfId="49267"/>
    <cellStyle name="20% - Accent1 6 4 2 4 4" xfId="49268"/>
    <cellStyle name="20% - Accent1 6 4 2 5" xfId="49269"/>
    <cellStyle name="20% - Accent1 6 4 2 5 2" xfId="49270"/>
    <cellStyle name="20% - Accent1 6 4 2 5 2 2" xfId="49271"/>
    <cellStyle name="20% - Accent1 6 4 2 5 3" xfId="49272"/>
    <cellStyle name="20% - Accent1 6 4 2 6" xfId="49273"/>
    <cellStyle name="20% - Accent1 6 4 2 6 2" xfId="49274"/>
    <cellStyle name="20% - Accent1 6 4 2 6 2 2" xfId="49275"/>
    <cellStyle name="20% - Accent1 6 4 2 6 3" xfId="49276"/>
    <cellStyle name="20% - Accent1 6 4 2 7" xfId="49277"/>
    <cellStyle name="20% - Accent1 6 4 2 7 2" xfId="49278"/>
    <cellStyle name="20% - Accent1 6 4 2 8" xfId="49279"/>
    <cellStyle name="20% - Accent1 6 4 2 8 2" xfId="49280"/>
    <cellStyle name="20% - Accent1 6 4 2 9" xfId="49281"/>
    <cellStyle name="20% - Accent1 6 4 3" xfId="49282"/>
    <cellStyle name="20% - Accent1 6 4 3 2" xfId="49283"/>
    <cellStyle name="20% - Accent1 6 4 3 2 2" xfId="49284"/>
    <cellStyle name="20% - Accent1 6 4 3 2 2 2" xfId="49285"/>
    <cellStyle name="20% - Accent1 6 4 3 2 2 2 2" xfId="49286"/>
    <cellStyle name="20% - Accent1 6 4 3 2 2 3" xfId="49287"/>
    <cellStyle name="20% - Accent1 6 4 3 2 3" xfId="49288"/>
    <cellStyle name="20% - Accent1 6 4 3 2 3 2" xfId="49289"/>
    <cellStyle name="20% - Accent1 6 4 3 2 4" xfId="49290"/>
    <cellStyle name="20% - Accent1 6 4 3 3" xfId="49291"/>
    <cellStyle name="20% - Accent1 6 4 3 3 2" xfId="49292"/>
    <cellStyle name="20% - Accent1 6 4 3 3 2 2" xfId="49293"/>
    <cellStyle name="20% - Accent1 6 4 3 3 2 2 2" xfId="49294"/>
    <cellStyle name="20% - Accent1 6 4 3 3 2 3" xfId="49295"/>
    <cellStyle name="20% - Accent1 6 4 3 3 3" xfId="49296"/>
    <cellStyle name="20% - Accent1 6 4 3 3 3 2" xfId="49297"/>
    <cellStyle name="20% - Accent1 6 4 3 3 4" xfId="49298"/>
    <cellStyle name="20% - Accent1 6 4 3 4" xfId="49299"/>
    <cellStyle name="20% - Accent1 6 4 3 4 2" xfId="49300"/>
    <cellStyle name="20% - Accent1 6 4 3 4 2 2" xfId="49301"/>
    <cellStyle name="20% - Accent1 6 4 3 4 2 2 2" xfId="49302"/>
    <cellStyle name="20% - Accent1 6 4 3 4 2 3" xfId="49303"/>
    <cellStyle name="20% - Accent1 6 4 3 4 3" xfId="49304"/>
    <cellStyle name="20% - Accent1 6 4 3 4 3 2" xfId="49305"/>
    <cellStyle name="20% - Accent1 6 4 3 4 4" xfId="49306"/>
    <cellStyle name="20% - Accent1 6 4 3 5" xfId="49307"/>
    <cellStyle name="20% - Accent1 6 4 3 5 2" xfId="49308"/>
    <cellStyle name="20% - Accent1 6 4 3 5 2 2" xfId="49309"/>
    <cellStyle name="20% - Accent1 6 4 3 5 3" xfId="49310"/>
    <cellStyle name="20% - Accent1 6 4 3 6" xfId="49311"/>
    <cellStyle name="20% - Accent1 6 4 3 6 2" xfId="49312"/>
    <cellStyle name="20% - Accent1 6 4 3 6 2 2" xfId="49313"/>
    <cellStyle name="20% - Accent1 6 4 3 6 3" xfId="49314"/>
    <cellStyle name="20% - Accent1 6 4 3 7" xfId="49315"/>
    <cellStyle name="20% - Accent1 6 4 3 7 2" xfId="49316"/>
    <cellStyle name="20% - Accent1 6 4 3 8" xfId="49317"/>
    <cellStyle name="20% - Accent1 6 4 3 8 2" xfId="49318"/>
    <cellStyle name="20% - Accent1 6 4 3 9" xfId="49319"/>
    <cellStyle name="20% - Accent1 6 4 4" xfId="49320"/>
    <cellStyle name="20% - Accent1 6 4 4 2" xfId="49321"/>
    <cellStyle name="20% - Accent1 6 4 4 2 2" xfId="49322"/>
    <cellStyle name="20% - Accent1 6 4 4 2 2 2" xfId="49323"/>
    <cellStyle name="20% - Accent1 6 4 4 2 3" xfId="49324"/>
    <cellStyle name="20% - Accent1 6 4 4 3" xfId="49325"/>
    <cellStyle name="20% - Accent1 6 4 4 3 2" xfId="49326"/>
    <cellStyle name="20% - Accent1 6 4 4 4" xfId="49327"/>
    <cellStyle name="20% - Accent1 6 4 5" xfId="49328"/>
    <cellStyle name="20% - Accent1 6 4 5 2" xfId="49329"/>
    <cellStyle name="20% - Accent1 6 4 5 2 2" xfId="49330"/>
    <cellStyle name="20% - Accent1 6 4 5 2 2 2" xfId="49331"/>
    <cellStyle name="20% - Accent1 6 4 5 2 3" xfId="49332"/>
    <cellStyle name="20% - Accent1 6 4 5 3" xfId="49333"/>
    <cellStyle name="20% - Accent1 6 4 5 3 2" xfId="49334"/>
    <cellStyle name="20% - Accent1 6 4 5 4" xfId="49335"/>
    <cellStyle name="20% - Accent1 6 4 6" xfId="49336"/>
    <cellStyle name="20% - Accent1 6 4 6 2" xfId="49337"/>
    <cellStyle name="20% - Accent1 6 4 6 2 2" xfId="49338"/>
    <cellStyle name="20% - Accent1 6 4 6 2 2 2" xfId="49339"/>
    <cellStyle name="20% - Accent1 6 4 6 2 3" xfId="49340"/>
    <cellStyle name="20% - Accent1 6 4 6 3" xfId="49341"/>
    <cellStyle name="20% - Accent1 6 4 6 3 2" xfId="49342"/>
    <cellStyle name="20% - Accent1 6 4 6 4" xfId="49343"/>
    <cellStyle name="20% - Accent1 6 4 7" xfId="49344"/>
    <cellStyle name="20% - Accent1 6 4 7 2" xfId="49345"/>
    <cellStyle name="20% - Accent1 6 4 7 2 2" xfId="49346"/>
    <cellStyle name="20% - Accent1 6 4 7 3" xfId="49347"/>
    <cellStyle name="20% - Accent1 6 4 8" xfId="49348"/>
    <cellStyle name="20% - Accent1 6 4 8 2" xfId="49349"/>
    <cellStyle name="20% - Accent1 6 4 8 2 2" xfId="49350"/>
    <cellStyle name="20% - Accent1 6 4 8 3" xfId="49351"/>
    <cellStyle name="20% - Accent1 6 4 9" xfId="49352"/>
    <cellStyle name="20% - Accent1 6 4 9 2" xfId="49353"/>
    <cellStyle name="20% - Accent1 6 5" xfId="49354"/>
    <cellStyle name="20% - Accent1 6 5 10" xfId="49355"/>
    <cellStyle name="20% - Accent1 6 5 10 2" xfId="49356"/>
    <cellStyle name="20% - Accent1 6 5 11" xfId="49357"/>
    <cellStyle name="20% - Accent1 6 5 2" xfId="49358"/>
    <cellStyle name="20% - Accent1 6 5 2 2" xfId="49359"/>
    <cellStyle name="20% - Accent1 6 5 2 2 2" xfId="49360"/>
    <cellStyle name="20% - Accent1 6 5 2 2 2 2" xfId="49361"/>
    <cellStyle name="20% - Accent1 6 5 2 2 2 2 2" xfId="49362"/>
    <cellStyle name="20% - Accent1 6 5 2 2 2 3" xfId="49363"/>
    <cellStyle name="20% - Accent1 6 5 2 2 3" xfId="49364"/>
    <cellStyle name="20% - Accent1 6 5 2 2 3 2" xfId="49365"/>
    <cellStyle name="20% - Accent1 6 5 2 2 4" xfId="49366"/>
    <cellStyle name="20% - Accent1 6 5 2 3" xfId="49367"/>
    <cellStyle name="20% - Accent1 6 5 2 3 2" xfId="49368"/>
    <cellStyle name="20% - Accent1 6 5 2 3 2 2" xfId="49369"/>
    <cellStyle name="20% - Accent1 6 5 2 3 2 2 2" xfId="49370"/>
    <cellStyle name="20% - Accent1 6 5 2 3 2 3" xfId="49371"/>
    <cellStyle name="20% - Accent1 6 5 2 3 3" xfId="49372"/>
    <cellStyle name="20% - Accent1 6 5 2 3 3 2" xfId="49373"/>
    <cellStyle name="20% - Accent1 6 5 2 3 4" xfId="49374"/>
    <cellStyle name="20% - Accent1 6 5 2 4" xfId="49375"/>
    <cellStyle name="20% - Accent1 6 5 2 4 2" xfId="49376"/>
    <cellStyle name="20% - Accent1 6 5 2 4 2 2" xfId="49377"/>
    <cellStyle name="20% - Accent1 6 5 2 4 2 2 2" xfId="49378"/>
    <cellStyle name="20% - Accent1 6 5 2 4 2 3" xfId="49379"/>
    <cellStyle name="20% - Accent1 6 5 2 4 3" xfId="49380"/>
    <cellStyle name="20% - Accent1 6 5 2 4 3 2" xfId="49381"/>
    <cellStyle name="20% - Accent1 6 5 2 4 4" xfId="49382"/>
    <cellStyle name="20% - Accent1 6 5 2 5" xfId="49383"/>
    <cellStyle name="20% - Accent1 6 5 2 5 2" xfId="49384"/>
    <cellStyle name="20% - Accent1 6 5 2 5 2 2" xfId="49385"/>
    <cellStyle name="20% - Accent1 6 5 2 5 3" xfId="49386"/>
    <cellStyle name="20% - Accent1 6 5 2 6" xfId="49387"/>
    <cellStyle name="20% - Accent1 6 5 2 6 2" xfId="49388"/>
    <cellStyle name="20% - Accent1 6 5 2 6 2 2" xfId="49389"/>
    <cellStyle name="20% - Accent1 6 5 2 6 3" xfId="49390"/>
    <cellStyle name="20% - Accent1 6 5 2 7" xfId="49391"/>
    <cellStyle name="20% - Accent1 6 5 2 7 2" xfId="49392"/>
    <cellStyle name="20% - Accent1 6 5 2 8" xfId="49393"/>
    <cellStyle name="20% - Accent1 6 5 2 8 2" xfId="49394"/>
    <cellStyle name="20% - Accent1 6 5 2 9" xfId="49395"/>
    <cellStyle name="20% - Accent1 6 5 3" xfId="49396"/>
    <cellStyle name="20% - Accent1 6 5 3 2" xfId="49397"/>
    <cellStyle name="20% - Accent1 6 5 3 2 2" xfId="49398"/>
    <cellStyle name="20% - Accent1 6 5 3 2 2 2" xfId="49399"/>
    <cellStyle name="20% - Accent1 6 5 3 2 2 2 2" xfId="49400"/>
    <cellStyle name="20% - Accent1 6 5 3 2 2 3" xfId="49401"/>
    <cellStyle name="20% - Accent1 6 5 3 2 3" xfId="49402"/>
    <cellStyle name="20% - Accent1 6 5 3 2 3 2" xfId="49403"/>
    <cellStyle name="20% - Accent1 6 5 3 2 4" xfId="49404"/>
    <cellStyle name="20% - Accent1 6 5 3 3" xfId="49405"/>
    <cellStyle name="20% - Accent1 6 5 3 3 2" xfId="49406"/>
    <cellStyle name="20% - Accent1 6 5 3 3 2 2" xfId="49407"/>
    <cellStyle name="20% - Accent1 6 5 3 3 2 2 2" xfId="49408"/>
    <cellStyle name="20% - Accent1 6 5 3 3 2 3" xfId="49409"/>
    <cellStyle name="20% - Accent1 6 5 3 3 3" xfId="49410"/>
    <cellStyle name="20% - Accent1 6 5 3 3 3 2" xfId="49411"/>
    <cellStyle name="20% - Accent1 6 5 3 3 4" xfId="49412"/>
    <cellStyle name="20% - Accent1 6 5 3 4" xfId="49413"/>
    <cellStyle name="20% - Accent1 6 5 3 4 2" xfId="49414"/>
    <cellStyle name="20% - Accent1 6 5 3 4 2 2" xfId="49415"/>
    <cellStyle name="20% - Accent1 6 5 3 4 2 2 2" xfId="49416"/>
    <cellStyle name="20% - Accent1 6 5 3 4 2 3" xfId="49417"/>
    <cellStyle name="20% - Accent1 6 5 3 4 3" xfId="49418"/>
    <cellStyle name="20% - Accent1 6 5 3 4 3 2" xfId="49419"/>
    <cellStyle name="20% - Accent1 6 5 3 4 4" xfId="49420"/>
    <cellStyle name="20% - Accent1 6 5 3 5" xfId="49421"/>
    <cellStyle name="20% - Accent1 6 5 3 5 2" xfId="49422"/>
    <cellStyle name="20% - Accent1 6 5 3 5 2 2" xfId="49423"/>
    <cellStyle name="20% - Accent1 6 5 3 5 3" xfId="49424"/>
    <cellStyle name="20% - Accent1 6 5 3 6" xfId="49425"/>
    <cellStyle name="20% - Accent1 6 5 3 6 2" xfId="49426"/>
    <cellStyle name="20% - Accent1 6 5 3 6 2 2" xfId="49427"/>
    <cellStyle name="20% - Accent1 6 5 3 6 3" xfId="49428"/>
    <cellStyle name="20% - Accent1 6 5 3 7" xfId="49429"/>
    <cellStyle name="20% - Accent1 6 5 3 7 2" xfId="49430"/>
    <cellStyle name="20% - Accent1 6 5 3 8" xfId="49431"/>
    <cellStyle name="20% - Accent1 6 5 3 8 2" xfId="49432"/>
    <cellStyle name="20% - Accent1 6 5 3 9" xfId="49433"/>
    <cellStyle name="20% - Accent1 6 5 4" xfId="49434"/>
    <cellStyle name="20% - Accent1 6 5 4 2" xfId="49435"/>
    <cellStyle name="20% - Accent1 6 5 4 2 2" xfId="49436"/>
    <cellStyle name="20% - Accent1 6 5 4 2 2 2" xfId="49437"/>
    <cellStyle name="20% - Accent1 6 5 4 2 3" xfId="49438"/>
    <cellStyle name="20% - Accent1 6 5 4 3" xfId="49439"/>
    <cellStyle name="20% - Accent1 6 5 4 3 2" xfId="49440"/>
    <cellStyle name="20% - Accent1 6 5 4 4" xfId="49441"/>
    <cellStyle name="20% - Accent1 6 5 5" xfId="49442"/>
    <cellStyle name="20% - Accent1 6 5 5 2" xfId="49443"/>
    <cellStyle name="20% - Accent1 6 5 5 2 2" xfId="49444"/>
    <cellStyle name="20% - Accent1 6 5 5 2 2 2" xfId="49445"/>
    <cellStyle name="20% - Accent1 6 5 5 2 3" xfId="49446"/>
    <cellStyle name="20% - Accent1 6 5 5 3" xfId="49447"/>
    <cellStyle name="20% - Accent1 6 5 5 3 2" xfId="49448"/>
    <cellStyle name="20% - Accent1 6 5 5 4" xfId="49449"/>
    <cellStyle name="20% - Accent1 6 5 6" xfId="49450"/>
    <cellStyle name="20% - Accent1 6 5 6 2" xfId="49451"/>
    <cellStyle name="20% - Accent1 6 5 6 2 2" xfId="49452"/>
    <cellStyle name="20% - Accent1 6 5 6 2 2 2" xfId="49453"/>
    <cellStyle name="20% - Accent1 6 5 6 2 3" xfId="49454"/>
    <cellStyle name="20% - Accent1 6 5 6 3" xfId="49455"/>
    <cellStyle name="20% - Accent1 6 5 6 3 2" xfId="49456"/>
    <cellStyle name="20% - Accent1 6 5 6 4" xfId="49457"/>
    <cellStyle name="20% - Accent1 6 5 7" xfId="49458"/>
    <cellStyle name="20% - Accent1 6 5 7 2" xfId="49459"/>
    <cellStyle name="20% - Accent1 6 5 7 2 2" xfId="49460"/>
    <cellStyle name="20% - Accent1 6 5 7 3" xfId="49461"/>
    <cellStyle name="20% - Accent1 6 5 8" xfId="49462"/>
    <cellStyle name="20% - Accent1 6 5 8 2" xfId="49463"/>
    <cellStyle name="20% - Accent1 6 5 8 2 2" xfId="49464"/>
    <cellStyle name="20% - Accent1 6 5 8 3" xfId="49465"/>
    <cellStyle name="20% - Accent1 6 5 9" xfId="49466"/>
    <cellStyle name="20% - Accent1 6 5 9 2" xfId="49467"/>
    <cellStyle name="20% - Accent1 6 6" xfId="49468"/>
    <cellStyle name="20% - Accent1 6 6 10" xfId="49469"/>
    <cellStyle name="20% - Accent1 6 6 10 2" xfId="49470"/>
    <cellStyle name="20% - Accent1 6 6 11" xfId="49471"/>
    <cellStyle name="20% - Accent1 6 6 2" xfId="49472"/>
    <cellStyle name="20% - Accent1 6 6 2 2" xfId="49473"/>
    <cellStyle name="20% - Accent1 6 6 2 2 2" xfId="49474"/>
    <cellStyle name="20% - Accent1 6 6 2 2 2 2" xfId="49475"/>
    <cellStyle name="20% - Accent1 6 6 2 2 2 2 2" xfId="49476"/>
    <cellStyle name="20% - Accent1 6 6 2 2 2 3" xfId="49477"/>
    <cellStyle name="20% - Accent1 6 6 2 2 3" xfId="49478"/>
    <cellStyle name="20% - Accent1 6 6 2 2 3 2" xfId="49479"/>
    <cellStyle name="20% - Accent1 6 6 2 2 4" xfId="49480"/>
    <cellStyle name="20% - Accent1 6 6 2 3" xfId="49481"/>
    <cellStyle name="20% - Accent1 6 6 2 3 2" xfId="49482"/>
    <cellStyle name="20% - Accent1 6 6 2 3 2 2" xfId="49483"/>
    <cellStyle name="20% - Accent1 6 6 2 3 2 2 2" xfId="49484"/>
    <cellStyle name="20% - Accent1 6 6 2 3 2 3" xfId="49485"/>
    <cellStyle name="20% - Accent1 6 6 2 3 3" xfId="49486"/>
    <cellStyle name="20% - Accent1 6 6 2 3 3 2" xfId="49487"/>
    <cellStyle name="20% - Accent1 6 6 2 3 4" xfId="49488"/>
    <cellStyle name="20% - Accent1 6 6 2 4" xfId="49489"/>
    <cellStyle name="20% - Accent1 6 6 2 4 2" xfId="49490"/>
    <cellStyle name="20% - Accent1 6 6 2 4 2 2" xfId="49491"/>
    <cellStyle name="20% - Accent1 6 6 2 4 2 2 2" xfId="49492"/>
    <cellStyle name="20% - Accent1 6 6 2 4 2 3" xfId="49493"/>
    <cellStyle name="20% - Accent1 6 6 2 4 3" xfId="49494"/>
    <cellStyle name="20% - Accent1 6 6 2 4 3 2" xfId="49495"/>
    <cellStyle name="20% - Accent1 6 6 2 4 4" xfId="49496"/>
    <cellStyle name="20% - Accent1 6 6 2 5" xfId="49497"/>
    <cellStyle name="20% - Accent1 6 6 2 5 2" xfId="49498"/>
    <cellStyle name="20% - Accent1 6 6 2 5 2 2" xfId="49499"/>
    <cellStyle name="20% - Accent1 6 6 2 5 3" xfId="49500"/>
    <cellStyle name="20% - Accent1 6 6 2 6" xfId="49501"/>
    <cellStyle name="20% - Accent1 6 6 2 6 2" xfId="49502"/>
    <cellStyle name="20% - Accent1 6 6 2 6 2 2" xfId="49503"/>
    <cellStyle name="20% - Accent1 6 6 2 6 3" xfId="49504"/>
    <cellStyle name="20% - Accent1 6 6 2 7" xfId="49505"/>
    <cellStyle name="20% - Accent1 6 6 2 7 2" xfId="49506"/>
    <cellStyle name="20% - Accent1 6 6 2 8" xfId="49507"/>
    <cellStyle name="20% - Accent1 6 6 2 8 2" xfId="49508"/>
    <cellStyle name="20% - Accent1 6 6 2 9" xfId="49509"/>
    <cellStyle name="20% - Accent1 6 6 3" xfId="49510"/>
    <cellStyle name="20% - Accent1 6 6 3 2" xfId="49511"/>
    <cellStyle name="20% - Accent1 6 6 3 2 2" xfId="49512"/>
    <cellStyle name="20% - Accent1 6 6 3 2 2 2" xfId="49513"/>
    <cellStyle name="20% - Accent1 6 6 3 2 2 2 2" xfId="49514"/>
    <cellStyle name="20% - Accent1 6 6 3 2 2 3" xfId="49515"/>
    <cellStyle name="20% - Accent1 6 6 3 2 3" xfId="49516"/>
    <cellStyle name="20% - Accent1 6 6 3 2 3 2" xfId="49517"/>
    <cellStyle name="20% - Accent1 6 6 3 2 4" xfId="49518"/>
    <cellStyle name="20% - Accent1 6 6 3 3" xfId="49519"/>
    <cellStyle name="20% - Accent1 6 6 3 3 2" xfId="49520"/>
    <cellStyle name="20% - Accent1 6 6 3 3 2 2" xfId="49521"/>
    <cellStyle name="20% - Accent1 6 6 3 3 2 2 2" xfId="49522"/>
    <cellStyle name="20% - Accent1 6 6 3 3 2 3" xfId="49523"/>
    <cellStyle name="20% - Accent1 6 6 3 3 3" xfId="49524"/>
    <cellStyle name="20% - Accent1 6 6 3 3 3 2" xfId="49525"/>
    <cellStyle name="20% - Accent1 6 6 3 3 4" xfId="49526"/>
    <cellStyle name="20% - Accent1 6 6 3 4" xfId="49527"/>
    <cellStyle name="20% - Accent1 6 6 3 4 2" xfId="49528"/>
    <cellStyle name="20% - Accent1 6 6 3 4 2 2" xfId="49529"/>
    <cellStyle name="20% - Accent1 6 6 3 4 2 2 2" xfId="49530"/>
    <cellStyle name="20% - Accent1 6 6 3 4 2 3" xfId="49531"/>
    <cellStyle name="20% - Accent1 6 6 3 4 3" xfId="49532"/>
    <cellStyle name="20% - Accent1 6 6 3 4 3 2" xfId="49533"/>
    <cellStyle name="20% - Accent1 6 6 3 4 4" xfId="49534"/>
    <cellStyle name="20% - Accent1 6 6 3 5" xfId="49535"/>
    <cellStyle name="20% - Accent1 6 6 3 5 2" xfId="49536"/>
    <cellStyle name="20% - Accent1 6 6 3 5 2 2" xfId="49537"/>
    <cellStyle name="20% - Accent1 6 6 3 5 3" xfId="49538"/>
    <cellStyle name="20% - Accent1 6 6 3 6" xfId="49539"/>
    <cellStyle name="20% - Accent1 6 6 3 6 2" xfId="49540"/>
    <cellStyle name="20% - Accent1 6 6 3 6 2 2" xfId="49541"/>
    <cellStyle name="20% - Accent1 6 6 3 6 3" xfId="49542"/>
    <cellStyle name="20% - Accent1 6 6 3 7" xfId="49543"/>
    <cellStyle name="20% - Accent1 6 6 3 7 2" xfId="49544"/>
    <cellStyle name="20% - Accent1 6 6 3 8" xfId="49545"/>
    <cellStyle name="20% - Accent1 6 6 3 8 2" xfId="49546"/>
    <cellStyle name="20% - Accent1 6 6 3 9" xfId="49547"/>
    <cellStyle name="20% - Accent1 6 6 4" xfId="49548"/>
    <cellStyle name="20% - Accent1 6 6 4 2" xfId="49549"/>
    <cellStyle name="20% - Accent1 6 6 4 2 2" xfId="49550"/>
    <cellStyle name="20% - Accent1 6 6 4 2 2 2" xfId="49551"/>
    <cellStyle name="20% - Accent1 6 6 4 2 3" xfId="49552"/>
    <cellStyle name="20% - Accent1 6 6 4 3" xfId="49553"/>
    <cellStyle name="20% - Accent1 6 6 4 3 2" xfId="49554"/>
    <cellStyle name="20% - Accent1 6 6 4 4" xfId="49555"/>
    <cellStyle name="20% - Accent1 6 6 5" xfId="49556"/>
    <cellStyle name="20% - Accent1 6 6 5 2" xfId="49557"/>
    <cellStyle name="20% - Accent1 6 6 5 2 2" xfId="49558"/>
    <cellStyle name="20% - Accent1 6 6 5 2 2 2" xfId="49559"/>
    <cellStyle name="20% - Accent1 6 6 5 2 3" xfId="49560"/>
    <cellStyle name="20% - Accent1 6 6 5 3" xfId="49561"/>
    <cellStyle name="20% - Accent1 6 6 5 3 2" xfId="49562"/>
    <cellStyle name="20% - Accent1 6 6 5 4" xfId="49563"/>
    <cellStyle name="20% - Accent1 6 6 6" xfId="49564"/>
    <cellStyle name="20% - Accent1 6 6 6 2" xfId="49565"/>
    <cellStyle name="20% - Accent1 6 6 6 2 2" xfId="49566"/>
    <cellStyle name="20% - Accent1 6 6 6 2 2 2" xfId="49567"/>
    <cellStyle name="20% - Accent1 6 6 6 2 3" xfId="49568"/>
    <cellStyle name="20% - Accent1 6 6 6 3" xfId="49569"/>
    <cellStyle name="20% - Accent1 6 6 6 3 2" xfId="49570"/>
    <cellStyle name="20% - Accent1 6 6 6 4" xfId="49571"/>
    <cellStyle name="20% - Accent1 6 6 7" xfId="49572"/>
    <cellStyle name="20% - Accent1 6 6 7 2" xfId="49573"/>
    <cellStyle name="20% - Accent1 6 6 7 2 2" xfId="49574"/>
    <cellStyle name="20% - Accent1 6 6 7 3" xfId="49575"/>
    <cellStyle name="20% - Accent1 6 6 8" xfId="49576"/>
    <cellStyle name="20% - Accent1 6 6 8 2" xfId="49577"/>
    <cellStyle name="20% - Accent1 6 6 8 2 2" xfId="49578"/>
    <cellStyle name="20% - Accent1 6 6 8 3" xfId="49579"/>
    <cellStyle name="20% - Accent1 6 6 9" xfId="49580"/>
    <cellStyle name="20% - Accent1 6 6 9 2" xfId="49581"/>
    <cellStyle name="20% - Accent1 6 7" xfId="49582"/>
    <cellStyle name="20% - Accent1 6 7 2" xfId="49583"/>
    <cellStyle name="20% - Accent1 6 7 2 2" xfId="49584"/>
    <cellStyle name="20% - Accent1 6 7 2 2 2" xfId="49585"/>
    <cellStyle name="20% - Accent1 6 7 2 2 2 2" xfId="49586"/>
    <cellStyle name="20% - Accent1 6 7 2 2 3" xfId="49587"/>
    <cellStyle name="20% - Accent1 6 7 2 3" xfId="49588"/>
    <cellStyle name="20% - Accent1 6 7 2 3 2" xfId="49589"/>
    <cellStyle name="20% - Accent1 6 7 2 4" xfId="49590"/>
    <cellStyle name="20% - Accent1 6 7 3" xfId="49591"/>
    <cellStyle name="20% - Accent1 6 7 3 2" xfId="49592"/>
    <cellStyle name="20% - Accent1 6 7 3 2 2" xfId="49593"/>
    <cellStyle name="20% - Accent1 6 7 3 2 2 2" xfId="49594"/>
    <cellStyle name="20% - Accent1 6 7 3 2 3" xfId="49595"/>
    <cellStyle name="20% - Accent1 6 7 3 3" xfId="49596"/>
    <cellStyle name="20% - Accent1 6 7 3 3 2" xfId="49597"/>
    <cellStyle name="20% - Accent1 6 7 3 4" xfId="49598"/>
    <cellStyle name="20% - Accent1 6 7 4" xfId="49599"/>
    <cellStyle name="20% - Accent1 6 7 4 2" xfId="49600"/>
    <cellStyle name="20% - Accent1 6 7 4 2 2" xfId="49601"/>
    <cellStyle name="20% - Accent1 6 7 4 2 2 2" xfId="49602"/>
    <cellStyle name="20% - Accent1 6 7 4 2 3" xfId="49603"/>
    <cellStyle name="20% - Accent1 6 7 4 3" xfId="49604"/>
    <cellStyle name="20% - Accent1 6 7 4 3 2" xfId="49605"/>
    <cellStyle name="20% - Accent1 6 7 4 4" xfId="49606"/>
    <cellStyle name="20% - Accent1 6 7 5" xfId="49607"/>
    <cellStyle name="20% - Accent1 6 7 5 2" xfId="49608"/>
    <cellStyle name="20% - Accent1 6 7 5 2 2" xfId="49609"/>
    <cellStyle name="20% - Accent1 6 7 5 3" xfId="49610"/>
    <cellStyle name="20% - Accent1 6 7 6" xfId="49611"/>
    <cellStyle name="20% - Accent1 6 7 6 2" xfId="49612"/>
    <cellStyle name="20% - Accent1 6 7 6 2 2" xfId="49613"/>
    <cellStyle name="20% - Accent1 6 7 6 3" xfId="49614"/>
    <cellStyle name="20% - Accent1 6 7 7" xfId="49615"/>
    <cellStyle name="20% - Accent1 6 7 7 2" xfId="49616"/>
    <cellStyle name="20% - Accent1 6 7 8" xfId="49617"/>
    <cellStyle name="20% - Accent1 6 7 8 2" xfId="49618"/>
    <cellStyle name="20% - Accent1 6 7 9" xfId="49619"/>
    <cellStyle name="20% - Accent1 6 8" xfId="49620"/>
    <cellStyle name="20% - Accent1 6 8 2" xfId="49621"/>
    <cellStyle name="20% - Accent1 6 8 2 2" xfId="49622"/>
    <cellStyle name="20% - Accent1 6 8 2 2 2" xfId="49623"/>
    <cellStyle name="20% - Accent1 6 8 2 2 2 2" xfId="49624"/>
    <cellStyle name="20% - Accent1 6 8 2 2 3" xfId="49625"/>
    <cellStyle name="20% - Accent1 6 8 2 3" xfId="49626"/>
    <cellStyle name="20% - Accent1 6 8 2 3 2" xfId="49627"/>
    <cellStyle name="20% - Accent1 6 8 2 4" xfId="49628"/>
    <cellStyle name="20% - Accent1 6 8 3" xfId="49629"/>
    <cellStyle name="20% - Accent1 6 8 3 2" xfId="49630"/>
    <cellStyle name="20% - Accent1 6 8 3 2 2" xfId="49631"/>
    <cellStyle name="20% - Accent1 6 8 3 2 2 2" xfId="49632"/>
    <cellStyle name="20% - Accent1 6 8 3 2 3" xfId="49633"/>
    <cellStyle name="20% - Accent1 6 8 3 3" xfId="49634"/>
    <cellStyle name="20% - Accent1 6 8 3 3 2" xfId="49635"/>
    <cellStyle name="20% - Accent1 6 8 3 4" xfId="49636"/>
    <cellStyle name="20% - Accent1 6 8 4" xfId="49637"/>
    <cellStyle name="20% - Accent1 6 8 4 2" xfId="49638"/>
    <cellStyle name="20% - Accent1 6 8 4 2 2" xfId="49639"/>
    <cellStyle name="20% - Accent1 6 8 4 2 2 2" xfId="49640"/>
    <cellStyle name="20% - Accent1 6 8 4 2 3" xfId="49641"/>
    <cellStyle name="20% - Accent1 6 8 4 3" xfId="49642"/>
    <cellStyle name="20% - Accent1 6 8 4 3 2" xfId="49643"/>
    <cellStyle name="20% - Accent1 6 8 4 4" xfId="49644"/>
    <cellStyle name="20% - Accent1 6 8 5" xfId="49645"/>
    <cellStyle name="20% - Accent1 6 8 5 2" xfId="49646"/>
    <cellStyle name="20% - Accent1 6 8 5 2 2" xfId="49647"/>
    <cellStyle name="20% - Accent1 6 8 5 3" xfId="49648"/>
    <cellStyle name="20% - Accent1 6 8 6" xfId="49649"/>
    <cellStyle name="20% - Accent1 6 8 6 2" xfId="49650"/>
    <cellStyle name="20% - Accent1 6 8 6 2 2" xfId="49651"/>
    <cellStyle name="20% - Accent1 6 8 6 3" xfId="49652"/>
    <cellStyle name="20% - Accent1 6 8 7" xfId="49653"/>
    <cellStyle name="20% - Accent1 6 8 7 2" xfId="49654"/>
    <cellStyle name="20% - Accent1 6 8 8" xfId="49655"/>
    <cellStyle name="20% - Accent1 6 8 8 2" xfId="49656"/>
    <cellStyle name="20% - Accent1 6 8 9" xfId="49657"/>
    <cellStyle name="20% - Accent1 6 9" xfId="49658"/>
    <cellStyle name="20% - Accent1 6 9 2" xfId="49659"/>
    <cellStyle name="20% - Accent1 6 9 2 2" xfId="49660"/>
    <cellStyle name="20% - Accent1 6 9 2 2 2" xfId="49661"/>
    <cellStyle name="20% - Accent1 6 9 2 3" xfId="49662"/>
    <cellStyle name="20% - Accent1 6 9 3" xfId="49663"/>
    <cellStyle name="20% - Accent1 6 9 3 2" xfId="49664"/>
    <cellStyle name="20% - Accent1 6 9 4" xfId="49665"/>
    <cellStyle name="20% - Accent1 7" xfId="49666"/>
    <cellStyle name="20% - Accent1 7 10" xfId="49667"/>
    <cellStyle name="20% - Accent1 7 10 2" xfId="49668"/>
    <cellStyle name="20% - Accent1 7 10 2 2" xfId="49669"/>
    <cellStyle name="20% - Accent1 7 10 2 2 2" xfId="49670"/>
    <cellStyle name="20% - Accent1 7 10 2 3" xfId="49671"/>
    <cellStyle name="20% - Accent1 7 10 3" xfId="49672"/>
    <cellStyle name="20% - Accent1 7 10 3 2" xfId="49673"/>
    <cellStyle name="20% - Accent1 7 10 4" xfId="49674"/>
    <cellStyle name="20% - Accent1 7 11" xfId="49675"/>
    <cellStyle name="20% - Accent1 7 11 2" xfId="49676"/>
    <cellStyle name="20% - Accent1 7 11 2 2" xfId="49677"/>
    <cellStyle name="20% - Accent1 7 11 2 2 2" xfId="49678"/>
    <cellStyle name="20% - Accent1 7 11 2 3" xfId="49679"/>
    <cellStyle name="20% - Accent1 7 11 3" xfId="49680"/>
    <cellStyle name="20% - Accent1 7 11 3 2" xfId="49681"/>
    <cellStyle name="20% - Accent1 7 11 4" xfId="49682"/>
    <cellStyle name="20% - Accent1 7 12" xfId="49683"/>
    <cellStyle name="20% - Accent1 7 12 2" xfId="49684"/>
    <cellStyle name="20% - Accent1 7 12 2 2" xfId="49685"/>
    <cellStyle name="20% - Accent1 7 12 3" xfId="49686"/>
    <cellStyle name="20% - Accent1 7 13" xfId="49687"/>
    <cellStyle name="20% - Accent1 7 13 2" xfId="49688"/>
    <cellStyle name="20% - Accent1 7 13 2 2" xfId="49689"/>
    <cellStyle name="20% - Accent1 7 13 3" xfId="49690"/>
    <cellStyle name="20% - Accent1 7 14" xfId="49691"/>
    <cellStyle name="20% - Accent1 7 14 2" xfId="49692"/>
    <cellStyle name="20% - Accent1 7 15" xfId="49693"/>
    <cellStyle name="20% - Accent1 7 15 2" xfId="49694"/>
    <cellStyle name="20% - Accent1 7 16" xfId="49695"/>
    <cellStyle name="20% - Accent1 7 2" xfId="49696"/>
    <cellStyle name="20% - Accent1 7 2 10" xfId="49697"/>
    <cellStyle name="20% - Accent1 7 2 10 2" xfId="49698"/>
    <cellStyle name="20% - Accent1 7 2 10 2 2" xfId="49699"/>
    <cellStyle name="20% - Accent1 7 2 10 2 2 2" xfId="49700"/>
    <cellStyle name="20% - Accent1 7 2 10 2 3" xfId="49701"/>
    <cellStyle name="20% - Accent1 7 2 10 3" xfId="49702"/>
    <cellStyle name="20% - Accent1 7 2 10 3 2" xfId="49703"/>
    <cellStyle name="20% - Accent1 7 2 10 4" xfId="49704"/>
    <cellStyle name="20% - Accent1 7 2 11" xfId="49705"/>
    <cellStyle name="20% - Accent1 7 2 11 2" xfId="49706"/>
    <cellStyle name="20% - Accent1 7 2 11 2 2" xfId="49707"/>
    <cellStyle name="20% - Accent1 7 2 11 3" xfId="49708"/>
    <cellStyle name="20% - Accent1 7 2 12" xfId="49709"/>
    <cellStyle name="20% - Accent1 7 2 12 2" xfId="49710"/>
    <cellStyle name="20% - Accent1 7 2 12 2 2" xfId="49711"/>
    <cellStyle name="20% - Accent1 7 2 12 3" xfId="49712"/>
    <cellStyle name="20% - Accent1 7 2 13" xfId="49713"/>
    <cellStyle name="20% - Accent1 7 2 13 2" xfId="49714"/>
    <cellStyle name="20% - Accent1 7 2 14" xfId="49715"/>
    <cellStyle name="20% - Accent1 7 2 14 2" xfId="49716"/>
    <cellStyle name="20% - Accent1 7 2 15" xfId="49717"/>
    <cellStyle name="20% - Accent1 7 2 2" xfId="49718"/>
    <cellStyle name="20% - Accent1 7 2 2 10" xfId="49719"/>
    <cellStyle name="20% - Accent1 7 2 2 10 2" xfId="49720"/>
    <cellStyle name="20% - Accent1 7 2 2 10 2 2" xfId="49721"/>
    <cellStyle name="20% - Accent1 7 2 2 10 3" xfId="49722"/>
    <cellStyle name="20% - Accent1 7 2 2 11" xfId="49723"/>
    <cellStyle name="20% - Accent1 7 2 2 11 2" xfId="49724"/>
    <cellStyle name="20% - Accent1 7 2 2 11 2 2" xfId="49725"/>
    <cellStyle name="20% - Accent1 7 2 2 11 3" xfId="49726"/>
    <cellStyle name="20% - Accent1 7 2 2 12" xfId="49727"/>
    <cellStyle name="20% - Accent1 7 2 2 12 2" xfId="49728"/>
    <cellStyle name="20% - Accent1 7 2 2 13" xfId="49729"/>
    <cellStyle name="20% - Accent1 7 2 2 13 2" xfId="49730"/>
    <cellStyle name="20% - Accent1 7 2 2 14" xfId="49731"/>
    <cellStyle name="20% - Accent1 7 2 2 2" xfId="49732"/>
    <cellStyle name="20% - Accent1 7 2 2 2 10" xfId="49733"/>
    <cellStyle name="20% - Accent1 7 2 2 2 10 2" xfId="49734"/>
    <cellStyle name="20% - Accent1 7 2 2 2 11" xfId="49735"/>
    <cellStyle name="20% - Accent1 7 2 2 2 2" xfId="49736"/>
    <cellStyle name="20% - Accent1 7 2 2 2 2 2" xfId="49737"/>
    <cellStyle name="20% - Accent1 7 2 2 2 2 2 2" xfId="49738"/>
    <cellStyle name="20% - Accent1 7 2 2 2 2 2 2 2" xfId="49739"/>
    <cellStyle name="20% - Accent1 7 2 2 2 2 2 2 2 2" xfId="49740"/>
    <cellStyle name="20% - Accent1 7 2 2 2 2 2 2 3" xfId="49741"/>
    <cellStyle name="20% - Accent1 7 2 2 2 2 2 3" xfId="49742"/>
    <cellStyle name="20% - Accent1 7 2 2 2 2 2 3 2" xfId="49743"/>
    <cellStyle name="20% - Accent1 7 2 2 2 2 2 4" xfId="49744"/>
    <cellStyle name="20% - Accent1 7 2 2 2 2 3" xfId="49745"/>
    <cellStyle name="20% - Accent1 7 2 2 2 2 3 2" xfId="49746"/>
    <cellStyle name="20% - Accent1 7 2 2 2 2 3 2 2" xfId="49747"/>
    <cellStyle name="20% - Accent1 7 2 2 2 2 3 2 2 2" xfId="49748"/>
    <cellStyle name="20% - Accent1 7 2 2 2 2 3 2 3" xfId="49749"/>
    <cellStyle name="20% - Accent1 7 2 2 2 2 3 3" xfId="49750"/>
    <cellStyle name="20% - Accent1 7 2 2 2 2 3 3 2" xfId="49751"/>
    <cellStyle name="20% - Accent1 7 2 2 2 2 3 4" xfId="49752"/>
    <cellStyle name="20% - Accent1 7 2 2 2 2 4" xfId="49753"/>
    <cellStyle name="20% - Accent1 7 2 2 2 2 4 2" xfId="49754"/>
    <cellStyle name="20% - Accent1 7 2 2 2 2 4 2 2" xfId="49755"/>
    <cellStyle name="20% - Accent1 7 2 2 2 2 4 2 2 2" xfId="49756"/>
    <cellStyle name="20% - Accent1 7 2 2 2 2 4 2 3" xfId="49757"/>
    <cellStyle name="20% - Accent1 7 2 2 2 2 4 3" xfId="49758"/>
    <cellStyle name="20% - Accent1 7 2 2 2 2 4 3 2" xfId="49759"/>
    <cellStyle name="20% - Accent1 7 2 2 2 2 4 4" xfId="49760"/>
    <cellStyle name="20% - Accent1 7 2 2 2 2 5" xfId="49761"/>
    <cellStyle name="20% - Accent1 7 2 2 2 2 5 2" xfId="49762"/>
    <cellStyle name="20% - Accent1 7 2 2 2 2 5 2 2" xfId="49763"/>
    <cellStyle name="20% - Accent1 7 2 2 2 2 5 3" xfId="49764"/>
    <cellStyle name="20% - Accent1 7 2 2 2 2 6" xfId="49765"/>
    <cellStyle name="20% - Accent1 7 2 2 2 2 6 2" xfId="49766"/>
    <cellStyle name="20% - Accent1 7 2 2 2 2 6 2 2" xfId="49767"/>
    <cellStyle name="20% - Accent1 7 2 2 2 2 6 3" xfId="49768"/>
    <cellStyle name="20% - Accent1 7 2 2 2 2 7" xfId="49769"/>
    <cellStyle name="20% - Accent1 7 2 2 2 2 7 2" xfId="49770"/>
    <cellStyle name="20% - Accent1 7 2 2 2 2 8" xfId="49771"/>
    <cellStyle name="20% - Accent1 7 2 2 2 2 8 2" xfId="49772"/>
    <cellStyle name="20% - Accent1 7 2 2 2 2 9" xfId="49773"/>
    <cellStyle name="20% - Accent1 7 2 2 2 3" xfId="49774"/>
    <cellStyle name="20% - Accent1 7 2 2 2 3 2" xfId="49775"/>
    <cellStyle name="20% - Accent1 7 2 2 2 3 2 2" xfId="49776"/>
    <cellStyle name="20% - Accent1 7 2 2 2 3 2 2 2" xfId="49777"/>
    <cellStyle name="20% - Accent1 7 2 2 2 3 2 2 2 2" xfId="49778"/>
    <cellStyle name="20% - Accent1 7 2 2 2 3 2 2 3" xfId="49779"/>
    <cellStyle name="20% - Accent1 7 2 2 2 3 2 3" xfId="49780"/>
    <cellStyle name="20% - Accent1 7 2 2 2 3 2 3 2" xfId="49781"/>
    <cellStyle name="20% - Accent1 7 2 2 2 3 2 4" xfId="49782"/>
    <cellStyle name="20% - Accent1 7 2 2 2 3 3" xfId="49783"/>
    <cellStyle name="20% - Accent1 7 2 2 2 3 3 2" xfId="49784"/>
    <cellStyle name="20% - Accent1 7 2 2 2 3 3 2 2" xfId="49785"/>
    <cellStyle name="20% - Accent1 7 2 2 2 3 3 2 2 2" xfId="49786"/>
    <cellStyle name="20% - Accent1 7 2 2 2 3 3 2 3" xfId="49787"/>
    <cellStyle name="20% - Accent1 7 2 2 2 3 3 3" xfId="49788"/>
    <cellStyle name="20% - Accent1 7 2 2 2 3 3 3 2" xfId="49789"/>
    <cellStyle name="20% - Accent1 7 2 2 2 3 3 4" xfId="49790"/>
    <cellStyle name="20% - Accent1 7 2 2 2 3 4" xfId="49791"/>
    <cellStyle name="20% - Accent1 7 2 2 2 3 4 2" xfId="49792"/>
    <cellStyle name="20% - Accent1 7 2 2 2 3 4 2 2" xfId="49793"/>
    <cellStyle name="20% - Accent1 7 2 2 2 3 4 2 2 2" xfId="49794"/>
    <cellStyle name="20% - Accent1 7 2 2 2 3 4 2 3" xfId="49795"/>
    <cellStyle name="20% - Accent1 7 2 2 2 3 4 3" xfId="49796"/>
    <cellStyle name="20% - Accent1 7 2 2 2 3 4 3 2" xfId="49797"/>
    <cellStyle name="20% - Accent1 7 2 2 2 3 4 4" xfId="49798"/>
    <cellStyle name="20% - Accent1 7 2 2 2 3 5" xfId="49799"/>
    <cellStyle name="20% - Accent1 7 2 2 2 3 5 2" xfId="49800"/>
    <cellStyle name="20% - Accent1 7 2 2 2 3 5 2 2" xfId="49801"/>
    <cellStyle name="20% - Accent1 7 2 2 2 3 5 3" xfId="49802"/>
    <cellStyle name="20% - Accent1 7 2 2 2 3 6" xfId="49803"/>
    <cellStyle name="20% - Accent1 7 2 2 2 3 6 2" xfId="49804"/>
    <cellStyle name="20% - Accent1 7 2 2 2 3 6 2 2" xfId="49805"/>
    <cellStyle name="20% - Accent1 7 2 2 2 3 6 3" xfId="49806"/>
    <cellStyle name="20% - Accent1 7 2 2 2 3 7" xfId="49807"/>
    <cellStyle name="20% - Accent1 7 2 2 2 3 7 2" xfId="49808"/>
    <cellStyle name="20% - Accent1 7 2 2 2 3 8" xfId="49809"/>
    <cellStyle name="20% - Accent1 7 2 2 2 3 8 2" xfId="49810"/>
    <cellStyle name="20% - Accent1 7 2 2 2 3 9" xfId="49811"/>
    <cellStyle name="20% - Accent1 7 2 2 2 4" xfId="49812"/>
    <cellStyle name="20% - Accent1 7 2 2 2 4 2" xfId="49813"/>
    <cellStyle name="20% - Accent1 7 2 2 2 4 2 2" xfId="49814"/>
    <cellStyle name="20% - Accent1 7 2 2 2 4 2 2 2" xfId="49815"/>
    <cellStyle name="20% - Accent1 7 2 2 2 4 2 3" xfId="49816"/>
    <cellStyle name="20% - Accent1 7 2 2 2 4 3" xfId="49817"/>
    <cellStyle name="20% - Accent1 7 2 2 2 4 3 2" xfId="49818"/>
    <cellStyle name="20% - Accent1 7 2 2 2 4 4" xfId="49819"/>
    <cellStyle name="20% - Accent1 7 2 2 2 5" xfId="49820"/>
    <cellStyle name="20% - Accent1 7 2 2 2 5 2" xfId="49821"/>
    <cellStyle name="20% - Accent1 7 2 2 2 5 2 2" xfId="49822"/>
    <cellStyle name="20% - Accent1 7 2 2 2 5 2 2 2" xfId="49823"/>
    <cellStyle name="20% - Accent1 7 2 2 2 5 2 3" xfId="49824"/>
    <cellStyle name="20% - Accent1 7 2 2 2 5 3" xfId="49825"/>
    <cellStyle name="20% - Accent1 7 2 2 2 5 3 2" xfId="49826"/>
    <cellStyle name="20% - Accent1 7 2 2 2 5 4" xfId="49827"/>
    <cellStyle name="20% - Accent1 7 2 2 2 6" xfId="49828"/>
    <cellStyle name="20% - Accent1 7 2 2 2 6 2" xfId="49829"/>
    <cellStyle name="20% - Accent1 7 2 2 2 6 2 2" xfId="49830"/>
    <cellStyle name="20% - Accent1 7 2 2 2 6 2 2 2" xfId="49831"/>
    <cellStyle name="20% - Accent1 7 2 2 2 6 2 3" xfId="49832"/>
    <cellStyle name="20% - Accent1 7 2 2 2 6 3" xfId="49833"/>
    <cellStyle name="20% - Accent1 7 2 2 2 6 3 2" xfId="49834"/>
    <cellStyle name="20% - Accent1 7 2 2 2 6 4" xfId="49835"/>
    <cellStyle name="20% - Accent1 7 2 2 2 7" xfId="49836"/>
    <cellStyle name="20% - Accent1 7 2 2 2 7 2" xfId="49837"/>
    <cellStyle name="20% - Accent1 7 2 2 2 7 2 2" xfId="49838"/>
    <cellStyle name="20% - Accent1 7 2 2 2 7 3" xfId="49839"/>
    <cellStyle name="20% - Accent1 7 2 2 2 8" xfId="49840"/>
    <cellStyle name="20% - Accent1 7 2 2 2 8 2" xfId="49841"/>
    <cellStyle name="20% - Accent1 7 2 2 2 8 2 2" xfId="49842"/>
    <cellStyle name="20% - Accent1 7 2 2 2 8 3" xfId="49843"/>
    <cellStyle name="20% - Accent1 7 2 2 2 9" xfId="49844"/>
    <cellStyle name="20% - Accent1 7 2 2 2 9 2" xfId="49845"/>
    <cellStyle name="20% - Accent1 7 2 2 3" xfId="49846"/>
    <cellStyle name="20% - Accent1 7 2 2 3 10" xfId="49847"/>
    <cellStyle name="20% - Accent1 7 2 2 3 10 2" xfId="49848"/>
    <cellStyle name="20% - Accent1 7 2 2 3 11" xfId="49849"/>
    <cellStyle name="20% - Accent1 7 2 2 3 2" xfId="49850"/>
    <cellStyle name="20% - Accent1 7 2 2 3 2 2" xfId="49851"/>
    <cellStyle name="20% - Accent1 7 2 2 3 2 2 2" xfId="49852"/>
    <cellStyle name="20% - Accent1 7 2 2 3 2 2 2 2" xfId="49853"/>
    <cellStyle name="20% - Accent1 7 2 2 3 2 2 2 2 2" xfId="49854"/>
    <cellStyle name="20% - Accent1 7 2 2 3 2 2 2 3" xfId="49855"/>
    <cellStyle name="20% - Accent1 7 2 2 3 2 2 3" xfId="49856"/>
    <cellStyle name="20% - Accent1 7 2 2 3 2 2 3 2" xfId="49857"/>
    <cellStyle name="20% - Accent1 7 2 2 3 2 2 4" xfId="49858"/>
    <cellStyle name="20% - Accent1 7 2 2 3 2 3" xfId="49859"/>
    <cellStyle name="20% - Accent1 7 2 2 3 2 3 2" xfId="49860"/>
    <cellStyle name="20% - Accent1 7 2 2 3 2 3 2 2" xfId="49861"/>
    <cellStyle name="20% - Accent1 7 2 2 3 2 3 2 2 2" xfId="49862"/>
    <cellStyle name="20% - Accent1 7 2 2 3 2 3 2 3" xfId="49863"/>
    <cellStyle name="20% - Accent1 7 2 2 3 2 3 3" xfId="49864"/>
    <cellStyle name="20% - Accent1 7 2 2 3 2 3 3 2" xfId="49865"/>
    <cellStyle name="20% - Accent1 7 2 2 3 2 3 4" xfId="49866"/>
    <cellStyle name="20% - Accent1 7 2 2 3 2 4" xfId="49867"/>
    <cellStyle name="20% - Accent1 7 2 2 3 2 4 2" xfId="49868"/>
    <cellStyle name="20% - Accent1 7 2 2 3 2 4 2 2" xfId="49869"/>
    <cellStyle name="20% - Accent1 7 2 2 3 2 4 2 2 2" xfId="49870"/>
    <cellStyle name="20% - Accent1 7 2 2 3 2 4 2 3" xfId="49871"/>
    <cellStyle name="20% - Accent1 7 2 2 3 2 4 3" xfId="49872"/>
    <cellStyle name="20% - Accent1 7 2 2 3 2 4 3 2" xfId="49873"/>
    <cellStyle name="20% - Accent1 7 2 2 3 2 4 4" xfId="49874"/>
    <cellStyle name="20% - Accent1 7 2 2 3 2 5" xfId="49875"/>
    <cellStyle name="20% - Accent1 7 2 2 3 2 5 2" xfId="49876"/>
    <cellStyle name="20% - Accent1 7 2 2 3 2 5 2 2" xfId="49877"/>
    <cellStyle name="20% - Accent1 7 2 2 3 2 5 3" xfId="49878"/>
    <cellStyle name="20% - Accent1 7 2 2 3 2 6" xfId="49879"/>
    <cellStyle name="20% - Accent1 7 2 2 3 2 6 2" xfId="49880"/>
    <cellStyle name="20% - Accent1 7 2 2 3 2 6 2 2" xfId="49881"/>
    <cellStyle name="20% - Accent1 7 2 2 3 2 6 3" xfId="49882"/>
    <cellStyle name="20% - Accent1 7 2 2 3 2 7" xfId="49883"/>
    <cellStyle name="20% - Accent1 7 2 2 3 2 7 2" xfId="49884"/>
    <cellStyle name="20% - Accent1 7 2 2 3 2 8" xfId="49885"/>
    <cellStyle name="20% - Accent1 7 2 2 3 2 8 2" xfId="49886"/>
    <cellStyle name="20% - Accent1 7 2 2 3 2 9" xfId="49887"/>
    <cellStyle name="20% - Accent1 7 2 2 3 3" xfId="49888"/>
    <cellStyle name="20% - Accent1 7 2 2 3 3 2" xfId="49889"/>
    <cellStyle name="20% - Accent1 7 2 2 3 3 2 2" xfId="49890"/>
    <cellStyle name="20% - Accent1 7 2 2 3 3 2 2 2" xfId="49891"/>
    <cellStyle name="20% - Accent1 7 2 2 3 3 2 2 2 2" xfId="49892"/>
    <cellStyle name="20% - Accent1 7 2 2 3 3 2 2 3" xfId="49893"/>
    <cellStyle name="20% - Accent1 7 2 2 3 3 2 3" xfId="49894"/>
    <cellStyle name="20% - Accent1 7 2 2 3 3 2 3 2" xfId="49895"/>
    <cellStyle name="20% - Accent1 7 2 2 3 3 2 4" xfId="49896"/>
    <cellStyle name="20% - Accent1 7 2 2 3 3 3" xfId="49897"/>
    <cellStyle name="20% - Accent1 7 2 2 3 3 3 2" xfId="49898"/>
    <cellStyle name="20% - Accent1 7 2 2 3 3 3 2 2" xfId="49899"/>
    <cellStyle name="20% - Accent1 7 2 2 3 3 3 2 2 2" xfId="49900"/>
    <cellStyle name="20% - Accent1 7 2 2 3 3 3 2 3" xfId="49901"/>
    <cellStyle name="20% - Accent1 7 2 2 3 3 3 3" xfId="49902"/>
    <cellStyle name="20% - Accent1 7 2 2 3 3 3 3 2" xfId="49903"/>
    <cellStyle name="20% - Accent1 7 2 2 3 3 3 4" xfId="49904"/>
    <cellStyle name="20% - Accent1 7 2 2 3 3 4" xfId="49905"/>
    <cellStyle name="20% - Accent1 7 2 2 3 3 4 2" xfId="49906"/>
    <cellStyle name="20% - Accent1 7 2 2 3 3 4 2 2" xfId="49907"/>
    <cellStyle name="20% - Accent1 7 2 2 3 3 4 2 2 2" xfId="49908"/>
    <cellStyle name="20% - Accent1 7 2 2 3 3 4 2 3" xfId="49909"/>
    <cellStyle name="20% - Accent1 7 2 2 3 3 4 3" xfId="49910"/>
    <cellStyle name="20% - Accent1 7 2 2 3 3 4 3 2" xfId="49911"/>
    <cellStyle name="20% - Accent1 7 2 2 3 3 4 4" xfId="49912"/>
    <cellStyle name="20% - Accent1 7 2 2 3 3 5" xfId="49913"/>
    <cellStyle name="20% - Accent1 7 2 2 3 3 5 2" xfId="49914"/>
    <cellStyle name="20% - Accent1 7 2 2 3 3 5 2 2" xfId="49915"/>
    <cellStyle name="20% - Accent1 7 2 2 3 3 5 3" xfId="49916"/>
    <cellStyle name="20% - Accent1 7 2 2 3 3 6" xfId="49917"/>
    <cellStyle name="20% - Accent1 7 2 2 3 3 6 2" xfId="49918"/>
    <cellStyle name="20% - Accent1 7 2 2 3 3 6 2 2" xfId="49919"/>
    <cellStyle name="20% - Accent1 7 2 2 3 3 6 3" xfId="49920"/>
    <cellStyle name="20% - Accent1 7 2 2 3 3 7" xfId="49921"/>
    <cellStyle name="20% - Accent1 7 2 2 3 3 7 2" xfId="49922"/>
    <cellStyle name="20% - Accent1 7 2 2 3 3 8" xfId="49923"/>
    <cellStyle name="20% - Accent1 7 2 2 3 3 8 2" xfId="49924"/>
    <cellStyle name="20% - Accent1 7 2 2 3 3 9" xfId="49925"/>
    <cellStyle name="20% - Accent1 7 2 2 3 4" xfId="49926"/>
    <cellStyle name="20% - Accent1 7 2 2 3 4 2" xfId="49927"/>
    <cellStyle name="20% - Accent1 7 2 2 3 4 2 2" xfId="49928"/>
    <cellStyle name="20% - Accent1 7 2 2 3 4 2 2 2" xfId="49929"/>
    <cellStyle name="20% - Accent1 7 2 2 3 4 2 3" xfId="49930"/>
    <cellStyle name="20% - Accent1 7 2 2 3 4 3" xfId="49931"/>
    <cellStyle name="20% - Accent1 7 2 2 3 4 3 2" xfId="49932"/>
    <cellStyle name="20% - Accent1 7 2 2 3 4 4" xfId="49933"/>
    <cellStyle name="20% - Accent1 7 2 2 3 5" xfId="49934"/>
    <cellStyle name="20% - Accent1 7 2 2 3 5 2" xfId="49935"/>
    <cellStyle name="20% - Accent1 7 2 2 3 5 2 2" xfId="49936"/>
    <cellStyle name="20% - Accent1 7 2 2 3 5 2 2 2" xfId="49937"/>
    <cellStyle name="20% - Accent1 7 2 2 3 5 2 3" xfId="49938"/>
    <cellStyle name="20% - Accent1 7 2 2 3 5 3" xfId="49939"/>
    <cellStyle name="20% - Accent1 7 2 2 3 5 3 2" xfId="49940"/>
    <cellStyle name="20% - Accent1 7 2 2 3 5 4" xfId="49941"/>
    <cellStyle name="20% - Accent1 7 2 2 3 6" xfId="49942"/>
    <cellStyle name="20% - Accent1 7 2 2 3 6 2" xfId="49943"/>
    <cellStyle name="20% - Accent1 7 2 2 3 6 2 2" xfId="49944"/>
    <cellStyle name="20% - Accent1 7 2 2 3 6 2 2 2" xfId="49945"/>
    <cellStyle name="20% - Accent1 7 2 2 3 6 2 3" xfId="49946"/>
    <cellStyle name="20% - Accent1 7 2 2 3 6 3" xfId="49947"/>
    <cellStyle name="20% - Accent1 7 2 2 3 6 3 2" xfId="49948"/>
    <cellStyle name="20% - Accent1 7 2 2 3 6 4" xfId="49949"/>
    <cellStyle name="20% - Accent1 7 2 2 3 7" xfId="49950"/>
    <cellStyle name="20% - Accent1 7 2 2 3 7 2" xfId="49951"/>
    <cellStyle name="20% - Accent1 7 2 2 3 7 2 2" xfId="49952"/>
    <cellStyle name="20% - Accent1 7 2 2 3 7 3" xfId="49953"/>
    <cellStyle name="20% - Accent1 7 2 2 3 8" xfId="49954"/>
    <cellStyle name="20% - Accent1 7 2 2 3 8 2" xfId="49955"/>
    <cellStyle name="20% - Accent1 7 2 2 3 8 2 2" xfId="49956"/>
    <cellStyle name="20% - Accent1 7 2 2 3 8 3" xfId="49957"/>
    <cellStyle name="20% - Accent1 7 2 2 3 9" xfId="49958"/>
    <cellStyle name="20% - Accent1 7 2 2 3 9 2" xfId="49959"/>
    <cellStyle name="20% - Accent1 7 2 2 4" xfId="49960"/>
    <cellStyle name="20% - Accent1 7 2 2 4 10" xfId="49961"/>
    <cellStyle name="20% - Accent1 7 2 2 4 10 2" xfId="49962"/>
    <cellStyle name="20% - Accent1 7 2 2 4 11" xfId="49963"/>
    <cellStyle name="20% - Accent1 7 2 2 4 2" xfId="49964"/>
    <cellStyle name="20% - Accent1 7 2 2 4 2 2" xfId="49965"/>
    <cellStyle name="20% - Accent1 7 2 2 4 2 2 2" xfId="49966"/>
    <cellStyle name="20% - Accent1 7 2 2 4 2 2 2 2" xfId="49967"/>
    <cellStyle name="20% - Accent1 7 2 2 4 2 2 2 2 2" xfId="49968"/>
    <cellStyle name="20% - Accent1 7 2 2 4 2 2 2 3" xfId="49969"/>
    <cellStyle name="20% - Accent1 7 2 2 4 2 2 3" xfId="49970"/>
    <cellStyle name="20% - Accent1 7 2 2 4 2 2 3 2" xfId="49971"/>
    <cellStyle name="20% - Accent1 7 2 2 4 2 2 4" xfId="49972"/>
    <cellStyle name="20% - Accent1 7 2 2 4 2 3" xfId="49973"/>
    <cellStyle name="20% - Accent1 7 2 2 4 2 3 2" xfId="49974"/>
    <cellStyle name="20% - Accent1 7 2 2 4 2 3 2 2" xfId="49975"/>
    <cellStyle name="20% - Accent1 7 2 2 4 2 3 2 2 2" xfId="49976"/>
    <cellStyle name="20% - Accent1 7 2 2 4 2 3 2 3" xfId="49977"/>
    <cellStyle name="20% - Accent1 7 2 2 4 2 3 3" xfId="49978"/>
    <cellStyle name="20% - Accent1 7 2 2 4 2 3 3 2" xfId="49979"/>
    <cellStyle name="20% - Accent1 7 2 2 4 2 3 4" xfId="49980"/>
    <cellStyle name="20% - Accent1 7 2 2 4 2 4" xfId="49981"/>
    <cellStyle name="20% - Accent1 7 2 2 4 2 4 2" xfId="49982"/>
    <cellStyle name="20% - Accent1 7 2 2 4 2 4 2 2" xfId="49983"/>
    <cellStyle name="20% - Accent1 7 2 2 4 2 4 2 2 2" xfId="49984"/>
    <cellStyle name="20% - Accent1 7 2 2 4 2 4 2 3" xfId="49985"/>
    <cellStyle name="20% - Accent1 7 2 2 4 2 4 3" xfId="49986"/>
    <cellStyle name="20% - Accent1 7 2 2 4 2 4 3 2" xfId="49987"/>
    <cellStyle name="20% - Accent1 7 2 2 4 2 4 4" xfId="49988"/>
    <cellStyle name="20% - Accent1 7 2 2 4 2 5" xfId="49989"/>
    <cellStyle name="20% - Accent1 7 2 2 4 2 5 2" xfId="49990"/>
    <cellStyle name="20% - Accent1 7 2 2 4 2 5 2 2" xfId="49991"/>
    <cellStyle name="20% - Accent1 7 2 2 4 2 5 3" xfId="49992"/>
    <cellStyle name="20% - Accent1 7 2 2 4 2 6" xfId="49993"/>
    <cellStyle name="20% - Accent1 7 2 2 4 2 6 2" xfId="49994"/>
    <cellStyle name="20% - Accent1 7 2 2 4 2 6 2 2" xfId="49995"/>
    <cellStyle name="20% - Accent1 7 2 2 4 2 6 3" xfId="49996"/>
    <cellStyle name="20% - Accent1 7 2 2 4 2 7" xfId="49997"/>
    <cellStyle name="20% - Accent1 7 2 2 4 2 7 2" xfId="49998"/>
    <cellStyle name="20% - Accent1 7 2 2 4 2 8" xfId="49999"/>
    <cellStyle name="20% - Accent1 7 2 2 4 2 8 2" xfId="50000"/>
    <cellStyle name="20% - Accent1 7 2 2 4 2 9" xfId="50001"/>
    <cellStyle name="20% - Accent1 7 2 2 4 3" xfId="50002"/>
    <cellStyle name="20% - Accent1 7 2 2 4 3 2" xfId="50003"/>
    <cellStyle name="20% - Accent1 7 2 2 4 3 2 2" xfId="50004"/>
    <cellStyle name="20% - Accent1 7 2 2 4 3 2 2 2" xfId="50005"/>
    <cellStyle name="20% - Accent1 7 2 2 4 3 2 2 2 2" xfId="50006"/>
    <cellStyle name="20% - Accent1 7 2 2 4 3 2 2 3" xfId="50007"/>
    <cellStyle name="20% - Accent1 7 2 2 4 3 2 3" xfId="50008"/>
    <cellStyle name="20% - Accent1 7 2 2 4 3 2 3 2" xfId="50009"/>
    <cellStyle name="20% - Accent1 7 2 2 4 3 2 4" xfId="50010"/>
    <cellStyle name="20% - Accent1 7 2 2 4 3 3" xfId="50011"/>
    <cellStyle name="20% - Accent1 7 2 2 4 3 3 2" xfId="50012"/>
    <cellStyle name="20% - Accent1 7 2 2 4 3 3 2 2" xfId="50013"/>
    <cellStyle name="20% - Accent1 7 2 2 4 3 3 2 2 2" xfId="50014"/>
    <cellStyle name="20% - Accent1 7 2 2 4 3 3 2 3" xfId="50015"/>
    <cellStyle name="20% - Accent1 7 2 2 4 3 3 3" xfId="50016"/>
    <cellStyle name="20% - Accent1 7 2 2 4 3 3 3 2" xfId="50017"/>
    <cellStyle name="20% - Accent1 7 2 2 4 3 3 4" xfId="50018"/>
    <cellStyle name="20% - Accent1 7 2 2 4 3 4" xfId="50019"/>
    <cellStyle name="20% - Accent1 7 2 2 4 3 4 2" xfId="50020"/>
    <cellStyle name="20% - Accent1 7 2 2 4 3 4 2 2" xfId="50021"/>
    <cellStyle name="20% - Accent1 7 2 2 4 3 4 2 2 2" xfId="50022"/>
    <cellStyle name="20% - Accent1 7 2 2 4 3 4 2 3" xfId="50023"/>
    <cellStyle name="20% - Accent1 7 2 2 4 3 4 3" xfId="50024"/>
    <cellStyle name="20% - Accent1 7 2 2 4 3 4 3 2" xfId="50025"/>
    <cellStyle name="20% - Accent1 7 2 2 4 3 4 4" xfId="50026"/>
    <cellStyle name="20% - Accent1 7 2 2 4 3 5" xfId="50027"/>
    <cellStyle name="20% - Accent1 7 2 2 4 3 5 2" xfId="50028"/>
    <cellStyle name="20% - Accent1 7 2 2 4 3 5 2 2" xfId="50029"/>
    <cellStyle name="20% - Accent1 7 2 2 4 3 5 3" xfId="50030"/>
    <cellStyle name="20% - Accent1 7 2 2 4 3 6" xfId="50031"/>
    <cellStyle name="20% - Accent1 7 2 2 4 3 6 2" xfId="50032"/>
    <cellStyle name="20% - Accent1 7 2 2 4 3 6 2 2" xfId="50033"/>
    <cellStyle name="20% - Accent1 7 2 2 4 3 6 3" xfId="50034"/>
    <cellStyle name="20% - Accent1 7 2 2 4 3 7" xfId="50035"/>
    <cellStyle name="20% - Accent1 7 2 2 4 3 7 2" xfId="50036"/>
    <cellStyle name="20% - Accent1 7 2 2 4 3 8" xfId="50037"/>
    <cellStyle name="20% - Accent1 7 2 2 4 3 8 2" xfId="50038"/>
    <cellStyle name="20% - Accent1 7 2 2 4 3 9" xfId="50039"/>
    <cellStyle name="20% - Accent1 7 2 2 4 4" xfId="50040"/>
    <cellStyle name="20% - Accent1 7 2 2 4 4 2" xfId="50041"/>
    <cellStyle name="20% - Accent1 7 2 2 4 4 2 2" xfId="50042"/>
    <cellStyle name="20% - Accent1 7 2 2 4 4 2 2 2" xfId="50043"/>
    <cellStyle name="20% - Accent1 7 2 2 4 4 2 3" xfId="50044"/>
    <cellStyle name="20% - Accent1 7 2 2 4 4 3" xfId="50045"/>
    <cellStyle name="20% - Accent1 7 2 2 4 4 3 2" xfId="50046"/>
    <cellStyle name="20% - Accent1 7 2 2 4 4 4" xfId="50047"/>
    <cellStyle name="20% - Accent1 7 2 2 4 5" xfId="50048"/>
    <cellStyle name="20% - Accent1 7 2 2 4 5 2" xfId="50049"/>
    <cellStyle name="20% - Accent1 7 2 2 4 5 2 2" xfId="50050"/>
    <cellStyle name="20% - Accent1 7 2 2 4 5 2 2 2" xfId="50051"/>
    <cellStyle name="20% - Accent1 7 2 2 4 5 2 3" xfId="50052"/>
    <cellStyle name="20% - Accent1 7 2 2 4 5 3" xfId="50053"/>
    <cellStyle name="20% - Accent1 7 2 2 4 5 3 2" xfId="50054"/>
    <cellStyle name="20% - Accent1 7 2 2 4 5 4" xfId="50055"/>
    <cellStyle name="20% - Accent1 7 2 2 4 6" xfId="50056"/>
    <cellStyle name="20% - Accent1 7 2 2 4 6 2" xfId="50057"/>
    <cellStyle name="20% - Accent1 7 2 2 4 6 2 2" xfId="50058"/>
    <cellStyle name="20% - Accent1 7 2 2 4 6 2 2 2" xfId="50059"/>
    <cellStyle name="20% - Accent1 7 2 2 4 6 2 3" xfId="50060"/>
    <cellStyle name="20% - Accent1 7 2 2 4 6 3" xfId="50061"/>
    <cellStyle name="20% - Accent1 7 2 2 4 6 3 2" xfId="50062"/>
    <cellStyle name="20% - Accent1 7 2 2 4 6 4" xfId="50063"/>
    <cellStyle name="20% - Accent1 7 2 2 4 7" xfId="50064"/>
    <cellStyle name="20% - Accent1 7 2 2 4 7 2" xfId="50065"/>
    <cellStyle name="20% - Accent1 7 2 2 4 7 2 2" xfId="50066"/>
    <cellStyle name="20% - Accent1 7 2 2 4 7 3" xfId="50067"/>
    <cellStyle name="20% - Accent1 7 2 2 4 8" xfId="50068"/>
    <cellStyle name="20% - Accent1 7 2 2 4 8 2" xfId="50069"/>
    <cellStyle name="20% - Accent1 7 2 2 4 8 2 2" xfId="50070"/>
    <cellStyle name="20% - Accent1 7 2 2 4 8 3" xfId="50071"/>
    <cellStyle name="20% - Accent1 7 2 2 4 9" xfId="50072"/>
    <cellStyle name="20% - Accent1 7 2 2 4 9 2" xfId="50073"/>
    <cellStyle name="20% - Accent1 7 2 2 5" xfId="50074"/>
    <cellStyle name="20% - Accent1 7 2 2 5 2" xfId="50075"/>
    <cellStyle name="20% - Accent1 7 2 2 5 2 2" xfId="50076"/>
    <cellStyle name="20% - Accent1 7 2 2 5 2 2 2" xfId="50077"/>
    <cellStyle name="20% - Accent1 7 2 2 5 2 2 2 2" xfId="50078"/>
    <cellStyle name="20% - Accent1 7 2 2 5 2 2 3" xfId="50079"/>
    <cellStyle name="20% - Accent1 7 2 2 5 2 3" xfId="50080"/>
    <cellStyle name="20% - Accent1 7 2 2 5 2 3 2" xfId="50081"/>
    <cellStyle name="20% - Accent1 7 2 2 5 2 4" xfId="50082"/>
    <cellStyle name="20% - Accent1 7 2 2 5 3" xfId="50083"/>
    <cellStyle name="20% - Accent1 7 2 2 5 3 2" xfId="50084"/>
    <cellStyle name="20% - Accent1 7 2 2 5 3 2 2" xfId="50085"/>
    <cellStyle name="20% - Accent1 7 2 2 5 3 2 2 2" xfId="50086"/>
    <cellStyle name="20% - Accent1 7 2 2 5 3 2 3" xfId="50087"/>
    <cellStyle name="20% - Accent1 7 2 2 5 3 3" xfId="50088"/>
    <cellStyle name="20% - Accent1 7 2 2 5 3 3 2" xfId="50089"/>
    <cellStyle name="20% - Accent1 7 2 2 5 3 4" xfId="50090"/>
    <cellStyle name="20% - Accent1 7 2 2 5 4" xfId="50091"/>
    <cellStyle name="20% - Accent1 7 2 2 5 4 2" xfId="50092"/>
    <cellStyle name="20% - Accent1 7 2 2 5 4 2 2" xfId="50093"/>
    <cellStyle name="20% - Accent1 7 2 2 5 4 2 2 2" xfId="50094"/>
    <cellStyle name="20% - Accent1 7 2 2 5 4 2 3" xfId="50095"/>
    <cellStyle name="20% - Accent1 7 2 2 5 4 3" xfId="50096"/>
    <cellStyle name="20% - Accent1 7 2 2 5 4 3 2" xfId="50097"/>
    <cellStyle name="20% - Accent1 7 2 2 5 4 4" xfId="50098"/>
    <cellStyle name="20% - Accent1 7 2 2 5 5" xfId="50099"/>
    <cellStyle name="20% - Accent1 7 2 2 5 5 2" xfId="50100"/>
    <cellStyle name="20% - Accent1 7 2 2 5 5 2 2" xfId="50101"/>
    <cellStyle name="20% - Accent1 7 2 2 5 5 3" xfId="50102"/>
    <cellStyle name="20% - Accent1 7 2 2 5 6" xfId="50103"/>
    <cellStyle name="20% - Accent1 7 2 2 5 6 2" xfId="50104"/>
    <cellStyle name="20% - Accent1 7 2 2 5 6 2 2" xfId="50105"/>
    <cellStyle name="20% - Accent1 7 2 2 5 6 3" xfId="50106"/>
    <cellStyle name="20% - Accent1 7 2 2 5 7" xfId="50107"/>
    <cellStyle name="20% - Accent1 7 2 2 5 7 2" xfId="50108"/>
    <cellStyle name="20% - Accent1 7 2 2 5 8" xfId="50109"/>
    <cellStyle name="20% - Accent1 7 2 2 5 8 2" xfId="50110"/>
    <cellStyle name="20% - Accent1 7 2 2 5 9" xfId="50111"/>
    <cellStyle name="20% - Accent1 7 2 2 6" xfId="50112"/>
    <cellStyle name="20% - Accent1 7 2 2 6 2" xfId="50113"/>
    <cellStyle name="20% - Accent1 7 2 2 6 2 2" xfId="50114"/>
    <cellStyle name="20% - Accent1 7 2 2 6 2 2 2" xfId="50115"/>
    <cellStyle name="20% - Accent1 7 2 2 6 2 2 2 2" xfId="50116"/>
    <cellStyle name="20% - Accent1 7 2 2 6 2 2 3" xfId="50117"/>
    <cellStyle name="20% - Accent1 7 2 2 6 2 3" xfId="50118"/>
    <cellStyle name="20% - Accent1 7 2 2 6 2 3 2" xfId="50119"/>
    <cellStyle name="20% - Accent1 7 2 2 6 2 4" xfId="50120"/>
    <cellStyle name="20% - Accent1 7 2 2 6 3" xfId="50121"/>
    <cellStyle name="20% - Accent1 7 2 2 6 3 2" xfId="50122"/>
    <cellStyle name="20% - Accent1 7 2 2 6 3 2 2" xfId="50123"/>
    <cellStyle name="20% - Accent1 7 2 2 6 3 2 2 2" xfId="50124"/>
    <cellStyle name="20% - Accent1 7 2 2 6 3 2 3" xfId="50125"/>
    <cellStyle name="20% - Accent1 7 2 2 6 3 3" xfId="50126"/>
    <cellStyle name="20% - Accent1 7 2 2 6 3 3 2" xfId="50127"/>
    <cellStyle name="20% - Accent1 7 2 2 6 3 4" xfId="50128"/>
    <cellStyle name="20% - Accent1 7 2 2 6 4" xfId="50129"/>
    <cellStyle name="20% - Accent1 7 2 2 6 4 2" xfId="50130"/>
    <cellStyle name="20% - Accent1 7 2 2 6 4 2 2" xfId="50131"/>
    <cellStyle name="20% - Accent1 7 2 2 6 4 2 2 2" xfId="50132"/>
    <cellStyle name="20% - Accent1 7 2 2 6 4 2 3" xfId="50133"/>
    <cellStyle name="20% - Accent1 7 2 2 6 4 3" xfId="50134"/>
    <cellStyle name="20% - Accent1 7 2 2 6 4 3 2" xfId="50135"/>
    <cellStyle name="20% - Accent1 7 2 2 6 4 4" xfId="50136"/>
    <cellStyle name="20% - Accent1 7 2 2 6 5" xfId="50137"/>
    <cellStyle name="20% - Accent1 7 2 2 6 5 2" xfId="50138"/>
    <cellStyle name="20% - Accent1 7 2 2 6 5 2 2" xfId="50139"/>
    <cellStyle name="20% - Accent1 7 2 2 6 5 3" xfId="50140"/>
    <cellStyle name="20% - Accent1 7 2 2 6 6" xfId="50141"/>
    <cellStyle name="20% - Accent1 7 2 2 6 6 2" xfId="50142"/>
    <cellStyle name="20% - Accent1 7 2 2 6 6 2 2" xfId="50143"/>
    <cellStyle name="20% - Accent1 7 2 2 6 6 3" xfId="50144"/>
    <cellStyle name="20% - Accent1 7 2 2 6 7" xfId="50145"/>
    <cellStyle name="20% - Accent1 7 2 2 6 7 2" xfId="50146"/>
    <cellStyle name="20% - Accent1 7 2 2 6 8" xfId="50147"/>
    <cellStyle name="20% - Accent1 7 2 2 6 8 2" xfId="50148"/>
    <cellStyle name="20% - Accent1 7 2 2 6 9" xfId="50149"/>
    <cellStyle name="20% - Accent1 7 2 2 7" xfId="50150"/>
    <cellStyle name="20% - Accent1 7 2 2 7 2" xfId="50151"/>
    <cellStyle name="20% - Accent1 7 2 2 7 2 2" xfId="50152"/>
    <cellStyle name="20% - Accent1 7 2 2 7 2 2 2" xfId="50153"/>
    <cellStyle name="20% - Accent1 7 2 2 7 2 3" xfId="50154"/>
    <cellStyle name="20% - Accent1 7 2 2 7 3" xfId="50155"/>
    <cellStyle name="20% - Accent1 7 2 2 7 3 2" xfId="50156"/>
    <cellStyle name="20% - Accent1 7 2 2 7 4" xfId="50157"/>
    <cellStyle name="20% - Accent1 7 2 2 8" xfId="50158"/>
    <cellStyle name="20% - Accent1 7 2 2 8 2" xfId="50159"/>
    <cellStyle name="20% - Accent1 7 2 2 8 2 2" xfId="50160"/>
    <cellStyle name="20% - Accent1 7 2 2 8 2 2 2" xfId="50161"/>
    <cellStyle name="20% - Accent1 7 2 2 8 2 3" xfId="50162"/>
    <cellStyle name="20% - Accent1 7 2 2 8 3" xfId="50163"/>
    <cellStyle name="20% - Accent1 7 2 2 8 3 2" xfId="50164"/>
    <cellStyle name="20% - Accent1 7 2 2 8 4" xfId="50165"/>
    <cellStyle name="20% - Accent1 7 2 2 9" xfId="50166"/>
    <cellStyle name="20% - Accent1 7 2 2 9 2" xfId="50167"/>
    <cellStyle name="20% - Accent1 7 2 2 9 2 2" xfId="50168"/>
    <cellStyle name="20% - Accent1 7 2 2 9 2 2 2" xfId="50169"/>
    <cellStyle name="20% - Accent1 7 2 2 9 2 3" xfId="50170"/>
    <cellStyle name="20% - Accent1 7 2 2 9 3" xfId="50171"/>
    <cellStyle name="20% - Accent1 7 2 2 9 3 2" xfId="50172"/>
    <cellStyle name="20% - Accent1 7 2 2 9 4" xfId="50173"/>
    <cellStyle name="20% - Accent1 7 2 3" xfId="50174"/>
    <cellStyle name="20% - Accent1 7 2 3 10" xfId="50175"/>
    <cellStyle name="20% - Accent1 7 2 3 10 2" xfId="50176"/>
    <cellStyle name="20% - Accent1 7 2 3 11" xfId="50177"/>
    <cellStyle name="20% - Accent1 7 2 3 2" xfId="50178"/>
    <cellStyle name="20% - Accent1 7 2 3 2 2" xfId="50179"/>
    <cellStyle name="20% - Accent1 7 2 3 2 2 2" xfId="50180"/>
    <cellStyle name="20% - Accent1 7 2 3 2 2 2 2" xfId="50181"/>
    <cellStyle name="20% - Accent1 7 2 3 2 2 2 2 2" xfId="50182"/>
    <cellStyle name="20% - Accent1 7 2 3 2 2 2 3" xfId="50183"/>
    <cellStyle name="20% - Accent1 7 2 3 2 2 3" xfId="50184"/>
    <cellStyle name="20% - Accent1 7 2 3 2 2 3 2" xfId="50185"/>
    <cellStyle name="20% - Accent1 7 2 3 2 2 4" xfId="50186"/>
    <cellStyle name="20% - Accent1 7 2 3 2 3" xfId="50187"/>
    <cellStyle name="20% - Accent1 7 2 3 2 3 2" xfId="50188"/>
    <cellStyle name="20% - Accent1 7 2 3 2 3 2 2" xfId="50189"/>
    <cellStyle name="20% - Accent1 7 2 3 2 3 2 2 2" xfId="50190"/>
    <cellStyle name="20% - Accent1 7 2 3 2 3 2 3" xfId="50191"/>
    <cellStyle name="20% - Accent1 7 2 3 2 3 3" xfId="50192"/>
    <cellStyle name="20% - Accent1 7 2 3 2 3 3 2" xfId="50193"/>
    <cellStyle name="20% - Accent1 7 2 3 2 3 4" xfId="50194"/>
    <cellStyle name="20% - Accent1 7 2 3 2 4" xfId="50195"/>
    <cellStyle name="20% - Accent1 7 2 3 2 4 2" xfId="50196"/>
    <cellStyle name="20% - Accent1 7 2 3 2 4 2 2" xfId="50197"/>
    <cellStyle name="20% - Accent1 7 2 3 2 4 2 2 2" xfId="50198"/>
    <cellStyle name="20% - Accent1 7 2 3 2 4 2 3" xfId="50199"/>
    <cellStyle name="20% - Accent1 7 2 3 2 4 3" xfId="50200"/>
    <cellStyle name="20% - Accent1 7 2 3 2 4 3 2" xfId="50201"/>
    <cellStyle name="20% - Accent1 7 2 3 2 4 4" xfId="50202"/>
    <cellStyle name="20% - Accent1 7 2 3 2 5" xfId="50203"/>
    <cellStyle name="20% - Accent1 7 2 3 2 5 2" xfId="50204"/>
    <cellStyle name="20% - Accent1 7 2 3 2 5 2 2" xfId="50205"/>
    <cellStyle name="20% - Accent1 7 2 3 2 5 3" xfId="50206"/>
    <cellStyle name="20% - Accent1 7 2 3 2 6" xfId="50207"/>
    <cellStyle name="20% - Accent1 7 2 3 2 6 2" xfId="50208"/>
    <cellStyle name="20% - Accent1 7 2 3 2 6 2 2" xfId="50209"/>
    <cellStyle name="20% - Accent1 7 2 3 2 6 3" xfId="50210"/>
    <cellStyle name="20% - Accent1 7 2 3 2 7" xfId="50211"/>
    <cellStyle name="20% - Accent1 7 2 3 2 7 2" xfId="50212"/>
    <cellStyle name="20% - Accent1 7 2 3 2 8" xfId="50213"/>
    <cellStyle name="20% - Accent1 7 2 3 2 8 2" xfId="50214"/>
    <cellStyle name="20% - Accent1 7 2 3 2 9" xfId="50215"/>
    <cellStyle name="20% - Accent1 7 2 3 3" xfId="50216"/>
    <cellStyle name="20% - Accent1 7 2 3 3 2" xfId="50217"/>
    <cellStyle name="20% - Accent1 7 2 3 3 2 2" xfId="50218"/>
    <cellStyle name="20% - Accent1 7 2 3 3 2 2 2" xfId="50219"/>
    <cellStyle name="20% - Accent1 7 2 3 3 2 2 2 2" xfId="50220"/>
    <cellStyle name="20% - Accent1 7 2 3 3 2 2 3" xfId="50221"/>
    <cellStyle name="20% - Accent1 7 2 3 3 2 3" xfId="50222"/>
    <cellStyle name="20% - Accent1 7 2 3 3 2 3 2" xfId="50223"/>
    <cellStyle name="20% - Accent1 7 2 3 3 2 4" xfId="50224"/>
    <cellStyle name="20% - Accent1 7 2 3 3 3" xfId="50225"/>
    <cellStyle name="20% - Accent1 7 2 3 3 3 2" xfId="50226"/>
    <cellStyle name="20% - Accent1 7 2 3 3 3 2 2" xfId="50227"/>
    <cellStyle name="20% - Accent1 7 2 3 3 3 2 2 2" xfId="50228"/>
    <cellStyle name="20% - Accent1 7 2 3 3 3 2 3" xfId="50229"/>
    <cellStyle name="20% - Accent1 7 2 3 3 3 3" xfId="50230"/>
    <cellStyle name="20% - Accent1 7 2 3 3 3 3 2" xfId="50231"/>
    <cellStyle name="20% - Accent1 7 2 3 3 3 4" xfId="50232"/>
    <cellStyle name="20% - Accent1 7 2 3 3 4" xfId="50233"/>
    <cellStyle name="20% - Accent1 7 2 3 3 4 2" xfId="50234"/>
    <cellStyle name="20% - Accent1 7 2 3 3 4 2 2" xfId="50235"/>
    <cellStyle name="20% - Accent1 7 2 3 3 4 2 2 2" xfId="50236"/>
    <cellStyle name="20% - Accent1 7 2 3 3 4 2 3" xfId="50237"/>
    <cellStyle name="20% - Accent1 7 2 3 3 4 3" xfId="50238"/>
    <cellStyle name="20% - Accent1 7 2 3 3 4 3 2" xfId="50239"/>
    <cellStyle name="20% - Accent1 7 2 3 3 4 4" xfId="50240"/>
    <cellStyle name="20% - Accent1 7 2 3 3 5" xfId="50241"/>
    <cellStyle name="20% - Accent1 7 2 3 3 5 2" xfId="50242"/>
    <cellStyle name="20% - Accent1 7 2 3 3 5 2 2" xfId="50243"/>
    <cellStyle name="20% - Accent1 7 2 3 3 5 3" xfId="50244"/>
    <cellStyle name="20% - Accent1 7 2 3 3 6" xfId="50245"/>
    <cellStyle name="20% - Accent1 7 2 3 3 6 2" xfId="50246"/>
    <cellStyle name="20% - Accent1 7 2 3 3 6 2 2" xfId="50247"/>
    <cellStyle name="20% - Accent1 7 2 3 3 6 3" xfId="50248"/>
    <cellStyle name="20% - Accent1 7 2 3 3 7" xfId="50249"/>
    <cellStyle name="20% - Accent1 7 2 3 3 7 2" xfId="50250"/>
    <cellStyle name="20% - Accent1 7 2 3 3 8" xfId="50251"/>
    <cellStyle name="20% - Accent1 7 2 3 3 8 2" xfId="50252"/>
    <cellStyle name="20% - Accent1 7 2 3 3 9" xfId="50253"/>
    <cellStyle name="20% - Accent1 7 2 3 4" xfId="50254"/>
    <cellStyle name="20% - Accent1 7 2 3 4 2" xfId="50255"/>
    <cellStyle name="20% - Accent1 7 2 3 4 2 2" xfId="50256"/>
    <cellStyle name="20% - Accent1 7 2 3 4 2 2 2" xfId="50257"/>
    <cellStyle name="20% - Accent1 7 2 3 4 2 3" xfId="50258"/>
    <cellStyle name="20% - Accent1 7 2 3 4 3" xfId="50259"/>
    <cellStyle name="20% - Accent1 7 2 3 4 3 2" xfId="50260"/>
    <cellStyle name="20% - Accent1 7 2 3 4 4" xfId="50261"/>
    <cellStyle name="20% - Accent1 7 2 3 5" xfId="50262"/>
    <cellStyle name="20% - Accent1 7 2 3 5 2" xfId="50263"/>
    <cellStyle name="20% - Accent1 7 2 3 5 2 2" xfId="50264"/>
    <cellStyle name="20% - Accent1 7 2 3 5 2 2 2" xfId="50265"/>
    <cellStyle name="20% - Accent1 7 2 3 5 2 3" xfId="50266"/>
    <cellStyle name="20% - Accent1 7 2 3 5 3" xfId="50267"/>
    <cellStyle name="20% - Accent1 7 2 3 5 3 2" xfId="50268"/>
    <cellStyle name="20% - Accent1 7 2 3 5 4" xfId="50269"/>
    <cellStyle name="20% - Accent1 7 2 3 6" xfId="50270"/>
    <cellStyle name="20% - Accent1 7 2 3 6 2" xfId="50271"/>
    <cellStyle name="20% - Accent1 7 2 3 6 2 2" xfId="50272"/>
    <cellStyle name="20% - Accent1 7 2 3 6 2 2 2" xfId="50273"/>
    <cellStyle name="20% - Accent1 7 2 3 6 2 3" xfId="50274"/>
    <cellStyle name="20% - Accent1 7 2 3 6 3" xfId="50275"/>
    <cellStyle name="20% - Accent1 7 2 3 6 3 2" xfId="50276"/>
    <cellStyle name="20% - Accent1 7 2 3 6 4" xfId="50277"/>
    <cellStyle name="20% - Accent1 7 2 3 7" xfId="50278"/>
    <cellStyle name="20% - Accent1 7 2 3 7 2" xfId="50279"/>
    <cellStyle name="20% - Accent1 7 2 3 7 2 2" xfId="50280"/>
    <cellStyle name="20% - Accent1 7 2 3 7 3" xfId="50281"/>
    <cellStyle name="20% - Accent1 7 2 3 8" xfId="50282"/>
    <cellStyle name="20% - Accent1 7 2 3 8 2" xfId="50283"/>
    <cellStyle name="20% - Accent1 7 2 3 8 2 2" xfId="50284"/>
    <cellStyle name="20% - Accent1 7 2 3 8 3" xfId="50285"/>
    <cellStyle name="20% - Accent1 7 2 3 9" xfId="50286"/>
    <cellStyle name="20% - Accent1 7 2 3 9 2" xfId="50287"/>
    <cellStyle name="20% - Accent1 7 2 4" xfId="50288"/>
    <cellStyle name="20% - Accent1 7 2 4 10" xfId="50289"/>
    <cellStyle name="20% - Accent1 7 2 4 10 2" xfId="50290"/>
    <cellStyle name="20% - Accent1 7 2 4 11" xfId="50291"/>
    <cellStyle name="20% - Accent1 7 2 4 2" xfId="50292"/>
    <cellStyle name="20% - Accent1 7 2 4 2 2" xfId="50293"/>
    <cellStyle name="20% - Accent1 7 2 4 2 2 2" xfId="50294"/>
    <cellStyle name="20% - Accent1 7 2 4 2 2 2 2" xfId="50295"/>
    <cellStyle name="20% - Accent1 7 2 4 2 2 2 2 2" xfId="50296"/>
    <cellStyle name="20% - Accent1 7 2 4 2 2 2 3" xfId="50297"/>
    <cellStyle name="20% - Accent1 7 2 4 2 2 3" xfId="50298"/>
    <cellStyle name="20% - Accent1 7 2 4 2 2 3 2" xfId="50299"/>
    <cellStyle name="20% - Accent1 7 2 4 2 2 4" xfId="50300"/>
    <cellStyle name="20% - Accent1 7 2 4 2 3" xfId="50301"/>
    <cellStyle name="20% - Accent1 7 2 4 2 3 2" xfId="50302"/>
    <cellStyle name="20% - Accent1 7 2 4 2 3 2 2" xfId="50303"/>
    <cellStyle name="20% - Accent1 7 2 4 2 3 2 2 2" xfId="50304"/>
    <cellStyle name="20% - Accent1 7 2 4 2 3 2 3" xfId="50305"/>
    <cellStyle name="20% - Accent1 7 2 4 2 3 3" xfId="50306"/>
    <cellStyle name="20% - Accent1 7 2 4 2 3 3 2" xfId="50307"/>
    <cellStyle name="20% - Accent1 7 2 4 2 3 4" xfId="50308"/>
    <cellStyle name="20% - Accent1 7 2 4 2 4" xfId="50309"/>
    <cellStyle name="20% - Accent1 7 2 4 2 4 2" xfId="50310"/>
    <cellStyle name="20% - Accent1 7 2 4 2 4 2 2" xfId="50311"/>
    <cellStyle name="20% - Accent1 7 2 4 2 4 2 2 2" xfId="50312"/>
    <cellStyle name="20% - Accent1 7 2 4 2 4 2 3" xfId="50313"/>
    <cellStyle name="20% - Accent1 7 2 4 2 4 3" xfId="50314"/>
    <cellStyle name="20% - Accent1 7 2 4 2 4 3 2" xfId="50315"/>
    <cellStyle name="20% - Accent1 7 2 4 2 4 4" xfId="50316"/>
    <cellStyle name="20% - Accent1 7 2 4 2 5" xfId="50317"/>
    <cellStyle name="20% - Accent1 7 2 4 2 5 2" xfId="50318"/>
    <cellStyle name="20% - Accent1 7 2 4 2 5 2 2" xfId="50319"/>
    <cellStyle name="20% - Accent1 7 2 4 2 5 3" xfId="50320"/>
    <cellStyle name="20% - Accent1 7 2 4 2 6" xfId="50321"/>
    <cellStyle name="20% - Accent1 7 2 4 2 6 2" xfId="50322"/>
    <cellStyle name="20% - Accent1 7 2 4 2 6 2 2" xfId="50323"/>
    <cellStyle name="20% - Accent1 7 2 4 2 6 3" xfId="50324"/>
    <cellStyle name="20% - Accent1 7 2 4 2 7" xfId="50325"/>
    <cellStyle name="20% - Accent1 7 2 4 2 7 2" xfId="50326"/>
    <cellStyle name="20% - Accent1 7 2 4 2 8" xfId="50327"/>
    <cellStyle name="20% - Accent1 7 2 4 2 8 2" xfId="50328"/>
    <cellStyle name="20% - Accent1 7 2 4 2 9" xfId="50329"/>
    <cellStyle name="20% - Accent1 7 2 4 3" xfId="50330"/>
    <cellStyle name="20% - Accent1 7 2 4 3 2" xfId="50331"/>
    <cellStyle name="20% - Accent1 7 2 4 3 2 2" xfId="50332"/>
    <cellStyle name="20% - Accent1 7 2 4 3 2 2 2" xfId="50333"/>
    <cellStyle name="20% - Accent1 7 2 4 3 2 2 2 2" xfId="50334"/>
    <cellStyle name="20% - Accent1 7 2 4 3 2 2 3" xfId="50335"/>
    <cellStyle name="20% - Accent1 7 2 4 3 2 3" xfId="50336"/>
    <cellStyle name="20% - Accent1 7 2 4 3 2 3 2" xfId="50337"/>
    <cellStyle name="20% - Accent1 7 2 4 3 2 4" xfId="50338"/>
    <cellStyle name="20% - Accent1 7 2 4 3 3" xfId="50339"/>
    <cellStyle name="20% - Accent1 7 2 4 3 3 2" xfId="50340"/>
    <cellStyle name="20% - Accent1 7 2 4 3 3 2 2" xfId="50341"/>
    <cellStyle name="20% - Accent1 7 2 4 3 3 2 2 2" xfId="50342"/>
    <cellStyle name="20% - Accent1 7 2 4 3 3 2 3" xfId="50343"/>
    <cellStyle name="20% - Accent1 7 2 4 3 3 3" xfId="50344"/>
    <cellStyle name="20% - Accent1 7 2 4 3 3 3 2" xfId="50345"/>
    <cellStyle name="20% - Accent1 7 2 4 3 3 4" xfId="50346"/>
    <cellStyle name="20% - Accent1 7 2 4 3 4" xfId="50347"/>
    <cellStyle name="20% - Accent1 7 2 4 3 4 2" xfId="50348"/>
    <cellStyle name="20% - Accent1 7 2 4 3 4 2 2" xfId="50349"/>
    <cellStyle name="20% - Accent1 7 2 4 3 4 2 2 2" xfId="50350"/>
    <cellStyle name="20% - Accent1 7 2 4 3 4 2 3" xfId="50351"/>
    <cellStyle name="20% - Accent1 7 2 4 3 4 3" xfId="50352"/>
    <cellStyle name="20% - Accent1 7 2 4 3 4 3 2" xfId="50353"/>
    <cellStyle name="20% - Accent1 7 2 4 3 4 4" xfId="50354"/>
    <cellStyle name="20% - Accent1 7 2 4 3 5" xfId="50355"/>
    <cellStyle name="20% - Accent1 7 2 4 3 5 2" xfId="50356"/>
    <cellStyle name="20% - Accent1 7 2 4 3 5 2 2" xfId="50357"/>
    <cellStyle name="20% - Accent1 7 2 4 3 5 3" xfId="50358"/>
    <cellStyle name="20% - Accent1 7 2 4 3 6" xfId="50359"/>
    <cellStyle name="20% - Accent1 7 2 4 3 6 2" xfId="50360"/>
    <cellStyle name="20% - Accent1 7 2 4 3 6 2 2" xfId="50361"/>
    <cellStyle name="20% - Accent1 7 2 4 3 6 3" xfId="50362"/>
    <cellStyle name="20% - Accent1 7 2 4 3 7" xfId="50363"/>
    <cellStyle name="20% - Accent1 7 2 4 3 7 2" xfId="50364"/>
    <cellStyle name="20% - Accent1 7 2 4 3 8" xfId="50365"/>
    <cellStyle name="20% - Accent1 7 2 4 3 8 2" xfId="50366"/>
    <cellStyle name="20% - Accent1 7 2 4 3 9" xfId="50367"/>
    <cellStyle name="20% - Accent1 7 2 4 4" xfId="50368"/>
    <cellStyle name="20% - Accent1 7 2 4 4 2" xfId="50369"/>
    <cellStyle name="20% - Accent1 7 2 4 4 2 2" xfId="50370"/>
    <cellStyle name="20% - Accent1 7 2 4 4 2 2 2" xfId="50371"/>
    <cellStyle name="20% - Accent1 7 2 4 4 2 3" xfId="50372"/>
    <cellStyle name="20% - Accent1 7 2 4 4 3" xfId="50373"/>
    <cellStyle name="20% - Accent1 7 2 4 4 3 2" xfId="50374"/>
    <cellStyle name="20% - Accent1 7 2 4 4 4" xfId="50375"/>
    <cellStyle name="20% - Accent1 7 2 4 5" xfId="50376"/>
    <cellStyle name="20% - Accent1 7 2 4 5 2" xfId="50377"/>
    <cellStyle name="20% - Accent1 7 2 4 5 2 2" xfId="50378"/>
    <cellStyle name="20% - Accent1 7 2 4 5 2 2 2" xfId="50379"/>
    <cellStyle name="20% - Accent1 7 2 4 5 2 3" xfId="50380"/>
    <cellStyle name="20% - Accent1 7 2 4 5 3" xfId="50381"/>
    <cellStyle name="20% - Accent1 7 2 4 5 3 2" xfId="50382"/>
    <cellStyle name="20% - Accent1 7 2 4 5 4" xfId="50383"/>
    <cellStyle name="20% - Accent1 7 2 4 6" xfId="50384"/>
    <cellStyle name="20% - Accent1 7 2 4 6 2" xfId="50385"/>
    <cellStyle name="20% - Accent1 7 2 4 6 2 2" xfId="50386"/>
    <cellStyle name="20% - Accent1 7 2 4 6 2 2 2" xfId="50387"/>
    <cellStyle name="20% - Accent1 7 2 4 6 2 3" xfId="50388"/>
    <cellStyle name="20% - Accent1 7 2 4 6 3" xfId="50389"/>
    <cellStyle name="20% - Accent1 7 2 4 6 3 2" xfId="50390"/>
    <cellStyle name="20% - Accent1 7 2 4 6 4" xfId="50391"/>
    <cellStyle name="20% - Accent1 7 2 4 7" xfId="50392"/>
    <cellStyle name="20% - Accent1 7 2 4 7 2" xfId="50393"/>
    <cellStyle name="20% - Accent1 7 2 4 7 2 2" xfId="50394"/>
    <cellStyle name="20% - Accent1 7 2 4 7 3" xfId="50395"/>
    <cellStyle name="20% - Accent1 7 2 4 8" xfId="50396"/>
    <cellStyle name="20% - Accent1 7 2 4 8 2" xfId="50397"/>
    <cellStyle name="20% - Accent1 7 2 4 8 2 2" xfId="50398"/>
    <cellStyle name="20% - Accent1 7 2 4 8 3" xfId="50399"/>
    <cellStyle name="20% - Accent1 7 2 4 9" xfId="50400"/>
    <cellStyle name="20% - Accent1 7 2 4 9 2" xfId="50401"/>
    <cellStyle name="20% - Accent1 7 2 5" xfId="50402"/>
    <cellStyle name="20% - Accent1 7 2 5 10" xfId="50403"/>
    <cellStyle name="20% - Accent1 7 2 5 10 2" xfId="50404"/>
    <cellStyle name="20% - Accent1 7 2 5 11" xfId="50405"/>
    <cellStyle name="20% - Accent1 7 2 5 2" xfId="50406"/>
    <cellStyle name="20% - Accent1 7 2 5 2 2" xfId="50407"/>
    <cellStyle name="20% - Accent1 7 2 5 2 2 2" xfId="50408"/>
    <cellStyle name="20% - Accent1 7 2 5 2 2 2 2" xfId="50409"/>
    <cellStyle name="20% - Accent1 7 2 5 2 2 2 2 2" xfId="50410"/>
    <cellStyle name="20% - Accent1 7 2 5 2 2 2 3" xfId="50411"/>
    <cellStyle name="20% - Accent1 7 2 5 2 2 3" xfId="50412"/>
    <cellStyle name="20% - Accent1 7 2 5 2 2 3 2" xfId="50413"/>
    <cellStyle name="20% - Accent1 7 2 5 2 2 4" xfId="50414"/>
    <cellStyle name="20% - Accent1 7 2 5 2 3" xfId="50415"/>
    <cellStyle name="20% - Accent1 7 2 5 2 3 2" xfId="50416"/>
    <cellStyle name="20% - Accent1 7 2 5 2 3 2 2" xfId="50417"/>
    <cellStyle name="20% - Accent1 7 2 5 2 3 2 2 2" xfId="50418"/>
    <cellStyle name="20% - Accent1 7 2 5 2 3 2 3" xfId="50419"/>
    <cellStyle name="20% - Accent1 7 2 5 2 3 3" xfId="50420"/>
    <cellStyle name="20% - Accent1 7 2 5 2 3 3 2" xfId="50421"/>
    <cellStyle name="20% - Accent1 7 2 5 2 3 4" xfId="50422"/>
    <cellStyle name="20% - Accent1 7 2 5 2 4" xfId="50423"/>
    <cellStyle name="20% - Accent1 7 2 5 2 4 2" xfId="50424"/>
    <cellStyle name="20% - Accent1 7 2 5 2 4 2 2" xfId="50425"/>
    <cellStyle name="20% - Accent1 7 2 5 2 4 2 2 2" xfId="50426"/>
    <cellStyle name="20% - Accent1 7 2 5 2 4 2 3" xfId="50427"/>
    <cellStyle name="20% - Accent1 7 2 5 2 4 3" xfId="50428"/>
    <cellStyle name="20% - Accent1 7 2 5 2 4 3 2" xfId="50429"/>
    <cellStyle name="20% - Accent1 7 2 5 2 4 4" xfId="50430"/>
    <cellStyle name="20% - Accent1 7 2 5 2 5" xfId="50431"/>
    <cellStyle name="20% - Accent1 7 2 5 2 5 2" xfId="50432"/>
    <cellStyle name="20% - Accent1 7 2 5 2 5 2 2" xfId="50433"/>
    <cellStyle name="20% - Accent1 7 2 5 2 5 3" xfId="50434"/>
    <cellStyle name="20% - Accent1 7 2 5 2 6" xfId="50435"/>
    <cellStyle name="20% - Accent1 7 2 5 2 6 2" xfId="50436"/>
    <cellStyle name="20% - Accent1 7 2 5 2 6 2 2" xfId="50437"/>
    <cellStyle name="20% - Accent1 7 2 5 2 6 3" xfId="50438"/>
    <cellStyle name="20% - Accent1 7 2 5 2 7" xfId="50439"/>
    <cellStyle name="20% - Accent1 7 2 5 2 7 2" xfId="50440"/>
    <cellStyle name="20% - Accent1 7 2 5 2 8" xfId="50441"/>
    <cellStyle name="20% - Accent1 7 2 5 2 8 2" xfId="50442"/>
    <cellStyle name="20% - Accent1 7 2 5 2 9" xfId="50443"/>
    <cellStyle name="20% - Accent1 7 2 5 3" xfId="50444"/>
    <cellStyle name="20% - Accent1 7 2 5 3 2" xfId="50445"/>
    <cellStyle name="20% - Accent1 7 2 5 3 2 2" xfId="50446"/>
    <cellStyle name="20% - Accent1 7 2 5 3 2 2 2" xfId="50447"/>
    <cellStyle name="20% - Accent1 7 2 5 3 2 2 2 2" xfId="50448"/>
    <cellStyle name="20% - Accent1 7 2 5 3 2 2 3" xfId="50449"/>
    <cellStyle name="20% - Accent1 7 2 5 3 2 3" xfId="50450"/>
    <cellStyle name="20% - Accent1 7 2 5 3 2 3 2" xfId="50451"/>
    <cellStyle name="20% - Accent1 7 2 5 3 2 4" xfId="50452"/>
    <cellStyle name="20% - Accent1 7 2 5 3 3" xfId="50453"/>
    <cellStyle name="20% - Accent1 7 2 5 3 3 2" xfId="50454"/>
    <cellStyle name="20% - Accent1 7 2 5 3 3 2 2" xfId="50455"/>
    <cellStyle name="20% - Accent1 7 2 5 3 3 2 2 2" xfId="50456"/>
    <cellStyle name="20% - Accent1 7 2 5 3 3 2 3" xfId="50457"/>
    <cellStyle name="20% - Accent1 7 2 5 3 3 3" xfId="50458"/>
    <cellStyle name="20% - Accent1 7 2 5 3 3 3 2" xfId="50459"/>
    <cellStyle name="20% - Accent1 7 2 5 3 3 4" xfId="50460"/>
    <cellStyle name="20% - Accent1 7 2 5 3 4" xfId="50461"/>
    <cellStyle name="20% - Accent1 7 2 5 3 4 2" xfId="50462"/>
    <cellStyle name="20% - Accent1 7 2 5 3 4 2 2" xfId="50463"/>
    <cellStyle name="20% - Accent1 7 2 5 3 4 2 2 2" xfId="50464"/>
    <cellStyle name="20% - Accent1 7 2 5 3 4 2 3" xfId="50465"/>
    <cellStyle name="20% - Accent1 7 2 5 3 4 3" xfId="50466"/>
    <cellStyle name="20% - Accent1 7 2 5 3 4 3 2" xfId="50467"/>
    <cellStyle name="20% - Accent1 7 2 5 3 4 4" xfId="50468"/>
    <cellStyle name="20% - Accent1 7 2 5 3 5" xfId="50469"/>
    <cellStyle name="20% - Accent1 7 2 5 3 5 2" xfId="50470"/>
    <cellStyle name="20% - Accent1 7 2 5 3 5 2 2" xfId="50471"/>
    <cellStyle name="20% - Accent1 7 2 5 3 5 3" xfId="50472"/>
    <cellStyle name="20% - Accent1 7 2 5 3 6" xfId="50473"/>
    <cellStyle name="20% - Accent1 7 2 5 3 6 2" xfId="50474"/>
    <cellStyle name="20% - Accent1 7 2 5 3 6 2 2" xfId="50475"/>
    <cellStyle name="20% - Accent1 7 2 5 3 6 3" xfId="50476"/>
    <cellStyle name="20% - Accent1 7 2 5 3 7" xfId="50477"/>
    <cellStyle name="20% - Accent1 7 2 5 3 7 2" xfId="50478"/>
    <cellStyle name="20% - Accent1 7 2 5 3 8" xfId="50479"/>
    <cellStyle name="20% - Accent1 7 2 5 3 8 2" xfId="50480"/>
    <cellStyle name="20% - Accent1 7 2 5 3 9" xfId="50481"/>
    <cellStyle name="20% - Accent1 7 2 5 4" xfId="50482"/>
    <cellStyle name="20% - Accent1 7 2 5 4 2" xfId="50483"/>
    <cellStyle name="20% - Accent1 7 2 5 4 2 2" xfId="50484"/>
    <cellStyle name="20% - Accent1 7 2 5 4 2 2 2" xfId="50485"/>
    <cellStyle name="20% - Accent1 7 2 5 4 2 3" xfId="50486"/>
    <cellStyle name="20% - Accent1 7 2 5 4 3" xfId="50487"/>
    <cellStyle name="20% - Accent1 7 2 5 4 3 2" xfId="50488"/>
    <cellStyle name="20% - Accent1 7 2 5 4 4" xfId="50489"/>
    <cellStyle name="20% - Accent1 7 2 5 5" xfId="50490"/>
    <cellStyle name="20% - Accent1 7 2 5 5 2" xfId="50491"/>
    <cellStyle name="20% - Accent1 7 2 5 5 2 2" xfId="50492"/>
    <cellStyle name="20% - Accent1 7 2 5 5 2 2 2" xfId="50493"/>
    <cellStyle name="20% - Accent1 7 2 5 5 2 3" xfId="50494"/>
    <cellStyle name="20% - Accent1 7 2 5 5 3" xfId="50495"/>
    <cellStyle name="20% - Accent1 7 2 5 5 3 2" xfId="50496"/>
    <cellStyle name="20% - Accent1 7 2 5 5 4" xfId="50497"/>
    <cellStyle name="20% - Accent1 7 2 5 6" xfId="50498"/>
    <cellStyle name="20% - Accent1 7 2 5 6 2" xfId="50499"/>
    <cellStyle name="20% - Accent1 7 2 5 6 2 2" xfId="50500"/>
    <cellStyle name="20% - Accent1 7 2 5 6 2 2 2" xfId="50501"/>
    <cellStyle name="20% - Accent1 7 2 5 6 2 3" xfId="50502"/>
    <cellStyle name="20% - Accent1 7 2 5 6 3" xfId="50503"/>
    <cellStyle name="20% - Accent1 7 2 5 6 3 2" xfId="50504"/>
    <cellStyle name="20% - Accent1 7 2 5 6 4" xfId="50505"/>
    <cellStyle name="20% - Accent1 7 2 5 7" xfId="50506"/>
    <cellStyle name="20% - Accent1 7 2 5 7 2" xfId="50507"/>
    <cellStyle name="20% - Accent1 7 2 5 7 2 2" xfId="50508"/>
    <cellStyle name="20% - Accent1 7 2 5 7 3" xfId="50509"/>
    <cellStyle name="20% - Accent1 7 2 5 8" xfId="50510"/>
    <cellStyle name="20% - Accent1 7 2 5 8 2" xfId="50511"/>
    <cellStyle name="20% - Accent1 7 2 5 8 2 2" xfId="50512"/>
    <cellStyle name="20% - Accent1 7 2 5 8 3" xfId="50513"/>
    <cellStyle name="20% - Accent1 7 2 5 9" xfId="50514"/>
    <cellStyle name="20% - Accent1 7 2 5 9 2" xfId="50515"/>
    <cellStyle name="20% - Accent1 7 2 6" xfId="50516"/>
    <cellStyle name="20% - Accent1 7 2 6 2" xfId="50517"/>
    <cellStyle name="20% - Accent1 7 2 6 2 2" xfId="50518"/>
    <cellStyle name="20% - Accent1 7 2 6 2 2 2" xfId="50519"/>
    <cellStyle name="20% - Accent1 7 2 6 2 2 2 2" xfId="50520"/>
    <cellStyle name="20% - Accent1 7 2 6 2 2 3" xfId="50521"/>
    <cellStyle name="20% - Accent1 7 2 6 2 3" xfId="50522"/>
    <cellStyle name="20% - Accent1 7 2 6 2 3 2" xfId="50523"/>
    <cellStyle name="20% - Accent1 7 2 6 2 4" xfId="50524"/>
    <cellStyle name="20% - Accent1 7 2 6 3" xfId="50525"/>
    <cellStyle name="20% - Accent1 7 2 6 3 2" xfId="50526"/>
    <cellStyle name="20% - Accent1 7 2 6 3 2 2" xfId="50527"/>
    <cellStyle name="20% - Accent1 7 2 6 3 2 2 2" xfId="50528"/>
    <cellStyle name="20% - Accent1 7 2 6 3 2 3" xfId="50529"/>
    <cellStyle name="20% - Accent1 7 2 6 3 3" xfId="50530"/>
    <cellStyle name="20% - Accent1 7 2 6 3 3 2" xfId="50531"/>
    <cellStyle name="20% - Accent1 7 2 6 3 4" xfId="50532"/>
    <cellStyle name="20% - Accent1 7 2 6 4" xfId="50533"/>
    <cellStyle name="20% - Accent1 7 2 6 4 2" xfId="50534"/>
    <cellStyle name="20% - Accent1 7 2 6 4 2 2" xfId="50535"/>
    <cellStyle name="20% - Accent1 7 2 6 4 2 2 2" xfId="50536"/>
    <cellStyle name="20% - Accent1 7 2 6 4 2 3" xfId="50537"/>
    <cellStyle name="20% - Accent1 7 2 6 4 3" xfId="50538"/>
    <cellStyle name="20% - Accent1 7 2 6 4 3 2" xfId="50539"/>
    <cellStyle name="20% - Accent1 7 2 6 4 4" xfId="50540"/>
    <cellStyle name="20% - Accent1 7 2 6 5" xfId="50541"/>
    <cellStyle name="20% - Accent1 7 2 6 5 2" xfId="50542"/>
    <cellStyle name="20% - Accent1 7 2 6 5 2 2" xfId="50543"/>
    <cellStyle name="20% - Accent1 7 2 6 5 3" xfId="50544"/>
    <cellStyle name="20% - Accent1 7 2 6 6" xfId="50545"/>
    <cellStyle name="20% - Accent1 7 2 6 6 2" xfId="50546"/>
    <cellStyle name="20% - Accent1 7 2 6 6 2 2" xfId="50547"/>
    <cellStyle name="20% - Accent1 7 2 6 6 3" xfId="50548"/>
    <cellStyle name="20% - Accent1 7 2 6 7" xfId="50549"/>
    <cellStyle name="20% - Accent1 7 2 6 7 2" xfId="50550"/>
    <cellStyle name="20% - Accent1 7 2 6 8" xfId="50551"/>
    <cellStyle name="20% - Accent1 7 2 6 8 2" xfId="50552"/>
    <cellStyle name="20% - Accent1 7 2 6 9" xfId="50553"/>
    <cellStyle name="20% - Accent1 7 2 7" xfId="50554"/>
    <cellStyle name="20% - Accent1 7 2 7 2" xfId="50555"/>
    <cellStyle name="20% - Accent1 7 2 7 2 2" xfId="50556"/>
    <cellStyle name="20% - Accent1 7 2 7 2 2 2" xfId="50557"/>
    <cellStyle name="20% - Accent1 7 2 7 2 2 2 2" xfId="50558"/>
    <cellStyle name="20% - Accent1 7 2 7 2 2 3" xfId="50559"/>
    <cellStyle name="20% - Accent1 7 2 7 2 3" xfId="50560"/>
    <cellStyle name="20% - Accent1 7 2 7 2 3 2" xfId="50561"/>
    <cellStyle name="20% - Accent1 7 2 7 2 4" xfId="50562"/>
    <cellStyle name="20% - Accent1 7 2 7 3" xfId="50563"/>
    <cellStyle name="20% - Accent1 7 2 7 3 2" xfId="50564"/>
    <cellStyle name="20% - Accent1 7 2 7 3 2 2" xfId="50565"/>
    <cellStyle name="20% - Accent1 7 2 7 3 2 2 2" xfId="50566"/>
    <cellStyle name="20% - Accent1 7 2 7 3 2 3" xfId="50567"/>
    <cellStyle name="20% - Accent1 7 2 7 3 3" xfId="50568"/>
    <cellStyle name="20% - Accent1 7 2 7 3 3 2" xfId="50569"/>
    <cellStyle name="20% - Accent1 7 2 7 3 4" xfId="50570"/>
    <cellStyle name="20% - Accent1 7 2 7 4" xfId="50571"/>
    <cellStyle name="20% - Accent1 7 2 7 4 2" xfId="50572"/>
    <cellStyle name="20% - Accent1 7 2 7 4 2 2" xfId="50573"/>
    <cellStyle name="20% - Accent1 7 2 7 4 2 2 2" xfId="50574"/>
    <cellStyle name="20% - Accent1 7 2 7 4 2 3" xfId="50575"/>
    <cellStyle name="20% - Accent1 7 2 7 4 3" xfId="50576"/>
    <cellStyle name="20% - Accent1 7 2 7 4 3 2" xfId="50577"/>
    <cellStyle name="20% - Accent1 7 2 7 4 4" xfId="50578"/>
    <cellStyle name="20% - Accent1 7 2 7 5" xfId="50579"/>
    <cellStyle name="20% - Accent1 7 2 7 5 2" xfId="50580"/>
    <cellStyle name="20% - Accent1 7 2 7 5 2 2" xfId="50581"/>
    <cellStyle name="20% - Accent1 7 2 7 5 3" xfId="50582"/>
    <cellStyle name="20% - Accent1 7 2 7 6" xfId="50583"/>
    <cellStyle name="20% - Accent1 7 2 7 6 2" xfId="50584"/>
    <cellStyle name="20% - Accent1 7 2 7 6 2 2" xfId="50585"/>
    <cellStyle name="20% - Accent1 7 2 7 6 3" xfId="50586"/>
    <cellStyle name="20% - Accent1 7 2 7 7" xfId="50587"/>
    <cellStyle name="20% - Accent1 7 2 7 7 2" xfId="50588"/>
    <cellStyle name="20% - Accent1 7 2 7 8" xfId="50589"/>
    <cellStyle name="20% - Accent1 7 2 7 8 2" xfId="50590"/>
    <cellStyle name="20% - Accent1 7 2 7 9" xfId="50591"/>
    <cellStyle name="20% - Accent1 7 2 8" xfId="50592"/>
    <cellStyle name="20% - Accent1 7 2 8 2" xfId="50593"/>
    <cellStyle name="20% - Accent1 7 2 8 2 2" xfId="50594"/>
    <cellStyle name="20% - Accent1 7 2 8 2 2 2" xfId="50595"/>
    <cellStyle name="20% - Accent1 7 2 8 2 3" xfId="50596"/>
    <cellStyle name="20% - Accent1 7 2 8 3" xfId="50597"/>
    <cellStyle name="20% - Accent1 7 2 8 3 2" xfId="50598"/>
    <cellStyle name="20% - Accent1 7 2 8 4" xfId="50599"/>
    <cellStyle name="20% - Accent1 7 2 9" xfId="50600"/>
    <cellStyle name="20% - Accent1 7 2 9 2" xfId="50601"/>
    <cellStyle name="20% - Accent1 7 2 9 2 2" xfId="50602"/>
    <cellStyle name="20% - Accent1 7 2 9 2 2 2" xfId="50603"/>
    <cellStyle name="20% - Accent1 7 2 9 2 3" xfId="50604"/>
    <cellStyle name="20% - Accent1 7 2 9 3" xfId="50605"/>
    <cellStyle name="20% - Accent1 7 2 9 3 2" xfId="50606"/>
    <cellStyle name="20% - Accent1 7 2 9 4" xfId="50607"/>
    <cellStyle name="20% - Accent1 7 3" xfId="50608"/>
    <cellStyle name="20% - Accent1 7 3 10" xfId="50609"/>
    <cellStyle name="20% - Accent1 7 3 10 2" xfId="50610"/>
    <cellStyle name="20% - Accent1 7 3 10 2 2" xfId="50611"/>
    <cellStyle name="20% - Accent1 7 3 10 3" xfId="50612"/>
    <cellStyle name="20% - Accent1 7 3 11" xfId="50613"/>
    <cellStyle name="20% - Accent1 7 3 11 2" xfId="50614"/>
    <cellStyle name="20% - Accent1 7 3 11 2 2" xfId="50615"/>
    <cellStyle name="20% - Accent1 7 3 11 3" xfId="50616"/>
    <cellStyle name="20% - Accent1 7 3 12" xfId="50617"/>
    <cellStyle name="20% - Accent1 7 3 12 2" xfId="50618"/>
    <cellStyle name="20% - Accent1 7 3 13" xfId="50619"/>
    <cellStyle name="20% - Accent1 7 3 13 2" xfId="50620"/>
    <cellStyle name="20% - Accent1 7 3 14" xfId="50621"/>
    <cellStyle name="20% - Accent1 7 3 2" xfId="50622"/>
    <cellStyle name="20% - Accent1 7 3 2 10" xfId="50623"/>
    <cellStyle name="20% - Accent1 7 3 2 10 2" xfId="50624"/>
    <cellStyle name="20% - Accent1 7 3 2 11" xfId="50625"/>
    <cellStyle name="20% - Accent1 7 3 2 2" xfId="50626"/>
    <cellStyle name="20% - Accent1 7 3 2 2 2" xfId="50627"/>
    <cellStyle name="20% - Accent1 7 3 2 2 2 2" xfId="50628"/>
    <cellStyle name="20% - Accent1 7 3 2 2 2 2 2" xfId="50629"/>
    <cellStyle name="20% - Accent1 7 3 2 2 2 2 2 2" xfId="50630"/>
    <cellStyle name="20% - Accent1 7 3 2 2 2 2 3" xfId="50631"/>
    <cellStyle name="20% - Accent1 7 3 2 2 2 3" xfId="50632"/>
    <cellStyle name="20% - Accent1 7 3 2 2 2 3 2" xfId="50633"/>
    <cellStyle name="20% - Accent1 7 3 2 2 2 4" xfId="50634"/>
    <cellStyle name="20% - Accent1 7 3 2 2 3" xfId="50635"/>
    <cellStyle name="20% - Accent1 7 3 2 2 3 2" xfId="50636"/>
    <cellStyle name="20% - Accent1 7 3 2 2 3 2 2" xfId="50637"/>
    <cellStyle name="20% - Accent1 7 3 2 2 3 2 2 2" xfId="50638"/>
    <cellStyle name="20% - Accent1 7 3 2 2 3 2 3" xfId="50639"/>
    <cellStyle name="20% - Accent1 7 3 2 2 3 3" xfId="50640"/>
    <cellStyle name="20% - Accent1 7 3 2 2 3 3 2" xfId="50641"/>
    <cellStyle name="20% - Accent1 7 3 2 2 3 4" xfId="50642"/>
    <cellStyle name="20% - Accent1 7 3 2 2 4" xfId="50643"/>
    <cellStyle name="20% - Accent1 7 3 2 2 4 2" xfId="50644"/>
    <cellStyle name="20% - Accent1 7 3 2 2 4 2 2" xfId="50645"/>
    <cellStyle name="20% - Accent1 7 3 2 2 4 2 2 2" xfId="50646"/>
    <cellStyle name="20% - Accent1 7 3 2 2 4 2 3" xfId="50647"/>
    <cellStyle name="20% - Accent1 7 3 2 2 4 3" xfId="50648"/>
    <cellStyle name="20% - Accent1 7 3 2 2 4 3 2" xfId="50649"/>
    <cellStyle name="20% - Accent1 7 3 2 2 4 4" xfId="50650"/>
    <cellStyle name="20% - Accent1 7 3 2 2 5" xfId="50651"/>
    <cellStyle name="20% - Accent1 7 3 2 2 5 2" xfId="50652"/>
    <cellStyle name="20% - Accent1 7 3 2 2 5 2 2" xfId="50653"/>
    <cellStyle name="20% - Accent1 7 3 2 2 5 3" xfId="50654"/>
    <cellStyle name="20% - Accent1 7 3 2 2 6" xfId="50655"/>
    <cellStyle name="20% - Accent1 7 3 2 2 6 2" xfId="50656"/>
    <cellStyle name="20% - Accent1 7 3 2 2 6 2 2" xfId="50657"/>
    <cellStyle name="20% - Accent1 7 3 2 2 6 3" xfId="50658"/>
    <cellStyle name="20% - Accent1 7 3 2 2 7" xfId="50659"/>
    <cellStyle name="20% - Accent1 7 3 2 2 7 2" xfId="50660"/>
    <cellStyle name="20% - Accent1 7 3 2 2 8" xfId="50661"/>
    <cellStyle name="20% - Accent1 7 3 2 2 8 2" xfId="50662"/>
    <cellStyle name="20% - Accent1 7 3 2 2 9" xfId="50663"/>
    <cellStyle name="20% - Accent1 7 3 2 3" xfId="50664"/>
    <cellStyle name="20% - Accent1 7 3 2 3 2" xfId="50665"/>
    <cellStyle name="20% - Accent1 7 3 2 3 2 2" xfId="50666"/>
    <cellStyle name="20% - Accent1 7 3 2 3 2 2 2" xfId="50667"/>
    <cellStyle name="20% - Accent1 7 3 2 3 2 2 2 2" xfId="50668"/>
    <cellStyle name="20% - Accent1 7 3 2 3 2 2 3" xfId="50669"/>
    <cellStyle name="20% - Accent1 7 3 2 3 2 3" xfId="50670"/>
    <cellStyle name="20% - Accent1 7 3 2 3 2 3 2" xfId="50671"/>
    <cellStyle name="20% - Accent1 7 3 2 3 2 4" xfId="50672"/>
    <cellStyle name="20% - Accent1 7 3 2 3 3" xfId="50673"/>
    <cellStyle name="20% - Accent1 7 3 2 3 3 2" xfId="50674"/>
    <cellStyle name="20% - Accent1 7 3 2 3 3 2 2" xfId="50675"/>
    <cellStyle name="20% - Accent1 7 3 2 3 3 2 2 2" xfId="50676"/>
    <cellStyle name="20% - Accent1 7 3 2 3 3 2 3" xfId="50677"/>
    <cellStyle name="20% - Accent1 7 3 2 3 3 3" xfId="50678"/>
    <cellStyle name="20% - Accent1 7 3 2 3 3 3 2" xfId="50679"/>
    <cellStyle name="20% - Accent1 7 3 2 3 3 4" xfId="50680"/>
    <cellStyle name="20% - Accent1 7 3 2 3 4" xfId="50681"/>
    <cellStyle name="20% - Accent1 7 3 2 3 4 2" xfId="50682"/>
    <cellStyle name="20% - Accent1 7 3 2 3 4 2 2" xfId="50683"/>
    <cellStyle name="20% - Accent1 7 3 2 3 4 2 2 2" xfId="50684"/>
    <cellStyle name="20% - Accent1 7 3 2 3 4 2 3" xfId="50685"/>
    <cellStyle name="20% - Accent1 7 3 2 3 4 3" xfId="50686"/>
    <cellStyle name="20% - Accent1 7 3 2 3 4 3 2" xfId="50687"/>
    <cellStyle name="20% - Accent1 7 3 2 3 4 4" xfId="50688"/>
    <cellStyle name="20% - Accent1 7 3 2 3 5" xfId="50689"/>
    <cellStyle name="20% - Accent1 7 3 2 3 5 2" xfId="50690"/>
    <cellStyle name="20% - Accent1 7 3 2 3 5 2 2" xfId="50691"/>
    <cellStyle name="20% - Accent1 7 3 2 3 5 3" xfId="50692"/>
    <cellStyle name="20% - Accent1 7 3 2 3 6" xfId="50693"/>
    <cellStyle name="20% - Accent1 7 3 2 3 6 2" xfId="50694"/>
    <cellStyle name="20% - Accent1 7 3 2 3 6 2 2" xfId="50695"/>
    <cellStyle name="20% - Accent1 7 3 2 3 6 3" xfId="50696"/>
    <cellStyle name="20% - Accent1 7 3 2 3 7" xfId="50697"/>
    <cellStyle name="20% - Accent1 7 3 2 3 7 2" xfId="50698"/>
    <cellStyle name="20% - Accent1 7 3 2 3 8" xfId="50699"/>
    <cellStyle name="20% - Accent1 7 3 2 3 8 2" xfId="50700"/>
    <cellStyle name="20% - Accent1 7 3 2 3 9" xfId="50701"/>
    <cellStyle name="20% - Accent1 7 3 2 4" xfId="50702"/>
    <cellStyle name="20% - Accent1 7 3 2 4 2" xfId="50703"/>
    <cellStyle name="20% - Accent1 7 3 2 4 2 2" xfId="50704"/>
    <cellStyle name="20% - Accent1 7 3 2 4 2 2 2" xfId="50705"/>
    <cellStyle name="20% - Accent1 7 3 2 4 2 3" xfId="50706"/>
    <cellStyle name="20% - Accent1 7 3 2 4 3" xfId="50707"/>
    <cellStyle name="20% - Accent1 7 3 2 4 3 2" xfId="50708"/>
    <cellStyle name="20% - Accent1 7 3 2 4 4" xfId="50709"/>
    <cellStyle name="20% - Accent1 7 3 2 5" xfId="50710"/>
    <cellStyle name="20% - Accent1 7 3 2 5 2" xfId="50711"/>
    <cellStyle name="20% - Accent1 7 3 2 5 2 2" xfId="50712"/>
    <cellStyle name="20% - Accent1 7 3 2 5 2 2 2" xfId="50713"/>
    <cellStyle name="20% - Accent1 7 3 2 5 2 3" xfId="50714"/>
    <cellStyle name="20% - Accent1 7 3 2 5 3" xfId="50715"/>
    <cellStyle name="20% - Accent1 7 3 2 5 3 2" xfId="50716"/>
    <cellStyle name="20% - Accent1 7 3 2 5 4" xfId="50717"/>
    <cellStyle name="20% - Accent1 7 3 2 6" xfId="50718"/>
    <cellStyle name="20% - Accent1 7 3 2 6 2" xfId="50719"/>
    <cellStyle name="20% - Accent1 7 3 2 6 2 2" xfId="50720"/>
    <cellStyle name="20% - Accent1 7 3 2 6 2 2 2" xfId="50721"/>
    <cellStyle name="20% - Accent1 7 3 2 6 2 3" xfId="50722"/>
    <cellStyle name="20% - Accent1 7 3 2 6 3" xfId="50723"/>
    <cellStyle name="20% - Accent1 7 3 2 6 3 2" xfId="50724"/>
    <cellStyle name="20% - Accent1 7 3 2 6 4" xfId="50725"/>
    <cellStyle name="20% - Accent1 7 3 2 7" xfId="50726"/>
    <cellStyle name="20% - Accent1 7 3 2 7 2" xfId="50727"/>
    <cellStyle name="20% - Accent1 7 3 2 7 2 2" xfId="50728"/>
    <cellStyle name="20% - Accent1 7 3 2 7 3" xfId="50729"/>
    <cellStyle name="20% - Accent1 7 3 2 8" xfId="50730"/>
    <cellStyle name="20% - Accent1 7 3 2 8 2" xfId="50731"/>
    <cellStyle name="20% - Accent1 7 3 2 8 2 2" xfId="50732"/>
    <cellStyle name="20% - Accent1 7 3 2 8 3" xfId="50733"/>
    <cellStyle name="20% - Accent1 7 3 2 9" xfId="50734"/>
    <cellStyle name="20% - Accent1 7 3 2 9 2" xfId="50735"/>
    <cellStyle name="20% - Accent1 7 3 3" xfId="50736"/>
    <cellStyle name="20% - Accent1 7 3 3 10" xfId="50737"/>
    <cellStyle name="20% - Accent1 7 3 3 10 2" xfId="50738"/>
    <cellStyle name="20% - Accent1 7 3 3 11" xfId="50739"/>
    <cellStyle name="20% - Accent1 7 3 3 2" xfId="50740"/>
    <cellStyle name="20% - Accent1 7 3 3 2 2" xfId="50741"/>
    <cellStyle name="20% - Accent1 7 3 3 2 2 2" xfId="50742"/>
    <cellStyle name="20% - Accent1 7 3 3 2 2 2 2" xfId="50743"/>
    <cellStyle name="20% - Accent1 7 3 3 2 2 2 2 2" xfId="50744"/>
    <cellStyle name="20% - Accent1 7 3 3 2 2 2 3" xfId="50745"/>
    <cellStyle name="20% - Accent1 7 3 3 2 2 3" xfId="50746"/>
    <cellStyle name="20% - Accent1 7 3 3 2 2 3 2" xfId="50747"/>
    <cellStyle name="20% - Accent1 7 3 3 2 2 4" xfId="50748"/>
    <cellStyle name="20% - Accent1 7 3 3 2 3" xfId="50749"/>
    <cellStyle name="20% - Accent1 7 3 3 2 3 2" xfId="50750"/>
    <cellStyle name="20% - Accent1 7 3 3 2 3 2 2" xfId="50751"/>
    <cellStyle name="20% - Accent1 7 3 3 2 3 2 2 2" xfId="50752"/>
    <cellStyle name="20% - Accent1 7 3 3 2 3 2 3" xfId="50753"/>
    <cellStyle name="20% - Accent1 7 3 3 2 3 3" xfId="50754"/>
    <cellStyle name="20% - Accent1 7 3 3 2 3 3 2" xfId="50755"/>
    <cellStyle name="20% - Accent1 7 3 3 2 3 4" xfId="50756"/>
    <cellStyle name="20% - Accent1 7 3 3 2 4" xfId="50757"/>
    <cellStyle name="20% - Accent1 7 3 3 2 4 2" xfId="50758"/>
    <cellStyle name="20% - Accent1 7 3 3 2 4 2 2" xfId="50759"/>
    <cellStyle name="20% - Accent1 7 3 3 2 4 2 2 2" xfId="50760"/>
    <cellStyle name="20% - Accent1 7 3 3 2 4 2 3" xfId="50761"/>
    <cellStyle name="20% - Accent1 7 3 3 2 4 3" xfId="50762"/>
    <cellStyle name="20% - Accent1 7 3 3 2 4 3 2" xfId="50763"/>
    <cellStyle name="20% - Accent1 7 3 3 2 4 4" xfId="50764"/>
    <cellStyle name="20% - Accent1 7 3 3 2 5" xfId="50765"/>
    <cellStyle name="20% - Accent1 7 3 3 2 5 2" xfId="50766"/>
    <cellStyle name="20% - Accent1 7 3 3 2 5 2 2" xfId="50767"/>
    <cellStyle name="20% - Accent1 7 3 3 2 5 3" xfId="50768"/>
    <cellStyle name="20% - Accent1 7 3 3 2 6" xfId="50769"/>
    <cellStyle name="20% - Accent1 7 3 3 2 6 2" xfId="50770"/>
    <cellStyle name="20% - Accent1 7 3 3 2 6 2 2" xfId="50771"/>
    <cellStyle name="20% - Accent1 7 3 3 2 6 3" xfId="50772"/>
    <cellStyle name="20% - Accent1 7 3 3 2 7" xfId="50773"/>
    <cellStyle name="20% - Accent1 7 3 3 2 7 2" xfId="50774"/>
    <cellStyle name="20% - Accent1 7 3 3 2 8" xfId="50775"/>
    <cellStyle name="20% - Accent1 7 3 3 2 8 2" xfId="50776"/>
    <cellStyle name="20% - Accent1 7 3 3 2 9" xfId="50777"/>
    <cellStyle name="20% - Accent1 7 3 3 3" xfId="50778"/>
    <cellStyle name="20% - Accent1 7 3 3 3 2" xfId="50779"/>
    <cellStyle name="20% - Accent1 7 3 3 3 2 2" xfId="50780"/>
    <cellStyle name="20% - Accent1 7 3 3 3 2 2 2" xfId="50781"/>
    <cellStyle name="20% - Accent1 7 3 3 3 2 2 2 2" xfId="50782"/>
    <cellStyle name="20% - Accent1 7 3 3 3 2 2 3" xfId="50783"/>
    <cellStyle name="20% - Accent1 7 3 3 3 2 3" xfId="50784"/>
    <cellStyle name="20% - Accent1 7 3 3 3 2 3 2" xfId="50785"/>
    <cellStyle name="20% - Accent1 7 3 3 3 2 4" xfId="50786"/>
    <cellStyle name="20% - Accent1 7 3 3 3 3" xfId="50787"/>
    <cellStyle name="20% - Accent1 7 3 3 3 3 2" xfId="50788"/>
    <cellStyle name="20% - Accent1 7 3 3 3 3 2 2" xfId="50789"/>
    <cellStyle name="20% - Accent1 7 3 3 3 3 2 2 2" xfId="50790"/>
    <cellStyle name="20% - Accent1 7 3 3 3 3 2 3" xfId="50791"/>
    <cellStyle name="20% - Accent1 7 3 3 3 3 3" xfId="50792"/>
    <cellStyle name="20% - Accent1 7 3 3 3 3 3 2" xfId="50793"/>
    <cellStyle name="20% - Accent1 7 3 3 3 3 4" xfId="50794"/>
    <cellStyle name="20% - Accent1 7 3 3 3 4" xfId="50795"/>
    <cellStyle name="20% - Accent1 7 3 3 3 4 2" xfId="50796"/>
    <cellStyle name="20% - Accent1 7 3 3 3 4 2 2" xfId="50797"/>
    <cellStyle name="20% - Accent1 7 3 3 3 4 2 2 2" xfId="50798"/>
    <cellStyle name="20% - Accent1 7 3 3 3 4 2 3" xfId="50799"/>
    <cellStyle name="20% - Accent1 7 3 3 3 4 3" xfId="50800"/>
    <cellStyle name="20% - Accent1 7 3 3 3 4 3 2" xfId="50801"/>
    <cellStyle name="20% - Accent1 7 3 3 3 4 4" xfId="50802"/>
    <cellStyle name="20% - Accent1 7 3 3 3 5" xfId="50803"/>
    <cellStyle name="20% - Accent1 7 3 3 3 5 2" xfId="50804"/>
    <cellStyle name="20% - Accent1 7 3 3 3 5 2 2" xfId="50805"/>
    <cellStyle name="20% - Accent1 7 3 3 3 5 3" xfId="50806"/>
    <cellStyle name="20% - Accent1 7 3 3 3 6" xfId="50807"/>
    <cellStyle name="20% - Accent1 7 3 3 3 6 2" xfId="50808"/>
    <cellStyle name="20% - Accent1 7 3 3 3 6 2 2" xfId="50809"/>
    <cellStyle name="20% - Accent1 7 3 3 3 6 3" xfId="50810"/>
    <cellStyle name="20% - Accent1 7 3 3 3 7" xfId="50811"/>
    <cellStyle name="20% - Accent1 7 3 3 3 7 2" xfId="50812"/>
    <cellStyle name="20% - Accent1 7 3 3 3 8" xfId="50813"/>
    <cellStyle name="20% - Accent1 7 3 3 3 8 2" xfId="50814"/>
    <cellStyle name="20% - Accent1 7 3 3 3 9" xfId="50815"/>
    <cellStyle name="20% - Accent1 7 3 3 4" xfId="50816"/>
    <cellStyle name="20% - Accent1 7 3 3 4 2" xfId="50817"/>
    <cellStyle name="20% - Accent1 7 3 3 4 2 2" xfId="50818"/>
    <cellStyle name="20% - Accent1 7 3 3 4 2 2 2" xfId="50819"/>
    <cellStyle name="20% - Accent1 7 3 3 4 2 3" xfId="50820"/>
    <cellStyle name="20% - Accent1 7 3 3 4 3" xfId="50821"/>
    <cellStyle name="20% - Accent1 7 3 3 4 3 2" xfId="50822"/>
    <cellStyle name="20% - Accent1 7 3 3 4 4" xfId="50823"/>
    <cellStyle name="20% - Accent1 7 3 3 5" xfId="50824"/>
    <cellStyle name="20% - Accent1 7 3 3 5 2" xfId="50825"/>
    <cellStyle name="20% - Accent1 7 3 3 5 2 2" xfId="50826"/>
    <cellStyle name="20% - Accent1 7 3 3 5 2 2 2" xfId="50827"/>
    <cellStyle name="20% - Accent1 7 3 3 5 2 3" xfId="50828"/>
    <cellStyle name="20% - Accent1 7 3 3 5 3" xfId="50829"/>
    <cellStyle name="20% - Accent1 7 3 3 5 3 2" xfId="50830"/>
    <cellStyle name="20% - Accent1 7 3 3 5 4" xfId="50831"/>
    <cellStyle name="20% - Accent1 7 3 3 6" xfId="50832"/>
    <cellStyle name="20% - Accent1 7 3 3 6 2" xfId="50833"/>
    <cellStyle name="20% - Accent1 7 3 3 6 2 2" xfId="50834"/>
    <cellStyle name="20% - Accent1 7 3 3 6 2 2 2" xfId="50835"/>
    <cellStyle name="20% - Accent1 7 3 3 6 2 3" xfId="50836"/>
    <cellStyle name="20% - Accent1 7 3 3 6 3" xfId="50837"/>
    <cellStyle name="20% - Accent1 7 3 3 6 3 2" xfId="50838"/>
    <cellStyle name="20% - Accent1 7 3 3 6 4" xfId="50839"/>
    <cellStyle name="20% - Accent1 7 3 3 7" xfId="50840"/>
    <cellStyle name="20% - Accent1 7 3 3 7 2" xfId="50841"/>
    <cellStyle name="20% - Accent1 7 3 3 7 2 2" xfId="50842"/>
    <cellStyle name="20% - Accent1 7 3 3 7 3" xfId="50843"/>
    <cellStyle name="20% - Accent1 7 3 3 8" xfId="50844"/>
    <cellStyle name="20% - Accent1 7 3 3 8 2" xfId="50845"/>
    <cellStyle name="20% - Accent1 7 3 3 8 2 2" xfId="50846"/>
    <cellStyle name="20% - Accent1 7 3 3 8 3" xfId="50847"/>
    <cellStyle name="20% - Accent1 7 3 3 9" xfId="50848"/>
    <cellStyle name="20% - Accent1 7 3 3 9 2" xfId="50849"/>
    <cellStyle name="20% - Accent1 7 3 4" xfId="50850"/>
    <cellStyle name="20% - Accent1 7 3 4 10" xfId="50851"/>
    <cellStyle name="20% - Accent1 7 3 4 10 2" xfId="50852"/>
    <cellStyle name="20% - Accent1 7 3 4 11" xfId="50853"/>
    <cellStyle name="20% - Accent1 7 3 4 2" xfId="50854"/>
    <cellStyle name="20% - Accent1 7 3 4 2 2" xfId="50855"/>
    <cellStyle name="20% - Accent1 7 3 4 2 2 2" xfId="50856"/>
    <cellStyle name="20% - Accent1 7 3 4 2 2 2 2" xfId="50857"/>
    <cellStyle name="20% - Accent1 7 3 4 2 2 2 2 2" xfId="50858"/>
    <cellStyle name="20% - Accent1 7 3 4 2 2 2 3" xfId="50859"/>
    <cellStyle name="20% - Accent1 7 3 4 2 2 3" xfId="50860"/>
    <cellStyle name="20% - Accent1 7 3 4 2 2 3 2" xfId="50861"/>
    <cellStyle name="20% - Accent1 7 3 4 2 2 4" xfId="50862"/>
    <cellStyle name="20% - Accent1 7 3 4 2 3" xfId="50863"/>
    <cellStyle name="20% - Accent1 7 3 4 2 3 2" xfId="50864"/>
    <cellStyle name="20% - Accent1 7 3 4 2 3 2 2" xfId="50865"/>
    <cellStyle name="20% - Accent1 7 3 4 2 3 2 2 2" xfId="50866"/>
    <cellStyle name="20% - Accent1 7 3 4 2 3 2 3" xfId="50867"/>
    <cellStyle name="20% - Accent1 7 3 4 2 3 3" xfId="50868"/>
    <cellStyle name="20% - Accent1 7 3 4 2 3 3 2" xfId="50869"/>
    <cellStyle name="20% - Accent1 7 3 4 2 3 4" xfId="50870"/>
    <cellStyle name="20% - Accent1 7 3 4 2 4" xfId="50871"/>
    <cellStyle name="20% - Accent1 7 3 4 2 4 2" xfId="50872"/>
    <cellStyle name="20% - Accent1 7 3 4 2 4 2 2" xfId="50873"/>
    <cellStyle name="20% - Accent1 7 3 4 2 4 2 2 2" xfId="50874"/>
    <cellStyle name="20% - Accent1 7 3 4 2 4 2 3" xfId="50875"/>
    <cellStyle name="20% - Accent1 7 3 4 2 4 3" xfId="50876"/>
    <cellStyle name="20% - Accent1 7 3 4 2 4 3 2" xfId="50877"/>
    <cellStyle name="20% - Accent1 7 3 4 2 4 4" xfId="50878"/>
    <cellStyle name="20% - Accent1 7 3 4 2 5" xfId="50879"/>
    <cellStyle name="20% - Accent1 7 3 4 2 5 2" xfId="50880"/>
    <cellStyle name="20% - Accent1 7 3 4 2 5 2 2" xfId="50881"/>
    <cellStyle name="20% - Accent1 7 3 4 2 5 3" xfId="50882"/>
    <cellStyle name="20% - Accent1 7 3 4 2 6" xfId="50883"/>
    <cellStyle name="20% - Accent1 7 3 4 2 6 2" xfId="50884"/>
    <cellStyle name="20% - Accent1 7 3 4 2 6 2 2" xfId="50885"/>
    <cellStyle name="20% - Accent1 7 3 4 2 6 3" xfId="50886"/>
    <cellStyle name="20% - Accent1 7 3 4 2 7" xfId="50887"/>
    <cellStyle name="20% - Accent1 7 3 4 2 7 2" xfId="50888"/>
    <cellStyle name="20% - Accent1 7 3 4 2 8" xfId="50889"/>
    <cellStyle name="20% - Accent1 7 3 4 2 8 2" xfId="50890"/>
    <cellStyle name="20% - Accent1 7 3 4 2 9" xfId="50891"/>
    <cellStyle name="20% - Accent1 7 3 4 3" xfId="50892"/>
    <cellStyle name="20% - Accent1 7 3 4 3 2" xfId="50893"/>
    <cellStyle name="20% - Accent1 7 3 4 3 2 2" xfId="50894"/>
    <cellStyle name="20% - Accent1 7 3 4 3 2 2 2" xfId="50895"/>
    <cellStyle name="20% - Accent1 7 3 4 3 2 2 2 2" xfId="50896"/>
    <cellStyle name="20% - Accent1 7 3 4 3 2 2 3" xfId="50897"/>
    <cellStyle name="20% - Accent1 7 3 4 3 2 3" xfId="50898"/>
    <cellStyle name="20% - Accent1 7 3 4 3 2 3 2" xfId="50899"/>
    <cellStyle name="20% - Accent1 7 3 4 3 2 4" xfId="50900"/>
    <cellStyle name="20% - Accent1 7 3 4 3 3" xfId="50901"/>
    <cellStyle name="20% - Accent1 7 3 4 3 3 2" xfId="50902"/>
    <cellStyle name="20% - Accent1 7 3 4 3 3 2 2" xfId="50903"/>
    <cellStyle name="20% - Accent1 7 3 4 3 3 2 2 2" xfId="50904"/>
    <cellStyle name="20% - Accent1 7 3 4 3 3 2 3" xfId="50905"/>
    <cellStyle name="20% - Accent1 7 3 4 3 3 3" xfId="50906"/>
    <cellStyle name="20% - Accent1 7 3 4 3 3 3 2" xfId="50907"/>
    <cellStyle name="20% - Accent1 7 3 4 3 3 4" xfId="50908"/>
    <cellStyle name="20% - Accent1 7 3 4 3 4" xfId="50909"/>
    <cellStyle name="20% - Accent1 7 3 4 3 4 2" xfId="50910"/>
    <cellStyle name="20% - Accent1 7 3 4 3 4 2 2" xfId="50911"/>
    <cellStyle name="20% - Accent1 7 3 4 3 4 2 2 2" xfId="50912"/>
    <cellStyle name="20% - Accent1 7 3 4 3 4 2 3" xfId="50913"/>
    <cellStyle name="20% - Accent1 7 3 4 3 4 3" xfId="50914"/>
    <cellStyle name="20% - Accent1 7 3 4 3 4 3 2" xfId="50915"/>
    <cellStyle name="20% - Accent1 7 3 4 3 4 4" xfId="50916"/>
    <cellStyle name="20% - Accent1 7 3 4 3 5" xfId="50917"/>
    <cellStyle name="20% - Accent1 7 3 4 3 5 2" xfId="50918"/>
    <cellStyle name="20% - Accent1 7 3 4 3 5 2 2" xfId="50919"/>
    <cellStyle name="20% - Accent1 7 3 4 3 5 3" xfId="50920"/>
    <cellStyle name="20% - Accent1 7 3 4 3 6" xfId="50921"/>
    <cellStyle name="20% - Accent1 7 3 4 3 6 2" xfId="50922"/>
    <cellStyle name="20% - Accent1 7 3 4 3 6 2 2" xfId="50923"/>
    <cellStyle name="20% - Accent1 7 3 4 3 6 3" xfId="50924"/>
    <cellStyle name="20% - Accent1 7 3 4 3 7" xfId="50925"/>
    <cellStyle name="20% - Accent1 7 3 4 3 7 2" xfId="50926"/>
    <cellStyle name="20% - Accent1 7 3 4 3 8" xfId="50927"/>
    <cellStyle name="20% - Accent1 7 3 4 3 8 2" xfId="50928"/>
    <cellStyle name="20% - Accent1 7 3 4 3 9" xfId="50929"/>
    <cellStyle name="20% - Accent1 7 3 4 4" xfId="50930"/>
    <cellStyle name="20% - Accent1 7 3 4 4 2" xfId="50931"/>
    <cellStyle name="20% - Accent1 7 3 4 4 2 2" xfId="50932"/>
    <cellStyle name="20% - Accent1 7 3 4 4 2 2 2" xfId="50933"/>
    <cellStyle name="20% - Accent1 7 3 4 4 2 3" xfId="50934"/>
    <cellStyle name="20% - Accent1 7 3 4 4 3" xfId="50935"/>
    <cellStyle name="20% - Accent1 7 3 4 4 3 2" xfId="50936"/>
    <cellStyle name="20% - Accent1 7 3 4 4 4" xfId="50937"/>
    <cellStyle name="20% - Accent1 7 3 4 5" xfId="50938"/>
    <cellStyle name="20% - Accent1 7 3 4 5 2" xfId="50939"/>
    <cellStyle name="20% - Accent1 7 3 4 5 2 2" xfId="50940"/>
    <cellStyle name="20% - Accent1 7 3 4 5 2 2 2" xfId="50941"/>
    <cellStyle name="20% - Accent1 7 3 4 5 2 3" xfId="50942"/>
    <cellStyle name="20% - Accent1 7 3 4 5 3" xfId="50943"/>
    <cellStyle name="20% - Accent1 7 3 4 5 3 2" xfId="50944"/>
    <cellStyle name="20% - Accent1 7 3 4 5 4" xfId="50945"/>
    <cellStyle name="20% - Accent1 7 3 4 6" xfId="50946"/>
    <cellStyle name="20% - Accent1 7 3 4 6 2" xfId="50947"/>
    <cellStyle name="20% - Accent1 7 3 4 6 2 2" xfId="50948"/>
    <cellStyle name="20% - Accent1 7 3 4 6 2 2 2" xfId="50949"/>
    <cellStyle name="20% - Accent1 7 3 4 6 2 3" xfId="50950"/>
    <cellStyle name="20% - Accent1 7 3 4 6 3" xfId="50951"/>
    <cellStyle name="20% - Accent1 7 3 4 6 3 2" xfId="50952"/>
    <cellStyle name="20% - Accent1 7 3 4 6 4" xfId="50953"/>
    <cellStyle name="20% - Accent1 7 3 4 7" xfId="50954"/>
    <cellStyle name="20% - Accent1 7 3 4 7 2" xfId="50955"/>
    <cellStyle name="20% - Accent1 7 3 4 7 2 2" xfId="50956"/>
    <cellStyle name="20% - Accent1 7 3 4 7 3" xfId="50957"/>
    <cellStyle name="20% - Accent1 7 3 4 8" xfId="50958"/>
    <cellStyle name="20% - Accent1 7 3 4 8 2" xfId="50959"/>
    <cellStyle name="20% - Accent1 7 3 4 8 2 2" xfId="50960"/>
    <cellStyle name="20% - Accent1 7 3 4 8 3" xfId="50961"/>
    <cellStyle name="20% - Accent1 7 3 4 9" xfId="50962"/>
    <cellStyle name="20% - Accent1 7 3 4 9 2" xfId="50963"/>
    <cellStyle name="20% - Accent1 7 3 5" xfId="50964"/>
    <cellStyle name="20% - Accent1 7 3 5 2" xfId="50965"/>
    <cellStyle name="20% - Accent1 7 3 5 2 2" xfId="50966"/>
    <cellStyle name="20% - Accent1 7 3 5 2 2 2" xfId="50967"/>
    <cellStyle name="20% - Accent1 7 3 5 2 2 2 2" xfId="50968"/>
    <cellStyle name="20% - Accent1 7 3 5 2 2 3" xfId="50969"/>
    <cellStyle name="20% - Accent1 7 3 5 2 3" xfId="50970"/>
    <cellStyle name="20% - Accent1 7 3 5 2 3 2" xfId="50971"/>
    <cellStyle name="20% - Accent1 7 3 5 2 4" xfId="50972"/>
    <cellStyle name="20% - Accent1 7 3 5 3" xfId="50973"/>
    <cellStyle name="20% - Accent1 7 3 5 3 2" xfId="50974"/>
    <cellStyle name="20% - Accent1 7 3 5 3 2 2" xfId="50975"/>
    <cellStyle name="20% - Accent1 7 3 5 3 2 2 2" xfId="50976"/>
    <cellStyle name="20% - Accent1 7 3 5 3 2 3" xfId="50977"/>
    <cellStyle name="20% - Accent1 7 3 5 3 3" xfId="50978"/>
    <cellStyle name="20% - Accent1 7 3 5 3 3 2" xfId="50979"/>
    <cellStyle name="20% - Accent1 7 3 5 3 4" xfId="50980"/>
    <cellStyle name="20% - Accent1 7 3 5 4" xfId="50981"/>
    <cellStyle name="20% - Accent1 7 3 5 4 2" xfId="50982"/>
    <cellStyle name="20% - Accent1 7 3 5 4 2 2" xfId="50983"/>
    <cellStyle name="20% - Accent1 7 3 5 4 2 2 2" xfId="50984"/>
    <cellStyle name="20% - Accent1 7 3 5 4 2 3" xfId="50985"/>
    <cellStyle name="20% - Accent1 7 3 5 4 3" xfId="50986"/>
    <cellStyle name="20% - Accent1 7 3 5 4 3 2" xfId="50987"/>
    <cellStyle name="20% - Accent1 7 3 5 4 4" xfId="50988"/>
    <cellStyle name="20% - Accent1 7 3 5 5" xfId="50989"/>
    <cellStyle name="20% - Accent1 7 3 5 5 2" xfId="50990"/>
    <cellStyle name="20% - Accent1 7 3 5 5 2 2" xfId="50991"/>
    <cellStyle name="20% - Accent1 7 3 5 5 3" xfId="50992"/>
    <cellStyle name="20% - Accent1 7 3 5 6" xfId="50993"/>
    <cellStyle name="20% - Accent1 7 3 5 6 2" xfId="50994"/>
    <cellStyle name="20% - Accent1 7 3 5 6 2 2" xfId="50995"/>
    <cellStyle name="20% - Accent1 7 3 5 6 3" xfId="50996"/>
    <cellStyle name="20% - Accent1 7 3 5 7" xfId="50997"/>
    <cellStyle name="20% - Accent1 7 3 5 7 2" xfId="50998"/>
    <cellStyle name="20% - Accent1 7 3 5 8" xfId="50999"/>
    <cellStyle name="20% - Accent1 7 3 5 8 2" xfId="51000"/>
    <cellStyle name="20% - Accent1 7 3 5 9" xfId="51001"/>
    <cellStyle name="20% - Accent1 7 3 6" xfId="51002"/>
    <cellStyle name="20% - Accent1 7 3 6 2" xfId="51003"/>
    <cellStyle name="20% - Accent1 7 3 6 2 2" xfId="51004"/>
    <cellStyle name="20% - Accent1 7 3 6 2 2 2" xfId="51005"/>
    <cellStyle name="20% - Accent1 7 3 6 2 2 2 2" xfId="51006"/>
    <cellStyle name="20% - Accent1 7 3 6 2 2 3" xfId="51007"/>
    <cellStyle name="20% - Accent1 7 3 6 2 3" xfId="51008"/>
    <cellStyle name="20% - Accent1 7 3 6 2 3 2" xfId="51009"/>
    <cellStyle name="20% - Accent1 7 3 6 2 4" xfId="51010"/>
    <cellStyle name="20% - Accent1 7 3 6 3" xfId="51011"/>
    <cellStyle name="20% - Accent1 7 3 6 3 2" xfId="51012"/>
    <cellStyle name="20% - Accent1 7 3 6 3 2 2" xfId="51013"/>
    <cellStyle name="20% - Accent1 7 3 6 3 2 2 2" xfId="51014"/>
    <cellStyle name="20% - Accent1 7 3 6 3 2 3" xfId="51015"/>
    <cellStyle name="20% - Accent1 7 3 6 3 3" xfId="51016"/>
    <cellStyle name="20% - Accent1 7 3 6 3 3 2" xfId="51017"/>
    <cellStyle name="20% - Accent1 7 3 6 3 4" xfId="51018"/>
    <cellStyle name="20% - Accent1 7 3 6 4" xfId="51019"/>
    <cellStyle name="20% - Accent1 7 3 6 4 2" xfId="51020"/>
    <cellStyle name="20% - Accent1 7 3 6 4 2 2" xfId="51021"/>
    <cellStyle name="20% - Accent1 7 3 6 4 2 2 2" xfId="51022"/>
    <cellStyle name="20% - Accent1 7 3 6 4 2 3" xfId="51023"/>
    <cellStyle name="20% - Accent1 7 3 6 4 3" xfId="51024"/>
    <cellStyle name="20% - Accent1 7 3 6 4 3 2" xfId="51025"/>
    <cellStyle name="20% - Accent1 7 3 6 4 4" xfId="51026"/>
    <cellStyle name="20% - Accent1 7 3 6 5" xfId="51027"/>
    <cellStyle name="20% - Accent1 7 3 6 5 2" xfId="51028"/>
    <cellStyle name="20% - Accent1 7 3 6 5 2 2" xfId="51029"/>
    <cellStyle name="20% - Accent1 7 3 6 5 3" xfId="51030"/>
    <cellStyle name="20% - Accent1 7 3 6 6" xfId="51031"/>
    <cellStyle name="20% - Accent1 7 3 6 6 2" xfId="51032"/>
    <cellStyle name="20% - Accent1 7 3 6 6 2 2" xfId="51033"/>
    <cellStyle name="20% - Accent1 7 3 6 6 3" xfId="51034"/>
    <cellStyle name="20% - Accent1 7 3 6 7" xfId="51035"/>
    <cellStyle name="20% - Accent1 7 3 6 7 2" xfId="51036"/>
    <cellStyle name="20% - Accent1 7 3 6 8" xfId="51037"/>
    <cellStyle name="20% - Accent1 7 3 6 8 2" xfId="51038"/>
    <cellStyle name="20% - Accent1 7 3 6 9" xfId="51039"/>
    <cellStyle name="20% - Accent1 7 3 7" xfId="51040"/>
    <cellStyle name="20% - Accent1 7 3 7 2" xfId="51041"/>
    <cellStyle name="20% - Accent1 7 3 7 2 2" xfId="51042"/>
    <cellStyle name="20% - Accent1 7 3 7 2 2 2" xfId="51043"/>
    <cellStyle name="20% - Accent1 7 3 7 2 3" xfId="51044"/>
    <cellStyle name="20% - Accent1 7 3 7 3" xfId="51045"/>
    <cellStyle name="20% - Accent1 7 3 7 3 2" xfId="51046"/>
    <cellStyle name="20% - Accent1 7 3 7 4" xfId="51047"/>
    <cellStyle name="20% - Accent1 7 3 8" xfId="51048"/>
    <cellStyle name="20% - Accent1 7 3 8 2" xfId="51049"/>
    <cellStyle name="20% - Accent1 7 3 8 2 2" xfId="51050"/>
    <cellStyle name="20% - Accent1 7 3 8 2 2 2" xfId="51051"/>
    <cellStyle name="20% - Accent1 7 3 8 2 3" xfId="51052"/>
    <cellStyle name="20% - Accent1 7 3 8 3" xfId="51053"/>
    <cellStyle name="20% - Accent1 7 3 8 3 2" xfId="51054"/>
    <cellStyle name="20% - Accent1 7 3 8 4" xfId="51055"/>
    <cellStyle name="20% - Accent1 7 3 9" xfId="51056"/>
    <cellStyle name="20% - Accent1 7 3 9 2" xfId="51057"/>
    <cellStyle name="20% - Accent1 7 3 9 2 2" xfId="51058"/>
    <cellStyle name="20% - Accent1 7 3 9 2 2 2" xfId="51059"/>
    <cellStyle name="20% - Accent1 7 3 9 2 3" xfId="51060"/>
    <cellStyle name="20% - Accent1 7 3 9 3" xfId="51061"/>
    <cellStyle name="20% - Accent1 7 3 9 3 2" xfId="51062"/>
    <cellStyle name="20% - Accent1 7 3 9 4" xfId="51063"/>
    <cellStyle name="20% - Accent1 7 4" xfId="51064"/>
    <cellStyle name="20% - Accent1 7 4 10" xfId="51065"/>
    <cellStyle name="20% - Accent1 7 4 10 2" xfId="51066"/>
    <cellStyle name="20% - Accent1 7 4 11" xfId="51067"/>
    <cellStyle name="20% - Accent1 7 4 2" xfId="51068"/>
    <cellStyle name="20% - Accent1 7 4 2 2" xfId="51069"/>
    <cellStyle name="20% - Accent1 7 4 2 2 2" xfId="51070"/>
    <cellStyle name="20% - Accent1 7 4 2 2 2 2" xfId="51071"/>
    <cellStyle name="20% - Accent1 7 4 2 2 2 2 2" xfId="51072"/>
    <cellStyle name="20% - Accent1 7 4 2 2 2 3" xfId="51073"/>
    <cellStyle name="20% - Accent1 7 4 2 2 3" xfId="51074"/>
    <cellStyle name="20% - Accent1 7 4 2 2 3 2" xfId="51075"/>
    <cellStyle name="20% - Accent1 7 4 2 2 4" xfId="51076"/>
    <cellStyle name="20% - Accent1 7 4 2 3" xfId="51077"/>
    <cellStyle name="20% - Accent1 7 4 2 3 2" xfId="51078"/>
    <cellStyle name="20% - Accent1 7 4 2 3 2 2" xfId="51079"/>
    <cellStyle name="20% - Accent1 7 4 2 3 2 2 2" xfId="51080"/>
    <cellStyle name="20% - Accent1 7 4 2 3 2 3" xfId="51081"/>
    <cellStyle name="20% - Accent1 7 4 2 3 3" xfId="51082"/>
    <cellStyle name="20% - Accent1 7 4 2 3 3 2" xfId="51083"/>
    <cellStyle name="20% - Accent1 7 4 2 3 4" xfId="51084"/>
    <cellStyle name="20% - Accent1 7 4 2 4" xfId="51085"/>
    <cellStyle name="20% - Accent1 7 4 2 4 2" xfId="51086"/>
    <cellStyle name="20% - Accent1 7 4 2 4 2 2" xfId="51087"/>
    <cellStyle name="20% - Accent1 7 4 2 4 2 2 2" xfId="51088"/>
    <cellStyle name="20% - Accent1 7 4 2 4 2 3" xfId="51089"/>
    <cellStyle name="20% - Accent1 7 4 2 4 3" xfId="51090"/>
    <cellStyle name="20% - Accent1 7 4 2 4 3 2" xfId="51091"/>
    <cellStyle name="20% - Accent1 7 4 2 4 4" xfId="51092"/>
    <cellStyle name="20% - Accent1 7 4 2 5" xfId="51093"/>
    <cellStyle name="20% - Accent1 7 4 2 5 2" xfId="51094"/>
    <cellStyle name="20% - Accent1 7 4 2 5 2 2" xfId="51095"/>
    <cellStyle name="20% - Accent1 7 4 2 5 3" xfId="51096"/>
    <cellStyle name="20% - Accent1 7 4 2 6" xfId="51097"/>
    <cellStyle name="20% - Accent1 7 4 2 6 2" xfId="51098"/>
    <cellStyle name="20% - Accent1 7 4 2 6 2 2" xfId="51099"/>
    <cellStyle name="20% - Accent1 7 4 2 6 3" xfId="51100"/>
    <cellStyle name="20% - Accent1 7 4 2 7" xfId="51101"/>
    <cellStyle name="20% - Accent1 7 4 2 7 2" xfId="51102"/>
    <cellStyle name="20% - Accent1 7 4 2 8" xfId="51103"/>
    <cellStyle name="20% - Accent1 7 4 2 8 2" xfId="51104"/>
    <cellStyle name="20% - Accent1 7 4 2 9" xfId="51105"/>
    <cellStyle name="20% - Accent1 7 4 3" xfId="51106"/>
    <cellStyle name="20% - Accent1 7 4 3 2" xfId="51107"/>
    <cellStyle name="20% - Accent1 7 4 3 2 2" xfId="51108"/>
    <cellStyle name="20% - Accent1 7 4 3 2 2 2" xfId="51109"/>
    <cellStyle name="20% - Accent1 7 4 3 2 2 2 2" xfId="51110"/>
    <cellStyle name="20% - Accent1 7 4 3 2 2 3" xfId="51111"/>
    <cellStyle name="20% - Accent1 7 4 3 2 3" xfId="51112"/>
    <cellStyle name="20% - Accent1 7 4 3 2 3 2" xfId="51113"/>
    <cellStyle name="20% - Accent1 7 4 3 2 4" xfId="51114"/>
    <cellStyle name="20% - Accent1 7 4 3 3" xfId="51115"/>
    <cellStyle name="20% - Accent1 7 4 3 3 2" xfId="51116"/>
    <cellStyle name="20% - Accent1 7 4 3 3 2 2" xfId="51117"/>
    <cellStyle name="20% - Accent1 7 4 3 3 2 2 2" xfId="51118"/>
    <cellStyle name="20% - Accent1 7 4 3 3 2 3" xfId="51119"/>
    <cellStyle name="20% - Accent1 7 4 3 3 3" xfId="51120"/>
    <cellStyle name="20% - Accent1 7 4 3 3 3 2" xfId="51121"/>
    <cellStyle name="20% - Accent1 7 4 3 3 4" xfId="51122"/>
    <cellStyle name="20% - Accent1 7 4 3 4" xfId="51123"/>
    <cellStyle name="20% - Accent1 7 4 3 4 2" xfId="51124"/>
    <cellStyle name="20% - Accent1 7 4 3 4 2 2" xfId="51125"/>
    <cellStyle name="20% - Accent1 7 4 3 4 2 2 2" xfId="51126"/>
    <cellStyle name="20% - Accent1 7 4 3 4 2 3" xfId="51127"/>
    <cellStyle name="20% - Accent1 7 4 3 4 3" xfId="51128"/>
    <cellStyle name="20% - Accent1 7 4 3 4 3 2" xfId="51129"/>
    <cellStyle name="20% - Accent1 7 4 3 4 4" xfId="51130"/>
    <cellStyle name="20% - Accent1 7 4 3 5" xfId="51131"/>
    <cellStyle name="20% - Accent1 7 4 3 5 2" xfId="51132"/>
    <cellStyle name="20% - Accent1 7 4 3 5 2 2" xfId="51133"/>
    <cellStyle name="20% - Accent1 7 4 3 5 3" xfId="51134"/>
    <cellStyle name="20% - Accent1 7 4 3 6" xfId="51135"/>
    <cellStyle name="20% - Accent1 7 4 3 6 2" xfId="51136"/>
    <cellStyle name="20% - Accent1 7 4 3 6 2 2" xfId="51137"/>
    <cellStyle name="20% - Accent1 7 4 3 6 3" xfId="51138"/>
    <cellStyle name="20% - Accent1 7 4 3 7" xfId="51139"/>
    <cellStyle name="20% - Accent1 7 4 3 7 2" xfId="51140"/>
    <cellStyle name="20% - Accent1 7 4 3 8" xfId="51141"/>
    <cellStyle name="20% - Accent1 7 4 3 8 2" xfId="51142"/>
    <cellStyle name="20% - Accent1 7 4 3 9" xfId="51143"/>
    <cellStyle name="20% - Accent1 7 4 4" xfId="51144"/>
    <cellStyle name="20% - Accent1 7 4 4 2" xfId="51145"/>
    <cellStyle name="20% - Accent1 7 4 4 2 2" xfId="51146"/>
    <cellStyle name="20% - Accent1 7 4 4 2 2 2" xfId="51147"/>
    <cellStyle name="20% - Accent1 7 4 4 2 3" xfId="51148"/>
    <cellStyle name="20% - Accent1 7 4 4 3" xfId="51149"/>
    <cellStyle name="20% - Accent1 7 4 4 3 2" xfId="51150"/>
    <cellStyle name="20% - Accent1 7 4 4 4" xfId="51151"/>
    <cellStyle name="20% - Accent1 7 4 5" xfId="51152"/>
    <cellStyle name="20% - Accent1 7 4 5 2" xfId="51153"/>
    <cellStyle name="20% - Accent1 7 4 5 2 2" xfId="51154"/>
    <cellStyle name="20% - Accent1 7 4 5 2 2 2" xfId="51155"/>
    <cellStyle name="20% - Accent1 7 4 5 2 3" xfId="51156"/>
    <cellStyle name="20% - Accent1 7 4 5 3" xfId="51157"/>
    <cellStyle name="20% - Accent1 7 4 5 3 2" xfId="51158"/>
    <cellStyle name="20% - Accent1 7 4 5 4" xfId="51159"/>
    <cellStyle name="20% - Accent1 7 4 6" xfId="51160"/>
    <cellStyle name="20% - Accent1 7 4 6 2" xfId="51161"/>
    <cellStyle name="20% - Accent1 7 4 6 2 2" xfId="51162"/>
    <cellStyle name="20% - Accent1 7 4 6 2 2 2" xfId="51163"/>
    <cellStyle name="20% - Accent1 7 4 6 2 3" xfId="51164"/>
    <cellStyle name="20% - Accent1 7 4 6 3" xfId="51165"/>
    <cellStyle name="20% - Accent1 7 4 6 3 2" xfId="51166"/>
    <cellStyle name="20% - Accent1 7 4 6 4" xfId="51167"/>
    <cellStyle name="20% - Accent1 7 4 7" xfId="51168"/>
    <cellStyle name="20% - Accent1 7 4 7 2" xfId="51169"/>
    <cellStyle name="20% - Accent1 7 4 7 2 2" xfId="51170"/>
    <cellStyle name="20% - Accent1 7 4 7 3" xfId="51171"/>
    <cellStyle name="20% - Accent1 7 4 8" xfId="51172"/>
    <cellStyle name="20% - Accent1 7 4 8 2" xfId="51173"/>
    <cellStyle name="20% - Accent1 7 4 8 2 2" xfId="51174"/>
    <cellStyle name="20% - Accent1 7 4 8 3" xfId="51175"/>
    <cellStyle name="20% - Accent1 7 4 9" xfId="51176"/>
    <cellStyle name="20% - Accent1 7 4 9 2" xfId="51177"/>
    <cellStyle name="20% - Accent1 7 5" xfId="51178"/>
    <cellStyle name="20% - Accent1 7 5 10" xfId="51179"/>
    <cellStyle name="20% - Accent1 7 5 10 2" xfId="51180"/>
    <cellStyle name="20% - Accent1 7 5 11" xfId="51181"/>
    <cellStyle name="20% - Accent1 7 5 2" xfId="51182"/>
    <cellStyle name="20% - Accent1 7 5 2 2" xfId="51183"/>
    <cellStyle name="20% - Accent1 7 5 2 2 2" xfId="51184"/>
    <cellStyle name="20% - Accent1 7 5 2 2 2 2" xfId="51185"/>
    <cellStyle name="20% - Accent1 7 5 2 2 2 2 2" xfId="51186"/>
    <cellStyle name="20% - Accent1 7 5 2 2 2 3" xfId="51187"/>
    <cellStyle name="20% - Accent1 7 5 2 2 3" xfId="51188"/>
    <cellStyle name="20% - Accent1 7 5 2 2 3 2" xfId="51189"/>
    <cellStyle name="20% - Accent1 7 5 2 2 4" xfId="51190"/>
    <cellStyle name="20% - Accent1 7 5 2 3" xfId="51191"/>
    <cellStyle name="20% - Accent1 7 5 2 3 2" xfId="51192"/>
    <cellStyle name="20% - Accent1 7 5 2 3 2 2" xfId="51193"/>
    <cellStyle name="20% - Accent1 7 5 2 3 2 2 2" xfId="51194"/>
    <cellStyle name="20% - Accent1 7 5 2 3 2 3" xfId="51195"/>
    <cellStyle name="20% - Accent1 7 5 2 3 3" xfId="51196"/>
    <cellStyle name="20% - Accent1 7 5 2 3 3 2" xfId="51197"/>
    <cellStyle name="20% - Accent1 7 5 2 3 4" xfId="51198"/>
    <cellStyle name="20% - Accent1 7 5 2 4" xfId="51199"/>
    <cellStyle name="20% - Accent1 7 5 2 4 2" xfId="51200"/>
    <cellStyle name="20% - Accent1 7 5 2 4 2 2" xfId="51201"/>
    <cellStyle name="20% - Accent1 7 5 2 4 2 2 2" xfId="51202"/>
    <cellStyle name="20% - Accent1 7 5 2 4 2 3" xfId="51203"/>
    <cellStyle name="20% - Accent1 7 5 2 4 3" xfId="51204"/>
    <cellStyle name="20% - Accent1 7 5 2 4 3 2" xfId="51205"/>
    <cellStyle name="20% - Accent1 7 5 2 4 4" xfId="51206"/>
    <cellStyle name="20% - Accent1 7 5 2 5" xfId="51207"/>
    <cellStyle name="20% - Accent1 7 5 2 5 2" xfId="51208"/>
    <cellStyle name="20% - Accent1 7 5 2 5 2 2" xfId="51209"/>
    <cellStyle name="20% - Accent1 7 5 2 5 3" xfId="51210"/>
    <cellStyle name="20% - Accent1 7 5 2 6" xfId="51211"/>
    <cellStyle name="20% - Accent1 7 5 2 6 2" xfId="51212"/>
    <cellStyle name="20% - Accent1 7 5 2 6 2 2" xfId="51213"/>
    <cellStyle name="20% - Accent1 7 5 2 6 3" xfId="51214"/>
    <cellStyle name="20% - Accent1 7 5 2 7" xfId="51215"/>
    <cellStyle name="20% - Accent1 7 5 2 7 2" xfId="51216"/>
    <cellStyle name="20% - Accent1 7 5 2 8" xfId="51217"/>
    <cellStyle name="20% - Accent1 7 5 2 8 2" xfId="51218"/>
    <cellStyle name="20% - Accent1 7 5 2 9" xfId="51219"/>
    <cellStyle name="20% - Accent1 7 5 3" xfId="51220"/>
    <cellStyle name="20% - Accent1 7 5 3 2" xfId="51221"/>
    <cellStyle name="20% - Accent1 7 5 3 2 2" xfId="51222"/>
    <cellStyle name="20% - Accent1 7 5 3 2 2 2" xfId="51223"/>
    <cellStyle name="20% - Accent1 7 5 3 2 2 2 2" xfId="51224"/>
    <cellStyle name="20% - Accent1 7 5 3 2 2 3" xfId="51225"/>
    <cellStyle name="20% - Accent1 7 5 3 2 3" xfId="51226"/>
    <cellStyle name="20% - Accent1 7 5 3 2 3 2" xfId="51227"/>
    <cellStyle name="20% - Accent1 7 5 3 2 4" xfId="51228"/>
    <cellStyle name="20% - Accent1 7 5 3 3" xfId="51229"/>
    <cellStyle name="20% - Accent1 7 5 3 3 2" xfId="51230"/>
    <cellStyle name="20% - Accent1 7 5 3 3 2 2" xfId="51231"/>
    <cellStyle name="20% - Accent1 7 5 3 3 2 2 2" xfId="51232"/>
    <cellStyle name="20% - Accent1 7 5 3 3 2 3" xfId="51233"/>
    <cellStyle name="20% - Accent1 7 5 3 3 3" xfId="51234"/>
    <cellStyle name="20% - Accent1 7 5 3 3 3 2" xfId="51235"/>
    <cellStyle name="20% - Accent1 7 5 3 3 4" xfId="51236"/>
    <cellStyle name="20% - Accent1 7 5 3 4" xfId="51237"/>
    <cellStyle name="20% - Accent1 7 5 3 4 2" xfId="51238"/>
    <cellStyle name="20% - Accent1 7 5 3 4 2 2" xfId="51239"/>
    <cellStyle name="20% - Accent1 7 5 3 4 2 2 2" xfId="51240"/>
    <cellStyle name="20% - Accent1 7 5 3 4 2 3" xfId="51241"/>
    <cellStyle name="20% - Accent1 7 5 3 4 3" xfId="51242"/>
    <cellStyle name="20% - Accent1 7 5 3 4 3 2" xfId="51243"/>
    <cellStyle name="20% - Accent1 7 5 3 4 4" xfId="51244"/>
    <cellStyle name="20% - Accent1 7 5 3 5" xfId="51245"/>
    <cellStyle name="20% - Accent1 7 5 3 5 2" xfId="51246"/>
    <cellStyle name="20% - Accent1 7 5 3 5 2 2" xfId="51247"/>
    <cellStyle name="20% - Accent1 7 5 3 5 3" xfId="51248"/>
    <cellStyle name="20% - Accent1 7 5 3 6" xfId="51249"/>
    <cellStyle name="20% - Accent1 7 5 3 6 2" xfId="51250"/>
    <cellStyle name="20% - Accent1 7 5 3 6 2 2" xfId="51251"/>
    <cellStyle name="20% - Accent1 7 5 3 6 3" xfId="51252"/>
    <cellStyle name="20% - Accent1 7 5 3 7" xfId="51253"/>
    <cellStyle name="20% - Accent1 7 5 3 7 2" xfId="51254"/>
    <cellStyle name="20% - Accent1 7 5 3 8" xfId="51255"/>
    <cellStyle name="20% - Accent1 7 5 3 8 2" xfId="51256"/>
    <cellStyle name="20% - Accent1 7 5 3 9" xfId="51257"/>
    <cellStyle name="20% - Accent1 7 5 4" xfId="51258"/>
    <cellStyle name="20% - Accent1 7 5 4 2" xfId="51259"/>
    <cellStyle name="20% - Accent1 7 5 4 2 2" xfId="51260"/>
    <cellStyle name="20% - Accent1 7 5 4 2 2 2" xfId="51261"/>
    <cellStyle name="20% - Accent1 7 5 4 2 3" xfId="51262"/>
    <cellStyle name="20% - Accent1 7 5 4 3" xfId="51263"/>
    <cellStyle name="20% - Accent1 7 5 4 3 2" xfId="51264"/>
    <cellStyle name="20% - Accent1 7 5 4 4" xfId="51265"/>
    <cellStyle name="20% - Accent1 7 5 5" xfId="51266"/>
    <cellStyle name="20% - Accent1 7 5 5 2" xfId="51267"/>
    <cellStyle name="20% - Accent1 7 5 5 2 2" xfId="51268"/>
    <cellStyle name="20% - Accent1 7 5 5 2 2 2" xfId="51269"/>
    <cellStyle name="20% - Accent1 7 5 5 2 3" xfId="51270"/>
    <cellStyle name="20% - Accent1 7 5 5 3" xfId="51271"/>
    <cellStyle name="20% - Accent1 7 5 5 3 2" xfId="51272"/>
    <cellStyle name="20% - Accent1 7 5 5 4" xfId="51273"/>
    <cellStyle name="20% - Accent1 7 5 6" xfId="51274"/>
    <cellStyle name="20% - Accent1 7 5 6 2" xfId="51275"/>
    <cellStyle name="20% - Accent1 7 5 6 2 2" xfId="51276"/>
    <cellStyle name="20% - Accent1 7 5 6 2 2 2" xfId="51277"/>
    <cellStyle name="20% - Accent1 7 5 6 2 3" xfId="51278"/>
    <cellStyle name="20% - Accent1 7 5 6 3" xfId="51279"/>
    <cellStyle name="20% - Accent1 7 5 6 3 2" xfId="51280"/>
    <cellStyle name="20% - Accent1 7 5 6 4" xfId="51281"/>
    <cellStyle name="20% - Accent1 7 5 7" xfId="51282"/>
    <cellStyle name="20% - Accent1 7 5 7 2" xfId="51283"/>
    <cellStyle name="20% - Accent1 7 5 7 2 2" xfId="51284"/>
    <cellStyle name="20% - Accent1 7 5 7 3" xfId="51285"/>
    <cellStyle name="20% - Accent1 7 5 8" xfId="51286"/>
    <cellStyle name="20% - Accent1 7 5 8 2" xfId="51287"/>
    <cellStyle name="20% - Accent1 7 5 8 2 2" xfId="51288"/>
    <cellStyle name="20% - Accent1 7 5 8 3" xfId="51289"/>
    <cellStyle name="20% - Accent1 7 5 9" xfId="51290"/>
    <cellStyle name="20% - Accent1 7 5 9 2" xfId="51291"/>
    <cellStyle name="20% - Accent1 7 6" xfId="51292"/>
    <cellStyle name="20% - Accent1 7 6 10" xfId="51293"/>
    <cellStyle name="20% - Accent1 7 6 10 2" xfId="51294"/>
    <cellStyle name="20% - Accent1 7 6 11" xfId="51295"/>
    <cellStyle name="20% - Accent1 7 6 2" xfId="51296"/>
    <cellStyle name="20% - Accent1 7 6 2 2" xfId="51297"/>
    <cellStyle name="20% - Accent1 7 6 2 2 2" xfId="51298"/>
    <cellStyle name="20% - Accent1 7 6 2 2 2 2" xfId="51299"/>
    <cellStyle name="20% - Accent1 7 6 2 2 2 2 2" xfId="51300"/>
    <cellStyle name="20% - Accent1 7 6 2 2 2 3" xfId="51301"/>
    <cellStyle name="20% - Accent1 7 6 2 2 3" xfId="51302"/>
    <cellStyle name="20% - Accent1 7 6 2 2 3 2" xfId="51303"/>
    <cellStyle name="20% - Accent1 7 6 2 2 4" xfId="51304"/>
    <cellStyle name="20% - Accent1 7 6 2 3" xfId="51305"/>
    <cellStyle name="20% - Accent1 7 6 2 3 2" xfId="51306"/>
    <cellStyle name="20% - Accent1 7 6 2 3 2 2" xfId="51307"/>
    <cellStyle name="20% - Accent1 7 6 2 3 2 2 2" xfId="51308"/>
    <cellStyle name="20% - Accent1 7 6 2 3 2 3" xfId="51309"/>
    <cellStyle name="20% - Accent1 7 6 2 3 3" xfId="51310"/>
    <cellStyle name="20% - Accent1 7 6 2 3 3 2" xfId="51311"/>
    <cellStyle name="20% - Accent1 7 6 2 3 4" xfId="51312"/>
    <cellStyle name="20% - Accent1 7 6 2 4" xfId="51313"/>
    <cellStyle name="20% - Accent1 7 6 2 4 2" xfId="51314"/>
    <cellStyle name="20% - Accent1 7 6 2 4 2 2" xfId="51315"/>
    <cellStyle name="20% - Accent1 7 6 2 4 2 2 2" xfId="51316"/>
    <cellStyle name="20% - Accent1 7 6 2 4 2 3" xfId="51317"/>
    <cellStyle name="20% - Accent1 7 6 2 4 3" xfId="51318"/>
    <cellStyle name="20% - Accent1 7 6 2 4 3 2" xfId="51319"/>
    <cellStyle name="20% - Accent1 7 6 2 4 4" xfId="51320"/>
    <cellStyle name="20% - Accent1 7 6 2 5" xfId="51321"/>
    <cellStyle name="20% - Accent1 7 6 2 5 2" xfId="51322"/>
    <cellStyle name="20% - Accent1 7 6 2 5 2 2" xfId="51323"/>
    <cellStyle name="20% - Accent1 7 6 2 5 3" xfId="51324"/>
    <cellStyle name="20% - Accent1 7 6 2 6" xfId="51325"/>
    <cellStyle name="20% - Accent1 7 6 2 6 2" xfId="51326"/>
    <cellStyle name="20% - Accent1 7 6 2 6 2 2" xfId="51327"/>
    <cellStyle name="20% - Accent1 7 6 2 6 3" xfId="51328"/>
    <cellStyle name="20% - Accent1 7 6 2 7" xfId="51329"/>
    <cellStyle name="20% - Accent1 7 6 2 7 2" xfId="51330"/>
    <cellStyle name="20% - Accent1 7 6 2 8" xfId="51331"/>
    <cellStyle name="20% - Accent1 7 6 2 8 2" xfId="51332"/>
    <cellStyle name="20% - Accent1 7 6 2 9" xfId="51333"/>
    <cellStyle name="20% - Accent1 7 6 3" xfId="51334"/>
    <cellStyle name="20% - Accent1 7 6 3 2" xfId="51335"/>
    <cellStyle name="20% - Accent1 7 6 3 2 2" xfId="51336"/>
    <cellStyle name="20% - Accent1 7 6 3 2 2 2" xfId="51337"/>
    <cellStyle name="20% - Accent1 7 6 3 2 2 2 2" xfId="51338"/>
    <cellStyle name="20% - Accent1 7 6 3 2 2 3" xfId="51339"/>
    <cellStyle name="20% - Accent1 7 6 3 2 3" xfId="51340"/>
    <cellStyle name="20% - Accent1 7 6 3 2 3 2" xfId="51341"/>
    <cellStyle name="20% - Accent1 7 6 3 2 4" xfId="51342"/>
    <cellStyle name="20% - Accent1 7 6 3 3" xfId="51343"/>
    <cellStyle name="20% - Accent1 7 6 3 3 2" xfId="51344"/>
    <cellStyle name="20% - Accent1 7 6 3 3 2 2" xfId="51345"/>
    <cellStyle name="20% - Accent1 7 6 3 3 2 2 2" xfId="51346"/>
    <cellStyle name="20% - Accent1 7 6 3 3 2 3" xfId="51347"/>
    <cellStyle name="20% - Accent1 7 6 3 3 3" xfId="51348"/>
    <cellStyle name="20% - Accent1 7 6 3 3 3 2" xfId="51349"/>
    <cellStyle name="20% - Accent1 7 6 3 3 4" xfId="51350"/>
    <cellStyle name="20% - Accent1 7 6 3 4" xfId="51351"/>
    <cellStyle name="20% - Accent1 7 6 3 4 2" xfId="51352"/>
    <cellStyle name="20% - Accent1 7 6 3 4 2 2" xfId="51353"/>
    <cellStyle name="20% - Accent1 7 6 3 4 2 2 2" xfId="51354"/>
    <cellStyle name="20% - Accent1 7 6 3 4 2 3" xfId="51355"/>
    <cellStyle name="20% - Accent1 7 6 3 4 3" xfId="51356"/>
    <cellStyle name="20% - Accent1 7 6 3 4 3 2" xfId="51357"/>
    <cellStyle name="20% - Accent1 7 6 3 4 4" xfId="51358"/>
    <cellStyle name="20% - Accent1 7 6 3 5" xfId="51359"/>
    <cellStyle name="20% - Accent1 7 6 3 5 2" xfId="51360"/>
    <cellStyle name="20% - Accent1 7 6 3 5 2 2" xfId="51361"/>
    <cellStyle name="20% - Accent1 7 6 3 5 3" xfId="51362"/>
    <cellStyle name="20% - Accent1 7 6 3 6" xfId="51363"/>
    <cellStyle name="20% - Accent1 7 6 3 6 2" xfId="51364"/>
    <cellStyle name="20% - Accent1 7 6 3 6 2 2" xfId="51365"/>
    <cellStyle name="20% - Accent1 7 6 3 6 3" xfId="51366"/>
    <cellStyle name="20% - Accent1 7 6 3 7" xfId="51367"/>
    <cellStyle name="20% - Accent1 7 6 3 7 2" xfId="51368"/>
    <cellStyle name="20% - Accent1 7 6 3 8" xfId="51369"/>
    <cellStyle name="20% - Accent1 7 6 3 8 2" xfId="51370"/>
    <cellStyle name="20% - Accent1 7 6 3 9" xfId="51371"/>
    <cellStyle name="20% - Accent1 7 6 4" xfId="51372"/>
    <cellStyle name="20% - Accent1 7 6 4 2" xfId="51373"/>
    <cellStyle name="20% - Accent1 7 6 4 2 2" xfId="51374"/>
    <cellStyle name="20% - Accent1 7 6 4 2 2 2" xfId="51375"/>
    <cellStyle name="20% - Accent1 7 6 4 2 3" xfId="51376"/>
    <cellStyle name="20% - Accent1 7 6 4 3" xfId="51377"/>
    <cellStyle name="20% - Accent1 7 6 4 3 2" xfId="51378"/>
    <cellStyle name="20% - Accent1 7 6 4 4" xfId="51379"/>
    <cellStyle name="20% - Accent1 7 6 5" xfId="51380"/>
    <cellStyle name="20% - Accent1 7 6 5 2" xfId="51381"/>
    <cellStyle name="20% - Accent1 7 6 5 2 2" xfId="51382"/>
    <cellStyle name="20% - Accent1 7 6 5 2 2 2" xfId="51383"/>
    <cellStyle name="20% - Accent1 7 6 5 2 3" xfId="51384"/>
    <cellStyle name="20% - Accent1 7 6 5 3" xfId="51385"/>
    <cellStyle name="20% - Accent1 7 6 5 3 2" xfId="51386"/>
    <cellStyle name="20% - Accent1 7 6 5 4" xfId="51387"/>
    <cellStyle name="20% - Accent1 7 6 6" xfId="51388"/>
    <cellStyle name="20% - Accent1 7 6 6 2" xfId="51389"/>
    <cellStyle name="20% - Accent1 7 6 6 2 2" xfId="51390"/>
    <cellStyle name="20% - Accent1 7 6 6 2 2 2" xfId="51391"/>
    <cellStyle name="20% - Accent1 7 6 6 2 3" xfId="51392"/>
    <cellStyle name="20% - Accent1 7 6 6 3" xfId="51393"/>
    <cellStyle name="20% - Accent1 7 6 6 3 2" xfId="51394"/>
    <cellStyle name="20% - Accent1 7 6 6 4" xfId="51395"/>
    <cellStyle name="20% - Accent1 7 6 7" xfId="51396"/>
    <cellStyle name="20% - Accent1 7 6 7 2" xfId="51397"/>
    <cellStyle name="20% - Accent1 7 6 7 2 2" xfId="51398"/>
    <cellStyle name="20% - Accent1 7 6 7 3" xfId="51399"/>
    <cellStyle name="20% - Accent1 7 6 8" xfId="51400"/>
    <cellStyle name="20% - Accent1 7 6 8 2" xfId="51401"/>
    <cellStyle name="20% - Accent1 7 6 8 2 2" xfId="51402"/>
    <cellStyle name="20% - Accent1 7 6 8 3" xfId="51403"/>
    <cellStyle name="20% - Accent1 7 6 9" xfId="51404"/>
    <cellStyle name="20% - Accent1 7 6 9 2" xfId="51405"/>
    <cellStyle name="20% - Accent1 7 7" xfId="51406"/>
    <cellStyle name="20% - Accent1 7 7 2" xfId="51407"/>
    <cellStyle name="20% - Accent1 7 7 2 2" xfId="51408"/>
    <cellStyle name="20% - Accent1 7 7 2 2 2" xfId="51409"/>
    <cellStyle name="20% - Accent1 7 7 2 2 2 2" xfId="51410"/>
    <cellStyle name="20% - Accent1 7 7 2 2 3" xfId="51411"/>
    <cellStyle name="20% - Accent1 7 7 2 3" xfId="51412"/>
    <cellStyle name="20% - Accent1 7 7 2 3 2" xfId="51413"/>
    <cellStyle name="20% - Accent1 7 7 2 4" xfId="51414"/>
    <cellStyle name="20% - Accent1 7 7 3" xfId="51415"/>
    <cellStyle name="20% - Accent1 7 7 3 2" xfId="51416"/>
    <cellStyle name="20% - Accent1 7 7 3 2 2" xfId="51417"/>
    <cellStyle name="20% - Accent1 7 7 3 2 2 2" xfId="51418"/>
    <cellStyle name="20% - Accent1 7 7 3 2 3" xfId="51419"/>
    <cellStyle name="20% - Accent1 7 7 3 3" xfId="51420"/>
    <cellStyle name="20% - Accent1 7 7 3 3 2" xfId="51421"/>
    <cellStyle name="20% - Accent1 7 7 3 4" xfId="51422"/>
    <cellStyle name="20% - Accent1 7 7 4" xfId="51423"/>
    <cellStyle name="20% - Accent1 7 7 4 2" xfId="51424"/>
    <cellStyle name="20% - Accent1 7 7 4 2 2" xfId="51425"/>
    <cellStyle name="20% - Accent1 7 7 4 2 2 2" xfId="51426"/>
    <cellStyle name="20% - Accent1 7 7 4 2 3" xfId="51427"/>
    <cellStyle name="20% - Accent1 7 7 4 3" xfId="51428"/>
    <cellStyle name="20% - Accent1 7 7 4 3 2" xfId="51429"/>
    <cellStyle name="20% - Accent1 7 7 4 4" xfId="51430"/>
    <cellStyle name="20% - Accent1 7 7 5" xfId="51431"/>
    <cellStyle name="20% - Accent1 7 7 5 2" xfId="51432"/>
    <cellStyle name="20% - Accent1 7 7 5 2 2" xfId="51433"/>
    <cellStyle name="20% - Accent1 7 7 5 3" xfId="51434"/>
    <cellStyle name="20% - Accent1 7 7 6" xfId="51435"/>
    <cellStyle name="20% - Accent1 7 7 6 2" xfId="51436"/>
    <cellStyle name="20% - Accent1 7 7 6 2 2" xfId="51437"/>
    <cellStyle name="20% - Accent1 7 7 6 3" xfId="51438"/>
    <cellStyle name="20% - Accent1 7 7 7" xfId="51439"/>
    <cellStyle name="20% - Accent1 7 7 7 2" xfId="51440"/>
    <cellStyle name="20% - Accent1 7 7 8" xfId="51441"/>
    <cellStyle name="20% - Accent1 7 7 8 2" xfId="51442"/>
    <cellStyle name="20% - Accent1 7 7 9" xfId="51443"/>
    <cellStyle name="20% - Accent1 7 8" xfId="51444"/>
    <cellStyle name="20% - Accent1 7 8 2" xfId="51445"/>
    <cellStyle name="20% - Accent1 7 8 2 2" xfId="51446"/>
    <cellStyle name="20% - Accent1 7 8 2 2 2" xfId="51447"/>
    <cellStyle name="20% - Accent1 7 8 2 2 2 2" xfId="51448"/>
    <cellStyle name="20% - Accent1 7 8 2 2 3" xfId="51449"/>
    <cellStyle name="20% - Accent1 7 8 2 3" xfId="51450"/>
    <cellStyle name="20% - Accent1 7 8 2 3 2" xfId="51451"/>
    <cellStyle name="20% - Accent1 7 8 2 4" xfId="51452"/>
    <cellStyle name="20% - Accent1 7 8 3" xfId="51453"/>
    <cellStyle name="20% - Accent1 7 8 3 2" xfId="51454"/>
    <cellStyle name="20% - Accent1 7 8 3 2 2" xfId="51455"/>
    <cellStyle name="20% - Accent1 7 8 3 2 2 2" xfId="51456"/>
    <cellStyle name="20% - Accent1 7 8 3 2 3" xfId="51457"/>
    <cellStyle name="20% - Accent1 7 8 3 3" xfId="51458"/>
    <cellStyle name="20% - Accent1 7 8 3 3 2" xfId="51459"/>
    <cellStyle name="20% - Accent1 7 8 3 4" xfId="51460"/>
    <cellStyle name="20% - Accent1 7 8 4" xfId="51461"/>
    <cellStyle name="20% - Accent1 7 8 4 2" xfId="51462"/>
    <cellStyle name="20% - Accent1 7 8 4 2 2" xfId="51463"/>
    <cellStyle name="20% - Accent1 7 8 4 2 2 2" xfId="51464"/>
    <cellStyle name="20% - Accent1 7 8 4 2 3" xfId="51465"/>
    <cellStyle name="20% - Accent1 7 8 4 3" xfId="51466"/>
    <cellStyle name="20% - Accent1 7 8 4 3 2" xfId="51467"/>
    <cellStyle name="20% - Accent1 7 8 4 4" xfId="51468"/>
    <cellStyle name="20% - Accent1 7 8 5" xfId="51469"/>
    <cellStyle name="20% - Accent1 7 8 5 2" xfId="51470"/>
    <cellStyle name="20% - Accent1 7 8 5 2 2" xfId="51471"/>
    <cellStyle name="20% - Accent1 7 8 5 3" xfId="51472"/>
    <cellStyle name="20% - Accent1 7 8 6" xfId="51473"/>
    <cellStyle name="20% - Accent1 7 8 6 2" xfId="51474"/>
    <cellStyle name="20% - Accent1 7 8 6 2 2" xfId="51475"/>
    <cellStyle name="20% - Accent1 7 8 6 3" xfId="51476"/>
    <cellStyle name="20% - Accent1 7 8 7" xfId="51477"/>
    <cellStyle name="20% - Accent1 7 8 7 2" xfId="51478"/>
    <cellStyle name="20% - Accent1 7 8 8" xfId="51479"/>
    <cellStyle name="20% - Accent1 7 8 8 2" xfId="51480"/>
    <cellStyle name="20% - Accent1 7 8 9" xfId="51481"/>
    <cellStyle name="20% - Accent1 7 9" xfId="51482"/>
    <cellStyle name="20% - Accent1 7 9 2" xfId="51483"/>
    <cellStyle name="20% - Accent1 7 9 2 2" xfId="51484"/>
    <cellStyle name="20% - Accent1 7 9 2 2 2" xfId="51485"/>
    <cellStyle name="20% - Accent1 7 9 2 3" xfId="51486"/>
    <cellStyle name="20% - Accent1 7 9 3" xfId="51487"/>
    <cellStyle name="20% - Accent1 7 9 3 2" xfId="51488"/>
    <cellStyle name="20% - Accent1 7 9 4" xfId="51489"/>
    <cellStyle name="20% - Accent1 8" xfId="51490"/>
    <cellStyle name="20% - Accent1 8 10" xfId="51491"/>
    <cellStyle name="20% - Accent1 8 10 2" xfId="51492"/>
    <cellStyle name="20% - Accent1 8 10 2 2" xfId="51493"/>
    <cellStyle name="20% - Accent1 8 10 2 2 2" xfId="51494"/>
    <cellStyle name="20% - Accent1 8 10 2 3" xfId="51495"/>
    <cellStyle name="20% - Accent1 8 10 3" xfId="51496"/>
    <cellStyle name="20% - Accent1 8 10 3 2" xfId="51497"/>
    <cellStyle name="20% - Accent1 8 10 4" xfId="51498"/>
    <cellStyle name="20% - Accent1 8 11" xfId="51499"/>
    <cellStyle name="20% - Accent1 8 11 2" xfId="51500"/>
    <cellStyle name="20% - Accent1 8 11 2 2" xfId="51501"/>
    <cellStyle name="20% - Accent1 8 11 3" xfId="51502"/>
    <cellStyle name="20% - Accent1 8 12" xfId="51503"/>
    <cellStyle name="20% - Accent1 8 12 2" xfId="51504"/>
    <cellStyle name="20% - Accent1 8 12 2 2" xfId="51505"/>
    <cellStyle name="20% - Accent1 8 12 3" xfId="51506"/>
    <cellStyle name="20% - Accent1 8 13" xfId="51507"/>
    <cellStyle name="20% - Accent1 8 13 2" xfId="51508"/>
    <cellStyle name="20% - Accent1 8 14" xfId="51509"/>
    <cellStyle name="20% - Accent1 8 14 2" xfId="51510"/>
    <cellStyle name="20% - Accent1 8 15" xfId="51511"/>
    <cellStyle name="20% - Accent1 8 2" xfId="51512"/>
    <cellStyle name="20% - Accent1 8 2 10" xfId="51513"/>
    <cellStyle name="20% - Accent1 8 2 10 2" xfId="51514"/>
    <cellStyle name="20% - Accent1 8 2 10 2 2" xfId="51515"/>
    <cellStyle name="20% - Accent1 8 2 10 3" xfId="51516"/>
    <cellStyle name="20% - Accent1 8 2 11" xfId="51517"/>
    <cellStyle name="20% - Accent1 8 2 11 2" xfId="51518"/>
    <cellStyle name="20% - Accent1 8 2 11 2 2" xfId="51519"/>
    <cellStyle name="20% - Accent1 8 2 11 3" xfId="51520"/>
    <cellStyle name="20% - Accent1 8 2 12" xfId="51521"/>
    <cellStyle name="20% - Accent1 8 2 12 2" xfId="51522"/>
    <cellStyle name="20% - Accent1 8 2 13" xfId="51523"/>
    <cellStyle name="20% - Accent1 8 2 13 2" xfId="51524"/>
    <cellStyle name="20% - Accent1 8 2 14" xfId="51525"/>
    <cellStyle name="20% - Accent1 8 2 2" xfId="51526"/>
    <cellStyle name="20% - Accent1 8 2 2 10" xfId="51527"/>
    <cellStyle name="20% - Accent1 8 2 2 10 2" xfId="51528"/>
    <cellStyle name="20% - Accent1 8 2 2 11" xfId="51529"/>
    <cellStyle name="20% - Accent1 8 2 2 2" xfId="51530"/>
    <cellStyle name="20% - Accent1 8 2 2 2 2" xfId="51531"/>
    <cellStyle name="20% - Accent1 8 2 2 2 2 2" xfId="51532"/>
    <cellStyle name="20% - Accent1 8 2 2 2 2 2 2" xfId="51533"/>
    <cellStyle name="20% - Accent1 8 2 2 2 2 2 2 2" xfId="51534"/>
    <cellStyle name="20% - Accent1 8 2 2 2 2 2 3" xfId="51535"/>
    <cellStyle name="20% - Accent1 8 2 2 2 2 3" xfId="51536"/>
    <cellStyle name="20% - Accent1 8 2 2 2 2 3 2" xfId="51537"/>
    <cellStyle name="20% - Accent1 8 2 2 2 2 4" xfId="51538"/>
    <cellStyle name="20% - Accent1 8 2 2 2 3" xfId="51539"/>
    <cellStyle name="20% - Accent1 8 2 2 2 3 2" xfId="51540"/>
    <cellStyle name="20% - Accent1 8 2 2 2 3 2 2" xfId="51541"/>
    <cellStyle name="20% - Accent1 8 2 2 2 3 2 2 2" xfId="51542"/>
    <cellStyle name="20% - Accent1 8 2 2 2 3 2 3" xfId="51543"/>
    <cellStyle name="20% - Accent1 8 2 2 2 3 3" xfId="51544"/>
    <cellStyle name="20% - Accent1 8 2 2 2 3 3 2" xfId="51545"/>
    <cellStyle name="20% - Accent1 8 2 2 2 3 4" xfId="51546"/>
    <cellStyle name="20% - Accent1 8 2 2 2 4" xfId="51547"/>
    <cellStyle name="20% - Accent1 8 2 2 2 4 2" xfId="51548"/>
    <cellStyle name="20% - Accent1 8 2 2 2 4 2 2" xfId="51549"/>
    <cellStyle name="20% - Accent1 8 2 2 2 4 2 2 2" xfId="51550"/>
    <cellStyle name="20% - Accent1 8 2 2 2 4 2 3" xfId="51551"/>
    <cellStyle name="20% - Accent1 8 2 2 2 4 3" xfId="51552"/>
    <cellStyle name="20% - Accent1 8 2 2 2 4 3 2" xfId="51553"/>
    <cellStyle name="20% - Accent1 8 2 2 2 4 4" xfId="51554"/>
    <cellStyle name="20% - Accent1 8 2 2 2 5" xfId="51555"/>
    <cellStyle name="20% - Accent1 8 2 2 2 5 2" xfId="51556"/>
    <cellStyle name="20% - Accent1 8 2 2 2 5 2 2" xfId="51557"/>
    <cellStyle name="20% - Accent1 8 2 2 2 5 3" xfId="51558"/>
    <cellStyle name="20% - Accent1 8 2 2 2 6" xfId="51559"/>
    <cellStyle name="20% - Accent1 8 2 2 2 6 2" xfId="51560"/>
    <cellStyle name="20% - Accent1 8 2 2 2 6 2 2" xfId="51561"/>
    <cellStyle name="20% - Accent1 8 2 2 2 6 3" xfId="51562"/>
    <cellStyle name="20% - Accent1 8 2 2 2 7" xfId="51563"/>
    <cellStyle name="20% - Accent1 8 2 2 2 7 2" xfId="51564"/>
    <cellStyle name="20% - Accent1 8 2 2 2 8" xfId="51565"/>
    <cellStyle name="20% - Accent1 8 2 2 2 8 2" xfId="51566"/>
    <cellStyle name="20% - Accent1 8 2 2 2 9" xfId="51567"/>
    <cellStyle name="20% - Accent1 8 2 2 3" xfId="51568"/>
    <cellStyle name="20% - Accent1 8 2 2 3 2" xfId="51569"/>
    <cellStyle name="20% - Accent1 8 2 2 3 2 2" xfId="51570"/>
    <cellStyle name="20% - Accent1 8 2 2 3 2 2 2" xfId="51571"/>
    <cellStyle name="20% - Accent1 8 2 2 3 2 2 2 2" xfId="51572"/>
    <cellStyle name="20% - Accent1 8 2 2 3 2 2 3" xfId="51573"/>
    <cellStyle name="20% - Accent1 8 2 2 3 2 3" xfId="51574"/>
    <cellStyle name="20% - Accent1 8 2 2 3 2 3 2" xfId="51575"/>
    <cellStyle name="20% - Accent1 8 2 2 3 2 4" xfId="51576"/>
    <cellStyle name="20% - Accent1 8 2 2 3 3" xfId="51577"/>
    <cellStyle name="20% - Accent1 8 2 2 3 3 2" xfId="51578"/>
    <cellStyle name="20% - Accent1 8 2 2 3 3 2 2" xfId="51579"/>
    <cellStyle name="20% - Accent1 8 2 2 3 3 2 2 2" xfId="51580"/>
    <cellStyle name="20% - Accent1 8 2 2 3 3 2 3" xfId="51581"/>
    <cellStyle name="20% - Accent1 8 2 2 3 3 3" xfId="51582"/>
    <cellStyle name="20% - Accent1 8 2 2 3 3 3 2" xfId="51583"/>
    <cellStyle name="20% - Accent1 8 2 2 3 3 4" xfId="51584"/>
    <cellStyle name="20% - Accent1 8 2 2 3 4" xfId="51585"/>
    <cellStyle name="20% - Accent1 8 2 2 3 4 2" xfId="51586"/>
    <cellStyle name="20% - Accent1 8 2 2 3 4 2 2" xfId="51587"/>
    <cellStyle name="20% - Accent1 8 2 2 3 4 2 2 2" xfId="51588"/>
    <cellStyle name="20% - Accent1 8 2 2 3 4 2 3" xfId="51589"/>
    <cellStyle name="20% - Accent1 8 2 2 3 4 3" xfId="51590"/>
    <cellStyle name="20% - Accent1 8 2 2 3 4 3 2" xfId="51591"/>
    <cellStyle name="20% - Accent1 8 2 2 3 4 4" xfId="51592"/>
    <cellStyle name="20% - Accent1 8 2 2 3 5" xfId="51593"/>
    <cellStyle name="20% - Accent1 8 2 2 3 5 2" xfId="51594"/>
    <cellStyle name="20% - Accent1 8 2 2 3 5 2 2" xfId="51595"/>
    <cellStyle name="20% - Accent1 8 2 2 3 5 3" xfId="51596"/>
    <cellStyle name="20% - Accent1 8 2 2 3 6" xfId="51597"/>
    <cellStyle name="20% - Accent1 8 2 2 3 6 2" xfId="51598"/>
    <cellStyle name="20% - Accent1 8 2 2 3 6 2 2" xfId="51599"/>
    <cellStyle name="20% - Accent1 8 2 2 3 6 3" xfId="51600"/>
    <cellStyle name="20% - Accent1 8 2 2 3 7" xfId="51601"/>
    <cellStyle name="20% - Accent1 8 2 2 3 7 2" xfId="51602"/>
    <cellStyle name="20% - Accent1 8 2 2 3 8" xfId="51603"/>
    <cellStyle name="20% - Accent1 8 2 2 3 8 2" xfId="51604"/>
    <cellStyle name="20% - Accent1 8 2 2 3 9" xfId="51605"/>
    <cellStyle name="20% - Accent1 8 2 2 4" xfId="51606"/>
    <cellStyle name="20% - Accent1 8 2 2 4 2" xfId="51607"/>
    <cellStyle name="20% - Accent1 8 2 2 4 2 2" xfId="51608"/>
    <cellStyle name="20% - Accent1 8 2 2 4 2 2 2" xfId="51609"/>
    <cellStyle name="20% - Accent1 8 2 2 4 2 3" xfId="51610"/>
    <cellStyle name="20% - Accent1 8 2 2 4 3" xfId="51611"/>
    <cellStyle name="20% - Accent1 8 2 2 4 3 2" xfId="51612"/>
    <cellStyle name="20% - Accent1 8 2 2 4 4" xfId="51613"/>
    <cellStyle name="20% - Accent1 8 2 2 5" xfId="51614"/>
    <cellStyle name="20% - Accent1 8 2 2 5 2" xfId="51615"/>
    <cellStyle name="20% - Accent1 8 2 2 5 2 2" xfId="51616"/>
    <cellStyle name="20% - Accent1 8 2 2 5 2 2 2" xfId="51617"/>
    <cellStyle name="20% - Accent1 8 2 2 5 2 3" xfId="51618"/>
    <cellStyle name="20% - Accent1 8 2 2 5 3" xfId="51619"/>
    <cellStyle name="20% - Accent1 8 2 2 5 3 2" xfId="51620"/>
    <cellStyle name="20% - Accent1 8 2 2 5 4" xfId="51621"/>
    <cellStyle name="20% - Accent1 8 2 2 6" xfId="51622"/>
    <cellStyle name="20% - Accent1 8 2 2 6 2" xfId="51623"/>
    <cellStyle name="20% - Accent1 8 2 2 6 2 2" xfId="51624"/>
    <cellStyle name="20% - Accent1 8 2 2 6 2 2 2" xfId="51625"/>
    <cellStyle name="20% - Accent1 8 2 2 6 2 3" xfId="51626"/>
    <cellStyle name="20% - Accent1 8 2 2 6 3" xfId="51627"/>
    <cellStyle name="20% - Accent1 8 2 2 6 3 2" xfId="51628"/>
    <cellStyle name="20% - Accent1 8 2 2 6 4" xfId="51629"/>
    <cellStyle name="20% - Accent1 8 2 2 7" xfId="51630"/>
    <cellStyle name="20% - Accent1 8 2 2 7 2" xfId="51631"/>
    <cellStyle name="20% - Accent1 8 2 2 7 2 2" xfId="51632"/>
    <cellStyle name="20% - Accent1 8 2 2 7 3" xfId="51633"/>
    <cellStyle name="20% - Accent1 8 2 2 8" xfId="51634"/>
    <cellStyle name="20% - Accent1 8 2 2 8 2" xfId="51635"/>
    <cellStyle name="20% - Accent1 8 2 2 8 2 2" xfId="51636"/>
    <cellStyle name="20% - Accent1 8 2 2 8 3" xfId="51637"/>
    <cellStyle name="20% - Accent1 8 2 2 9" xfId="51638"/>
    <cellStyle name="20% - Accent1 8 2 2 9 2" xfId="51639"/>
    <cellStyle name="20% - Accent1 8 2 3" xfId="51640"/>
    <cellStyle name="20% - Accent1 8 2 3 10" xfId="51641"/>
    <cellStyle name="20% - Accent1 8 2 3 10 2" xfId="51642"/>
    <cellStyle name="20% - Accent1 8 2 3 11" xfId="51643"/>
    <cellStyle name="20% - Accent1 8 2 3 2" xfId="51644"/>
    <cellStyle name="20% - Accent1 8 2 3 2 2" xfId="51645"/>
    <cellStyle name="20% - Accent1 8 2 3 2 2 2" xfId="51646"/>
    <cellStyle name="20% - Accent1 8 2 3 2 2 2 2" xfId="51647"/>
    <cellStyle name="20% - Accent1 8 2 3 2 2 2 2 2" xfId="51648"/>
    <cellStyle name="20% - Accent1 8 2 3 2 2 2 3" xfId="51649"/>
    <cellStyle name="20% - Accent1 8 2 3 2 2 3" xfId="51650"/>
    <cellStyle name="20% - Accent1 8 2 3 2 2 3 2" xfId="51651"/>
    <cellStyle name="20% - Accent1 8 2 3 2 2 4" xfId="51652"/>
    <cellStyle name="20% - Accent1 8 2 3 2 3" xfId="51653"/>
    <cellStyle name="20% - Accent1 8 2 3 2 3 2" xfId="51654"/>
    <cellStyle name="20% - Accent1 8 2 3 2 3 2 2" xfId="51655"/>
    <cellStyle name="20% - Accent1 8 2 3 2 3 2 2 2" xfId="51656"/>
    <cellStyle name="20% - Accent1 8 2 3 2 3 2 3" xfId="51657"/>
    <cellStyle name="20% - Accent1 8 2 3 2 3 3" xfId="51658"/>
    <cellStyle name="20% - Accent1 8 2 3 2 3 3 2" xfId="51659"/>
    <cellStyle name="20% - Accent1 8 2 3 2 3 4" xfId="51660"/>
    <cellStyle name="20% - Accent1 8 2 3 2 4" xfId="51661"/>
    <cellStyle name="20% - Accent1 8 2 3 2 4 2" xfId="51662"/>
    <cellStyle name="20% - Accent1 8 2 3 2 4 2 2" xfId="51663"/>
    <cellStyle name="20% - Accent1 8 2 3 2 4 2 2 2" xfId="51664"/>
    <cellStyle name="20% - Accent1 8 2 3 2 4 2 3" xfId="51665"/>
    <cellStyle name="20% - Accent1 8 2 3 2 4 3" xfId="51666"/>
    <cellStyle name="20% - Accent1 8 2 3 2 4 3 2" xfId="51667"/>
    <cellStyle name="20% - Accent1 8 2 3 2 4 4" xfId="51668"/>
    <cellStyle name="20% - Accent1 8 2 3 2 5" xfId="51669"/>
    <cellStyle name="20% - Accent1 8 2 3 2 5 2" xfId="51670"/>
    <cellStyle name="20% - Accent1 8 2 3 2 5 2 2" xfId="51671"/>
    <cellStyle name="20% - Accent1 8 2 3 2 5 3" xfId="51672"/>
    <cellStyle name="20% - Accent1 8 2 3 2 6" xfId="51673"/>
    <cellStyle name="20% - Accent1 8 2 3 2 6 2" xfId="51674"/>
    <cellStyle name="20% - Accent1 8 2 3 2 6 2 2" xfId="51675"/>
    <cellStyle name="20% - Accent1 8 2 3 2 6 3" xfId="51676"/>
    <cellStyle name="20% - Accent1 8 2 3 2 7" xfId="51677"/>
    <cellStyle name="20% - Accent1 8 2 3 2 7 2" xfId="51678"/>
    <cellStyle name="20% - Accent1 8 2 3 2 8" xfId="51679"/>
    <cellStyle name="20% - Accent1 8 2 3 2 8 2" xfId="51680"/>
    <cellStyle name="20% - Accent1 8 2 3 2 9" xfId="51681"/>
    <cellStyle name="20% - Accent1 8 2 3 3" xfId="51682"/>
    <cellStyle name="20% - Accent1 8 2 3 3 2" xfId="51683"/>
    <cellStyle name="20% - Accent1 8 2 3 3 2 2" xfId="51684"/>
    <cellStyle name="20% - Accent1 8 2 3 3 2 2 2" xfId="51685"/>
    <cellStyle name="20% - Accent1 8 2 3 3 2 2 2 2" xfId="51686"/>
    <cellStyle name="20% - Accent1 8 2 3 3 2 2 3" xfId="51687"/>
    <cellStyle name="20% - Accent1 8 2 3 3 2 3" xfId="51688"/>
    <cellStyle name="20% - Accent1 8 2 3 3 2 3 2" xfId="51689"/>
    <cellStyle name="20% - Accent1 8 2 3 3 2 4" xfId="51690"/>
    <cellStyle name="20% - Accent1 8 2 3 3 3" xfId="51691"/>
    <cellStyle name="20% - Accent1 8 2 3 3 3 2" xfId="51692"/>
    <cellStyle name="20% - Accent1 8 2 3 3 3 2 2" xfId="51693"/>
    <cellStyle name="20% - Accent1 8 2 3 3 3 2 2 2" xfId="51694"/>
    <cellStyle name="20% - Accent1 8 2 3 3 3 2 3" xfId="51695"/>
    <cellStyle name="20% - Accent1 8 2 3 3 3 3" xfId="51696"/>
    <cellStyle name="20% - Accent1 8 2 3 3 3 3 2" xfId="51697"/>
    <cellStyle name="20% - Accent1 8 2 3 3 3 4" xfId="51698"/>
    <cellStyle name="20% - Accent1 8 2 3 3 4" xfId="51699"/>
    <cellStyle name="20% - Accent1 8 2 3 3 4 2" xfId="51700"/>
    <cellStyle name="20% - Accent1 8 2 3 3 4 2 2" xfId="51701"/>
    <cellStyle name="20% - Accent1 8 2 3 3 4 2 2 2" xfId="51702"/>
    <cellStyle name="20% - Accent1 8 2 3 3 4 2 3" xfId="51703"/>
    <cellStyle name="20% - Accent1 8 2 3 3 4 3" xfId="51704"/>
    <cellStyle name="20% - Accent1 8 2 3 3 4 3 2" xfId="51705"/>
    <cellStyle name="20% - Accent1 8 2 3 3 4 4" xfId="51706"/>
    <cellStyle name="20% - Accent1 8 2 3 3 5" xfId="51707"/>
    <cellStyle name="20% - Accent1 8 2 3 3 5 2" xfId="51708"/>
    <cellStyle name="20% - Accent1 8 2 3 3 5 2 2" xfId="51709"/>
    <cellStyle name="20% - Accent1 8 2 3 3 5 3" xfId="51710"/>
    <cellStyle name="20% - Accent1 8 2 3 3 6" xfId="51711"/>
    <cellStyle name="20% - Accent1 8 2 3 3 6 2" xfId="51712"/>
    <cellStyle name="20% - Accent1 8 2 3 3 6 2 2" xfId="51713"/>
    <cellStyle name="20% - Accent1 8 2 3 3 6 3" xfId="51714"/>
    <cellStyle name="20% - Accent1 8 2 3 3 7" xfId="51715"/>
    <cellStyle name="20% - Accent1 8 2 3 3 7 2" xfId="51716"/>
    <cellStyle name="20% - Accent1 8 2 3 3 8" xfId="51717"/>
    <cellStyle name="20% - Accent1 8 2 3 3 8 2" xfId="51718"/>
    <cellStyle name="20% - Accent1 8 2 3 3 9" xfId="51719"/>
    <cellStyle name="20% - Accent1 8 2 3 4" xfId="51720"/>
    <cellStyle name="20% - Accent1 8 2 3 4 2" xfId="51721"/>
    <cellStyle name="20% - Accent1 8 2 3 4 2 2" xfId="51722"/>
    <cellStyle name="20% - Accent1 8 2 3 4 2 2 2" xfId="51723"/>
    <cellStyle name="20% - Accent1 8 2 3 4 2 3" xfId="51724"/>
    <cellStyle name="20% - Accent1 8 2 3 4 3" xfId="51725"/>
    <cellStyle name="20% - Accent1 8 2 3 4 3 2" xfId="51726"/>
    <cellStyle name="20% - Accent1 8 2 3 4 4" xfId="51727"/>
    <cellStyle name="20% - Accent1 8 2 3 5" xfId="51728"/>
    <cellStyle name="20% - Accent1 8 2 3 5 2" xfId="51729"/>
    <cellStyle name="20% - Accent1 8 2 3 5 2 2" xfId="51730"/>
    <cellStyle name="20% - Accent1 8 2 3 5 2 2 2" xfId="51731"/>
    <cellStyle name="20% - Accent1 8 2 3 5 2 3" xfId="51732"/>
    <cellStyle name="20% - Accent1 8 2 3 5 3" xfId="51733"/>
    <cellStyle name="20% - Accent1 8 2 3 5 3 2" xfId="51734"/>
    <cellStyle name="20% - Accent1 8 2 3 5 4" xfId="51735"/>
    <cellStyle name="20% - Accent1 8 2 3 6" xfId="51736"/>
    <cellStyle name="20% - Accent1 8 2 3 6 2" xfId="51737"/>
    <cellStyle name="20% - Accent1 8 2 3 6 2 2" xfId="51738"/>
    <cellStyle name="20% - Accent1 8 2 3 6 2 2 2" xfId="51739"/>
    <cellStyle name="20% - Accent1 8 2 3 6 2 3" xfId="51740"/>
    <cellStyle name="20% - Accent1 8 2 3 6 3" xfId="51741"/>
    <cellStyle name="20% - Accent1 8 2 3 6 3 2" xfId="51742"/>
    <cellStyle name="20% - Accent1 8 2 3 6 4" xfId="51743"/>
    <cellStyle name="20% - Accent1 8 2 3 7" xfId="51744"/>
    <cellStyle name="20% - Accent1 8 2 3 7 2" xfId="51745"/>
    <cellStyle name="20% - Accent1 8 2 3 7 2 2" xfId="51746"/>
    <cellStyle name="20% - Accent1 8 2 3 7 3" xfId="51747"/>
    <cellStyle name="20% - Accent1 8 2 3 8" xfId="51748"/>
    <cellStyle name="20% - Accent1 8 2 3 8 2" xfId="51749"/>
    <cellStyle name="20% - Accent1 8 2 3 8 2 2" xfId="51750"/>
    <cellStyle name="20% - Accent1 8 2 3 8 3" xfId="51751"/>
    <cellStyle name="20% - Accent1 8 2 3 9" xfId="51752"/>
    <cellStyle name="20% - Accent1 8 2 3 9 2" xfId="51753"/>
    <cellStyle name="20% - Accent1 8 2 4" xfId="51754"/>
    <cellStyle name="20% - Accent1 8 2 4 10" xfId="51755"/>
    <cellStyle name="20% - Accent1 8 2 4 10 2" xfId="51756"/>
    <cellStyle name="20% - Accent1 8 2 4 11" xfId="51757"/>
    <cellStyle name="20% - Accent1 8 2 4 2" xfId="51758"/>
    <cellStyle name="20% - Accent1 8 2 4 2 2" xfId="51759"/>
    <cellStyle name="20% - Accent1 8 2 4 2 2 2" xfId="51760"/>
    <cellStyle name="20% - Accent1 8 2 4 2 2 2 2" xfId="51761"/>
    <cellStyle name="20% - Accent1 8 2 4 2 2 2 2 2" xfId="51762"/>
    <cellStyle name="20% - Accent1 8 2 4 2 2 2 3" xfId="51763"/>
    <cellStyle name="20% - Accent1 8 2 4 2 2 3" xfId="51764"/>
    <cellStyle name="20% - Accent1 8 2 4 2 2 3 2" xfId="51765"/>
    <cellStyle name="20% - Accent1 8 2 4 2 2 4" xfId="51766"/>
    <cellStyle name="20% - Accent1 8 2 4 2 3" xfId="51767"/>
    <cellStyle name="20% - Accent1 8 2 4 2 3 2" xfId="51768"/>
    <cellStyle name="20% - Accent1 8 2 4 2 3 2 2" xfId="51769"/>
    <cellStyle name="20% - Accent1 8 2 4 2 3 2 2 2" xfId="51770"/>
    <cellStyle name="20% - Accent1 8 2 4 2 3 2 3" xfId="51771"/>
    <cellStyle name="20% - Accent1 8 2 4 2 3 3" xfId="51772"/>
    <cellStyle name="20% - Accent1 8 2 4 2 3 3 2" xfId="51773"/>
    <cellStyle name="20% - Accent1 8 2 4 2 3 4" xfId="51774"/>
    <cellStyle name="20% - Accent1 8 2 4 2 4" xfId="51775"/>
    <cellStyle name="20% - Accent1 8 2 4 2 4 2" xfId="51776"/>
    <cellStyle name="20% - Accent1 8 2 4 2 4 2 2" xfId="51777"/>
    <cellStyle name="20% - Accent1 8 2 4 2 4 2 2 2" xfId="51778"/>
    <cellStyle name="20% - Accent1 8 2 4 2 4 2 3" xfId="51779"/>
    <cellStyle name="20% - Accent1 8 2 4 2 4 3" xfId="51780"/>
    <cellStyle name="20% - Accent1 8 2 4 2 4 3 2" xfId="51781"/>
    <cellStyle name="20% - Accent1 8 2 4 2 4 4" xfId="51782"/>
    <cellStyle name="20% - Accent1 8 2 4 2 5" xfId="51783"/>
    <cellStyle name="20% - Accent1 8 2 4 2 5 2" xfId="51784"/>
    <cellStyle name="20% - Accent1 8 2 4 2 5 2 2" xfId="51785"/>
    <cellStyle name="20% - Accent1 8 2 4 2 5 3" xfId="51786"/>
    <cellStyle name="20% - Accent1 8 2 4 2 6" xfId="51787"/>
    <cellStyle name="20% - Accent1 8 2 4 2 6 2" xfId="51788"/>
    <cellStyle name="20% - Accent1 8 2 4 2 6 2 2" xfId="51789"/>
    <cellStyle name="20% - Accent1 8 2 4 2 6 3" xfId="51790"/>
    <cellStyle name="20% - Accent1 8 2 4 2 7" xfId="51791"/>
    <cellStyle name="20% - Accent1 8 2 4 2 7 2" xfId="51792"/>
    <cellStyle name="20% - Accent1 8 2 4 2 8" xfId="51793"/>
    <cellStyle name="20% - Accent1 8 2 4 2 8 2" xfId="51794"/>
    <cellStyle name="20% - Accent1 8 2 4 2 9" xfId="51795"/>
    <cellStyle name="20% - Accent1 8 2 4 3" xfId="51796"/>
    <cellStyle name="20% - Accent1 8 2 4 3 2" xfId="51797"/>
    <cellStyle name="20% - Accent1 8 2 4 3 2 2" xfId="51798"/>
    <cellStyle name="20% - Accent1 8 2 4 3 2 2 2" xfId="51799"/>
    <cellStyle name="20% - Accent1 8 2 4 3 2 2 2 2" xfId="51800"/>
    <cellStyle name="20% - Accent1 8 2 4 3 2 2 3" xfId="51801"/>
    <cellStyle name="20% - Accent1 8 2 4 3 2 3" xfId="51802"/>
    <cellStyle name="20% - Accent1 8 2 4 3 2 3 2" xfId="51803"/>
    <cellStyle name="20% - Accent1 8 2 4 3 2 4" xfId="51804"/>
    <cellStyle name="20% - Accent1 8 2 4 3 3" xfId="51805"/>
    <cellStyle name="20% - Accent1 8 2 4 3 3 2" xfId="51806"/>
    <cellStyle name="20% - Accent1 8 2 4 3 3 2 2" xfId="51807"/>
    <cellStyle name="20% - Accent1 8 2 4 3 3 2 2 2" xfId="51808"/>
    <cellStyle name="20% - Accent1 8 2 4 3 3 2 3" xfId="51809"/>
    <cellStyle name="20% - Accent1 8 2 4 3 3 3" xfId="51810"/>
    <cellStyle name="20% - Accent1 8 2 4 3 3 3 2" xfId="51811"/>
    <cellStyle name="20% - Accent1 8 2 4 3 3 4" xfId="51812"/>
    <cellStyle name="20% - Accent1 8 2 4 3 4" xfId="51813"/>
    <cellStyle name="20% - Accent1 8 2 4 3 4 2" xfId="51814"/>
    <cellStyle name="20% - Accent1 8 2 4 3 4 2 2" xfId="51815"/>
    <cellStyle name="20% - Accent1 8 2 4 3 4 2 2 2" xfId="51816"/>
    <cellStyle name="20% - Accent1 8 2 4 3 4 2 3" xfId="51817"/>
    <cellStyle name="20% - Accent1 8 2 4 3 4 3" xfId="51818"/>
    <cellStyle name="20% - Accent1 8 2 4 3 4 3 2" xfId="51819"/>
    <cellStyle name="20% - Accent1 8 2 4 3 4 4" xfId="51820"/>
    <cellStyle name="20% - Accent1 8 2 4 3 5" xfId="51821"/>
    <cellStyle name="20% - Accent1 8 2 4 3 5 2" xfId="51822"/>
    <cellStyle name="20% - Accent1 8 2 4 3 5 2 2" xfId="51823"/>
    <cellStyle name="20% - Accent1 8 2 4 3 5 3" xfId="51824"/>
    <cellStyle name="20% - Accent1 8 2 4 3 6" xfId="51825"/>
    <cellStyle name="20% - Accent1 8 2 4 3 6 2" xfId="51826"/>
    <cellStyle name="20% - Accent1 8 2 4 3 6 2 2" xfId="51827"/>
    <cellStyle name="20% - Accent1 8 2 4 3 6 3" xfId="51828"/>
    <cellStyle name="20% - Accent1 8 2 4 3 7" xfId="51829"/>
    <cellStyle name="20% - Accent1 8 2 4 3 7 2" xfId="51830"/>
    <cellStyle name="20% - Accent1 8 2 4 3 8" xfId="51831"/>
    <cellStyle name="20% - Accent1 8 2 4 3 8 2" xfId="51832"/>
    <cellStyle name="20% - Accent1 8 2 4 3 9" xfId="51833"/>
    <cellStyle name="20% - Accent1 8 2 4 4" xfId="51834"/>
    <cellStyle name="20% - Accent1 8 2 4 4 2" xfId="51835"/>
    <cellStyle name="20% - Accent1 8 2 4 4 2 2" xfId="51836"/>
    <cellStyle name="20% - Accent1 8 2 4 4 2 2 2" xfId="51837"/>
    <cellStyle name="20% - Accent1 8 2 4 4 2 3" xfId="51838"/>
    <cellStyle name="20% - Accent1 8 2 4 4 3" xfId="51839"/>
    <cellStyle name="20% - Accent1 8 2 4 4 3 2" xfId="51840"/>
    <cellStyle name="20% - Accent1 8 2 4 4 4" xfId="51841"/>
    <cellStyle name="20% - Accent1 8 2 4 5" xfId="51842"/>
    <cellStyle name="20% - Accent1 8 2 4 5 2" xfId="51843"/>
    <cellStyle name="20% - Accent1 8 2 4 5 2 2" xfId="51844"/>
    <cellStyle name="20% - Accent1 8 2 4 5 2 2 2" xfId="51845"/>
    <cellStyle name="20% - Accent1 8 2 4 5 2 3" xfId="51846"/>
    <cellStyle name="20% - Accent1 8 2 4 5 3" xfId="51847"/>
    <cellStyle name="20% - Accent1 8 2 4 5 3 2" xfId="51848"/>
    <cellStyle name="20% - Accent1 8 2 4 5 4" xfId="51849"/>
    <cellStyle name="20% - Accent1 8 2 4 6" xfId="51850"/>
    <cellStyle name="20% - Accent1 8 2 4 6 2" xfId="51851"/>
    <cellStyle name="20% - Accent1 8 2 4 6 2 2" xfId="51852"/>
    <cellStyle name="20% - Accent1 8 2 4 6 2 2 2" xfId="51853"/>
    <cellStyle name="20% - Accent1 8 2 4 6 2 3" xfId="51854"/>
    <cellStyle name="20% - Accent1 8 2 4 6 3" xfId="51855"/>
    <cellStyle name="20% - Accent1 8 2 4 6 3 2" xfId="51856"/>
    <cellStyle name="20% - Accent1 8 2 4 6 4" xfId="51857"/>
    <cellStyle name="20% - Accent1 8 2 4 7" xfId="51858"/>
    <cellStyle name="20% - Accent1 8 2 4 7 2" xfId="51859"/>
    <cellStyle name="20% - Accent1 8 2 4 7 2 2" xfId="51860"/>
    <cellStyle name="20% - Accent1 8 2 4 7 3" xfId="51861"/>
    <cellStyle name="20% - Accent1 8 2 4 8" xfId="51862"/>
    <cellStyle name="20% - Accent1 8 2 4 8 2" xfId="51863"/>
    <cellStyle name="20% - Accent1 8 2 4 8 2 2" xfId="51864"/>
    <cellStyle name="20% - Accent1 8 2 4 8 3" xfId="51865"/>
    <cellStyle name="20% - Accent1 8 2 4 9" xfId="51866"/>
    <cellStyle name="20% - Accent1 8 2 4 9 2" xfId="51867"/>
    <cellStyle name="20% - Accent1 8 2 5" xfId="51868"/>
    <cellStyle name="20% - Accent1 8 2 5 2" xfId="51869"/>
    <cellStyle name="20% - Accent1 8 2 5 2 2" xfId="51870"/>
    <cellStyle name="20% - Accent1 8 2 5 2 2 2" xfId="51871"/>
    <cellStyle name="20% - Accent1 8 2 5 2 2 2 2" xfId="51872"/>
    <cellStyle name="20% - Accent1 8 2 5 2 2 3" xfId="51873"/>
    <cellStyle name="20% - Accent1 8 2 5 2 3" xfId="51874"/>
    <cellStyle name="20% - Accent1 8 2 5 2 3 2" xfId="51875"/>
    <cellStyle name="20% - Accent1 8 2 5 2 4" xfId="51876"/>
    <cellStyle name="20% - Accent1 8 2 5 3" xfId="51877"/>
    <cellStyle name="20% - Accent1 8 2 5 3 2" xfId="51878"/>
    <cellStyle name="20% - Accent1 8 2 5 3 2 2" xfId="51879"/>
    <cellStyle name="20% - Accent1 8 2 5 3 2 2 2" xfId="51880"/>
    <cellStyle name="20% - Accent1 8 2 5 3 2 3" xfId="51881"/>
    <cellStyle name="20% - Accent1 8 2 5 3 3" xfId="51882"/>
    <cellStyle name="20% - Accent1 8 2 5 3 3 2" xfId="51883"/>
    <cellStyle name="20% - Accent1 8 2 5 3 4" xfId="51884"/>
    <cellStyle name="20% - Accent1 8 2 5 4" xfId="51885"/>
    <cellStyle name="20% - Accent1 8 2 5 4 2" xfId="51886"/>
    <cellStyle name="20% - Accent1 8 2 5 4 2 2" xfId="51887"/>
    <cellStyle name="20% - Accent1 8 2 5 4 2 2 2" xfId="51888"/>
    <cellStyle name="20% - Accent1 8 2 5 4 2 3" xfId="51889"/>
    <cellStyle name="20% - Accent1 8 2 5 4 3" xfId="51890"/>
    <cellStyle name="20% - Accent1 8 2 5 4 3 2" xfId="51891"/>
    <cellStyle name="20% - Accent1 8 2 5 4 4" xfId="51892"/>
    <cellStyle name="20% - Accent1 8 2 5 5" xfId="51893"/>
    <cellStyle name="20% - Accent1 8 2 5 5 2" xfId="51894"/>
    <cellStyle name="20% - Accent1 8 2 5 5 2 2" xfId="51895"/>
    <cellStyle name="20% - Accent1 8 2 5 5 3" xfId="51896"/>
    <cellStyle name="20% - Accent1 8 2 5 6" xfId="51897"/>
    <cellStyle name="20% - Accent1 8 2 5 6 2" xfId="51898"/>
    <cellStyle name="20% - Accent1 8 2 5 6 2 2" xfId="51899"/>
    <cellStyle name="20% - Accent1 8 2 5 6 3" xfId="51900"/>
    <cellStyle name="20% - Accent1 8 2 5 7" xfId="51901"/>
    <cellStyle name="20% - Accent1 8 2 5 7 2" xfId="51902"/>
    <cellStyle name="20% - Accent1 8 2 5 8" xfId="51903"/>
    <cellStyle name="20% - Accent1 8 2 5 8 2" xfId="51904"/>
    <cellStyle name="20% - Accent1 8 2 5 9" xfId="51905"/>
    <cellStyle name="20% - Accent1 8 2 6" xfId="51906"/>
    <cellStyle name="20% - Accent1 8 2 6 2" xfId="51907"/>
    <cellStyle name="20% - Accent1 8 2 6 2 2" xfId="51908"/>
    <cellStyle name="20% - Accent1 8 2 6 2 2 2" xfId="51909"/>
    <cellStyle name="20% - Accent1 8 2 6 2 2 2 2" xfId="51910"/>
    <cellStyle name="20% - Accent1 8 2 6 2 2 3" xfId="51911"/>
    <cellStyle name="20% - Accent1 8 2 6 2 3" xfId="51912"/>
    <cellStyle name="20% - Accent1 8 2 6 2 3 2" xfId="51913"/>
    <cellStyle name="20% - Accent1 8 2 6 2 4" xfId="51914"/>
    <cellStyle name="20% - Accent1 8 2 6 3" xfId="51915"/>
    <cellStyle name="20% - Accent1 8 2 6 3 2" xfId="51916"/>
    <cellStyle name="20% - Accent1 8 2 6 3 2 2" xfId="51917"/>
    <cellStyle name="20% - Accent1 8 2 6 3 2 2 2" xfId="51918"/>
    <cellStyle name="20% - Accent1 8 2 6 3 2 3" xfId="51919"/>
    <cellStyle name="20% - Accent1 8 2 6 3 3" xfId="51920"/>
    <cellStyle name="20% - Accent1 8 2 6 3 3 2" xfId="51921"/>
    <cellStyle name="20% - Accent1 8 2 6 3 4" xfId="51922"/>
    <cellStyle name="20% - Accent1 8 2 6 4" xfId="51923"/>
    <cellStyle name="20% - Accent1 8 2 6 4 2" xfId="51924"/>
    <cellStyle name="20% - Accent1 8 2 6 4 2 2" xfId="51925"/>
    <cellStyle name="20% - Accent1 8 2 6 4 2 2 2" xfId="51926"/>
    <cellStyle name="20% - Accent1 8 2 6 4 2 3" xfId="51927"/>
    <cellStyle name="20% - Accent1 8 2 6 4 3" xfId="51928"/>
    <cellStyle name="20% - Accent1 8 2 6 4 3 2" xfId="51929"/>
    <cellStyle name="20% - Accent1 8 2 6 4 4" xfId="51930"/>
    <cellStyle name="20% - Accent1 8 2 6 5" xfId="51931"/>
    <cellStyle name="20% - Accent1 8 2 6 5 2" xfId="51932"/>
    <cellStyle name="20% - Accent1 8 2 6 5 2 2" xfId="51933"/>
    <cellStyle name="20% - Accent1 8 2 6 5 3" xfId="51934"/>
    <cellStyle name="20% - Accent1 8 2 6 6" xfId="51935"/>
    <cellStyle name="20% - Accent1 8 2 6 6 2" xfId="51936"/>
    <cellStyle name="20% - Accent1 8 2 6 6 2 2" xfId="51937"/>
    <cellStyle name="20% - Accent1 8 2 6 6 3" xfId="51938"/>
    <cellStyle name="20% - Accent1 8 2 6 7" xfId="51939"/>
    <cellStyle name="20% - Accent1 8 2 6 7 2" xfId="51940"/>
    <cellStyle name="20% - Accent1 8 2 6 8" xfId="51941"/>
    <cellStyle name="20% - Accent1 8 2 6 8 2" xfId="51942"/>
    <cellStyle name="20% - Accent1 8 2 6 9" xfId="51943"/>
    <cellStyle name="20% - Accent1 8 2 7" xfId="51944"/>
    <cellStyle name="20% - Accent1 8 2 7 2" xfId="51945"/>
    <cellStyle name="20% - Accent1 8 2 7 2 2" xfId="51946"/>
    <cellStyle name="20% - Accent1 8 2 7 2 2 2" xfId="51947"/>
    <cellStyle name="20% - Accent1 8 2 7 2 3" xfId="51948"/>
    <cellStyle name="20% - Accent1 8 2 7 3" xfId="51949"/>
    <cellStyle name="20% - Accent1 8 2 7 3 2" xfId="51950"/>
    <cellStyle name="20% - Accent1 8 2 7 4" xfId="51951"/>
    <cellStyle name="20% - Accent1 8 2 8" xfId="51952"/>
    <cellStyle name="20% - Accent1 8 2 8 2" xfId="51953"/>
    <cellStyle name="20% - Accent1 8 2 8 2 2" xfId="51954"/>
    <cellStyle name="20% - Accent1 8 2 8 2 2 2" xfId="51955"/>
    <cellStyle name="20% - Accent1 8 2 8 2 3" xfId="51956"/>
    <cellStyle name="20% - Accent1 8 2 8 3" xfId="51957"/>
    <cellStyle name="20% - Accent1 8 2 8 3 2" xfId="51958"/>
    <cellStyle name="20% - Accent1 8 2 8 4" xfId="51959"/>
    <cellStyle name="20% - Accent1 8 2 9" xfId="51960"/>
    <cellStyle name="20% - Accent1 8 2 9 2" xfId="51961"/>
    <cellStyle name="20% - Accent1 8 2 9 2 2" xfId="51962"/>
    <cellStyle name="20% - Accent1 8 2 9 2 2 2" xfId="51963"/>
    <cellStyle name="20% - Accent1 8 2 9 2 3" xfId="51964"/>
    <cellStyle name="20% - Accent1 8 2 9 3" xfId="51965"/>
    <cellStyle name="20% - Accent1 8 2 9 3 2" xfId="51966"/>
    <cellStyle name="20% - Accent1 8 2 9 4" xfId="51967"/>
    <cellStyle name="20% - Accent1 8 3" xfId="51968"/>
    <cellStyle name="20% - Accent1 8 3 10" xfId="51969"/>
    <cellStyle name="20% - Accent1 8 3 10 2" xfId="51970"/>
    <cellStyle name="20% - Accent1 8 3 11" xfId="51971"/>
    <cellStyle name="20% - Accent1 8 3 2" xfId="51972"/>
    <cellStyle name="20% - Accent1 8 3 2 2" xfId="51973"/>
    <cellStyle name="20% - Accent1 8 3 2 2 2" xfId="51974"/>
    <cellStyle name="20% - Accent1 8 3 2 2 2 2" xfId="51975"/>
    <cellStyle name="20% - Accent1 8 3 2 2 2 2 2" xfId="51976"/>
    <cellStyle name="20% - Accent1 8 3 2 2 2 3" xfId="51977"/>
    <cellStyle name="20% - Accent1 8 3 2 2 3" xfId="51978"/>
    <cellStyle name="20% - Accent1 8 3 2 2 3 2" xfId="51979"/>
    <cellStyle name="20% - Accent1 8 3 2 2 4" xfId="51980"/>
    <cellStyle name="20% - Accent1 8 3 2 3" xfId="51981"/>
    <cellStyle name="20% - Accent1 8 3 2 3 2" xfId="51982"/>
    <cellStyle name="20% - Accent1 8 3 2 3 2 2" xfId="51983"/>
    <cellStyle name="20% - Accent1 8 3 2 3 2 2 2" xfId="51984"/>
    <cellStyle name="20% - Accent1 8 3 2 3 2 3" xfId="51985"/>
    <cellStyle name="20% - Accent1 8 3 2 3 3" xfId="51986"/>
    <cellStyle name="20% - Accent1 8 3 2 3 3 2" xfId="51987"/>
    <cellStyle name="20% - Accent1 8 3 2 3 4" xfId="51988"/>
    <cellStyle name="20% - Accent1 8 3 2 4" xfId="51989"/>
    <cellStyle name="20% - Accent1 8 3 2 4 2" xfId="51990"/>
    <cellStyle name="20% - Accent1 8 3 2 4 2 2" xfId="51991"/>
    <cellStyle name="20% - Accent1 8 3 2 4 2 2 2" xfId="51992"/>
    <cellStyle name="20% - Accent1 8 3 2 4 2 3" xfId="51993"/>
    <cellStyle name="20% - Accent1 8 3 2 4 3" xfId="51994"/>
    <cellStyle name="20% - Accent1 8 3 2 4 3 2" xfId="51995"/>
    <cellStyle name="20% - Accent1 8 3 2 4 4" xfId="51996"/>
    <cellStyle name="20% - Accent1 8 3 2 5" xfId="51997"/>
    <cellStyle name="20% - Accent1 8 3 2 5 2" xfId="51998"/>
    <cellStyle name="20% - Accent1 8 3 2 5 2 2" xfId="51999"/>
    <cellStyle name="20% - Accent1 8 3 2 5 3" xfId="52000"/>
    <cellStyle name="20% - Accent1 8 3 2 6" xfId="52001"/>
    <cellStyle name="20% - Accent1 8 3 2 6 2" xfId="52002"/>
    <cellStyle name="20% - Accent1 8 3 2 6 2 2" xfId="52003"/>
    <cellStyle name="20% - Accent1 8 3 2 6 3" xfId="52004"/>
    <cellStyle name="20% - Accent1 8 3 2 7" xfId="52005"/>
    <cellStyle name="20% - Accent1 8 3 2 7 2" xfId="52006"/>
    <cellStyle name="20% - Accent1 8 3 2 8" xfId="52007"/>
    <cellStyle name="20% - Accent1 8 3 2 8 2" xfId="52008"/>
    <cellStyle name="20% - Accent1 8 3 2 9" xfId="52009"/>
    <cellStyle name="20% - Accent1 8 3 3" xfId="52010"/>
    <cellStyle name="20% - Accent1 8 3 3 2" xfId="52011"/>
    <cellStyle name="20% - Accent1 8 3 3 2 2" xfId="52012"/>
    <cellStyle name="20% - Accent1 8 3 3 2 2 2" xfId="52013"/>
    <cellStyle name="20% - Accent1 8 3 3 2 2 2 2" xfId="52014"/>
    <cellStyle name="20% - Accent1 8 3 3 2 2 3" xfId="52015"/>
    <cellStyle name="20% - Accent1 8 3 3 2 3" xfId="52016"/>
    <cellStyle name="20% - Accent1 8 3 3 2 3 2" xfId="52017"/>
    <cellStyle name="20% - Accent1 8 3 3 2 4" xfId="52018"/>
    <cellStyle name="20% - Accent1 8 3 3 3" xfId="52019"/>
    <cellStyle name="20% - Accent1 8 3 3 3 2" xfId="52020"/>
    <cellStyle name="20% - Accent1 8 3 3 3 2 2" xfId="52021"/>
    <cellStyle name="20% - Accent1 8 3 3 3 2 2 2" xfId="52022"/>
    <cellStyle name="20% - Accent1 8 3 3 3 2 3" xfId="52023"/>
    <cellStyle name="20% - Accent1 8 3 3 3 3" xfId="52024"/>
    <cellStyle name="20% - Accent1 8 3 3 3 3 2" xfId="52025"/>
    <cellStyle name="20% - Accent1 8 3 3 3 4" xfId="52026"/>
    <cellStyle name="20% - Accent1 8 3 3 4" xfId="52027"/>
    <cellStyle name="20% - Accent1 8 3 3 4 2" xfId="52028"/>
    <cellStyle name="20% - Accent1 8 3 3 4 2 2" xfId="52029"/>
    <cellStyle name="20% - Accent1 8 3 3 4 2 2 2" xfId="52030"/>
    <cellStyle name="20% - Accent1 8 3 3 4 2 3" xfId="52031"/>
    <cellStyle name="20% - Accent1 8 3 3 4 3" xfId="52032"/>
    <cellStyle name="20% - Accent1 8 3 3 4 3 2" xfId="52033"/>
    <cellStyle name="20% - Accent1 8 3 3 4 4" xfId="52034"/>
    <cellStyle name="20% - Accent1 8 3 3 5" xfId="52035"/>
    <cellStyle name="20% - Accent1 8 3 3 5 2" xfId="52036"/>
    <cellStyle name="20% - Accent1 8 3 3 5 2 2" xfId="52037"/>
    <cellStyle name="20% - Accent1 8 3 3 5 3" xfId="52038"/>
    <cellStyle name="20% - Accent1 8 3 3 6" xfId="52039"/>
    <cellStyle name="20% - Accent1 8 3 3 6 2" xfId="52040"/>
    <cellStyle name="20% - Accent1 8 3 3 6 2 2" xfId="52041"/>
    <cellStyle name="20% - Accent1 8 3 3 6 3" xfId="52042"/>
    <cellStyle name="20% - Accent1 8 3 3 7" xfId="52043"/>
    <cellStyle name="20% - Accent1 8 3 3 7 2" xfId="52044"/>
    <cellStyle name="20% - Accent1 8 3 3 8" xfId="52045"/>
    <cellStyle name="20% - Accent1 8 3 3 8 2" xfId="52046"/>
    <cellStyle name="20% - Accent1 8 3 3 9" xfId="52047"/>
    <cellStyle name="20% - Accent1 8 3 4" xfId="52048"/>
    <cellStyle name="20% - Accent1 8 3 4 2" xfId="52049"/>
    <cellStyle name="20% - Accent1 8 3 4 2 2" xfId="52050"/>
    <cellStyle name="20% - Accent1 8 3 4 2 2 2" xfId="52051"/>
    <cellStyle name="20% - Accent1 8 3 4 2 3" xfId="52052"/>
    <cellStyle name="20% - Accent1 8 3 4 3" xfId="52053"/>
    <cellStyle name="20% - Accent1 8 3 4 3 2" xfId="52054"/>
    <cellStyle name="20% - Accent1 8 3 4 4" xfId="52055"/>
    <cellStyle name="20% - Accent1 8 3 5" xfId="52056"/>
    <cellStyle name="20% - Accent1 8 3 5 2" xfId="52057"/>
    <cellStyle name="20% - Accent1 8 3 5 2 2" xfId="52058"/>
    <cellStyle name="20% - Accent1 8 3 5 2 2 2" xfId="52059"/>
    <cellStyle name="20% - Accent1 8 3 5 2 3" xfId="52060"/>
    <cellStyle name="20% - Accent1 8 3 5 3" xfId="52061"/>
    <cellStyle name="20% - Accent1 8 3 5 3 2" xfId="52062"/>
    <cellStyle name="20% - Accent1 8 3 5 4" xfId="52063"/>
    <cellStyle name="20% - Accent1 8 3 6" xfId="52064"/>
    <cellStyle name="20% - Accent1 8 3 6 2" xfId="52065"/>
    <cellStyle name="20% - Accent1 8 3 6 2 2" xfId="52066"/>
    <cellStyle name="20% - Accent1 8 3 6 2 2 2" xfId="52067"/>
    <cellStyle name="20% - Accent1 8 3 6 2 3" xfId="52068"/>
    <cellStyle name="20% - Accent1 8 3 6 3" xfId="52069"/>
    <cellStyle name="20% - Accent1 8 3 6 3 2" xfId="52070"/>
    <cellStyle name="20% - Accent1 8 3 6 4" xfId="52071"/>
    <cellStyle name="20% - Accent1 8 3 7" xfId="52072"/>
    <cellStyle name="20% - Accent1 8 3 7 2" xfId="52073"/>
    <cellStyle name="20% - Accent1 8 3 7 2 2" xfId="52074"/>
    <cellStyle name="20% - Accent1 8 3 7 3" xfId="52075"/>
    <cellStyle name="20% - Accent1 8 3 8" xfId="52076"/>
    <cellStyle name="20% - Accent1 8 3 8 2" xfId="52077"/>
    <cellStyle name="20% - Accent1 8 3 8 2 2" xfId="52078"/>
    <cellStyle name="20% - Accent1 8 3 8 3" xfId="52079"/>
    <cellStyle name="20% - Accent1 8 3 9" xfId="52080"/>
    <cellStyle name="20% - Accent1 8 3 9 2" xfId="52081"/>
    <cellStyle name="20% - Accent1 8 4" xfId="52082"/>
    <cellStyle name="20% - Accent1 8 4 10" xfId="52083"/>
    <cellStyle name="20% - Accent1 8 4 10 2" xfId="52084"/>
    <cellStyle name="20% - Accent1 8 4 11" xfId="52085"/>
    <cellStyle name="20% - Accent1 8 4 2" xfId="52086"/>
    <cellStyle name="20% - Accent1 8 4 2 2" xfId="52087"/>
    <cellStyle name="20% - Accent1 8 4 2 2 2" xfId="52088"/>
    <cellStyle name="20% - Accent1 8 4 2 2 2 2" xfId="52089"/>
    <cellStyle name="20% - Accent1 8 4 2 2 2 2 2" xfId="52090"/>
    <cellStyle name="20% - Accent1 8 4 2 2 2 3" xfId="52091"/>
    <cellStyle name="20% - Accent1 8 4 2 2 3" xfId="52092"/>
    <cellStyle name="20% - Accent1 8 4 2 2 3 2" xfId="52093"/>
    <cellStyle name="20% - Accent1 8 4 2 2 4" xfId="52094"/>
    <cellStyle name="20% - Accent1 8 4 2 3" xfId="52095"/>
    <cellStyle name="20% - Accent1 8 4 2 3 2" xfId="52096"/>
    <cellStyle name="20% - Accent1 8 4 2 3 2 2" xfId="52097"/>
    <cellStyle name="20% - Accent1 8 4 2 3 2 2 2" xfId="52098"/>
    <cellStyle name="20% - Accent1 8 4 2 3 2 3" xfId="52099"/>
    <cellStyle name="20% - Accent1 8 4 2 3 3" xfId="52100"/>
    <cellStyle name="20% - Accent1 8 4 2 3 3 2" xfId="52101"/>
    <cellStyle name="20% - Accent1 8 4 2 3 4" xfId="52102"/>
    <cellStyle name="20% - Accent1 8 4 2 4" xfId="52103"/>
    <cellStyle name="20% - Accent1 8 4 2 4 2" xfId="52104"/>
    <cellStyle name="20% - Accent1 8 4 2 4 2 2" xfId="52105"/>
    <cellStyle name="20% - Accent1 8 4 2 4 2 2 2" xfId="52106"/>
    <cellStyle name="20% - Accent1 8 4 2 4 2 3" xfId="52107"/>
    <cellStyle name="20% - Accent1 8 4 2 4 3" xfId="52108"/>
    <cellStyle name="20% - Accent1 8 4 2 4 3 2" xfId="52109"/>
    <cellStyle name="20% - Accent1 8 4 2 4 4" xfId="52110"/>
    <cellStyle name="20% - Accent1 8 4 2 5" xfId="52111"/>
    <cellStyle name="20% - Accent1 8 4 2 5 2" xfId="52112"/>
    <cellStyle name="20% - Accent1 8 4 2 5 2 2" xfId="52113"/>
    <cellStyle name="20% - Accent1 8 4 2 5 3" xfId="52114"/>
    <cellStyle name="20% - Accent1 8 4 2 6" xfId="52115"/>
    <cellStyle name="20% - Accent1 8 4 2 6 2" xfId="52116"/>
    <cellStyle name="20% - Accent1 8 4 2 6 2 2" xfId="52117"/>
    <cellStyle name="20% - Accent1 8 4 2 6 3" xfId="52118"/>
    <cellStyle name="20% - Accent1 8 4 2 7" xfId="52119"/>
    <cellStyle name="20% - Accent1 8 4 2 7 2" xfId="52120"/>
    <cellStyle name="20% - Accent1 8 4 2 8" xfId="52121"/>
    <cellStyle name="20% - Accent1 8 4 2 8 2" xfId="52122"/>
    <cellStyle name="20% - Accent1 8 4 2 9" xfId="52123"/>
    <cellStyle name="20% - Accent1 8 4 3" xfId="52124"/>
    <cellStyle name="20% - Accent1 8 4 3 2" xfId="52125"/>
    <cellStyle name="20% - Accent1 8 4 3 2 2" xfId="52126"/>
    <cellStyle name="20% - Accent1 8 4 3 2 2 2" xfId="52127"/>
    <cellStyle name="20% - Accent1 8 4 3 2 2 2 2" xfId="52128"/>
    <cellStyle name="20% - Accent1 8 4 3 2 2 3" xfId="52129"/>
    <cellStyle name="20% - Accent1 8 4 3 2 3" xfId="52130"/>
    <cellStyle name="20% - Accent1 8 4 3 2 3 2" xfId="52131"/>
    <cellStyle name="20% - Accent1 8 4 3 2 4" xfId="52132"/>
    <cellStyle name="20% - Accent1 8 4 3 3" xfId="52133"/>
    <cellStyle name="20% - Accent1 8 4 3 3 2" xfId="52134"/>
    <cellStyle name="20% - Accent1 8 4 3 3 2 2" xfId="52135"/>
    <cellStyle name="20% - Accent1 8 4 3 3 2 2 2" xfId="52136"/>
    <cellStyle name="20% - Accent1 8 4 3 3 2 3" xfId="52137"/>
    <cellStyle name="20% - Accent1 8 4 3 3 3" xfId="52138"/>
    <cellStyle name="20% - Accent1 8 4 3 3 3 2" xfId="52139"/>
    <cellStyle name="20% - Accent1 8 4 3 3 4" xfId="52140"/>
    <cellStyle name="20% - Accent1 8 4 3 4" xfId="52141"/>
    <cellStyle name="20% - Accent1 8 4 3 4 2" xfId="52142"/>
    <cellStyle name="20% - Accent1 8 4 3 4 2 2" xfId="52143"/>
    <cellStyle name="20% - Accent1 8 4 3 4 2 2 2" xfId="52144"/>
    <cellStyle name="20% - Accent1 8 4 3 4 2 3" xfId="52145"/>
    <cellStyle name="20% - Accent1 8 4 3 4 3" xfId="52146"/>
    <cellStyle name="20% - Accent1 8 4 3 4 3 2" xfId="52147"/>
    <cellStyle name="20% - Accent1 8 4 3 4 4" xfId="52148"/>
    <cellStyle name="20% - Accent1 8 4 3 5" xfId="52149"/>
    <cellStyle name="20% - Accent1 8 4 3 5 2" xfId="52150"/>
    <cellStyle name="20% - Accent1 8 4 3 5 2 2" xfId="52151"/>
    <cellStyle name="20% - Accent1 8 4 3 5 3" xfId="52152"/>
    <cellStyle name="20% - Accent1 8 4 3 6" xfId="52153"/>
    <cellStyle name="20% - Accent1 8 4 3 6 2" xfId="52154"/>
    <cellStyle name="20% - Accent1 8 4 3 6 2 2" xfId="52155"/>
    <cellStyle name="20% - Accent1 8 4 3 6 3" xfId="52156"/>
    <cellStyle name="20% - Accent1 8 4 3 7" xfId="52157"/>
    <cellStyle name="20% - Accent1 8 4 3 7 2" xfId="52158"/>
    <cellStyle name="20% - Accent1 8 4 3 8" xfId="52159"/>
    <cellStyle name="20% - Accent1 8 4 3 8 2" xfId="52160"/>
    <cellStyle name="20% - Accent1 8 4 3 9" xfId="52161"/>
    <cellStyle name="20% - Accent1 8 4 4" xfId="52162"/>
    <cellStyle name="20% - Accent1 8 4 4 2" xfId="52163"/>
    <cellStyle name="20% - Accent1 8 4 4 2 2" xfId="52164"/>
    <cellStyle name="20% - Accent1 8 4 4 2 2 2" xfId="52165"/>
    <cellStyle name="20% - Accent1 8 4 4 2 3" xfId="52166"/>
    <cellStyle name="20% - Accent1 8 4 4 3" xfId="52167"/>
    <cellStyle name="20% - Accent1 8 4 4 3 2" xfId="52168"/>
    <cellStyle name="20% - Accent1 8 4 4 4" xfId="52169"/>
    <cellStyle name="20% - Accent1 8 4 5" xfId="52170"/>
    <cellStyle name="20% - Accent1 8 4 5 2" xfId="52171"/>
    <cellStyle name="20% - Accent1 8 4 5 2 2" xfId="52172"/>
    <cellStyle name="20% - Accent1 8 4 5 2 2 2" xfId="52173"/>
    <cellStyle name="20% - Accent1 8 4 5 2 3" xfId="52174"/>
    <cellStyle name="20% - Accent1 8 4 5 3" xfId="52175"/>
    <cellStyle name="20% - Accent1 8 4 5 3 2" xfId="52176"/>
    <cellStyle name="20% - Accent1 8 4 5 4" xfId="52177"/>
    <cellStyle name="20% - Accent1 8 4 6" xfId="52178"/>
    <cellStyle name="20% - Accent1 8 4 6 2" xfId="52179"/>
    <cellStyle name="20% - Accent1 8 4 6 2 2" xfId="52180"/>
    <cellStyle name="20% - Accent1 8 4 6 2 2 2" xfId="52181"/>
    <cellStyle name="20% - Accent1 8 4 6 2 3" xfId="52182"/>
    <cellStyle name="20% - Accent1 8 4 6 3" xfId="52183"/>
    <cellStyle name="20% - Accent1 8 4 6 3 2" xfId="52184"/>
    <cellStyle name="20% - Accent1 8 4 6 4" xfId="52185"/>
    <cellStyle name="20% - Accent1 8 4 7" xfId="52186"/>
    <cellStyle name="20% - Accent1 8 4 7 2" xfId="52187"/>
    <cellStyle name="20% - Accent1 8 4 7 2 2" xfId="52188"/>
    <cellStyle name="20% - Accent1 8 4 7 3" xfId="52189"/>
    <cellStyle name="20% - Accent1 8 4 8" xfId="52190"/>
    <cellStyle name="20% - Accent1 8 4 8 2" xfId="52191"/>
    <cellStyle name="20% - Accent1 8 4 8 2 2" xfId="52192"/>
    <cellStyle name="20% - Accent1 8 4 8 3" xfId="52193"/>
    <cellStyle name="20% - Accent1 8 4 9" xfId="52194"/>
    <cellStyle name="20% - Accent1 8 4 9 2" xfId="52195"/>
    <cellStyle name="20% - Accent1 8 5" xfId="52196"/>
    <cellStyle name="20% - Accent1 8 5 10" xfId="52197"/>
    <cellStyle name="20% - Accent1 8 5 10 2" xfId="52198"/>
    <cellStyle name="20% - Accent1 8 5 11" xfId="52199"/>
    <cellStyle name="20% - Accent1 8 5 2" xfId="52200"/>
    <cellStyle name="20% - Accent1 8 5 2 2" xfId="52201"/>
    <cellStyle name="20% - Accent1 8 5 2 2 2" xfId="52202"/>
    <cellStyle name="20% - Accent1 8 5 2 2 2 2" xfId="52203"/>
    <cellStyle name="20% - Accent1 8 5 2 2 2 2 2" xfId="52204"/>
    <cellStyle name="20% - Accent1 8 5 2 2 2 3" xfId="52205"/>
    <cellStyle name="20% - Accent1 8 5 2 2 3" xfId="52206"/>
    <cellStyle name="20% - Accent1 8 5 2 2 3 2" xfId="52207"/>
    <cellStyle name="20% - Accent1 8 5 2 2 4" xfId="52208"/>
    <cellStyle name="20% - Accent1 8 5 2 3" xfId="52209"/>
    <cellStyle name="20% - Accent1 8 5 2 3 2" xfId="52210"/>
    <cellStyle name="20% - Accent1 8 5 2 3 2 2" xfId="52211"/>
    <cellStyle name="20% - Accent1 8 5 2 3 2 2 2" xfId="52212"/>
    <cellStyle name="20% - Accent1 8 5 2 3 2 3" xfId="52213"/>
    <cellStyle name="20% - Accent1 8 5 2 3 3" xfId="52214"/>
    <cellStyle name="20% - Accent1 8 5 2 3 3 2" xfId="52215"/>
    <cellStyle name="20% - Accent1 8 5 2 3 4" xfId="52216"/>
    <cellStyle name="20% - Accent1 8 5 2 4" xfId="52217"/>
    <cellStyle name="20% - Accent1 8 5 2 4 2" xfId="52218"/>
    <cellStyle name="20% - Accent1 8 5 2 4 2 2" xfId="52219"/>
    <cellStyle name="20% - Accent1 8 5 2 4 2 2 2" xfId="52220"/>
    <cellStyle name="20% - Accent1 8 5 2 4 2 3" xfId="52221"/>
    <cellStyle name="20% - Accent1 8 5 2 4 3" xfId="52222"/>
    <cellStyle name="20% - Accent1 8 5 2 4 3 2" xfId="52223"/>
    <cellStyle name="20% - Accent1 8 5 2 4 4" xfId="52224"/>
    <cellStyle name="20% - Accent1 8 5 2 5" xfId="52225"/>
    <cellStyle name="20% - Accent1 8 5 2 5 2" xfId="52226"/>
    <cellStyle name="20% - Accent1 8 5 2 5 2 2" xfId="52227"/>
    <cellStyle name="20% - Accent1 8 5 2 5 3" xfId="52228"/>
    <cellStyle name="20% - Accent1 8 5 2 6" xfId="52229"/>
    <cellStyle name="20% - Accent1 8 5 2 6 2" xfId="52230"/>
    <cellStyle name="20% - Accent1 8 5 2 6 2 2" xfId="52231"/>
    <cellStyle name="20% - Accent1 8 5 2 6 3" xfId="52232"/>
    <cellStyle name="20% - Accent1 8 5 2 7" xfId="52233"/>
    <cellStyle name="20% - Accent1 8 5 2 7 2" xfId="52234"/>
    <cellStyle name="20% - Accent1 8 5 2 8" xfId="52235"/>
    <cellStyle name="20% - Accent1 8 5 2 8 2" xfId="52236"/>
    <cellStyle name="20% - Accent1 8 5 2 9" xfId="52237"/>
    <cellStyle name="20% - Accent1 8 5 3" xfId="52238"/>
    <cellStyle name="20% - Accent1 8 5 3 2" xfId="52239"/>
    <cellStyle name="20% - Accent1 8 5 3 2 2" xfId="52240"/>
    <cellStyle name="20% - Accent1 8 5 3 2 2 2" xfId="52241"/>
    <cellStyle name="20% - Accent1 8 5 3 2 2 2 2" xfId="52242"/>
    <cellStyle name="20% - Accent1 8 5 3 2 2 3" xfId="52243"/>
    <cellStyle name="20% - Accent1 8 5 3 2 3" xfId="52244"/>
    <cellStyle name="20% - Accent1 8 5 3 2 3 2" xfId="52245"/>
    <cellStyle name="20% - Accent1 8 5 3 2 4" xfId="52246"/>
    <cellStyle name="20% - Accent1 8 5 3 3" xfId="52247"/>
    <cellStyle name="20% - Accent1 8 5 3 3 2" xfId="52248"/>
    <cellStyle name="20% - Accent1 8 5 3 3 2 2" xfId="52249"/>
    <cellStyle name="20% - Accent1 8 5 3 3 2 2 2" xfId="52250"/>
    <cellStyle name="20% - Accent1 8 5 3 3 2 3" xfId="52251"/>
    <cellStyle name="20% - Accent1 8 5 3 3 3" xfId="52252"/>
    <cellStyle name="20% - Accent1 8 5 3 3 3 2" xfId="52253"/>
    <cellStyle name="20% - Accent1 8 5 3 3 4" xfId="52254"/>
    <cellStyle name="20% - Accent1 8 5 3 4" xfId="52255"/>
    <cellStyle name="20% - Accent1 8 5 3 4 2" xfId="52256"/>
    <cellStyle name="20% - Accent1 8 5 3 4 2 2" xfId="52257"/>
    <cellStyle name="20% - Accent1 8 5 3 4 2 2 2" xfId="52258"/>
    <cellStyle name="20% - Accent1 8 5 3 4 2 3" xfId="52259"/>
    <cellStyle name="20% - Accent1 8 5 3 4 3" xfId="52260"/>
    <cellStyle name="20% - Accent1 8 5 3 4 3 2" xfId="52261"/>
    <cellStyle name="20% - Accent1 8 5 3 4 4" xfId="52262"/>
    <cellStyle name="20% - Accent1 8 5 3 5" xfId="52263"/>
    <cellStyle name="20% - Accent1 8 5 3 5 2" xfId="52264"/>
    <cellStyle name="20% - Accent1 8 5 3 5 2 2" xfId="52265"/>
    <cellStyle name="20% - Accent1 8 5 3 5 3" xfId="52266"/>
    <cellStyle name="20% - Accent1 8 5 3 6" xfId="52267"/>
    <cellStyle name="20% - Accent1 8 5 3 6 2" xfId="52268"/>
    <cellStyle name="20% - Accent1 8 5 3 6 2 2" xfId="52269"/>
    <cellStyle name="20% - Accent1 8 5 3 6 3" xfId="52270"/>
    <cellStyle name="20% - Accent1 8 5 3 7" xfId="52271"/>
    <cellStyle name="20% - Accent1 8 5 3 7 2" xfId="52272"/>
    <cellStyle name="20% - Accent1 8 5 3 8" xfId="52273"/>
    <cellStyle name="20% - Accent1 8 5 3 8 2" xfId="52274"/>
    <cellStyle name="20% - Accent1 8 5 3 9" xfId="52275"/>
    <cellStyle name="20% - Accent1 8 5 4" xfId="52276"/>
    <cellStyle name="20% - Accent1 8 5 4 2" xfId="52277"/>
    <cellStyle name="20% - Accent1 8 5 4 2 2" xfId="52278"/>
    <cellStyle name="20% - Accent1 8 5 4 2 2 2" xfId="52279"/>
    <cellStyle name="20% - Accent1 8 5 4 2 3" xfId="52280"/>
    <cellStyle name="20% - Accent1 8 5 4 3" xfId="52281"/>
    <cellStyle name="20% - Accent1 8 5 4 3 2" xfId="52282"/>
    <cellStyle name="20% - Accent1 8 5 4 4" xfId="52283"/>
    <cellStyle name="20% - Accent1 8 5 5" xfId="52284"/>
    <cellStyle name="20% - Accent1 8 5 5 2" xfId="52285"/>
    <cellStyle name="20% - Accent1 8 5 5 2 2" xfId="52286"/>
    <cellStyle name="20% - Accent1 8 5 5 2 2 2" xfId="52287"/>
    <cellStyle name="20% - Accent1 8 5 5 2 3" xfId="52288"/>
    <cellStyle name="20% - Accent1 8 5 5 3" xfId="52289"/>
    <cellStyle name="20% - Accent1 8 5 5 3 2" xfId="52290"/>
    <cellStyle name="20% - Accent1 8 5 5 4" xfId="52291"/>
    <cellStyle name="20% - Accent1 8 5 6" xfId="52292"/>
    <cellStyle name="20% - Accent1 8 5 6 2" xfId="52293"/>
    <cellStyle name="20% - Accent1 8 5 6 2 2" xfId="52294"/>
    <cellStyle name="20% - Accent1 8 5 6 2 2 2" xfId="52295"/>
    <cellStyle name="20% - Accent1 8 5 6 2 3" xfId="52296"/>
    <cellStyle name="20% - Accent1 8 5 6 3" xfId="52297"/>
    <cellStyle name="20% - Accent1 8 5 6 3 2" xfId="52298"/>
    <cellStyle name="20% - Accent1 8 5 6 4" xfId="52299"/>
    <cellStyle name="20% - Accent1 8 5 7" xfId="52300"/>
    <cellStyle name="20% - Accent1 8 5 7 2" xfId="52301"/>
    <cellStyle name="20% - Accent1 8 5 7 2 2" xfId="52302"/>
    <cellStyle name="20% - Accent1 8 5 7 3" xfId="52303"/>
    <cellStyle name="20% - Accent1 8 5 8" xfId="52304"/>
    <cellStyle name="20% - Accent1 8 5 8 2" xfId="52305"/>
    <cellStyle name="20% - Accent1 8 5 8 2 2" xfId="52306"/>
    <cellStyle name="20% - Accent1 8 5 8 3" xfId="52307"/>
    <cellStyle name="20% - Accent1 8 5 9" xfId="52308"/>
    <cellStyle name="20% - Accent1 8 5 9 2" xfId="52309"/>
    <cellStyle name="20% - Accent1 8 6" xfId="52310"/>
    <cellStyle name="20% - Accent1 8 6 2" xfId="52311"/>
    <cellStyle name="20% - Accent1 8 6 2 2" xfId="52312"/>
    <cellStyle name="20% - Accent1 8 6 2 2 2" xfId="52313"/>
    <cellStyle name="20% - Accent1 8 6 2 2 2 2" xfId="52314"/>
    <cellStyle name="20% - Accent1 8 6 2 2 3" xfId="52315"/>
    <cellStyle name="20% - Accent1 8 6 2 3" xfId="52316"/>
    <cellStyle name="20% - Accent1 8 6 2 3 2" xfId="52317"/>
    <cellStyle name="20% - Accent1 8 6 2 4" xfId="52318"/>
    <cellStyle name="20% - Accent1 8 6 3" xfId="52319"/>
    <cellStyle name="20% - Accent1 8 6 3 2" xfId="52320"/>
    <cellStyle name="20% - Accent1 8 6 3 2 2" xfId="52321"/>
    <cellStyle name="20% - Accent1 8 6 3 2 2 2" xfId="52322"/>
    <cellStyle name="20% - Accent1 8 6 3 2 3" xfId="52323"/>
    <cellStyle name="20% - Accent1 8 6 3 3" xfId="52324"/>
    <cellStyle name="20% - Accent1 8 6 3 3 2" xfId="52325"/>
    <cellStyle name="20% - Accent1 8 6 3 4" xfId="52326"/>
    <cellStyle name="20% - Accent1 8 6 4" xfId="52327"/>
    <cellStyle name="20% - Accent1 8 6 4 2" xfId="52328"/>
    <cellStyle name="20% - Accent1 8 6 4 2 2" xfId="52329"/>
    <cellStyle name="20% - Accent1 8 6 4 2 2 2" xfId="52330"/>
    <cellStyle name="20% - Accent1 8 6 4 2 3" xfId="52331"/>
    <cellStyle name="20% - Accent1 8 6 4 3" xfId="52332"/>
    <cellStyle name="20% - Accent1 8 6 4 3 2" xfId="52333"/>
    <cellStyle name="20% - Accent1 8 6 4 4" xfId="52334"/>
    <cellStyle name="20% - Accent1 8 6 5" xfId="52335"/>
    <cellStyle name="20% - Accent1 8 6 5 2" xfId="52336"/>
    <cellStyle name="20% - Accent1 8 6 5 2 2" xfId="52337"/>
    <cellStyle name="20% - Accent1 8 6 5 3" xfId="52338"/>
    <cellStyle name="20% - Accent1 8 6 6" xfId="52339"/>
    <cellStyle name="20% - Accent1 8 6 6 2" xfId="52340"/>
    <cellStyle name="20% - Accent1 8 6 6 2 2" xfId="52341"/>
    <cellStyle name="20% - Accent1 8 6 6 3" xfId="52342"/>
    <cellStyle name="20% - Accent1 8 6 7" xfId="52343"/>
    <cellStyle name="20% - Accent1 8 6 7 2" xfId="52344"/>
    <cellStyle name="20% - Accent1 8 6 8" xfId="52345"/>
    <cellStyle name="20% - Accent1 8 6 8 2" xfId="52346"/>
    <cellStyle name="20% - Accent1 8 6 9" xfId="52347"/>
    <cellStyle name="20% - Accent1 8 7" xfId="52348"/>
    <cellStyle name="20% - Accent1 8 7 2" xfId="52349"/>
    <cellStyle name="20% - Accent1 8 7 2 2" xfId="52350"/>
    <cellStyle name="20% - Accent1 8 7 2 2 2" xfId="52351"/>
    <cellStyle name="20% - Accent1 8 7 2 2 2 2" xfId="52352"/>
    <cellStyle name="20% - Accent1 8 7 2 2 3" xfId="52353"/>
    <cellStyle name="20% - Accent1 8 7 2 3" xfId="52354"/>
    <cellStyle name="20% - Accent1 8 7 2 3 2" xfId="52355"/>
    <cellStyle name="20% - Accent1 8 7 2 4" xfId="52356"/>
    <cellStyle name="20% - Accent1 8 7 3" xfId="52357"/>
    <cellStyle name="20% - Accent1 8 7 3 2" xfId="52358"/>
    <cellStyle name="20% - Accent1 8 7 3 2 2" xfId="52359"/>
    <cellStyle name="20% - Accent1 8 7 3 2 2 2" xfId="52360"/>
    <cellStyle name="20% - Accent1 8 7 3 2 3" xfId="52361"/>
    <cellStyle name="20% - Accent1 8 7 3 3" xfId="52362"/>
    <cellStyle name="20% - Accent1 8 7 3 3 2" xfId="52363"/>
    <cellStyle name="20% - Accent1 8 7 3 4" xfId="52364"/>
    <cellStyle name="20% - Accent1 8 7 4" xfId="52365"/>
    <cellStyle name="20% - Accent1 8 7 4 2" xfId="52366"/>
    <cellStyle name="20% - Accent1 8 7 4 2 2" xfId="52367"/>
    <cellStyle name="20% - Accent1 8 7 4 2 2 2" xfId="52368"/>
    <cellStyle name="20% - Accent1 8 7 4 2 3" xfId="52369"/>
    <cellStyle name="20% - Accent1 8 7 4 3" xfId="52370"/>
    <cellStyle name="20% - Accent1 8 7 4 3 2" xfId="52371"/>
    <cellStyle name="20% - Accent1 8 7 4 4" xfId="52372"/>
    <cellStyle name="20% - Accent1 8 7 5" xfId="52373"/>
    <cellStyle name="20% - Accent1 8 7 5 2" xfId="52374"/>
    <cellStyle name="20% - Accent1 8 7 5 2 2" xfId="52375"/>
    <cellStyle name="20% - Accent1 8 7 5 3" xfId="52376"/>
    <cellStyle name="20% - Accent1 8 7 6" xfId="52377"/>
    <cellStyle name="20% - Accent1 8 7 6 2" xfId="52378"/>
    <cellStyle name="20% - Accent1 8 7 6 2 2" xfId="52379"/>
    <cellStyle name="20% - Accent1 8 7 6 3" xfId="52380"/>
    <cellStyle name="20% - Accent1 8 7 7" xfId="52381"/>
    <cellStyle name="20% - Accent1 8 7 7 2" xfId="52382"/>
    <cellStyle name="20% - Accent1 8 7 8" xfId="52383"/>
    <cellStyle name="20% - Accent1 8 7 8 2" xfId="52384"/>
    <cellStyle name="20% - Accent1 8 7 9" xfId="52385"/>
    <cellStyle name="20% - Accent1 8 8" xfId="52386"/>
    <cellStyle name="20% - Accent1 8 8 2" xfId="52387"/>
    <cellStyle name="20% - Accent1 8 8 2 2" xfId="52388"/>
    <cellStyle name="20% - Accent1 8 8 2 2 2" xfId="52389"/>
    <cellStyle name="20% - Accent1 8 8 2 3" xfId="52390"/>
    <cellStyle name="20% - Accent1 8 8 3" xfId="52391"/>
    <cellStyle name="20% - Accent1 8 8 3 2" xfId="52392"/>
    <cellStyle name="20% - Accent1 8 8 4" xfId="52393"/>
    <cellStyle name="20% - Accent1 8 9" xfId="52394"/>
    <cellStyle name="20% - Accent1 8 9 2" xfId="52395"/>
    <cellStyle name="20% - Accent1 8 9 2 2" xfId="52396"/>
    <cellStyle name="20% - Accent1 8 9 2 2 2" xfId="52397"/>
    <cellStyle name="20% - Accent1 8 9 2 3" xfId="52398"/>
    <cellStyle name="20% - Accent1 8 9 3" xfId="52399"/>
    <cellStyle name="20% - Accent1 8 9 3 2" xfId="52400"/>
    <cellStyle name="20% - Accent1 8 9 4" xfId="52401"/>
    <cellStyle name="20% - Accent1 9" xfId="52402"/>
    <cellStyle name="20% - Accent1 9 10" xfId="52403"/>
    <cellStyle name="20% - Accent1 9 10 2" xfId="52404"/>
    <cellStyle name="20% - Accent1 9 10 2 2" xfId="52405"/>
    <cellStyle name="20% - Accent1 9 10 3" xfId="52406"/>
    <cellStyle name="20% - Accent1 9 11" xfId="52407"/>
    <cellStyle name="20% - Accent1 9 11 2" xfId="52408"/>
    <cellStyle name="20% - Accent1 9 11 2 2" xfId="52409"/>
    <cellStyle name="20% - Accent1 9 11 3" xfId="52410"/>
    <cellStyle name="20% - Accent1 9 12" xfId="52411"/>
    <cellStyle name="20% - Accent1 9 12 2" xfId="52412"/>
    <cellStyle name="20% - Accent1 9 13" xfId="52413"/>
    <cellStyle name="20% - Accent1 9 13 2" xfId="52414"/>
    <cellStyle name="20% - Accent1 9 14" xfId="52415"/>
    <cellStyle name="20% - Accent1 9 2" xfId="52416"/>
    <cellStyle name="20% - Accent1 9 2 10" xfId="52417"/>
    <cellStyle name="20% - Accent1 9 2 10 2" xfId="52418"/>
    <cellStyle name="20% - Accent1 9 2 11" xfId="52419"/>
    <cellStyle name="20% - Accent1 9 2 2" xfId="52420"/>
    <cellStyle name="20% - Accent1 9 2 2 2" xfId="52421"/>
    <cellStyle name="20% - Accent1 9 2 2 2 2" xfId="52422"/>
    <cellStyle name="20% - Accent1 9 2 2 2 2 2" xfId="52423"/>
    <cellStyle name="20% - Accent1 9 2 2 2 2 2 2" xfId="52424"/>
    <cellStyle name="20% - Accent1 9 2 2 2 2 3" xfId="52425"/>
    <cellStyle name="20% - Accent1 9 2 2 2 3" xfId="52426"/>
    <cellStyle name="20% - Accent1 9 2 2 2 3 2" xfId="52427"/>
    <cellStyle name="20% - Accent1 9 2 2 2 4" xfId="52428"/>
    <cellStyle name="20% - Accent1 9 2 2 3" xfId="52429"/>
    <cellStyle name="20% - Accent1 9 2 2 3 2" xfId="52430"/>
    <cellStyle name="20% - Accent1 9 2 2 3 2 2" xfId="52431"/>
    <cellStyle name="20% - Accent1 9 2 2 3 2 2 2" xfId="52432"/>
    <cellStyle name="20% - Accent1 9 2 2 3 2 3" xfId="52433"/>
    <cellStyle name="20% - Accent1 9 2 2 3 3" xfId="52434"/>
    <cellStyle name="20% - Accent1 9 2 2 3 3 2" xfId="52435"/>
    <cellStyle name="20% - Accent1 9 2 2 3 4" xfId="52436"/>
    <cellStyle name="20% - Accent1 9 2 2 4" xfId="52437"/>
    <cellStyle name="20% - Accent1 9 2 2 4 2" xfId="52438"/>
    <cellStyle name="20% - Accent1 9 2 2 4 2 2" xfId="52439"/>
    <cellStyle name="20% - Accent1 9 2 2 4 2 2 2" xfId="52440"/>
    <cellStyle name="20% - Accent1 9 2 2 4 2 3" xfId="52441"/>
    <cellStyle name="20% - Accent1 9 2 2 4 3" xfId="52442"/>
    <cellStyle name="20% - Accent1 9 2 2 4 3 2" xfId="52443"/>
    <cellStyle name="20% - Accent1 9 2 2 4 4" xfId="52444"/>
    <cellStyle name="20% - Accent1 9 2 2 5" xfId="52445"/>
    <cellStyle name="20% - Accent1 9 2 2 5 2" xfId="52446"/>
    <cellStyle name="20% - Accent1 9 2 2 5 2 2" xfId="52447"/>
    <cellStyle name="20% - Accent1 9 2 2 5 3" xfId="52448"/>
    <cellStyle name="20% - Accent1 9 2 2 6" xfId="52449"/>
    <cellStyle name="20% - Accent1 9 2 2 6 2" xfId="52450"/>
    <cellStyle name="20% - Accent1 9 2 2 6 2 2" xfId="52451"/>
    <cellStyle name="20% - Accent1 9 2 2 6 3" xfId="52452"/>
    <cellStyle name="20% - Accent1 9 2 2 7" xfId="52453"/>
    <cellStyle name="20% - Accent1 9 2 2 7 2" xfId="52454"/>
    <cellStyle name="20% - Accent1 9 2 2 8" xfId="52455"/>
    <cellStyle name="20% - Accent1 9 2 2 8 2" xfId="52456"/>
    <cellStyle name="20% - Accent1 9 2 2 9" xfId="52457"/>
    <cellStyle name="20% - Accent1 9 2 3" xfId="52458"/>
    <cellStyle name="20% - Accent1 9 2 3 2" xfId="52459"/>
    <cellStyle name="20% - Accent1 9 2 3 2 2" xfId="52460"/>
    <cellStyle name="20% - Accent1 9 2 3 2 2 2" xfId="52461"/>
    <cellStyle name="20% - Accent1 9 2 3 2 2 2 2" xfId="52462"/>
    <cellStyle name="20% - Accent1 9 2 3 2 2 3" xfId="52463"/>
    <cellStyle name="20% - Accent1 9 2 3 2 3" xfId="52464"/>
    <cellStyle name="20% - Accent1 9 2 3 2 3 2" xfId="52465"/>
    <cellStyle name="20% - Accent1 9 2 3 2 4" xfId="52466"/>
    <cellStyle name="20% - Accent1 9 2 3 3" xfId="52467"/>
    <cellStyle name="20% - Accent1 9 2 3 3 2" xfId="52468"/>
    <cellStyle name="20% - Accent1 9 2 3 3 2 2" xfId="52469"/>
    <cellStyle name="20% - Accent1 9 2 3 3 2 2 2" xfId="52470"/>
    <cellStyle name="20% - Accent1 9 2 3 3 2 3" xfId="52471"/>
    <cellStyle name="20% - Accent1 9 2 3 3 3" xfId="52472"/>
    <cellStyle name="20% - Accent1 9 2 3 3 3 2" xfId="52473"/>
    <cellStyle name="20% - Accent1 9 2 3 3 4" xfId="52474"/>
    <cellStyle name="20% - Accent1 9 2 3 4" xfId="52475"/>
    <cellStyle name="20% - Accent1 9 2 3 4 2" xfId="52476"/>
    <cellStyle name="20% - Accent1 9 2 3 4 2 2" xfId="52477"/>
    <cellStyle name="20% - Accent1 9 2 3 4 2 2 2" xfId="52478"/>
    <cellStyle name="20% - Accent1 9 2 3 4 2 3" xfId="52479"/>
    <cellStyle name="20% - Accent1 9 2 3 4 3" xfId="52480"/>
    <cellStyle name="20% - Accent1 9 2 3 4 3 2" xfId="52481"/>
    <cellStyle name="20% - Accent1 9 2 3 4 4" xfId="52482"/>
    <cellStyle name="20% - Accent1 9 2 3 5" xfId="52483"/>
    <cellStyle name="20% - Accent1 9 2 3 5 2" xfId="52484"/>
    <cellStyle name="20% - Accent1 9 2 3 5 2 2" xfId="52485"/>
    <cellStyle name="20% - Accent1 9 2 3 5 3" xfId="52486"/>
    <cellStyle name="20% - Accent1 9 2 3 6" xfId="52487"/>
    <cellStyle name="20% - Accent1 9 2 3 6 2" xfId="52488"/>
    <cellStyle name="20% - Accent1 9 2 3 6 2 2" xfId="52489"/>
    <cellStyle name="20% - Accent1 9 2 3 6 3" xfId="52490"/>
    <cellStyle name="20% - Accent1 9 2 3 7" xfId="52491"/>
    <cellStyle name="20% - Accent1 9 2 3 7 2" xfId="52492"/>
    <cellStyle name="20% - Accent1 9 2 3 8" xfId="52493"/>
    <cellStyle name="20% - Accent1 9 2 3 8 2" xfId="52494"/>
    <cellStyle name="20% - Accent1 9 2 3 9" xfId="52495"/>
    <cellStyle name="20% - Accent1 9 2 4" xfId="52496"/>
    <cellStyle name="20% - Accent1 9 2 4 2" xfId="52497"/>
    <cellStyle name="20% - Accent1 9 2 4 2 2" xfId="52498"/>
    <cellStyle name="20% - Accent1 9 2 4 2 2 2" xfId="52499"/>
    <cellStyle name="20% - Accent1 9 2 4 2 3" xfId="52500"/>
    <cellStyle name="20% - Accent1 9 2 4 3" xfId="52501"/>
    <cellStyle name="20% - Accent1 9 2 4 3 2" xfId="52502"/>
    <cellStyle name="20% - Accent1 9 2 4 4" xfId="52503"/>
    <cellStyle name="20% - Accent1 9 2 5" xfId="52504"/>
    <cellStyle name="20% - Accent1 9 2 5 2" xfId="52505"/>
    <cellStyle name="20% - Accent1 9 2 5 2 2" xfId="52506"/>
    <cellStyle name="20% - Accent1 9 2 5 2 2 2" xfId="52507"/>
    <cellStyle name="20% - Accent1 9 2 5 2 3" xfId="52508"/>
    <cellStyle name="20% - Accent1 9 2 5 3" xfId="52509"/>
    <cellStyle name="20% - Accent1 9 2 5 3 2" xfId="52510"/>
    <cellStyle name="20% - Accent1 9 2 5 4" xfId="52511"/>
    <cellStyle name="20% - Accent1 9 2 6" xfId="52512"/>
    <cellStyle name="20% - Accent1 9 2 6 2" xfId="52513"/>
    <cellStyle name="20% - Accent1 9 2 6 2 2" xfId="52514"/>
    <cellStyle name="20% - Accent1 9 2 6 2 2 2" xfId="52515"/>
    <cellStyle name="20% - Accent1 9 2 6 2 3" xfId="52516"/>
    <cellStyle name="20% - Accent1 9 2 6 3" xfId="52517"/>
    <cellStyle name="20% - Accent1 9 2 6 3 2" xfId="52518"/>
    <cellStyle name="20% - Accent1 9 2 6 4" xfId="52519"/>
    <cellStyle name="20% - Accent1 9 2 7" xfId="52520"/>
    <cellStyle name="20% - Accent1 9 2 7 2" xfId="52521"/>
    <cellStyle name="20% - Accent1 9 2 7 2 2" xfId="52522"/>
    <cellStyle name="20% - Accent1 9 2 7 3" xfId="52523"/>
    <cellStyle name="20% - Accent1 9 2 8" xfId="52524"/>
    <cellStyle name="20% - Accent1 9 2 8 2" xfId="52525"/>
    <cellStyle name="20% - Accent1 9 2 8 2 2" xfId="52526"/>
    <cellStyle name="20% - Accent1 9 2 8 3" xfId="52527"/>
    <cellStyle name="20% - Accent1 9 2 9" xfId="52528"/>
    <cellStyle name="20% - Accent1 9 2 9 2" xfId="52529"/>
    <cellStyle name="20% - Accent1 9 3" xfId="52530"/>
    <cellStyle name="20% - Accent1 9 3 10" xfId="52531"/>
    <cellStyle name="20% - Accent1 9 3 10 2" xfId="52532"/>
    <cellStyle name="20% - Accent1 9 3 11" xfId="52533"/>
    <cellStyle name="20% - Accent1 9 3 2" xfId="52534"/>
    <cellStyle name="20% - Accent1 9 3 2 2" xfId="52535"/>
    <cellStyle name="20% - Accent1 9 3 2 2 2" xfId="52536"/>
    <cellStyle name="20% - Accent1 9 3 2 2 2 2" xfId="52537"/>
    <cellStyle name="20% - Accent1 9 3 2 2 2 2 2" xfId="52538"/>
    <cellStyle name="20% - Accent1 9 3 2 2 2 3" xfId="52539"/>
    <cellStyle name="20% - Accent1 9 3 2 2 3" xfId="52540"/>
    <cellStyle name="20% - Accent1 9 3 2 2 3 2" xfId="52541"/>
    <cellStyle name="20% - Accent1 9 3 2 2 4" xfId="52542"/>
    <cellStyle name="20% - Accent1 9 3 2 3" xfId="52543"/>
    <cellStyle name="20% - Accent1 9 3 2 3 2" xfId="52544"/>
    <cellStyle name="20% - Accent1 9 3 2 3 2 2" xfId="52545"/>
    <cellStyle name="20% - Accent1 9 3 2 3 2 2 2" xfId="52546"/>
    <cellStyle name="20% - Accent1 9 3 2 3 2 3" xfId="52547"/>
    <cellStyle name="20% - Accent1 9 3 2 3 3" xfId="52548"/>
    <cellStyle name="20% - Accent1 9 3 2 3 3 2" xfId="52549"/>
    <cellStyle name="20% - Accent1 9 3 2 3 4" xfId="52550"/>
    <cellStyle name="20% - Accent1 9 3 2 4" xfId="52551"/>
    <cellStyle name="20% - Accent1 9 3 2 4 2" xfId="52552"/>
    <cellStyle name="20% - Accent1 9 3 2 4 2 2" xfId="52553"/>
    <cellStyle name="20% - Accent1 9 3 2 4 2 2 2" xfId="52554"/>
    <cellStyle name="20% - Accent1 9 3 2 4 2 3" xfId="52555"/>
    <cellStyle name="20% - Accent1 9 3 2 4 3" xfId="52556"/>
    <cellStyle name="20% - Accent1 9 3 2 4 3 2" xfId="52557"/>
    <cellStyle name="20% - Accent1 9 3 2 4 4" xfId="52558"/>
    <cellStyle name="20% - Accent1 9 3 2 5" xfId="52559"/>
    <cellStyle name="20% - Accent1 9 3 2 5 2" xfId="52560"/>
    <cellStyle name="20% - Accent1 9 3 2 5 2 2" xfId="52561"/>
    <cellStyle name="20% - Accent1 9 3 2 5 3" xfId="52562"/>
    <cellStyle name="20% - Accent1 9 3 2 6" xfId="52563"/>
    <cellStyle name="20% - Accent1 9 3 2 6 2" xfId="52564"/>
    <cellStyle name="20% - Accent1 9 3 2 6 2 2" xfId="52565"/>
    <cellStyle name="20% - Accent1 9 3 2 6 3" xfId="52566"/>
    <cellStyle name="20% - Accent1 9 3 2 7" xfId="52567"/>
    <cellStyle name="20% - Accent1 9 3 2 7 2" xfId="52568"/>
    <cellStyle name="20% - Accent1 9 3 2 8" xfId="52569"/>
    <cellStyle name="20% - Accent1 9 3 2 8 2" xfId="52570"/>
    <cellStyle name="20% - Accent1 9 3 2 9" xfId="52571"/>
    <cellStyle name="20% - Accent1 9 3 3" xfId="52572"/>
    <cellStyle name="20% - Accent1 9 3 3 2" xfId="52573"/>
    <cellStyle name="20% - Accent1 9 3 3 2 2" xfId="52574"/>
    <cellStyle name="20% - Accent1 9 3 3 2 2 2" xfId="52575"/>
    <cellStyle name="20% - Accent1 9 3 3 2 2 2 2" xfId="52576"/>
    <cellStyle name="20% - Accent1 9 3 3 2 2 3" xfId="52577"/>
    <cellStyle name="20% - Accent1 9 3 3 2 3" xfId="52578"/>
    <cellStyle name="20% - Accent1 9 3 3 2 3 2" xfId="52579"/>
    <cellStyle name="20% - Accent1 9 3 3 2 4" xfId="52580"/>
    <cellStyle name="20% - Accent1 9 3 3 3" xfId="52581"/>
    <cellStyle name="20% - Accent1 9 3 3 3 2" xfId="52582"/>
    <cellStyle name="20% - Accent1 9 3 3 3 2 2" xfId="52583"/>
    <cellStyle name="20% - Accent1 9 3 3 3 2 2 2" xfId="52584"/>
    <cellStyle name="20% - Accent1 9 3 3 3 2 3" xfId="52585"/>
    <cellStyle name="20% - Accent1 9 3 3 3 3" xfId="52586"/>
    <cellStyle name="20% - Accent1 9 3 3 3 3 2" xfId="52587"/>
    <cellStyle name="20% - Accent1 9 3 3 3 4" xfId="52588"/>
    <cellStyle name="20% - Accent1 9 3 3 4" xfId="52589"/>
    <cellStyle name="20% - Accent1 9 3 3 4 2" xfId="52590"/>
    <cellStyle name="20% - Accent1 9 3 3 4 2 2" xfId="52591"/>
    <cellStyle name="20% - Accent1 9 3 3 4 2 2 2" xfId="52592"/>
    <cellStyle name="20% - Accent1 9 3 3 4 2 3" xfId="52593"/>
    <cellStyle name="20% - Accent1 9 3 3 4 3" xfId="52594"/>
    <cellStyle name="20% - Accent1 9 3 3 4 3 2" xfId="52595"/>
    <cellStyle name="20% - Accent1 9 3 3 4 4" xfId="52596"/>
    <cellStyle name="20% - Accent1 9 3 3 5" xfId="52597"/>
    <cellStyle name="20% - Accent1 9 3 3 5 2" xfId="52598"/>
    <cellStyle name="20% - Accent1 9 3 3 5 2 2" xfId="52599"/>
    <cellStyle name="20% - Accent1 9 3 3 5 3" xfId="52600"/>
    <cellStyle name="20% - Accent1 9 3 3 6" xfId="52601"/>
    <cellStyle name="20% - Accent1 9 3 3 6 2" xfId="52602"/>
    <cellStyle name="20% - Accent1 9 3 3 6 2 2" xfId="52603"/>
    <cellStyle name="20% - Accent1 9 3 3 6 3" xfId="52604"/>
    <cellStyle name="20% - Accent1 9 3 3 7" xfId="52605"/>
    <cellStyle name="20% - Accent1 9 3 3 7 2" xfId="52606"/>
    <cellStyle name="20% - Accent1 9 3 3 8" xfId="52607"/>
    <cellStyle name="20% - Accent1 9 3 3 8 2" xfId="52608"/>
    <cellStyle name="20% - Accent1 9 3 3 9" xfId="52609"/>
    <cellStyle name="20% - Accent1 9 3 4" xfId="52610"/>
    <cellStyle name="20% - Accent1 9 3 4 2" xfId="52611"/>
    <cellStyle name="20% - Accent1 9 3 4 2 2" xfId="52612"/>
    <cellStyle name="20% - Accent1 9 3 4 2 2 2" xfId="52613"/>
    <cellStyle name="20% - Accent1 9 3 4 2 3" xfId="52614"/>
    <cellStyle name="20% - Accent1 9 3 4 3" xfId="52615"/>
    <cellStyle name="20% - Accent1 9 3 4 3 2" xfId="52616"/>
    <cellStyle name="20% - Accent1 9 3 4 4" xfId="52617"/>
    <cellStyle name="20% - Accent1 9 3 5" xfId="52618"/>
    <cellStyle name="20% - Accent1 9 3 5 2" xfId="52619"/>
    <cellStyle name="20% - Accent1 9 3 5 2 2" xfId="52620"/>
    <cellStyle name="20% - Accent1 9 3 5 2 2 2" xfId="52621"/>
    <cellStyle name="20% - Accent1 9 3 5 2 3" xfId="52622"/>
    <cellStyle name="20% - Accent1 9 3 5 3" xfId="52623"/>
    <cellStyle name="20% - Accent1 9 3 5 3 2" xfId="52624"/>
    <cellStyle name="20% - Accent1 9 3 5 4" xfId="52625"/>
    <cellStyle name="20% - Accent1 9 3 6" xfId="52626"/>
    <cellStyle name="20% - Accent1 9 3 6 2" xfId="52627"/>
    <cellStyle name="20% - Accent1 9 3 6 2 2" xfId="52628"/>
    <cellStyle name="20% - Accent1 9 3 6 2 2 2" xfId="52629"/>
    <cellStyle name="20% - Accent1 9 3 6 2 3" xfId="52630"/>
    <cellStyle name="20% - Accent1 9 3 6 3" xfId="52631"/>
    <cellStyle name="20% - Accent1 9 3 6 3 2" xfId="52632"/>
    <cellStyle name="20% - Accent1 9 3 6 4" xfId="52633"/>
    <cellStyle name="20% - Accent1 9 3 7" xfId="52634"/>
    <cellStyle name="20% - Accent1 9 3 7 2" xfId="52635"/>
    <cellStyle name="20% - Accent1 9 3 7 2 2" xfId="52636"/>
    <cellStyle name="20% - Accent1 9 3 7 3" xfId="52637"/>
    <cellStyle name="20% - Accent1 9 3 8" xfId="52638"/>
    <cellStyle name="20% - Accent1 9 3 8 2" xfId="52639"/>
    <cellStyle name="20% - Accent1 9 3 8 2 2" xfId="52640"/>
    <cellStyle name="20% - Accent1 9 3 8 3" xfId="52641"/>
    <cellStyle name="20% - Accent1 9 3 9" xfId="52642"/>
    <cellStyle name="20% - Accent1 9 3 9 2" xfId="52643"/>
    <cellStyle name="20% - Accent1 9 4" xfId="52644"/>
    <cellStyle name="20% - Accent1 9 4 10" xfId="52645"/>
    <cellStyle name="20% - Accent1 9 4 10 2" xfId="52646"/>
    <cellStyle name="20% - Accent1 9 4 11" xfId="52647"/>
    <cellStyle name="20% - Accent1 9 4 2" xfId="52648"/>
    <cellStyle name="20% - Accent1 9 4 2 2" xfId="52649"/>
    <cellStyle name="20% - Accent1 9 4 2 2 2" xfId="52650"/>
    <cellStyle name="20% - Accent1 9 4 2 2 2 2" xfId="52651"/>
    <cellStyle name="20% - Accent1 9 4 2 2 2 2 2" xfId="52652"/>
    <cellStyle name="20% - Accent1 9 4 2 2 2 3" xfId="52653"/>
    <cellStyle name="20% - Accent1 9 4 2 2 3" xfId="52654"/>
    <cellStyle name="20% - Accent1 9 4 2 2 3 2" xfId="52655"/>
    <cellStyle name="20% - Accent1 9 4 2 2 4" xfId="52656"/>
    <cellStyle name="20% - Accent1 9 4 2 3" xfId="52657"/>
    <cellStyle name="20% - Accent1 9 4 2 3 2" xfId="52658"/>
    <cellStyle name="20% - Accent1 9 4 2 3 2 2" xfId="52659"/>
    <cellStyle name="20% - Accent1 9 4 2 3 2 2 2" xfId="52660"/>
    <cellStyle name="20% - Accent1 9 4 2 3 2 3" xfId="52661"/>
    <cellStyle name="20% - Accent1 9 4 2 3 3" xfId="52662"/>
    <cellStyle name="20% - Accent1 9 4 2 3 3 2" xfId="52663"/>
    <cellStyle name="20% - Accent1 9 4 2 3 4" xfId="52664"/>
    <cellStyle name="20% - Accent1 9 4 2 4" xfId="52665"/>
    <cellStyle name="20% - Accent1 9 4 2 4 2" xfId="52666"/>
    <cellStyle name="20% - Accent1 9 4 2 4 2 2" xfId="52667"/>
    <cellStyle name="20% - Accent1 9 4 2 4 2 2 2" xfId="52668"/>
    <cellStyle name="20% - Accent1 9 4 2 4 2 3" xfId="52669"/>
    <cellStyle name="20% - Accent1 9 4 2 4 3" xfId="52670"/>
    <cellStyle name="20% - Accent1 9 4 2 4 3 2" xfId="52671"/>
    <cellStyle name="20% - Accent1 9 4 2 4 4" xfId="52672"/>
    <cellStyle name="20% - Accent1 9 4 2 5" xfId="52673"/>
    <cellStyle name="20% - Accent1 9 4 2 5 2" xfId="52674"/>
    <cellStyle name="20% - Accent1 9 4 2 5 2 2" xfId="52675"/>
    <cellStyle name="20% - Accent1 9 4 2 5 3" xfId="52676"/>
    <cellStyle name="20% - Accent1 9 4 2 6" xfId="52677"/>
    <cellStyle name="20% - Accent1 9 4 2 6 2" xfId="52678"/>
    <cellStyle name="20% - Accent1 9 4 2 6 2 2" xfId="52679"/>
    <cellStyle name="20% - Accent1 9 4 2 6 3" xfId="52680"/>
    <cellStyle name="20% - Accent1 9 4 2 7" xfId="52681"/>
    <cellStyle name="20% - Accent1 9 4 2 7 2" xfId="52682"/>
    <cellStyle name="20% - Accent1 9 4 2 8" xfId="52683"/>
    <cellStyle name="20% - Accent1 9 4 2 8 2" xfId="52684"/>
    <cellStyle name="20% - Accent1 9 4 2 9" xfId="52685"/>
    <cellStyle name="20% - Accent1 9 4 3" xfId="52686"/>
    <cellStyle name="20% - Accent1 9 4 3 2" xfId="52687"/>
    <cellStyle name="20% - Accent1 9 4 3 2 2" xfId="52688"/>
    <cellStyle name="20% - Accent1 9 4 3 2 2 2" xfId="52689"/>
    <cellStyle name="20% - Accent1 9 4 3 2 2 2 2" xfId="52690"/>
    <cellStyle name="20% - Accent1 9 4 3 2 2 3" xfId="52691"/>
    <cellStyle name="20% - Accent1 9 4 3 2 3" xfId="52692"/>
    <cellStyle name="20% - Accent1 9 4 3 2 3 2" xfId="52693"/>
    <cellStyle name="20% - Accent1 9 4 3 2 4" xfId="52694"/>
    <cellStyle name="20% - Accent1 9 4 3 3" xfId="52695"/>
    <cellStyle name="20% - Accent1 9 4 3 3 2" xfId="52696"/>
    <cellStyle name="20% - Accent1 9 4 3 3 2 2" xfId="52697"/>
    <cellStyle name="20% - Accent1 9 4 3 3 2 2 2" xfId="52698"/>
    <cellStyle name="20% - Accent1 9 4 3 3 2 3" xfId="52699"/>
    <cellStyle name="20% - Accent1 9 4 3 3 3" xfId="52700"/>
    <cellStyle name="20% - Accent1 9 4 3 3 3 2" xfId="52701"/>
    <cellStyle name="20% - Accent1 9 4 3 3 4" xfId="52702"/>
    <cellStyle name="20% - Accent1 9 4 3 4" xfId="52703"/>
    <cellStyle name="20% - Accent1 9 4 3 4 2" xfId="52704"/>
    <cellStyle name="20% - Accent1 9 4 3 4 2 2" xfId="52705"/>
    <cellStyle name="20% - Accent1 9 4 3 4 2 2 2" xfId="52706"/>
    <cellStyle name="20% - Accent1 9 4 3 4 2 3" xfId="52707"/>
    <cellStyle name="20% - Accent1 9 4 3 4 3" xfId="52708"/>
    <cellStyle name="20% - Accent1 9 4 3 4 3 2" xfId="52709"/>
    <cellStyle name="20% - Accent1 9 4 3 4 4" xfId="52710"/>
    <cellStyle name="20% - Accent1 9 4 3 5" xfId="52711"/>
    <cellStyle name="20% - Accent1 9 4 3 5 2" xfId="52712"/>
    <cellStyle name="20% - Accent1 9 4 3 5 2 2" xfId="52713"/>
    <cellStyle name="20% - Accent1 9 4 3 5 3" xfId="52714"/>
    <cellStyle name="20% - Accent1 9 4 3 6" xfId="52715"/>
    <cellStyle name="20% - Accent1 9 4 3 6 2" xfId="52716"/>
    <cellStyle name="20% - Accent1 9 4 3 6 2 2" xfId="52717"/>
    <cellStyle name="20% - Accent1 9 4 3 6 3" xfId="52718"/>
    <cellStyle name="20% - Accent1 9 4 3 7" xfId="52719"/>
    <cellStyle name="20% - Accent1 9 4 3 7 2" xfId="52720"/>
    <cellStyle name="20% - Accent1 9 4 3 8" xfId="52721"/>
    <cellStyle name="20% - Accent1 9 4 3 8 2" xfId="52722"/>
    <cellStyle name="20% - Accent1 9 4 3 9" xfId="52723"/>
    <cellStyle name="20% - Accent1 9 4 4" xfId="52724"/>
    <cellStyle name="20% - Accent1 9 4 4 2" xfId="52725"/>
    <cellStyle name="20% - Accent1 9 4 4 2 2" xfId="52726"/>
    <cellStyle name="20% - Accent1 9 4 4 2 2 2" xfId="52727"/>
    <cellStyle name="20% - Accent1 9 4 4 2 3" xfId="52728"/>
    <cellStyle name="20% - Accent1 9 4 4 3" xfId="52729"/>
    <cellStyle name="20% - Accent1 9 4 4 3 2" xfId="52730"/>
    <cellStyle name="20% - Accent1 9 4 4 4" xfId="52731"/>
    <cellStyle name="20% - Accent1 9 4 5" xfId="52732"/>
    <cellStyle name="20% - Accent1 9 4 5 2" xfId="52733"/>
    <cellStyle name="20% - Accent1 9 4 5 2 2" xfId="52734"/>
    <cellStyle name="20% - Accent1 9 4 5 2 2 2" xfId="52735"/>
    <cellStyle name="20% - Accent1 9 4 5 2 3" xfId="52736"/>
    <cellStyle name="20% - Accent1 9 4 5 3" xfId="52737"/>
    <cellStyle name="20% - Accent1 9 4 5 3 2" xfId="52738"/>
    <cellStyle name="20% - Accent1 9 4 5 4" xfId="52739"/>
    <cellStyle name="20% - Accent1 9 4 6" xfId="52740"/>
    <cellStyle name="20% - Accent1 9 4 6 2" xfId="52741"/>
    <cellStyle name="20% - Accent1 9 4 6 2 2" xfId="52742"/>
    <cellStyle name="20% - Accent1 9 4 6 2 2 2" xfId="52743"/>
    <cellStyle name="20% - Accent1 9 4 6 2 3" xfId="52744"/>
    <cellStyle name="20% - Accent1 9 4 6 3" xfId="52745"/>
    <cellStyle name="20% - Accent1 9 4 6 3 2" xfId="52746"/>
    <cellStyle name="20% - Accent1 9 4 6 4" xfId="52747"/>
    <cellStyle name="20% - Accent1 9 4 7" xfId="52748"/>
    <cellStyle name="20% - Accent1 9 4 7 2" xfId="52749"/>
    <cellStyle name="20% - Accent1 9 4 7 2 2" xfId="52750"/>
    <cellStyle name="20% - Accent1 9 4 7 3" xfId="52751"/>
    <cellStyle name="20% - Accent1 9 4 8" xfId="52752"/>
    <cellStyle name="20% - Accent1 9 4 8 2" xfId="52753"/>
    <cellStyle name="20% - Accent1 9 4 8 2 2" xfId="52754"/>
    <cellStyle name="20% - Accent1 9 4 8 3" xfId="52755"/>
    <cellStyle name="20% - Accent1 9 4 9" xfId="52756"/>
    <cellStyle name="20% - Accent1 9 4 9 2" xfId="52757"/>
    <cellStyle name="20% - Accent1 9 5" xfId="52758"/>
    <cellStyle name="20% - Accent1 9 5 2" xfId="52759"/>
    <cellStyle name="20% - Accent1 9 5 2 2" xfId="52760"/>
    <cellStyle name="20% - Accent1 9 5 2 2 2" xfId="52761"/>
    <cellStyle name="20% - Accent1 9 5 2 2 2 2" xfId="52762"/>
    <cellStyle name="20% - Accent1 9 5 2 2 3" xfId="52763"/>
    <cellStyle name="20% - Accent1 9 5 2 3" xfId="52764"/>
    <cellStyle name="20% - Accent1 9 5 2 3 2" xfId="52765"/>
    <cellStyle name="20% - Accent1 9 5 2 4" xfId="52766"/>
    <cellStyle name="20% - Accent1 9 5 3" xfId="52767"/>
    <cellStyle name="20% - Accent1 9 5 3 2" xfId="52768"/>
    <cellStyle name="20% - Accent1 9 5 3 2 2" xfId="52769"/>
    <cellStyle name="20% - Accent1 9 5 3 2 2 2" xfId="52770"/>
    <cellStyle name="20% - Accent1 9 5 3 2 3" xfId="52771"/>
    <cellStyle name="20% - Accent1 9 5 3 3" xfId="52772"/>
    <cellStyle name="20% - Accent1 9 5 3 3 2" xfId="52773"/>
    <cellStyle name="20% - Accent1 9 5 3 4" xfId="52774"/>
    <cellStyle name="20% - Accent1 9 5 4" xfId="52775"/>
    <cellStyle name="20% - Accent1 9 5 4 2" xfId="52776"/>
    <cellStyle name="20% - Accent1 9 5 4 2 2" xfId="52777"/>
    <cellStyle name="20% - Accent1 9 5 4 2 2 2" xfId="52778"/>
    <cellStyle name="20% - Accent1 9 5 4 2 3" xfId="52779"/>
    <cellStyle name="20% - Accent1 9 5 4 3" xfId="52780"/>
    <cellStyle name="20% - Accent1 9 5 4 3 2" xfId="52781"/>
    <cellStyle name="20% - Accent1 9 5 4 4" xfId="52782"/>
    <cellStyle name="20% - Accent1 9 5 5" xfId="52783"/>
    <cellStyle name="20% - Accent1 9 5 5 2" xfId="52784"/>
    <cellStyle name="20% - Accent1 9 5 5 2 2" xfId="52785"/>
    <cellStyle name="20% - Accent1 9 5 5 3" xfId="52786"/>
    <cellStyle name="20% - Accent1 9 5 6" xfId="52787"/>
    <cellStyle name="20% - Accent1 9 5 6 2" xfId="52788"/>
    <cellStyle name="20% - Accent1 9 5 6 2 2" xfId="52789"/>
    <cellStyle name="20% - Accent1 9 5 6 3" xfId="52790"/>
    <cellStyle name="20% - Accent1 9 5 7" xfId="52791"/>
    <cellStyle name="20% - Accent1 9 5 7 2" xfId="52792"/>
    <cellStyle name="20% - Accent1 9 5 8" xfId="52793"/>
    <cellStyle name="20% - Accent1 9 5 8 2" xfId="52794"/>
    <cellStyle name="20% - Accent1 9 5 9" xfId="52795"/>
    <cellStyle name="20% - Accent1 9 6" xfId="52796"/>
    <cellStyle name="20% - Accent1 9 6 2" xfId="52797"/>
    <cellStyle name="20% - Accent1 9 6 2 2" xfId="52798"/>
    <cellStyle name="20% - Accent1 9 6 2 2 2" xfId="52799"/>
    <cellStyle name="20% - Accent1 9 6 2 2 2 2" xfId="52800"/>
    <cellStyle name="20% - Accent1 9 6 2 2 3" xfId="52801"/>
    <cellStyle name="20% - Accent1 9 6 2 3" xfId="52802"/>
    <cellStyle name="20% - Accent1 9 6 2 3 2" xfId="52803"/>
    <cellStyle name="20% - Accent1 9 6 2 4" xfId="52804"/>
    <cellStyle name="20% - Accent1 9 6 3" xfId="52805"/>
    <cellStyle name="20% - Accent1 9 6 3 2" xfId="52806"/>
    <cellStyle name="20% - Accent1 9 6 3 2 2" xfId="52807"/>
    <cellStyle name="20% - Accent1 9 6 3 2 2 2" xfId="52808"/>
    <cellStyle name="20% - Accent1 9 6 3 2 3" xfId="52809"/>
    <cellStyle name="20% - Accent1 9 6 3 3" xfId="52810"/>
    <cellStyle name="20% - Accent1 9 6 3 3 2" xfId="52811"/>
    <cellStyle name="20% - Accent1 9 6 3 4" xfId="52812"/>
    <cellStyle name="20% - Accent1 9 6 4" xfId="52813"/>
    <cellStyle name="20% - Accent1 9 6 4 2" xfId="52814"/>
    <cellStyle name="20% - Accent1 9 6 4 2 2" xfId="52815"/>
    <cellStyle name="20% - Accent1 9 6 4 2 2 2" xfId="52816"/>
    <cellStyle name="20% - Accent1 9 6 4 2 3" xfId="52817"/>
    <cellStyle name="20% - Accent1 9 6 4 3" xfId="52818"/>
    <cellStyle name="20% - Accent1 9 6 4 3 2" xfId="52819"/>
    <cellStyle name="20% - Accent1 9 6 4 4" xfId="52820"/>
    <cellStyle name="20% - Accent1 9 6 5" xfId="52821"/>
    <cellStyle name="20% - Accent1 9 6 5 2" xfId="52822"/>
    <cellStyle name="20% - Accent1 9 6 5 2 2" xfId="52823"/>
    <cellStyle name="20% - Accent1 9 6 5 3" xfId="52824"/>
    <cellStyle name="20% - Accent1 9 6 6" xfId="52825"/>
    <cellStyle name="20% - Accent1 9 6 6 2" xfId="52826"/>
    <cellStyle name="20% - Accent1 9 6 6 2 2" xfId="52827"/>
    <cellStyle name="20% - Accent1 9 6 6 3" xfId="52828"/>
    <cellStyle name="20% - Accent1 9 6 7" xfId="52829"/>
    <cellStyle name="20% - Accent1 9 6 7 2" xfId="52830"/>
    <cellStyle name="20% - Accent1 9 6 8" xfId="52831"/>
    <cellStyle name="20% - Accent1 9 6 8 2" xfId="52832"/>
    <cellStyle name="20% - Accent1 9 6 9" xfId="52833"/>
    <cellStyle name="20% - Accent1 9 7" xfId="52834"/>
    <cellStyle name="20% - Accent1 9 7 2" xfId="52835"/>
    <cellStyle name="20% - Accent1 9 7 2 2" xfId="52836"/>
    <cellStyle name="20% - Accent1 9 7 2 2 2" xfId="52837"/>
    <cellStyle name="20% - Accent1 9 7 2 3" xfId="52838"/>
    <cellStyle name="20% - Accent1 9 7 3" xfId="52839"/>
    <cellStyle name="20% - Accent1 9 7 3 2" xfId="52840"/>
    <cellStyle name="20% - Accent1 9 7 4" xfId="52841"/>
    <cellStyle name="20% - Accent1 9 8" xfId="52842"/>
    <cellStyle name="20% - Accent1 9 8 2" xfId="52843"/>
    <cellStyle name="20% - Accent1 9 8 2 2" xfId="52844"/>
    <cellStyle name="20% - Accent1 9 8 2 2 2" xfId="52845"/>
    <cellStyle name="20% - Accent1 9 8 2 3" xfId="52846"/>
    <cellStyle name="20% - Accent1 9 8 3" xfId="52847"/>
    <cellStyle name="20% - Accent1 9 8 3 2" xfId="52848"/>
    <cellStyle name="20% - Accent1 9 8 4" xfId="52849"/>
    <cellStyle name="20% - Accent1 9 9" xfId="52850"/>
    <cellStyle name="20% - Accent1 9 9 2" xfId="52851"/>
    <cellStyle name="20% - Accent1 9 9 2 2" xfId="52852"/>
    <cellStyle name="20% - Accent1 9 9 2 2 2" xfId="52853"/>
    <cellStyle name="20% - Accent1 9 9 2 3" xfId="52854"/>
    <cellStyle name="20% - Accent1 9 9 3" xfId="52855"/>
    <cellStyle name="20% - Accent1 9 9 3 2" xfId="52856"/>
    <cellStyle name="20% - Accent1 9 9 4" xfId="52857"/>
    <cellStyle name="20% - Accent2" xfId="41" builtinId="34" customBuiltin="1"/>
    <cellStyle name="20% - Accent2 2" xfId="121"/>
    <cellStyle name="20% - Accent2 3" xfId="122"/>
    <cellStyle name="20% - Accent3" xfId="45" builtinId="38" customBuiltin="1"/>
    <cellStyle name="20% - Accent3 2" xfId="123"/>
    <cellStyle name="20% - Accent3 3" xfId="124"/>
    <cellStyle name="20% - Accent4" xfId="49" builtinId="42" customBuiltin="1"/>
    <cellStyle name="20% - Accent4 2" xfId="125"/>
    <cellStyle name="20% - Accent4 3" xfId="126"/>
    <cellStyle name="20% - Accent5" xfId="53" builtinId="46" customBuiltin="1"/>
    <cellStyle name="20% - Accent5 2" xfId="127"/>
    <cellStyle name="20% - Accent5 3" xfId="128"/>
    <cellStyle name="20% - Accent6" xfId="57" builtinId="50" customBuiltin="1"/>
    <cellStyle name="20% - Accent6 2" xfId="129"/>
    <cellStyle name="20% - Accent6 3" xfId="130"/>
    <cellStyle name="40% - Accent1" xfId="38" builtinId="31" customBuiltin="1"/>
    <cellStyle name="40% - Accent1 2" xfId="131"/>
    <cellStyle name="40% - Accent1 3" xfId="132"/>
    <cellStyle name="40% - Accent2" xfId="42" builtinId="35" customBuiltin="1"/>
    <cellStyle name="40% - Accent2 2" xfId="133"/>
    <cellStyle name="40% - Accent2 3" xfId="134"/>
    <cellStyle name="40% - Accent3" xfId="46" builtinId="39" customBuiltin="1"/>
    <cellStyle name="40% - Accent3 2" xfId="135"/>
    <cellStyle name="40% - Accent3 3" xfId="136"/>
    <cellStyle name="40% - Accent4" xfId="50" builtinId="43" customBuiltin="1"/>
    <cellStyle name="40% - Accent4 2" xfId="137"/>
    <cellStyle name="40% - Accent4 3" xfId="138"/>
    <cellStyle name="40% - Accent5" xfId="54" builtinId="47" customBuiltin="1"/>
    <cellStyle name="40% - Accent5 2" xfId="139"/>
    <cellStyle name="40% - Accent5 3" xfId="140"/>
    <cellStyle name="40% - Accent6" xfId="58" builtinId="51" customBuiltin="1"/>
    <cellStyle name="40% - Accent6 2" xfId="141"/>
    <cellStyle name="40% - Accent6 3" xfId="142"/>
    <cellStyle name="60% - Accent1" xfId="39" builtinId="32" customBuiltin="1"/>
    <cellStyle name="60% - Accent1 2" xfId="143"/>
    <cellStyle name="60% - Accent2" xfId="43" builtinId="36" customBuiltin="1"/>
    <cellStyle name="60% - Accent2 2" xfId="144"/>
    <cellStyle name="60% - Accent3" xfId="47" builtinId="40" customBuiltin="1"/>
    <cellStyle name="60% - Accent3 2" xfId="145"/>
    <cellStyle name="60% - Accent4" xfId="51" builtinId="44" customBuiltin="1"/>
    <cellStyle name="60% - Accent4 2" xfId="146"/>
    <cellStyle name="60% - Accent5" xfId="55" builtinId="48" customBuiltin="1"/>
    <cellStyle name="60% - Accent5 2" xfId="147"/>
    <cellStyle name="60% - Accent6" xfId="59" builtinId="52" customBuiltin="1"/>
    <cellStyle name="60% - Accent6 2" xfId="148"/>
    <cellStyle name="Accent1" xfId="36" builtinId="29" customBuiltin="1"/>
    <cellStyle name="Accent1 2" xfId="149"/>
    <cellStyle name="Accent2" xfId="40" builtinId="33" customBuiltin="1"/>
    <cellStyle name="Accent2 2" xfId="150"/>
    <cellStyle name="Accent3" xfId="44" builtinId="37" customBuiltin="1"/>
    <cellStyle name="Accent3 2" xfId="151"/>
    <cellStyle name="Accent4" xfId="48" builtinId="41" customBuiltin="1"/>
    <cellStyle name="Accent4 2" xfId="152"/>
    <cellStyle name="Accent5" xfId="52" builtinId="45" customBuiltin="1"/>
    <cellStyle name="Accent5 2" xfId="153"/>
    <cellStyle name="Accent6" xfId="56" builtinId="49" customBuiltin="1"/>
    <cellStyle name="Accent6 2" xfId="154"/>
    <cellStyle name="Bad" xfId="155"/>
    <cellStyle name="Bad 2" xfId="156"/>
    <cellStyle name="Berekening" xfId="30" builtinId="22" customBuiltin="1"/>
    <cellStyle name="Berekening 2" xfId="157"/>
    <cellStyle name="Bold text" xfId="158"/>
    <cellStyle name="Calculation" xfId="159"/>
    <cellStyle name="Check Cell" xfId="160"/>
    <cellStyle name="Comma [0]" xfId="68"/>
    <cellStyle name="Comma [0] 2" xfId="52858"/>
    <cellStyle name="Comma [0]_AA BCR/ Basis ruimtestaat 13.0" xfId="1"/>
    <cellStyle name="Comma_AA BCR/ Basis ruimtestaat 13.0" xfId="2"/>
    <cellStyle name="Comma_CALCULATIEBLAD.XLS" xfId="3"/>
    <cellStyle name="Comma_Uurtarieven 2000 LEVERANCIER" xfId="4"/>
    <cellStyle name="Controlecel" xfId="32" builtinId="23" customBuiltin="1"/>
    <cellStyle name="Controlecel 2" xfId="161"/>
    <cellStyle name="Currency [0]" xfId="52859"/>
    <cellStyle name="Currency_AA BCR/ Basis ruimtestaat 13.0" xfId="5"/>
    <cellStyle name="Currency_ATIR-Calc-Uurtarief 2001" xfId="6"/>
    <cellStyle name="Currency_CALCULATIEBLAD.XLS" xfId="7"/>
    <cellStyle name="Euro" xfId="69"/>
    <cellStyle name="Euro 2" xfId="70"/>
    <cellStyle name="Euro 2 2" xfId="52860"/>
    <cellStyle name="Euro 3" xfId="71"/>
    <cellStyle name="Euro 3 2" xfId="52861"/>
    <cellStyle name="Euro 4" xfId="72"/>
    <cellStyle name="euro 5" xfId="52862"/>
    <cellStyle name="euro 6" xfId="52863"/>
    <cellStyle name="Euro_Roto Smeets Hilversum v-1" xfId="73"/>
    <cellStyle name="Explanatory Text" xfId="162"/>
    <cellStyle name="Followed Hyperlink_Aantal groepen per school.xls" xfId="8"/>
    <cellStyle name="Gekoppelde cel" xfId="31" builtinId="24" customBuiltin="1"/>
    <cellStyle name="Gekoppelde cel 2" xfId="163"/>
    <cellStyle name="Goed" xfId="25" builtinId="26" customBuiltin="1"/>
    <cellStyle name="Goed 2" xfId="164"/>
    <cellStyle name="Goed 3" xfId="165"/>
    <cellStyle name="Good" xfId="166"/>
    <cellStyle name="Heading 1" xfId="167"/>
    <cellStyle name="Heading 2" xfId="168"/>
    <cellStyle name="Heading 3" xfId="169"/>
    <cellStyle name="Heading 4" xfId="170"/>
    <cellStyle name="Hyperlink 2" xfId="52864"/>
    <cellStyle name="Input" xfId="171"/>
    <cellStyle name="Invoer" xfId="28" builtinId="20" customBuiltin="1"/>
    <cellStyle name="invoer 2" xfId="172"/>
    <cellStyle name="Komma" xfId="9" builtinId="3"/>
    <cellStyle name="Komma [0] 2" xfId="74"/>
    <cellStyle name="Komma 2" xfId="75"/>
    <cellStyle name="Komma 2 2" xfId="52865"/>
    <cellStyle name="Komma 3" xfId="76"/>
    <cellStyle name="Komma 3 2" xfId="77"/>
    <cellStyle name="Komma 3 3" xfId="106"/>
    <cellStyle name="Komma 4" xfId="78"/>
    <cellStyle name="Komma 4 2" xfId="52866"/>
    <cellStyle name="Komma 5" xfId="52867"/>
    <cellStyle name="Komma 6" xfId="52868"/>
    <cellStyle name="kop" xfId="79"/>
    <cellStyle name="Kop 1" xfId="21" builtinId="16" customBuiltin="1"/>
    <cellStyle name="Kop 1 2" xfId="173"/>
    <cellStyle name="Kop 2" xfId="22" builtinId="17" customBuiltin="1"/>
    <cellStyle name="Kop 2 2" xfId="174"/>
    <cellStyle name="Kop 3" xfId="23" builtinId="18" customBuiltin="1"/>
    <cellStyle name="Kop 3 2" xfId="175"/>
    <cellStyle name="Kop 4" xfId="24" builtinId="19" customBuiltin="1"/>
    <cellStyle name="Kop 4 2" xfId="176"/>
    <cellStyle name="Koppen_rekenblad" xfId="177"/>
    <cellStyle name="koppenrekenblad2" xfId="178"/>
    <cellStyle name="koppenrekenblad2 2" xfId="52869"/>
    <cellStyle name="Linked Cell" xfId="179"/>
    <cellStyle name="m2" xfId="180"/>
    <cellStyle name="m2 2" xfId="52870"/>
    <cellStyle name="Neutraal" xfId="27" builtinId="28" customBuiltin="1"/>
    <cellStyle name="Neutraal 2" xfId="181"/>
    <cellStyle name="Neutral" xfId="182"/>
    <cellStyle name="Normaal 2" xfId="80"/>
    <cellStyle name="Normaal_Basis Inventarisatielijst. xls.xls" xfId="81"/>
    <cellStyle name="Normal 2" xfId="183"/>
    <cellStyle name="Normal_ KLM-CTR(STA)-Recap.xls" xfId="10"/>
    <cellStyle name="Normal_ KLM-CTR(STA)-Recap.xls 2" xfId="63"/>
    <cellStyle name="Normal_AFRPPRIJS.xls" xfId="11"/>
    <cellStyle name="Normal_ATIR-Calc-Uurtarief 2001" xfId="12"/>
    <cellStyle name="Normal_CALCULATIEBLAD.XLS" xfId="13"/>
    <cellStyle name="Normal_CALCULATIEBLAD.XLS 2" xfId="64"/>
    <cellStyle name="Normal_Uurtarieven 2000 LEVERANCIER" xfId="14"/>
    <cellStyle name="Normal_Workbook1_AFRPPRIJS.xls" xfId="15"/>
    <cellStyle name="Note" xfId="184"/>
    <cellStyle name="Notitie 2" xfId="61"/>
    <cellStyle name="Notitie 3" xfId="185"/>
    <cellStyle name="Ongedefinieerd" xfId="16"/>
    <cellStyle name="Ongedefinieerd 2" xfId="82"/>
    <cellStyle name="Ongeldig" xfId="26" builtinId="27" customBuiltin="1"/>
    <cellStyle name="Ongeldig 2" xfId="186"/>
    <cellStyle name="Output" xfId="187"/>
    <cellStyle name="Procent" xfId="17" builtinId="5"/>
    <cellStyle name="Procent 2" xfId="66"/>
    <cellStyle name="Procent 2 2" xfId="83"/>
    <cellStyle name="Procent 2 3" xfId="52871"/>
    <cellStyle name="Procent 3" xfId="84"/>
    <cellStyle name="Ruimtestaat_Koppen" xfId="188"/>
    <cellStyle name="Standaard" xfId="0" builtinId="0"/>
    <cellStyle name="Standaard 10" xfId="85"/>
    <cellStyle name="Standaard 10 2" xfId="86"/>
    <cellStyle name="Standaard 11" xfId="87"/>
    <cellStyle name="Standaard 12" xfId="88"/>
    <cellStyle name="Standaard 13" xfId="89"/>
    <cellStyle name="Standaard 13 2" xfId="52872"/>
    <cellStyle name="Standaard 14" xfId="52873"/>
    <cellStyle name="Standaard 2" xfId="60"/>
    <cellStyle name="Standaard 2 2" xfId="90"/>
    <cellStyle name="Standaard 2 2 2" xfId="91"/>
    <cellStyle name="Standaard 2 2 2 2" xfId="92"/>
    <cellStyle name="Standaard 2 3" xfId="93"/>
    <cellStyle name="Standaard 2 3 2" xfId="52874"/>
    <cellStyle name="Standaard 2 4" xfId="52875"/>
    <cellStyle name="Standaard 2 5" xfId="52887"/>
    <cellStyle name="Standaard 3" xfId="65"/>
    <cellStyle name="Standaard 3 2" xfId="52876"/>
    <cellStyle name="Standaard 3 2 2" xfId="52877"/>
    <cellStyle name="Standaard 3 3" xfId="52878"/>
    <cellStyle name="Standaard 3 4" xfId="52879"/>
    <cellStyle name="Standaard 3 5" xfId="52880"/>
    <cellStyle name="Standaard 4" xfId="94"/>
    <cellStyle name="Standaard 4 2" xfId="104"/>
    <cellStyle name="Standaard 4 3" xfId="52881"/>
    <cellStyle name="Standaard 5" xfId="95"/>
    <cellStyle name="Standaard 5 2" xfId="96"/>
    <cellStyle name="Standaard 6" xfId="97"/>
    <cellStyle name="Standaard 7" xfId="98"/>
    <cellStyle name="Standaard 7 2" xfId="52882"/>
    <cellStyle name="Standaard 8" xfId="99"/>
    <cellStyle name="Standaard 9" xfId="100"/>
    <cellStyle name="Standaard_Bijlage 1+3" xfId="62"/>
    <cellStyle name="Standaard_Blad1" xfId="18"/>
    <cellStyle name="Titel" xfId="20" builtinId="15" customBuiltin="1"/>
    <cellStyle name="Titel 2" xfId="189"/>
    <cellStyle name="Title" xfId="190"/>
    <cellStyle name="Totaal" xfId="35" builtinId="25" customBuiltin="1"/>
    <cellStyle name="Totaal 2" xfId="191"/>
    <cellStyle name="Total" xfId="192"/>
    <cellStyle name="Uitvoer" xfId="29" builtinId="21" customBuiltin="1"/>
    <cellStyle name="Uitvoer 2" xfId="193"/>
    <cellStyle name="Valuta" xfId="19" builtinId="4"/>
    <cellStyle name="Valuta 2" xfId="67"/>
    <cellStyle name="Valuta 2 2" xfId="103"/>
    <cellStyle name="Valuta 2 3" xfId="52883"/>
    <cellStyle name="Valuta 3" xfId="101"/>
    <cellStyle name="Valuta 3 2" xfId="105"/>
    <cellStyle name="Valuta 3 3" xfId="52884"/>
    <cellStyle name="Valuta 4" xfId="102"/>
    <cellStyle name="Valuta 4 2" xfId="52885"/>
    <cellStyle name="Valuta 5" xfId="52886"/>
    <cellStyle name="Valuta euro rb" xfId="194"/>
    <cellStyle name="Valuta F rb" xfId="195"/>
    <cellStyle name="Valuta gulden rb" xfId="196"/>
    <cellStyle name="Verklarende tekst" xfId="34" builtinId="53" customBuiltin="1"/>
    <cellStyle name="Verklarende tekst 2" xfId="197"/>
    <cellStyle name="Waarschuwingstekst" xfId="33" builtinId="11" customBuiltin="1"/>
    <cellStyle name="Waarschuwingstekst 2" xfId="198"/>
    <cellStyle name="Warning Text" xfId="199"/>
  </cellStyles>
  <dxfs count="19">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5</xdr:row>
      <xdr:rowOff>63500</xdr:rowOff>
    </xdr:to>
    <xdr:sp macro="" textlink="">
      <xdr:nvSpPr>
        <xdr:cNvPr id="2" name="Tekstvak 1">
          <a:extLst>
            <a:ext uri="{FF2B5EF4-FFF2-40B4-BE49-F238E27FC236}">
              <a16:creationId xmlns:a16="http://schemas.microsoft.com/office/drawing/2014/main" xmlns=""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4</xdr:row>
      <xdr:rowOff>209550</xdr:rowOff>
    </xdr:to>
    <xdr:sp macro="" textlink="">
      <xdr:nvSpPr>
        <xdr:cNvPr id="2" name="Tekstvak 1">
          <a:extLst>
            <a:ext uri="{FF2B5EF4-FFF2-40B4-BE49-F238E27FC236}">
              <a16:creationId xmlns:a16="http://schemas.microsoft.com/office/drawing/2014/main" xmlns=""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C/Documents%20and%20Settings/Naomi/Local%20Settings/Temporary%20Internet%20Files/Content.Outlook/ILGDZFKW/HD%20MBP%20Erik%20ATIR%20Werkdocumenten/%20%20ATIR%20in%20%20behandeling/Tarieven%202004/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Naomi/Local%20Settings/Temporary%20Internet%20Files/Content.Outlook/ILGDZFKW/HD%20MBP%20Erik%20ATIR%20Werkdocumenten/%20%20ATIR%20in%20%20behandeling/Tarieven%202004/ati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v>0</v>
          </cell>
          <cell r="G14">
            <v>8.417945380980342E-2</v>
          </cell>
          <cell r="H14">
            <v>0</v>
          </cell>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v>0</v>
          </cell>
          <cell r="G15">
            <v>0</v>
          </cell>
          <cell r="H15">
            <v>0</v>
          </cell>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v>0</v>
          </cell>
          <cell r="G18">
            <v>1.4666666666666666</v>
          </cell>
          <cell r="H18">
            <v>0</v>
          </cell>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v>0</v>
          </cell>
          <cell r="G19">
            <v>0</v>
          </cell>
          <cell r="H19">
            <v>0</v>
          </cell>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v>0</v>
          </cell>
          <cell r="G20">
            <v>0</v>
          </cell>
          <cell r="H20">
            <v>0</v>
          </cell>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v>0</v>
          </cell>
          <cell r="G21">
            <v>0</v>
          </cell>
          <cell r="H21">
            <v>0</v>
          </cell>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v>0</v>
          </cell>
          <cell r="G22">
            <v>0</v>
          </cell>
          <cell r="H22">
            <v>0</v>
          </cell>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v>0</v>
          </cell>
          <cell r="G25">
            <v>0.15714285714285714</v>
          </cell>
          <cell r="H25">
            <v>0</v>
          </cell>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v>0</v>
          </cell>
          <cell r="G28">
            <v>3.1428571428571428</v>
          </cell>
          <cell r="H28">
            <v>0</v>
          </cell>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v>0</v>
          </cell>
          <cell r="G29">
            <v>0</v>
          </cell>
          <cell r="H29">
            <v>0</v>
          </cell>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v>0</v>
          </cell>
          <cell r="G30">
            <v>0</v>
          </cell>
          <cell r="H30">
            <v>0</v>
          </cell>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v>0</v>
          </cell>
          <cell r="G33">
            <v>0.33671781523921368</v>
          </cell>
          <cell r="H33">
            <v>0</v>
          </cell>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v>0</v>
          </cell>
          <cell r="G34">
            <v>0</v>
          </cell>
          <cell r="H34">
            <v>0</v>
          </cell>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v>0</v>
          </cell>
          <cell r="G37">
            <v>0.14965236232853943</v>
          </cell>
          <cell r="H37">
            <v>0</v>
          </cell>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v>0</v>
          </cell>
          <cell r="G38">
            <v>0</v>
          </cell>
          <cell r="H38">
            <v>0</v>
          </cell>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v>0</v>
          </cell>
          <cell r="G39">
            <v>0</v>
          </cell>
          <cell r="H39">
            <v>0</v>
          </cell>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v>0</v>
          </cell>
          <cell r="G40">
            <v>0</v>
          </cell>
          <cell r="H40">
            <v>0</v>
          </cell>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v>0</v>
          </cell>
          <cell r="G45">
            <v>0.62857142857142856</v>
          </cell>
          <cell r="H45">
            <v>0</v>
          </cell>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v>0</v>
          </cell>
          <cell r="G46">
            <v>0</v>
          </cell>
          <cell r="H46">
            <v>0</v>
          </cell>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v>0</v>
          </cell>
          <cell r="G48">
            <v>8.417945380980342E-2</v>
          </cell>
          <cell r="H48">
            <v>0</v>
          </cell>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v>0</v>
          </cell>
          <cell r="G49">
            <v>0</v>
          </cell>
          <cell r="H49">
            <v>0</v>
          </cell>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v>0</v>
          </cell>
          <cell r="G50">
            <v>0</v>
          </cell>
          <cell r="H50">
            <v>0</v>
          </cell>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v>0</v>
          </cell>
          <cell r="G51">
            <v>0</v>
          </cell>
          <cell r="H51">
            <v>0</v>
          </cell>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v>0</v>
          </cell>
          <cell r="G54">
            <v>0</v>
          </cell>
          <cell r="H54">
            <v>0</v>
          </cell>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v>0</v>
          </cell>
          <cell r="G55">
            <v>0</v>
          </cell>
          <cell r="H55">
            <v>0</v>
          </cell>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v>0</v>
          </cell>
          <cell r="G58">
            <v>0.29333333333333333</v>
          </cell>
          <cell r="H58">
            <v>0</v>
          </cell>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v>0</v>
          </cell>
          <cell r="G59">
            <v>0</v>
          </cell>
          <cell r="H59">
            <v>0</v>
          </cell>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v>0</v>
          </cell>
          <cell r="G60">
            <v>0</v>
          </cell>
          <cell r="H60">
            <v>0</v>
          </cell>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v>0</v>
          </cell>
          <cell r="F61">
            <v>0</v>
          </cell>
          <cell r="G61">
            <v>0</v>
          </cell>
          <cell r="H61">
            <v>0</v>
          </cell>
          <cell r="I61">
            <v>0</v>
          </cell>
          <cell r="J61">
            <v>81</v>
          </cell>
          <cell r="K61">
            <v>0</v>
          </cell>
          <cell r="L61">
            <v>0</v>
          </cell>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v>0</v>
          </cell>
          <cell r="F62">
            <v>0</v>
          </cell>
          <cell r="G62">
            <v>0</v>
          </cell>
          <cell r="H62">
            <v>0</v>
          </cell>
          <cell r="I62">
            <v>0</v>
          </cell>
          <cell r="J62">
            <v>1742</v>
          </cell>
          <cell r="K62">
            <v>0</v>
          </cell>
          <cell r="L62">
            <v>0</v>
          </cell>
          <cell r="M62" t="str">
            <v>o.a.</v>
          </cell>
          <cell r="N62" t="str">
            <v>o.a.</v>
          </cell>
          <cell r="O62" t="str">
            <v>o.a.</v>
          </cell>
          <cell r="P62" t="str">
            <v>o.a.</v>
          </cell>
          <cell r="Q62" t="str">
            <v>o.a.</v>
          </cell>
          <cell r="R62" t="str">
            <v>o.a.</v>
          </cell>
          <cell r="S62" t="str">
            <v>o.a.</v>
          </cell>
        </row>
        <row r="63">
          <cell r="A63">
            <v>0</v>
          </cell>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row>
        <row r="64">
          <cell r="A64">
            <v>0</v>
          </cell>
          <cell r="B64">
            <v>0</v>
          </cell>
          <cell r="C64">
            <v>0</v>
          </cell>
          <cell r="D64">
            <v>0</v>
          </cell>
          <cell r="E64">
            <v>0</v>
          </cell>
          <cell r="F64">
            <v>0</v>
          </cell>
          <cell r="G64">
            <v>0</v>
          </cell>
          <cell r="H64">
            <v>0</v>
          </cell>
          <cell r="I64">
            <v>0</v>
          </cell>
          <cell r="J64">
            <v>0</v>
          </cell>
          <cell r="K64">
            <v>0</v>
          </cell>
          <cell r="L64">
            <v>0</v>
          </cell>
          <cell r="Q64">
            <v>0</v>
          </cell>
          <cell r="R64">
            <v>0</v>
          </cell>
          <cell r="S64">
            <v>0</v>
          </cell>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s>
    <sheetDataSet>
      <sheetData sheetId="0"/>
      <sheetData sheetId="1"/>
      <sheetData sheetId="2"/>
      <sheetData sheetId="3"/>
      <sheetData sheetId="4"/>
      <sheetData sheetId="5"/>
      <sheetData sheetId="6">
        <row r="12">
          <cell r="A12" t="str">
            <v>PER.365.1</v>
          </cell>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v>0</v>
          </cell>
          <cell r="H10">
            <v>8.75</v>
          </cell>
          <cell r="I10">
            <v>11.81</v>
          </cell>
          <cell r="J10">
            <v>0</v>
          </cell>
          <cell r="K10">
            <v>0</v>
          </cell>
          <cell r="L10">
            <v>11.81</v>
          </cell>
        </row>
        <row r="11">
          <cell r="A11" t="str">
            <v>Mw. Raven</v>
          </cell>
          <cell r="B11" t="str">
            <v>gymzaal de Helt</v>
          </cell>
          <cell r="C11" t="str">
            <v>21.00-22.00</v>
          </cell>
          <cell r="D11">
            <v>22919</v>
          </cell>
          <cell r="E11" t="str">
            <v>nee</v>
          </cell>
          <cell r="F11">
            <v>38283</v>
          </cell>
          <cell r="G11">
            <v>0</v>
          </cell>
          <cell r="H11">
            <v>5</v>
          </cell>
          <cell r="I11">
            <v>11.81</v>
          </cell>
          <cell r="J11">
            <v>0</v>
          </cell>
          <cell r="K11">
            <v>0</v>
          </cell>
          <cell r="L11">
            <v>11.81</v>
          </cell>
        </row>
        <row r="12">
          <cell r="A12" t="str">
            <v>Mw. Raven</v>
          </cell>
          <cell r="B12" t="str">
            <v>Gymzaal Oostesluis</v>
          </cell>
          <cell r="C12" t="str">
            <v>20.00-21.00</v>
          </cell>
          <cell r="D12">
            <v>22919</v>
          </cell>
          <cell r="E12" t="str">
            <v>nee</v>
          </cell>
          <cell r="F12">
            <v>38283</v>
          </cell>
          <cell r="G12">
            <v>0</v>
          </cell>
          <cell r="H12">
            <v>5</v>
          </cell>
          <cell r="I12">
            <v>11.81</v>
          </cell>
          <cell r="J12">
            <v>0</v>
          </cell>
          <cell r="K12">
            <v>0</v>
          </cell>
          <cell r="L12">
            <v>11.81</v>
          </cell>
        </row>
        <row r="13">
          <cell r="A13" t="str">
            <v>Diana Roos</v>
          </cell>
          <cell r="B13" t="str">
            <v>Gymzaal de Woud</v>
          </cell>
          <cell r="C13" t="str">
            <v>21.00-22.00</v>
          </cell>
          <cell r="D13" t="str">
            <v>eigenaar Streekclean</v>
          </cell>
          <cell r="E13">
            <v>0</v>
          </cell>
          <cell r="F13">
            <v>0</v>
          </cell>
          <cell r="G13">
            <v>0</v>
          </cell>
          <cell r="H13">
            <v>0</v>
          </cell>
          <cell r="I13">
            <v>0</v>
          </cell>
          <cell r="J13">
            <v>0</v>
          </cell>
          <cell r="K13">
            <v>0</v>
          </cell>
          <cell r="L13">
            <v>0</v>
          </cell>
        </row>
        <row r="14">
          <cell r="A14" t="str">
            <v>Diana Roos</v>
          </cell>
          <cell r="B14" t="str">
            <v>Gymzaal de Horn</v>
          </cell>
          <cell r="C14" t="str">
            <v>20.00-21.00</v>
          </cell>
          <cell r="D14">
            <v>0</v>
          </cell>
          <cell r="E14">
            <v>0</v>
          </cell>
          <cell r="F14">
            <v>0</v>
          </cell>
          <cell r="G14">
            <v>0</v>
          </cell>
          <cell r="H14">
            <v>0</v>
          </cell>
          <cell r="I14">
            <v>0</v>
          </cell>
          <cell r="J14">
            <v>0</v>
          </cell>
          <cell r="K14">
            <v>0</v>
          </cell>
          <cell r="L14">
            <v>0</v>
          </cell>
        </row>
        <row r="15">
          <cell r="A15" t="str">
            <v>Olga Roos</v>
          </cell>
          <cell r="B15" t="str">
            <v>gymzaal Rozenboom</v>
          </cell>
          <cell r="C15" t="str">
            <v>21.00-22.00</v>
          </cell>
          <cell r="D15" t="str">
            <v>eigenaar Streekclean</v>
          </cell>
          <cell r="E15">
            <v>0</v>
          </cell>
          <cell r="F15">
            <v>0</v>
          </cell>
          <cell r="G15">
            <v>0</v>
          </cell>
          <cell r="H15">
            <v>0</v>
          </cell>
          <cell r="I15">
            <v>0</v>
          </cell>
          <cell r="J15">
            <v>0</v>
          </cell>
          <cell r="K15">
            <v>0</v>
          </cell>
          <cell r="L15">
            <v>0</v>
          </cell>
        </row>
        <row r="16">
          <cell r="A16">
            <v>0</v>
          </cell>
          <cell r="B16">
            <v>0</v>
          </cell>
          <cell r="C16">
            <v>0</v>
          </cell>
          <cell r="D16">
            <v>0</v>
          </cell>
          <cell r="E16">
            <v>0</v>
          </cell>
          <cell r="F16">
            <v>0</v>
          </cell>
          <cell r="G16">
            <v>0</v>
          </cell>
          <cell r="H16">
            <v>0</v>
          </cell>
          <cell r="I16">
            <v>0</v>
          </cell>
          <cell r="J16">
            <v>0</v>
          </cell>
          <cell r="K16">
            <v>0</v>
          </cell>
          <cell r="L16">
            <v>0</v>
          </cell>
        </row>
        <row r="17">
          <cell r="A17">
            <v>0</v>
          </cell>
          <cell r="B17">
            <v>0</v>
          </cell>
          <cell r="C17">
            <v>0</v>
          </cell>
          <cell r="D17">
            <v>0</v>
          </cell>
          <cell r="E17">
            <v>0</v>
          </cell>
          <cell r="F17">
            <v>0</v>
          </cell>
          <cell r="G17">
            <v>0</v>
          </cell>
          <cell r="H17">
            <v>0</v>
          </cell>
          <cell r="I17">
            <v>0</v>
          </cell>
          <cell r="J17">
            <v>0</v>
          </cell>
          <cell r="K17">
            <v>0</v>
          </cell>
          <cell r="L17">
            <v>0</v>
          </cell>
        </row>
        <row r="18">
          <cell r="A18">
            <v>0</v>
          </cell>
          <cell r="B18">
            <v>0</v>
          </cell>
          <cell r="C18">
            <v>0</v>
          </cell>
          <cell r="D18">
            <v>0</v>
          </cell>
          <cell r="E18">
            <v>0</v>
          </cell>
          <cell r="F18">
            <v>0</v>
          </cell>
          <cell r="G18">
            <v>0</v>
          </cell>
          <cell r="H18">
            <v>0</v>
          </cell>
          <cell r="I18">
            <v>0</v>
          </cell>
          <cell r="J18">
            <v>0</v>
          </cell>
          <cell r="K18">
            <v>0</v>
          </cell>
          <cell r="L18">
            <v>0</v>
          </cell>
        </row>
        <row r="19">
          <cell r="A19">
            <v>0</v>
          </cell>
          <cell r="B19">
            <v>0</v>
          </cell>
          <cell r="C19">
            <v>0</v>
          </cell>
          <cell r="D19">
            <v>0</v>
          </cell>
          <cell r="E19">
            <v>0</v>
          </cell>
          <cell r="F19">
            <v>0</v>
          </cell>
          <cell r="G19">
            <v>0</v>
          </cell>
          <cell r="H19">
            <v>0</v>
          </cell>
          <cell r="I19">
            <v>0</v>
          </cell>
          <cell r="J19">
            <v>0</v>
          </cell>
          <cell r="K19">
            <v>0</v>
          </cell>
          <cell r="L19">
            <v>0</v>
          </cell>
        </row>
        <row r="20">
          <cell r="A20">
            <v>0</v>
          </cell>
          <cell r="B20">
            <v>0</v>
          </cell>
          <cell r="C20">
            <v>0</v>
          </cell>
          <cell r="D20">
            <v>0</v>
          </cell>
          <cell r="E20">
            <v>0</v>
          </cell>
          <cell r="F20">
            <v>0</v>
          </cell>
          <cell r="G20">
            <v>0</v>
          </cell>
          <cell r="H20">
            <v>0</v>
          </cell>
          <cell r="I20">
            <v>0</v>
          </cell>
          <cell r="J20">
            <v>0</v>
          </cell>
          <cell r="K20">
            <v>0</v>
          </cell>
          <cell r="L20">
            <v>0</v>
          </cell>
        </row>
        <row r="21">
          <cell r="A21">
            <v>0</v>
          </cell>
          <cell r="B21">
            <v>0</v>
          </cell>
          <cell r="C21">
            <v>0</v>
          </cell>
          <cell r="D21">
            <v>0</v>
          </cell>
          <cell r="E21">
            <v>0</v>
          </cell>
          <cell r="F21">
            <v>0</v>
          </cell>
          <cell r="G21">
            <v>0</v>
          </cell>
          <cell r="H21">
            <v>0</v>
          </cell>
          <cell r="I21">
            <v>0</v>
          </cell>
          <cell r="J21">
            <v>0</v>
          </cell>
          <cell r="K21">
            <v>0</v>
          </cell>
          <cell r="L21">
            <v>0</v>
          </cell>
        </row>
        <row r="22">
          <cell r="A22">
            <v>0</v>
          </cell>
          <cell r="B22">
            <v>0</v>
          </cell>
          <cell r="C22">
            <v>0</v>
          </cell>
          <cell r="D22">
            <v>0</v>
          </cell>
          <cell r="E22">
            <v>0</v>
          </cell>
          <cell r="F22">
            <v>0</v>
          </cell>
          <cell r="G22">
            <v>0</v>
          </cell>
          <cell r="H22">
            <v>0</v>
          </cell>
          <cell r="I22">
            <v>0</v>
          </cell>
          <cell r="J22">
            <v>0</v>
          </cell>
          <cell r="K22">
            <v>0</v>
          </cell>
          <cell r="L22">
            <v>0</v>
          </cell>
        </row>
        <row r="23">
          <cell r="A23">
            <v>0</v>
          </cell>
          <cell r="B23">
            <v>0</v>
          </cell>
          <cell r="C23">
            <v>0</v>
          </cell>
          <cell r="D23">
            <v>0</v>
          </cell>
          <cell r="E23">
            <v>0</v>
          </cell>
          <cell r="F23">
            <v>0</v>
          </cell>
          <cell r="G23">
            <v>0</v>
          </cell>
          <cell r="H23">
            <v>0</v>
          </cell>
          <cell r="I23">
            <v>0</v>
          </cell>
          <cell r="J23">
            <v>0</v>
          </cell>
          <cell r="K23">
            <v>0</v>
          </cell>
          <cell r="L23">
            <v>0</v>
          </cell>
        </row>
        <row r="24">
          <cell r="A24">
            <v>0</v>
          </cell>
          <cell r="B24">
            <v>0</v>
          </cell>
          <cell r="C24">
            <v>0</v>
          </cell>
          <cell r="D24">
            <v>0</v>
          </cell>
          <cell r="E24">
            <v>0</v>
          </cell>
          <cell r="F24">
            <v>0</v>
          </cell>
          <cell r="G24">
            <v>0</v>
          </cell>
          <cell r="H24">
            <v>0</v>
          </cell>
          <cell r="I24">
            <v>0</v>
          </cell>
          <cell r="J24">
            <v>0</v>
          </cell>
          <cell r="K24">
            <v>0</v>
          </cell>
          <cell r="L24">
            <v>0</v>
          </cell>
        </row>
        <row r="25">
          <cell r="A25" t="str">
            <v>Subtotaal loonkosten</v>
          </cell>
          <cell r="B25">
            <v>0</v>
          </cell>
          <cell r="C25">
            <v>0</v>
          </cell>
          <cell r="D25">
            <v>0</v>
          </cell>
          <cell r="E25">
            <v>0</v>
          </cell>
          <cell r="F25">
            <v>0</v>
          </cell>
          <cell r="G25">
            <v>0</v>
          </cell>
          <cell r="H25">
            <v>0</v>
          </cell>
          <cell r="I25">
            <v>0</v>
          </cell>
          <cell r="J25">
            <v>0</v>
          </cell>
          <cell r="K25">
            <v>0</v>
          </cell>
          <cell r="L25">
            <v>0</v>
          </cell>
        </row>
        <row r="26">
          <cell r="F26">
            <v>0</v>
          </cell>
          <cell r="G26">
            <v>0</v>
          </cell>
          <cell r="H26">
            <v>0</v>
          </cell>
          <cell r="I26">
            <v>0</v>
          </cell>
        </row>
        <row r="27">
          <cell r="A27" t="str">
            <v>Vakantietoeslag</v>
          </cell>
          <cell r="B27">
            <v>0</v>
          </cell>
          <cell r="C27">
            <v>0</v>
          </cell>
          <cell r="D27">
            <v>0</v>
          </cell>
          <cell r="E27">
            <v>0</v>
          </cell>
          <cell r="F27">
            <v>0</v>
          </cell>
          <cell r="G27">
            <v>0</v>
          </cell>
          <cell r="H27">
            <v>0</v>
          </cell>
          <cell r="I27">
            <v>0</v>
          </cell>
          <cell r="J27">
            <v>0</v>
          </cell>
          <cell r="K27">
            <v>0</v>
          </cell>
          <cell r="L27">
            <v>0</v>
          </cell>
        </row>
        <row r="28">
          <cell r="A28" t="str">
            <v>Sociale lasten</v>
          </cell>
          <cell r="B28">
            <v>0</v>
          </cell>
          <cell r="C28">
            <v>0</v>
          </cell>
          <cell r="D28">
            <v>0</v>
          </cell>
          <cell r="E28">
            <v>0</v>
          </cell>
          <cell r="F28">
            <v>0</v>
          </cell>
          <cell r="G28">
            <v>0</v>
          </cell>
          <cell r="H28">
            <v>0</v>
          </cell>
          <cell r="I28">
            <v>0</v>
          </cell>
          <cell r="J28">
            <v>0</v>
          </cell>
          <cell r="K28">
            <v>0</v>
          </cell>
          <cell r="L28">
            <v>0</v>
          </cell>
        </row>
        <row r="29">
          <cell r="F29">
            <v>0</v>
          </cell>
          <cell r="G29">
            <v>0</v>
          </cell>
          <cell r="H29">
            <v>0</v>
          </cell>
          <cell r="I29">
            <v>0</v>
          </cell>
        </row>
        <row r="30">
          <cell r="A30" t="str">
            <v>Loonkosten overname personeel</v>
          </cell>
          <cell r="B30">
            <v>0</v>
          </cell>
          <cell r="C30">
            <v>0</v>
          </cell>
          <cell r="D30">
            <v>0</v>
          </cell>
          <cell r="E30">
            <v>0</v>
          </cell>
          <cell r="F30">
            <v>0</v>
          </cell>
          <cell r="G30">
            <v>0</v>
          </cell>
          <cell r="H30">
            <v>0</v>
          </cell>
          <cell r="I30">
            <v>0</v>
          </cell>
          <cell r="J30">
            <v>0</v>
          </cell>
          <cell r="K30">
            <v>0</v>
          </cell>
          <cell r="L30">
            <v>0</v>
          </cell>
        </row>
        <row r="31">
          <cell r="F31">
            <v>0</v>
          </cell>
          <cell r="G31">
            <v>0</v>
          </cell>
          <cell r="H31">
            <v>0</v>
          </cell>
          <cell r="I31">
            <v>0</v>
          </cell>
        </row>
        <row r="32">
          <cell r="A32" t="str">
            <v>Toelichting:</v>
          </cell>
          <cell r="B32">
            <v>0</v>
          </cell>
          <cell r="C32">
            <v>0</v>
          </cell>
          <cell r="F32">
            <v>0</v>
          </cell>
          <cell r="G32">
            <v>0</v>
          </cell>
          <cell r="H32">
            <v>0</v>
          </cell>
          <cell r="I32">
            <v>0</v>
          </cell>
        </row>
        <row r="33">
          <cell r="A33" t="str">
            <v>Bij gunning dient de leverancier de werkgelegenheidsclausule bij contractwisseling volgens de geldende CAO voor het Schoonmaak- en Glazenwassersbedrijf (artikel 38) toe te passen. In</v>
          </cell>
          <cell r="F33">
            <v>0</v>
          </cell>
          <cell r="G33">
            <v>0</v>
          </cell>
          <cell r="H33">
            <v>0</v>
          </cell>
          <cell r="I33">
            <v>0</v>
          </cell>
        </row>
        <row r="34">
          <cell r="A34" t="str">
            <v xml:space="preserve">genoemd artikel staat onder andere dat bij contractwisseling het schoonmaakbedrijf, dat de opdracht verwerft, verplicht is 100% van het aantal onder de regeling vallende werknemers over te nemen. Dit betreft: </v>
          </cell>
          <cell r="F34">
            <v>0</v>
          </cell>
          <cell r="G34">
            <v>0</v>
          </cell>
          <cell r="H34">
            <v>0</v>
          </cell>
          <cell r="I34">
            <v>0</v>
          </cell>
        </row>
        <row r="35">
          <cell r="A35" t="str">
            <v>- de werknemer die minimaal anderhalf jaar op het betreffende object werkzaam is;</v>
          </cell>
          <cell r="F35">
            <v>0</v>
          </cell>
          <cell r="G35">
            <v>0</v>
          </cell>
          <cell r="H35">
            <v>0</v>
          </cell>
          <cell r="I35">
            <v>0</v>
          </cell>
        </row>
        <row r="36">
          <cell r="A36" t="str">
            <v>- de werknemer die op of na januari 2012 nieuw* in dienst is getreden, anders dan door contractwisseling, beschikt over een door de branche erkend diploma.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H35"/>
  <sheetViews>
    <sheetView showGridLines="0" showZeros="0" showOutlineSymbols="0" zoomScaleNormal="100" workbookViewId="0">
      <pane ySplit="5" topLeftCell="A6" activePane="bottomLeft" state="frozen"/>
      <selection activeCell="D33" sqref="D33"/>
      <selection pane="bottomLeft" activeCell="D9" sqref="D9"/>
    </sheetView>
  </sheetViews>
  <sheetFormatPr defaultColWidth="9.36328125" defaultRowHeight="12.5"/>
  <cols>
    <col min="1" max="1" width="36.6328125" style="4" bestFit="1" customWidth="1"/>
    <col min="2" max="4" width="15.6328125" style="4" customWidth="1"/>
    <col min="5" max="5" width="9.6328125" style="4" customWidth="1"/>
    <col min="6" max="6" width="13.90625" style="4" customWidth="1"/>
    <col min="7" max="7" width="3.08984375" style="4" customWidth="1"/>
    <col min="8" max="8" width="7.90625" style="4" customWidth="1"/>
    <col min="9" max="9" width="27" style="4" bestFit="1" customWidth="1"/>
    <col min="10" max="16384" width="9.36328125" style="4"/>
  </cols>
  <sheetData>
    <row r="1" spans="1:8">
      <c r="A1" s="48" t="s">
        <v>0</v>
      </c>
      <c r="B1" s="2"/>
      <c r="C1" s="2"/>
      <c r="D1" s="2"/>
      <c r="E1" s="2"/>
      <c r="F1" s="3"/>
      <c r="G1" s="3"/>
      <c r="H1" s="3"/>
    </row>
    <row r="2" spans="1:8" ht="26.15" customHeight="1">
      <c r="A2" s="48" t="s">
        <v>1</v>
      </c>
      <c r="B2" s="5"/>
      <c r="C2" s="5"/>
      <c r="D2" s="5"/>
      <c r="E2" s="5"/>
      <c r="F2" s="6"/>
      <c r="G2" s="6"/>
      <c r="H2" s="6"/>
    </row>
    <row r="3" spans="1:8">
      <c r="A3" s="5"/>
      <c r="B3" s="5"/>
      <c r="C3" s="5"/>
      <c r="D3" s="5"/>
      <c r="E3" s="5"/>
      <c r="F3" s="7"/>
      <c r="G3" s="8"/>
      <c r="H3" s="6"/>
    </row>
    <row r="4" spans="1:8" ht="17.25" customHeight="1">
      <c r="A4" s="9" t="s">
        <v>2</v>
      </c>
      <c r="B4" s="10"/>
      <c r="C4" s="10"/>
      <c r="F4" s="507" t="s">
        <v>3</v>
      </c>
      <c r="H4" s="6"/>
    </row>
    <row r="5" spans="1:8" ht="33.75" customHeight="1">
      <c r="A5" s="619" t="s">
        <v>4</v>
      </c>
      <c r="B5" s="619"/>
      <c r="C5" s="619"/>
      <c r="D5" s="619"/>
      <c r="E5" s="619"/>
      <c r="F5" s="619"/>
      <c r="G5" s="8"/>
      <c r="H5" s="6"/>
    </row>
    <row r="6" spans="1:8" ht="18" customHeight="1">
      <c r="A6" s="620"/>
      <c r="B6" s="620"/>
      <c r="C6" s="620"/>
      <c r="D6" s="620"/>
      <c r="E6" s="620"/>
      <c r="F6" s="620"/>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50"/>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G72"/>
  <sheetViews>
    <sheetView showGridLines="0" showZeros="0" zoomScaleNormal="100" zoomScaleSheetLayoutView="75" zoomScalePageLayoutView="50" workbookViewId="0">
      <pane ySplit="9" topLeftCell="A10" activePane="bottomLeft" state="frozen"/>
      <selection activeCell="D33" sqref="D33"/>
      <selection pane="bottomLeft" activeCell="C6" sqref="C6"/>
    </sheetView>
  </sheetViews>
  <sheetFormatPr defaultColWidth="11.453125" defaultRowHeight="12.5"/>
  <cols>
    <col min="1" max="1" width="39" style="4" customWidth="1"/>
    <col min="2" max="2" width="20.36328125" style="4" customWidth="1"/>
    <col min="3" max="4" width="17.54296875" style="4" customWidth="1"/>
    <col min="5" max="5" width="18.6328125" style="4" customWidth="1"/>
    <col min="6" max="6" width="17.54296875" style="4" customWidth="1"/>
    <col min="7" max="16384" width="11.453125" style="4"/>
  </cols>
  <sheetData>
    <row r="1" spans="1:6">
      <c r="A1" s="470" t="s">
        <v>5</v>
      </c>
      <c r="B1" s="355"/>
      <c r="C1" s="356"/>
      <c r="D1" s="357"/>
    </row>
    <row r="3" spans="1:6" ht="16">
      <c r="A3" s="121" t="str">
        <f>'1-Contractblad totaal'!A3</f>
        <v>Naam opdrachtgever</v>
      </c>
      <c r="B3" s="151" t="str">
        <f>'1-Contractblad totaal'!B3</f>
        <v>Horizon College</v>
      </c>
      <c r="C3" s="358"/>
      <c r="D3" s="358"/>
    </row>
    <row r="4" spans="1:6" ht="16">
      <c r="A4" s="121" t="str">
        <f>'1-Contractblad totaal'!A3</f>
        <v>Naam opdrachtgever</v>
      </c>
      <c r="B4" s="151" t="str">
        <f ca="1">MID(CELL("bestandsnaam",$C$8),SEARCH("]",CELL("bestandsnaam",$C$8),1)+1,256)</f>
        <v>9-Afroepprijs</v>
      </c>
      <c r="C4" s="359"/>
      <c r="D4" s="360"/>
    </row>
    <row r="5" spans="1:6" ht="16">
      <c r="A5" s="121" t="str">
        <f>'1-Contractblad totaal'!A5</f>
        <v>Gebouw/plaats</v>
      </c>
      <c r="B5" s="151" t="str">
        <f>'1-Contractblad totaal'!B5</f>
        <v>Diverse locaties</v>
      </c>
      <c r="C5" s="359"/>
      <c r="D5" s="360"/>
    </row>
    <row r="6" spans="1:6" ht="16">
      <c r="A6" s="121" t="str">
        <f>'1-Contractblad totaal'!A7</f>
        <v>Naam dienstverlener</v>
      </c>
      <c r="B6" s="151">
        <f>'1-Contractblad totaal'!B7</f>
        <v>0</v>
      </c>
      <c r="C6" s="359"/>
      <c r="D6" s="360"/>
    </row>
    <row r="7" spans="1:6" ht="15">
      <c r="A7" s="121" t="str">
        <f>'1-Contractblad totaal'!A8</f>
        <v>Prijspeil</v>
      </c>
      <c r="B7" s="122">
        <f>'1-Contractblad totaal'!B8</f>
        <v>44348</v>
      </c>
      <c r="C7" s="359"/>
      <c r="D7" s="360"/>
    </row>
    <row r="8" spans="1:6" ht="16">
      <c r="A8" s="114"/>
      <c r="B8" s="361"/>
      <c r="C8" s="359"/>
      <c r="D8" s="360"/>
    </row>
    <row r="9" spans="1:6">
      <c r="A9" s="362"/>
      <c r="B9" s="363"/>
      <c r="C9" s="363"/>
      <c r="D9" s="363"/>
    </row>
    <row r="10" spans="1:6" ht="15">
      <c r="A10" s="391" t="s">
        <v>1974</v>
      </c>
      <c r="B10" s="392"/>
      <c r="C10" s="392"/>
      <c r="D10" s="393"/>
      <c r="E10" s="393"/>
      <c r="F10" s="394"/>
    </row>
    <row r="12" spans="1:6">
      <c r="A12" s="372"/>
      <c r="B12" s="373"/>
      <c r="C12" s="648" t="s">
        <v>1975</v>
      </c>
      <c r="D12" s="649"/>
      <c r="E12" s="649"/>
      <c r="F12" s="650"/>
    </row>
    <row r="13" spans="1:6">
      <c r="A13" s="374" t="s">
        <v>1976</v>
      </c>
      <c r="B13" s="374" t="s">
        <v>1977</v>
      </c>
      <c r="C13" s="375" t="s">
        <v>1978</v>
      </c>
      <c r="D13" s="350" t="s">
        <v>1979</v>
      </c>
      <c r="E13" s="350" t="s">
        <v>1980</v>
      </c>
      <c r="F13" s="350" t="s">
        <v>1981</v>
      </c>
    </row>
    <row r="14" spans="1:6">
      <c r="A14" s="364" t="s">
        <v>1982</v>
      </c>
      <c r="B14" s="364" t="s">
        <v>1983</v>
      </c>
      <c r="C14" s="481">
        <v>0</v>
      </c>
      <c r="D14" s="481">
        <v>0</v>
      </c>
      <c r="E14" s="481">
        <v>0</v>
      </c>
      <c r="F14" s="481">
        <v>0</v>
      </c>
    </row>
    <row r="15" spans="1:6">
      <c r="A15" s="364" t="s">
        <v>1984</v>
      </c>
      <c r="B15" s="364" t="s">
        <v>1985</v>
      </c>
      <c r="C15" s="481">
        <v>0</v>
      </c>
      <c r="D15" s="481">
        <v>0</v>
      </c>
      <c r="E15" s="481">
        <v>0</v>
      </c>
      <c r="F15" s="481">
        <v>0</v>
      </c>
    </row>
    <row r="16" spans="1:6">
      <c r="A16" s="376" t="s">
        <v>1986</v>
      </c>
      <c r="B16" s="482"/>
      <c r="C16" s="481">
        <v>0</v>
      </c>
      <c r="D16" s="481">
        <v>0</v>
      </c>
      <c r="E16" s="481">
        <v>0</v>
      </c>
      <c r="F16" s="481">
        <v>0</v>
      </c>
    </row>
    <row r="17" spans="1:7">
      <c r="A17" s="376" t="s">
        <v>1987</v>
      </c>
      <c r="B17" s="482"/>
      <c r="C17" s="481">
        <v>0</v>
      </c>
      <c r="D17" s="481">
        <v>0</v>
      </c>
      <c r="E17" s="481">
        <v>0</v>
      </c>
      <c r="F17" s="481">
        <v>0</v>
      </c>
    </row>
    <row r="18" spans="1:7">
      <c r="A18" s="365"/>
      <c r="B18" s="365"/>
      <c r="C18" s="365"/>
      <c r="D18" s="366"/>
    </row>
    <row r="19" spans="1:7" ht="15">
      <c r="A19" s="391" t="s">
        <v>1988</v>
      </c>
      <c r="B19" s="395"/>
      <c r="C19" s="395"/>
      <c r="D19" s="395"/>
      <c r="E19" s="395"/>
      <c r="F19" s="396"/>
    </row>
    <row r="20" spans="1:7">
      <c r="A20" s="377"/>
      <c r="B20" s="365"/>
      <c r="C20" s="365"/>
      <c r="D20" s="366"/>
      <c r="E20" s="648" t="s">
        <v>1989</v>
      </c>
      <c r="F20" s="650"/>
    </row>
    <row r="21" spans="1:7">
      <c r="A21" s="376" t="s">
        <v>1990</v>
      </c>
      <c r="B21" s="378" t="s">
        <v>1977</v>
      </c>
      <c r="C21" s="379"/>
      <c r="D21" s="380"/>
      <c r="E21" s="375" t="s">
        <v>1991</v>
      </c>
      <c r="F21" s="375" t="s">
        <v>1992</v>
      </c>
    </row>
    <row r="22" spans="1:7">
      <c r="A22" s="367" t="s">
        <v>1993</v>
      </c>
      <c r="B22" s="476" t="s">
        <v>1994</v>
      </c>
      <c r="C22" s="477"/>
      <c r="D22" s="477"/>
      <c r="E22" s="478">
        <v>0</v>
      </c>
      <c r="F22" s="478">
        <v>0</v>
      </c>
    </row>
    <row r="23" spans="1:7">
      <c r="A23" s="367" t="s">
        <v>1995</v>
      </c>
      <c r="B23" s="476" t="s">
        <v>1994</v>
      </c>
      <c r="C23" s="479"/>
      <c r="D23" s="479"/>
      <c r="E23" s="478">
        <v>0</v>
      </c>
      <c r="F23" s="478">
        <v>0</v>
      </c>
    </row>
    <row r="24" spans="1:7">
      <c r="A24" s="367" t="s">
        <v>1996</v>
      </c>
      <c r="B24" s="476" t="s">
        <v>1994</v>
      </c>
      <c r="C24" s="479"/>
      <c r="D24" s="479"/>
      <c r="E24" s="478">
        <v>0</v>
      </c>
      <c r="F24" s="478">
        <v>0</v>
      </c>
    </row>
    <row r="25" spans="1:7">
      <c r="A25" s="367" t="s">
        <v>1997</v>
      </c>
      <c r="B25" s="476" t="s">
        <v>1994</v>
      </c>
      <c r="C25" s="480"/>
      <c r="D25" s="479"/>
      <c r="E25" s="478">
        <v>0</v>
      </c>
      <c r="F25" s="478">
        <v>0</v>
      </c>
    </row>
    <row r="26" spans="1:7">
      <c r="A26" s="367" t="s">
        <v>1998</v>
      </c>
      <c r="B26" s="476" t="s">
        <v>1994</v>
      </c>
      <c r="C26" s="480"/>
      <c r="D26" s="479"/>
      <c r="E26" s="478">
        <v>0</v>
      </c>
      <c r="F26" s="478">
        <v>0</v>
      </c>
    </row>
    <row r="27" spans="1:7">
      <c r="A27" s="381"/>
      <c r="B27" s="382"/>
      <c r="C27" s="382"/>
      <c r="D27" s="383"/>
    </row>
    <row r="28" spans="1:7" ht="15">
      <c r="A28" s="391" t="s">
        <v>1999</v>
      </c>
      <c r="B28" s="395"/>
      <c r="C28" s="395"/>
      <c r="D28" s="395"/>
      <c r="E28" s="395"/>
      <c r="F28" s="396"/>
    </row>
    <row r="29" spans="1:7">
      <c r="A29" s="368"/>
      <c r="B29" s="368"/>
      <c r="C29" s="368"/>
      <c r="D29" s="368"/>
      <c r="E29" s="216"/>
      <c r="F29" s="216"/>
      <c r="G29" s="216"/>
    </row>
    <row r="30" spans="1:7" ht="25">
      <c r="A30" s="384" t="s">
        <v>1976</v>
      </c>
      <c r="B30" s="385" t="s">
        <v>1977</v>
      </c>
      <c r="C30" s="379"/>
      <c r="D30" s="380"/>
      <c r="E30" s="386" t="s">
        <v>2000</v>
      </c>
      <c r="F30" s="387" t="s">
        <v>2001</v>
      </c>
    </row>
    <row r="31" spans="1:7">
      <c r="A31" s="367" t="s">
        <v>2002</v>
      </c>
      <c r="B31" s="476" t="s">
        <v>1994</v>
      </c>
      <c r="C31" s="477"/>
      <c r="D31" s="477"/>
      <c r="E31" s="478">
        <v>0</v>
      </c>
      <c r="F31" s="478">
        <v>0</v>
      </c>
    </row>
    <row r="32" spans="1:7">
      <c r="A32" s="367" t="s">
        <v>2003</v>
      </c>
      <c r="B32" s="476" t="s">
        <v>1994</v>
      </c>
      <c r="C32" s="479"/>
      <c r="D32" s="479"/>
      <c r="E32" s="478">
        <v>0</v>
      </c>
      <c r="F32" s="478">
        <v>0</v>
      </c>
    </row>
    <row r="33" spans="1:6">
      <c r="A33" s="367" t="s">
        <v>2004</v>
      </c>
      <c r="B33" s="476" t="s">
        <v>1994</v>
      </c>
      <c r="C33" s="480"/>
      <c r="D33" s="479"/>
      <c r="E33" s="478">
        <v>0</v>
      </c>
      <c r="F33" s="478">
        <v>0</v>
      </c>
    </row>
    <row r="34" spans="1:6">
      <c r="A34" s="367" t="s">
        <v>2005</v>
      </c>
      <c r="B34" s="476" t="s">
        <v>1994</v>
      </c>
      <c r="C34" s="480"/>
      <c r="D34" s="479"/>
      <c r="E34" s="478">
        <v>0</v>
      </c>
      <c r="F34" s="478">
        <v>0</v>
      </c>
    </row>
    <row r="35" spans="1:6">
      <c r="A35" s="367" t="s">
        <v>2006</v>
      </c>
      <c r="B35" s="476" t="s">
        <v>1994</v>
      </c>
      <c r="C35" s="480"/>
      <c r="D35" s="479"/>
      <c r="E35" s="478">
        <v>0</v>
      </c>
      <c r="F35" s="478">
        <v>0</v>
      </c>
    </row>
    <row r="37" spans="1:6" ht="15">
      <c r="A37" s="391" t="s">
        <v>2007</v>
      </c>
      <c r="B37" s="395"/>
      <c r="C37" s="395"/>
      <c r="D37" s="395"/>
      <c r="E37" s="395"/>
      <c r="F37" s="396"/>
    </row>
    <row r="38" spans="1:6">
      <c r="A38" s="377"/>
      <c r="B38" s="365"/>
      <c r="C38" s="365"/>
      <c r="D38" s="366"/>
    </row>
    <row r="39" spans="1:6">
      <c r="A39" s="374" t="s">
        <v>1976</v>
      </c>
      <c r="B39" s="372" t="s">
        <v>1977</v>
      </c>
      <c r="C39" s="368"/>
      <c r="D39" s="368"/>
      <c r="E39" s="368"/>
      <c r="F39" s="388" t="s">
        <v>2008</v>
      </c>
    </row>
    <row r="40" spans="1:6">
      <c r="A40" s="367" t="s">
        <v>2009</v>
      </c>
      <c r="B40" s="369" t="s">
        <v>2010</v>
      </c>
      <c r="C40" s="369"/>
      <c r="D40" s="369"/>
      <c r="E40" s="369"/>
      <c r="F40" s="481">
        <v>0</v>
      </c>
    </row>
    <row r="41" spans="1:6">
      <c r="A41" s="367" t="s">
        <v>2009</v>
      </c>
      <c r="B41" s="369" t="s">
        <v>2011</v>
      </c>
      <c r="C41" s="369"/>
      <c r="D41" s="369"/>
      <c r="E41" s="369"/>
      <c r="F41" s="481">
        <v>0</v>
      </c>
    </row>
    <row r="42" spans="1:6">
      <c r="A42" s="367" t="s">
        <v>2009</v>
      </c>
      <c r="B42" s="369" t="s">
        <v>2012</v>
      </c>
      <c r="C42" s="369"/>
      <c r="D42" s="369"/>
      <c r="E42" s="369"/>
      <c r="F42" s="481">
        <v>0</v>
      </c>
    </row>
    <row r="43" spans="1:6">
      <c r="A43" s="367" t="s">
        <v>2013</v>
      </c>
      <c r="B43" s="369" t="s">
        <v>2010</v>
      </c>
      <c r="C43" s="369"/>
      <c r="D43" s="369"/>
      <c r="E43" s="369"/>
      <c r="F43" s="481">
        <v>0</v>
      </c>
    </row>
    <row r="44" spans="1:6">
      <c r="A44" s="365"/>
      <c r="B44" s="366"/>
      <c r="C44" s="366"/>
      <c r="D44" s="365"/>
    </row>
    <row r="45" spans="1:6" ht="15">
      <c r="A45" s="391" t="s">
        <v>2014</v>
      </c>
      <c r="B45" s="395"/>
      <c r="C45" s="395"/>
      <c r="D45" s="395"/>
      <c r="E45" s="395"/>
      <c r="F45" s="112"/>
    </row>
    <row r="46" spans="1:6" ht="14" customHeight="1">
      <c r="A46" s="596" t="s">
        <v>2015</v>
      </c>
      <c r="B46" s="596"/>
      <c r="C46" s="596"/>
      <c r="D46" s="596"/>
      <c r="E46" s="596"/>
      <c r="F46" s="112"/>
    </row>
    <row r="47" spans="1:6" s="112" customFormat="1" ht="14.4" customHeight="1">
      <c r="A47" s="594" t="s">
        <v>2016</v>
      </c>
      <c r="B47" s="384" t="s">
        <v>2017</v>
      </c>
      <c r="C47" s="384" t="s">
        <v>2018</v>
      </c>
      <c r="D47" s="384" t="s">
        <v>2019</v>
      </c>
      <c r="E47" s="595" t="s">
        <v>2020</v>
      </c>
    </row>
    <row r="48" spans="1:6" s="112" customFormat="1">
      <c r="A48" s="367" t="s">
        <v>2021</v>
      </c>
      <c r="B48" s="481">
        <v>0</v>
      </c>
      <c r="C48" s="481">
        <v>0</v>
      </c>
      <c r="D48" s="481">
        <v>0</v>
      </c>
      <c r="E48" s="481">
        <v>0</v>
      </c>
    </row>
    <row r="49" spans="1:5" s="112" customFormat="1">
      <c r="A49" s="367" t="s">
        <v>2022</v>
      </c>
      <c r="B49" s="481">
        <v>0</v>
      </c>
      <c r="C49" s="481">
        <v>0</v>
      </c>
      <c r="D49" s="481">
        <v>0</v>
      </c>
      <c r="E49" s="481">
        <v>0</v>
      </c>
    </row>
    <row r="50" spans="1:5" s="112" customFormat="1">
      <c r="A50" s="367" t="s">
        <v>2023</v>
      </c>
      <c r="B50" s="481">
        <v>0</v>
      </c>
      <c r="C50" s="481">
        <v>0</v>
      </c>
      <c r="D50" s="481">
        <v>0</v>
      </c>
      <c r="E50" s="481">
        <v>0</v>
      </c>
    </row>
    <row r="51" spans="1:5" s="112" customFormat="1">
      <c r="A51" s="367" t="s">
        <v>2024</v>
      </c>
      <c r="B51" s="481">
        <v>0</v>
      </c>
      <c r="C51" s="481">
        <v>0</v>
      </c>
      <c r="D51" s="481">
        <v>0</v>
      </c>
      <c r="E51" s="481">
        <v>0</v>
      </c>
    </row>
    <row r="52" spans="1:5" s="112" customFormat="1">
      <c r="A52" s="367" t="s">
        <v>2025</v>
      </c>
      <c r="B52" s="481">
        <v>0</v>
      </c>
      <c r="C52" s="481">
        <v>0</v>
      </c>
      <c r="D52" s="481">
        <v>0</v>
      </c>
      <c r="E52" s="481">
        <v>0</v>
      </c>
    </row>
    <row r="53" spans="1:5" s="112" customFormat="1">
      <c r="A53" s="597"/>
      <c r="D53" s="597"/>
      <c r="E53" s="597"/>
    </row>
    <row r="54" spans="1:5" s="112" customFormat="1" ht="20.399999999999999" customHeight="1">
      <c r="A54" s="397" t="s">
        <v>2026</v>
      </c>
      <c r="B54" s="396"/>
      <c r="C54" s="654"/>
      <c r="D54" s="655"/>
      <c r="E54" s="389" t="s">
        <v>2008</v>
      </c>
    </row>
    <row r="55" spans="1:5" s="112" customFormat="1">
      <c r="A55" s="592" t="s">
        <v>2027</v>
      </c>
      <c r="B55" s="651" t="s">
        <v>2028</v>
      </c>
      <c r="C55" s="652"/>
      <c r="D55" s="653"/>
      <c r="E55" s="593">
        <v>0</v>
      </c>
    </row>
    <row r="56" spans="1:5" s="112" customFormat="1"/>
    <row r="57" spans="1:5" s="112" customFormat="1" ht="15">
      <c r="A57" s="397" t="s">
        <v>2029</v>
      </c>
      <c r="B57" s="396"/>
    </row>
    <row r="58" spans="1:5" s="112" customFormat="1">
      <c r="A58" s="376" t="s">
        <v>2030</v>
      </c>
      <c r="B58" s="389" t="s">
        <v>2008</v>
      </c>
    </row>
    <row r="59" spans="1:5" s="112" customFormat="1">
      <c r="A59" s="364" t="s">
        <v>2031</v>
      </c>
      <c r="B59" s="481">
        <v>0</v>
      </c>
    </row>
    <row r="60" spans="1:5" s="112" customFormat="1">
      <c r="A60" s="364" t="s">
        <v>2032</v>
      </c>
      <c r="B60" s="481">
        <v>0</v>
      </c>
    </row>
    <row r="61" spans="1:5" s="112" customFormat="1">
      <c r="A61" s="370"/>
      <c r="B61" s="370"/>
    </row>
    <row r="62" spans="1:5" ht="15">
      <c r="A62" s="390" t="s">
        <v>2033</v>
      </c>
      <c r="B62" s="366"/>
      <c r="C62" s="366"/>
      <c r="D62" s="365"/>
    </row>
    <row r="63" spans="1:5">
      <c r="A63" s="365" t="s">
        <v>2034</v>
      </c>
    </row>
    <row r="64" spans="1:5">
      <c r="A64" s="365" t="s">
        <v>2035</v>
      </c>
      <c r="B64" s="366"/>
      <c r="C64" s="366"/>
      <c r="D64" s="365"/>
    </row>
    <row r="65" spans="1:4" ht="12.75" customHeight="1">
      <c r="A65" s="365"/>
      <c r="B65" s="366"/>
      <c r="C65" s="366"/>
      <c r="D65" s="365"/>
    </row>
    <row r="66" spans="1:4">
      <c r="A66" s="365"/>
      <c r="B66" s="366"/>
      <c r="C66" s="366"/>
      <c r="D66" s="365"/>
    </row>
    <row r="67" spans="1:4">
      <c r="A67" s="365"/>
      <c r="B67" s="366"/>
      <c r="C67" s="366"/>
      <c r="D67" s="365"/>
    </row>
    <row r="69" spans="1:4">
      <c r="A69" s="371"/>
      <c r="B69" s="355"/>
      <c r="C69" s="355"/>
      <c r="D69" s="355"/>
    </row>
    <row r="70" spans="1:4">
      <c r="A70" s="371"/>
    </row>
    <row r="71" spans="1:4">
      <c r="A71" s="371"/>
    </row>
    <row r="72" spans="1:4">
      <c r="A72" s="371"/>
    </row>
  </sheetData>
  <mergeCells count="4">
    <mergeCell ref="C12:F12"/>
    <mergeCell ref="E20:F20"/>
    <mergeCell ref="B55:D55"/>
    <mergeCell ref="C54:D54"/>
  </mergeCells>
  <phoneticPr fontId="12"/>
  <conditionalFormatting sqref="E35:F35 E55">
    <cfRule type="cellIs" dxfId="9" priority="21" stopIfTrue="1" operator="equal">
      <formula>"nvt"</formula>
    </cfRule>
  </conditionalFormatting>
  <conditionalFormatting sqref="F22 E25:F25 F24 E22:E24">
    <cfRule type="cellIs" dxfId="8" priority="10" stopIfTrue="1" operator="equal">
      <formula>"nvt"</formula>
    </cfRule>
  </conditionalFormatting>
  <conditionalFormatting sqref="F23">
    <cfRule type="cellIs" dxfId="7" priority="9" stopIfTrue="1" operator="equal">
      <formula>"nvt"</formula>
    </cfRule>
  </conditionalFormatting>
  <conditionalFormatting sqref="F40:F43">
    <cfRule type="cellIs" dxfId="6" priority="11" stopIfTrue="1" operator="equal">
      <formula>"nvt"</formula>
    </cfRule>
  </conditionalFormatting>
  <conditionalFormatting sqref="E26:F26">
    <cfRule type="cellIs" dxfId="5" priority="8" stopIfTrue="1" operator="equal">
      <formula>"nvt"</formula>
    </cfRule>
  </conditionalFormatting>
  <conditionalFormatting sqref="F31 E31:E32 E34:F34">
    <cfRule type="cellIs" dxfId="4" priority="7" stopIfTrue="1" operator="equal">
      <formula>"nvt"</formula>
    </cfRule>
  </conditionalFormatting>
  <conditionalFormatting sqref="F32">
    <cfRule type="cellIs" dxfId="3" priority="6" stopIfTrue="1" operator="equal">
      <formula>"nvt"</formula>
    </cfRule>
  </conditionalFormatting>
  <conditionalFormatting sqref="E33:F33">
    <cfRule type="cellIs" dxfId="2" priority="5" stopIfTrue="1" operator="equal">
      <formula>"nvt"</formula>
    </cfRule>
  </conditionalFormatting>
  <conditionalFormatting sqref="B59:B60">
    <cfRule type="cellIs" dxfId="1" priority="3" stopIfTrue="1" operator="equal">
      <formula>"nvt"</formula>
    </cfRule>
  </conditionalFormatting>
  <conditionalFormatting sqref="B48:E52">
    <cfRule type="cellIs" dxfId="0" priority="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Q22"/>
  <sheetViews>
    <sheetView showGridLines="0" topLeftCell="D1" zoomScaleNormal="100" zoomScaleSheetLayoutView="100" zoomScalePageLayoutView="50" workbookViewId="0">
      <pane ySplit="9" topLeftCell="A10" activePane="bottomLeft" state="frozen"/>
      <selection activeCell="D33" sqref="D33"/>
      <selection pane="bottomLeft" activeCell="P11" sqref="P11:P20"/>
    </sheetView>
  </sheetViews>
  <sheetFormatPr defaultColWidth="9.08984375" defaultRowHeight="12.5"/>
  <cols>
    <col min="1" max="2" width="35.6328125" style="398" bestFit="1" customWidth="1"/>
    <col min="3" max="3" width="23.6328125" style="398" customWidth="1"/>
    <col min="4" max="12" width="12.90625" style="398" customWidth="1"/>
    <col min="13" max="13" width="1.6328125" style="398" customWidth="1"/>
    <col min="14" max="14" width="12.90625" style="398" customWidth="1"/>
    <col min="15" max="15" width="1.54296875" style="398" customWidth="1"/>
    <col min="16" max="17" width="12.90625" style="398" customWidth="1"/>
    <col min="18" max="16384" width="9.08984375" style="398"/>
  </cols>
  <sheetData>
    <row r="1" spans="1:17">
      <c r="A1" s="400"/>
      <c r="B1" s="399"/>
      <c r="C1" s="399"/>
    </row>
    <row r="2" spans="1:17" ht="16">
      <c r="A2" s="417" t="str">
        <f>'1-Contractblad totaal'!A3</f>
        <v>Naam opdrachtgever</v>
      </c>
      <c r="B2" s="418" t="str">
        <f>'1-Contractblad totaal'!B3</f>
        <v>Horizon College</v>
      </c>
    </row>
    <row r="3" spans="1:17" ht="16">
      <c r="A3" s="417" t="str">
        <f>'1-Contractblad totaal'!A3</f>
        <v>Naam opdrachtgever</v>
      </c>
      <c r="B3" s="151" t="str">
        <f ca="1">MID(CELL("bestandsnaam",$D$8),SEARCH("]",CELL("bestandsnaam",$D$8),1)+1,256)</f>
        <v>10-Machinekosten</v>
      </c>
    </row>
    <row r="4" spans="1:17" ht="16">
      <c r="A4" s="417" t="str">
        <f>'1-Contractblad totaal'!A5</f>
        <v>Gebouw/plaats</v>
      </c>
      <c r="B4" s="418" t="str">
        <f>'1-Contractblad totaal'!B5</f>
        <v>Diverse locaties</v>
      </c>
    </row>
    <row r="5" spans="1:17" ht="16">
      <c r="A5" s="417" t="str">
        <f>'1-Contractblad totaal'!A7</f>
        <v>Naam dienstverlener</v>
      </c>
      <c r="B5" s="418">
        <f>'1-Contractblad totaal'!B7</f>
        <v>0</v>
      </c>
    </row>
    <row r="6" spans="1:17" ht="15">
      <c r="A6" s="417" t="str">
        <f>'1-Contractblad totaal'!A8</f>
        <v>Prijspeil</v>
      </c>
      <c r="B6" s="122">
        <f>'1-Contractblad totaal'!B8</f>
        <v>44348</v>
      </c>
    </row>
    <row r="7" spans="1:17" ht="15">
      <c r="A7" s="417"/>
    </row>
    <row r="8" spans="1:17" ht="15">
      <c r="A8" s="401"/>
      <c r="B8" s="401"/>
      <c r="C8" s="402"/>
    </row>
    <row r="9" spans="1:17" s="403" customFormat="1" ht="58.5" customHeight="1">
      <c r="A9" s="171" t="s">
        <v>43</v>
      </c>
      <c r="B9" s="171" t="s">
        <v>2036</v>
      </c>
      <c r="C9" s="171" t="s">
        <v>2037</v>
      </c>
      <c r="D9" s="171" t="s">
        <v>2038</v>
      </c>
      <c r="E9" s="171" t="s">
        <v>2039</v>
      </c>
      <c r="F9" s="171" t="s">
        <v>2040</v>
      </c>
      <c r="G9" s="171" t="s">
        <v>2041</v>
      </c>
      <c r="H9" s="171" t="s">
        <v>2042</v>
      </c>
      <c r="I9" s="171" t="s">
        <v>2043</v>
      </c>
      <c r="J9" s="171" t="s">
        <v>2044</v>
      </c>
      <c r="K9" s="171" t="s">
        <v>2045</v>
      </c>
      <c r="L9" s="171" t="s">
        <v>2046</v>
      </c>
      <c r="M9" s="398"/>
      <c r="N9" s="171" t="s">
        <v>2047</v>
      </c>
      <c r="O9" s="398"/>
      <c r="P9" s="171" t="s">
        <v>2048</v>
      </c>
      <c r="Q9" s="171" t="s">
        <v>54</v>
      </c>
    </row>
    <row r="10" spans="1:17">
      <c r="D10" s="404"/>
      <c r="E10" s="404"/>
      <c r="F10" s="405"/>
      <c r="G10" s="404"/>
      <c r="H10" s="404"/>
      <c r="J10" s="488">
        <v>0</v>
      </c>
      <c r="K10" s="488">
        <v>0</v>
      </c>
      <c r="L10" s="488">
        <v>0</v>
      </c>
      <c r="N10" s="406"/>
      <c r="P10" s="405"/>
    </row>
    <row r="11" spans="1:17">
      <c r="A11" s="473"/>
      <c r="B11" s="473"/>
      <c r="C11" s="474"/>
      <c r="D11" s="475">
        <v>0</v>
      </c>
      <c r="E11" s="475">
        <v>0</v>
      </c>
      <c r="F11" s="407">
        <f>D11-E11</f>
        <v>0</v>
      </c>
      <c r="G11" s="471"/>
      <c r="H11" s="475">
        <v>0</v>
      </c>
      <c r="I11" s="408">
        <f>IF(G11=0,0,(F11-H11)/G11)</f>
        <v>0</v>
      </c>
      <c r="J11" s="409">
        <f>D11*$J$10</f>
        <v>0</v>
      </c>
      <c r="K11" s="408">
        <f>D11*$K$10</f>
        <v>0</v>
      </c>
      <c r="L11" s="410">
        <f>$L$10*D11</f>
        <v>0</v>
      </c>
      <c r="N11" s="411">
        <f>SUM(I11:L11)</f>
        <v>0</v>
      </c>
      <c r="P11" s="471"/>
      <c r="Q11" s="408">
        <f>N11*P11</f>
        <v>0</v>
      </c>
    </row>
    <row r="12" spans="1:17">
      <c r="A12" s="473"/>
      <c r="B12" s="473"/>
      <c r="C12" s="474"/>
      <c r="D12" s="475">
        <v>0</v>
      </c>
      <c r="E12" s="475">
        <v>0</v>
      </c>
      <c r="F12" s="407">
        <f>D12-E12</f>
        <v>0</v>
      </c>
      <c r="G12" s="471"/>
      <c r="H12" s="475">
        <v>0</v>
      </c>
      <c r="I12" s="408">
        <f>IF(G12=0,0,(F12-H12)/G12)</f>
        <v>0</v>
      </c>
      <c r="J12" s="409">
        <f>D12*$J$10</f>
        <v>0</v>
      </c>
      <c r="K12" s="408">
        <f>D12*$K$10</f>
        <v>0</v>
      </c>
      <c r="L12" s="410">
        <f>$L$10*D12</f>
        <v>0</v>
      </c>
      <c r="N12" s="411">
        <f>SUM(I12:L12)</f>
        <v>0</v>
      </c>
      <c r="P12" s="471"/>
      <c r="Q12" s="408">
        <f>N12*P12</f>
        <v>0</v>
      </c>
    </row>
    <row r="13" spans="1:17">
      <c r="A13" s="473"/>
      <c r="B13" s="473"/>
      <c r="C13" s="474"/>
      <c r="D13" s="475">
        <v>0</v>
      </c>
      <c r="E13" s="475">
        <v>0</v>
      </c>
      <c r="F13" s="407">
        <f t="shared" ref="F13:F15" si="0">D13-E13</f>
        <v>0</v>
      </c>
      <c r="G13" s="471"/>
      <c r="H13" s="475">
        <v>0</v>
      </c>
      <c r="I13" s="408">
        <f t="shared" ref="I13:I15" si="1">IF(G13=0,0,(F13-H13)/G13)</f>
        <v>0</v>
      </c>
      <c r="J13" s="409">
        <f t="shared" ref="J13:J15" si="2">D13*$J$10</f>
        <v>0</v>
      </c>
      <c r="K13" s="408">
        <f t="shared" ref="K13:K15" si="3">D13*$K$10</f>
        <v>0</v>
      </c>
      <c r="L13" s="410">
        <f t="shared" ref="L13:L15" si="4">$L$10*D13</f>
        <v>0</v>
      </c>
      <c r="N13" s="411">
        <f t="shared" ref="N13:N15" si="5">SUM(I13:L13)</f>
        <v>0</v>
      </c>
      <c r="P13" s="471"/>
      <c r="Q13" s="408">
        <f t="shared" ref="Q13:Q15" si="6">N13*P13</f>
        <v>0</v>
      </c>
    </row>
    <row r="14" spans="1:17">
      <c r="A14" s="473"/>
      <c r="B14" s="473"/>
      <c r="C14" s="474"/>
      <c r="D14" s="475">
        <v>0</v>
      </c>
      <c r="E14" s="475">
        <v>0</v>
      </c>
      <c r="F14" s="407">
        <f t="shared" si="0"/>
        <v>0</v>
      </c>
      <c r="G14" s="471"/>
      <c r="H14" s="475">
        <v>0</v>
      </c>
      <c r="I14" s="408">
        <f t="shared" si="1"/>
        <v>0</v>
      </c>
      <c r="J14" s="409">
        <f t="shared" si="2"/>
        <v>0</v>
      </c>
      <c r="K14" s="408">
        <f t="shared" si="3"/>
        <v>0</v>
      </c>
      <c r="L14" s="410">
        <f t="shared" si="4"/>
        <v>0</v>
      </c>
      <c r="N14" s="411">
        <f t="shared" si="5"/>
        <v>0</v>
      </c>
      <c r="P14" s="471"/>
      <c r="Q14" s="408">
        <f t="shared" si="6"/>
        <v>0</v>
      </c>
    </row>
    <row r="15" spans="1:17">
      <c r="A15" s="473"/>
      <c r="B15" s="473"/>
      <c r="C15" s="474"/>
      <c r="D15" s="475">
        <v>0</v>
      </c>
      <c r="E15" s="475">
        <v>0</v>
      </c>
      <c r="F15" s="407">
        <f t="shared" si="0"/>
        <v>0</v>
      </c>
      <c r="G15" s="471"/>
      <c r="H15" s="475">
        <v>0</v>
      </c>
      <c r="I15" s="408">
        <f t="shared" si="1"/>
        <v>0</v>
      </c>
      <c r="J15" s="409">
        <f t="shared" si="2"/>
        <v>0</v>
      </c>
      <c r="K15" s="408">
        <f t="shared" si="3"/>
        <v>0</v>
      </c>
      <c r="L15" s="410">
        <f t="shared" si="4"/>
        <v>0</v>
      </c>
      <c r="N15" s="411">
        <f t="shared" si="5"/>
        <v>0</v>
      </c>
      <c r="P15" s="471"/>
      <c r="Q15" s="408">
        <f t="shared" si="6"/>
        <v>0</v>
      </c>
    </row>
    <row r="16" spans="1:17">
      <c r="A16" s="473"/>
      <c r="B16" s="473"/>
      <c r="C16" s="474"/>
      <c r="D16" s="475">
        <v>0</v>
      </c>
      <c r="E16" s="475">
        <v>0</v>
      </c>
      <c r="F16" s="407">
        <f t="shared" ref="F16:F20" si="7">D16-E16</f>
        <v>0</v>
      </c>
      <c r="G16" s="471"/>
      <c r="H16" s="475">
        <v>0</v>
      </c>
      <c r="I16" s="408">
        <f t="shared" ref="I16:I20" si="8">IF(G16=0,0,(F16-H16)/G16)</f>
        <v>0</v>
      </c>
      <c r="J16" s="409">
        <f t="shared" ref="J16:J20" si="9">D16*$J$10</f>
        <v>0</v>
      </c>
      <c r="K16" s="408">
        <f t="shared" ref="K16:K20" si="10">D16*$K$10</f>
        <v>0</v>
      </c>
      <c r="L16" s="410">
        <f t="shared" ref="L16:L20" si="11">$L$10*D16</f>
        <v>0</v>
      </c>
      <c r="N16" s="411">
        <f t="shared" ref="N16:N20" si="12">SUM(I16:L16)</f>
        <v>0</v>
      </c>
      <c r="P16" s="471"/>
      <c r="Q16" s="408">
        <f t="shared" ref="Q16:Q20" si="13">N16*P16</f>
        <v>0</v>
      </c>
    </row>
    <row r="17" spans="1:17">
      <c r="A17" s="473"/>
      <c r="B17" s="473"/>
      <c r="C17" s="474"/>
      <c r="D17" s="475">
        <v>0</v>
      </c>
      <c r="E17" s="475">
        <v>0</v>
      </c>
      <c r="F17" s="407">
        <f t="shared" si="7"/>
        <v>0</v>
      </c>
      <c r="G17" s="471"/>
      <c r="H17" s="475">
        <v>0</v>
      </c>
      <c r="I17" s="408">
        <f t="shared" si="8"/>
        <v>0</v>
      </c>
      <c r="J17" s="409">
        <f t="shared" si="9"/>
        <v>0</v>
      </c>
      <c r="K17" s="408">
        <f t="shared" si="10"/>
        <v>0</v>
      </c>
      <c r="L17" s="410">
        <f t="shared" si="11"/>
        <v>0</v>
      </c>
      <c r="N17" s="411">
        <f t="shared" si="12"/>
        <v>0</v>
      </c>
      <c r="P17" s="471"/>
      <c r="Q17" s="408">
        <f t="shared" si="13"/>
        <v>0</v>
      </c>
    </row>
    <row r="18" spans="1:17">
      <c r="A18" s="473"/>
      <c r="B18" s="473"/>
      <c r="C18" s="474"/>
      <c r="D18" s="475">
        <v>0</v>
      </c>
      <c r="E18" s="475">
        <v>0</v>
      </c>
      <c r="F18" s="407">
        <f t="shared" si="7"/>
        <v>0</v>
      </c>
      <c r="G18" s="471"/>
      <c r="H18" s="475">
        <v>0</v>
      </c>
      <c r="I18" s="408">
        <f t="shared" si="8"/>
        <v>0</v>
      </c>
      <c r="J18" s="409">
        <f t="shared" si="9"/>
        <v>0</v>
      </c>
      <c r="K18" s="408">
        <f t="shared" si="10"/>
        <v>0</v>
      </c>
      <c r="L18" s="410">
        <f t="shared" si="11"/>
        <v>0</v>
      </c>
      <c r="N18" s="411">
        <f t="shared" si="12"/>
        <v>0</v>
      </c>
      <c r="P18" s="471"/>
      <c r="Q18" s="408">
        <f t="shared" si="13"/>
        <v>0</v>
      </c>
    </row>
    <row r="19" spans="1:17">
      <c r="A19" s="473"/>
      <c r="B19" s="473"/>
      <c r="C19" s="474"/>
      <c r="D19" s="475">
        <v>0</v>
      </c>
      <c r="E19" s="475">
        <v>0</v>
      </c>
      <c r="F19" s="407">
        <f t="shared" si="7"/>
        <v>0</v>
      </c>
      <c r="G19" s="471"/>
      <c r="H19" s="475">
        <v>0</v>
      </c>
      <c r="I19" s="408">
        <f t="shared" si="8"/>
        <v>0</v>
      </c>
      <c r="J19" s="409">
        <f t="shared" si="9"/>
        <v>0</v>
      </c>
      <c r="K19" s="408">
        <f t="shared" si="10"/>
        <v>0</v>
      </c>
      <c r="L19" s="410">
        <f t="shared" si="11"/>
        <v>0</v>
      </c>
      <c r="N19" s="411">
        <f t="shared" si="12"/>
        <v>0</v>
      </c>
      <c r="P19" s="471"/>
      <c r="Q19" s="408">
        <f t="shared" si="13"/>
        <v>0</v>
      </c>
    </row>
    <row r="20" spans="1:17">
      <c r="A20" s="473"/>
      <c r="B20" s="473"/>
      <c r="C20" s="474"/>
      <c r="D20" s="475">
        <v>0</v>
      </c>
      <c r="E20" s="475">
        <v>0</v>
      </c>
      <c r="F20" s="407">
        <f t="shared" si="7"/>
        <v>0</v>
      </c>
      <c r="G20" s="471"/>
      <c r="H20" s="475">
        <v>0</v>
      </c>
      <c r="I20" s="408">
        <f t="shared" si="8"/>
        <v>0</v>
      </c>
      <c r="J20" s="409">
        <f t="shared" si="9"/>
        <v>0</v>
      </c>
      <c r="K20" s="408">
        <f t="shared" si="10"/>
        <v>0</v>
      </c>
      <c r="L20" s="410">
        <f t="shared" si="11"/>
        <v>0</v>
      </c>
      <c r="N20" s="411">
        <f t="shared" si="12"/>
        <v>0</v>
      </c>
      <c r="P20" s="471"/>
      <c r="Q20" s="408">
        <f t="shared" si="13"/>
        <v>0</v>
      </c>
    </row>
    <row r="22" spans="1:17">
      <c r="A22" s="412"/>
      <c r="B22" s="412" t="s">
        <v>24</v>
      </c>
      <c r="C22" s="413"/>
      <c r="D22" s="413"/>
      <c r="E22" s="413"/>
      <c r="F22" s="413"/>
      <c r="G22" s="413"/>
      <c r="H22" s="413"/>
      <c r="I22" s="413"/>
      <c r="J22" s="413"/>
      <c r="K22" s="413"/>
      <c r="L22" s="414"/>
      <c r="P22" s="415">
        <f>SUM(P11:P20)</f>
        <v>0</v>
      </c>
      <c r="Q22" s="416">
        <f>SUM(Q11:Q20)</f>
        <v>0</v>
      </c>
    </row>
  </sheetData>
  <pageMargins left="0.59729166666666667" right="0.7" top="0.75" bottom="0.75" header="0.3" footer="0.3"/>
  <pageSetup paperSize="9" scale="53" fitToHeight="0" orientation="landscape" r:id="rId1"/>
  <headerFooter>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E38"/>
  <sheetViews>
    <sheetView showGridLines="0" zoomScaleNormal="100" zoomScaleSheetLayoutView="50" zoomScalePageLayoutView="50" workbookViewId="0">
      <pane ySplit="14" topLeftCell="A15" activePane="bottomLeft" state="frozen"/>
      <selection activeCell="D33" sqref="D33"/>
      <selection pane="bottomLeft" activeCell="J39" sqref="J39"/>
    </sheetView>
  </sheetViews>
  <sheetFormatPr defaultColWidth="13.6328125" defaultRowHeight="12.5"/>
  <cols>
    <col min="1" max="1" width="46.08984375" style="571" customWidth="1"/>
    <col min="2" max="2" width="26.90625" style="577" customWidth="1"/>
    <col min="3" max="3" width="27.54296875" style="577" customWidth="1"/>
    <col min="4" max="4" width="12.08984375" style="571" customWidth="1"/>
    <col min="5" max="5" width="26.08984375" style="578" customWidth="1"/>
    <col min="6" max="7" width="13.6328125" style="579" customWidth="1"/>
    <col min="8" max="8" width="15.90625" style="579" customWidth="1"/>
    <col min="9" max="9" width="13.6328125" style="571" customWidth="1"/>
    <col min="10" max="10" width="15.90625" style="579" customWidth="1"/>
    <col min="11" max="252" width="13.6328125" style="571"/>
    <col min="253" max="253" width="22.08984375" style="571" customWidth="1"/>
    <col min="254" max="260" width="13.6328125" style="571" customWidth="1"/>
    <col min="261" max="261" width="15.90625" style="571" customWidth="1"/>
    <col min="262" max="262" width="16.54296875" style="571" bestFit="1" customWidth="1"/>
    <col min="263" max="263" width="13.6328125" style="571" customWidth="1"/>
    <col min="264" max="264" width="17.08984375" style="571" bestFit="1" customWidth="1"/>
    <col min="265" max="265" width="4" style="571" customWidth="1"/>
    <col min="266" max="266" width="13.6328125" style="571" customWidth="1"/>
    <col min="267" max="508" width="13.6328125" style="571"/>
    <col min="509" max="509" width="22.08984375" style="571" customWidth="1"/>
    <col min="510" max="516" width="13.6328125" style="571" customWidth="1"/>
    <col min="517" max="517" width="15.90625" style="571" customWidth="1"/>
    <col min="518" max="518" width="16.54296875" style="571" bestFit="1" customWidth="1"/>
    <col min="519" max="519" width="13.6328125" style="571" customWidth="1"/>
    <col min="520" max="520" width="17.08984375" style="571" bestFit="1" customWidth="1"/>
    <col min="521" max="521" width="4" style="571" customWidth="1"/>
    <col min="522" max="522" width="13.6328125" style="571" customWidth="1"/>
    <col min="523" max="764" width="13.6328125" style="571"/>
    <col min="765" max="765" width="22.08984375" style="571" customWidth="1"/>
    <col min="766" max="772" width="13.6328125" style="571" customWidth="1"/>
    <col min="773" max="773" width="15.90625" style="571" customWidth="1"/>
    <col min="774" max="774" width="16.54296875" style="571" bestFit="1" customWidth="1"/>
    <col min="775" max="775" width="13.6328125" style="571" customWidth="1"/>
    <col min="776" max="776" width="17.08984375" style="571" bestFit="1" customWidth="1"/>
    <col min="777" max="777" width="4" style="571" customWidth="1"/>
    <col min="778" max="778" width="13.6328125" style="571" customWidth="1"/>
    <col min="779" max="1020" width="13.6328125" style="571"/>
    <col min="1021" max="1021" width="22.08984375" style="571" customWidth="1"/>
    <col min="1022" max="1028" width="13.6328125" style="571" customWidth="1"/>
    <col min="1029" max="1029" width="15.90625" style="571" customWidth="1"/>
    <col min="1030" max="1030" width="16.54296875" style="571" bestFit="1" customWidth="1"/>
    <col min="1031" max="1031" width="13.6328125" style="571" customWidth="1"/>
    <col min="1032" max="1032" width="17.08984375" style="571" bestFit="1" customWidth="1"/>
    <col min="1033" max="1033" width="4" style="571" customWidth="1"/>
    <col min="1034" max="1034" width="13.6328125" style="571" customWidth="1"/>
    <col min="1035" max="1276" width="13.6328125" style="571"/>
    <col min="1277" max="1277" width="22.08984375" style="571" customWidth="1"/>
    <col min="1278" max="1284" width="13.6328125" style="571" customWidth="1"/>
    <col min="1285" max="1285" width="15.90625" style="571" customWidth="1"/>
    <col min="1286" max="1286" width="16.54296875" style="571" bestFit="1" customWidth="1"/>
    <col min="1287" max="1287" width="13.6328125" style="571" customWidth="1"/>
    <col min="1288" max="1288" width="17.08984375" style="571" bestFit="1" customWidth="1"/>
    <col min="1289" max="1289" width="4" style="571" customWidth="1"/>
    <col min="1290" max="1290" width="13.6328125" style="571" customWidth="1"/>
    <col min="1291" max="1532" width="13.6328125" style="571"/>
    <col min="1533" max="1533" width="22.08984375" style="571" customWidth="1"/>
    <col min="1534" max="1540" width="13.6328125" style="571" customWidth="1"/>
    <col min="1541" max="1541" width="15.90625" style="571" customWidth="1"/>
    <col min="1542" max="1542" width="16.54296875" style="571" bestFit="1" customWidth="1"/>
    <col min="1543" max="1543" width="13.6328125" style="571" customWidth="1"/>
    <col min="1544" max="1544" width="17.08984375" style="571" bestFit="1" customWidth="1"/>
    <col min="1545" max="1545" width="4" style="571" customWidth="1"/>
    <col min="1546" max="1546" width="13.6328125" style="571" customWidth="1"/>
    <col min="1547" max="1788" width="13.6328125" style="571"/>
    <col min="1789" max="1789" width="22.08984375" style="571" customWidth="1"/>
    <col min="1790" max="1796" width="13.6328125" style="571" customWidth="1"/>
    <col min="1797" max="1797" width="15.90625" style="571" customWidth="1"/>
    <col min="1798" max="1798" width="16.54296875" style="571" bestFit="1" customWidth="1"/>
    <col min="1799" max="1799" width="13.6328125" style="571" customWidth="1"/>
    <col min="1800" max="1800" width="17.08984375" style="571" bestFit="1" customWidth="1"/>
    <col min="1801" max="1801" width="4" style="571" customWidth="1"/>
    <col min="1802" max="1802" width="13.6328125" style="571" customWidth="1"/>
    <col min="1803" max="2044" width="13.6328125" style="571"/>
    <col min="2045" max="2045" width="22.08984375" style="571" customWidth="1"/>
    <col min="2046" max="2052" width="13.6328125" style="571" customWidth="1"/>
    <col min="2053" max="2053" width="15.90625" style="571" customWidth="1"/>
    <col min="2054" max="2054" width="16.54296875" style="571" bestFit="1" customWidth="1"/>
    <col min="2055" max="2055" width="13.6328125" style="571" customWidth="1"/>
    <col min="2056" max="2056" width="17.08984375" style="571" bestFit="1" customWidth="1"/>
    <col min="2057" max="2057" width="4" style="571" customWidth="1"/>
    <col min="2058" max="2058" width="13.6328125" style="571" customWidth="1"/>
    <col min="2059" max="2300" width="13.6328125" style="571"/>
    <col min="2301" max="2301" width="22.08984375" style="571" customWidth="1"/>
    <col min="2302" max="2308" width="13.6328125" style="571" customWidth="1"/>
    <col min="2309" max="2309" width="15.90625" style="571" customWidth="1"/>
    <col min="2310" max="2310" width="16.54296875" style="571" bestFit="1" customWidth="1"/>
    <col min="2311" max="2311" width="13.6328125" style="571" customWidth="1"/>
    <col min="2312" max="2312" width="17.08984375" style="571" bestFit="1" customWidth="1"/>
    <col min="2313" max="2313" width="4" style="571" customWidth="1"/>
    <col min="2314" max="2314" width="13.6328125" style="571" customWidth="1"/>
    <col min="2315" max="2556" width="13.6328125" style="571"/>
    <col min="2557" max="2557" width="22.08984375" style="571" customWidth="1"/>
    <col min="2558" max="2564" width="13.6328125" style="571" customWidth="1"/>
    <col min="2565" max="2565" width="15.90625" style="571" customWidth="1"/>
    <col min="2566" max="2566" width="16.54296875" style="571" bestFit="1" customWidth="1"/>
    <col min="2567" max="2567" width="13.6328125" style="571" customWidth="1"/>
    <col min="2568" max="2568" width="17.08984375" style="571" bestFit="1" customWidth="1"/>
    <col min="2569" max="2569" width="4" style="571" customWidth="1"/>
    <col min="2570" max="2570" width="13.6328125" style="571" customWidth="1"/>
    <col min="2571" max="2812" width="13.6328125" style="571"/>
    <col min="2813" max="2813" width="22.08984375" style="571" customWidth="1"/>
    <col min="2814" max="2820" width="13.6328125" style="571" customWidth="1"/>
    <col min="2821" max="2821" width="15.90625" style="571" customWidth="1"/>
    <col min="2822" max="2822" width="16.54296875" style="571" bestFit="1" customWidth="1"/>
    <col min="2823" max="2823" width="13.6328125" style="571" customWidth="1"/>
    <col min="2824" max="2824" width="17.08984375" style="571" bestFit="1" customWidth="1"/>
    <col min="2825" max="2825" width="4" style="571" customWidth="1"/>
    <col min="2826" max="2826" width="13.6328125" style="571" customWidth="1"/>
    <col min="2827" max="3068" width="13.6328125" style="571"/>
    <col min="3069" max="3069" width="22.08984375" style="571" customWidth="1"/>
    <col min="3070" max="3076" width="13.6328125" style="571" customWidth="1"/>
    <col min="3077" max="3077" width="15.90625" style="571" customWidth="1"/>
    <col min="3078" max="3078" width="16.54296875" style="571" bestFit="1" customWidth="1"/>
    <col min="3079" max="3079" width="13.6328125" style="571" customWidth="1"/>
    <col min="3080" max="3080" width="17.08984375" style="571" bestFit="1" customWidth="1"/>
    <col min="3081" max="3081" width="4" style="571" customWidth="1"/>
    <col min="3082" max="3082" width="13.6328125" style="571" customWidth="1"/>
    <col min="3083" max="3324" width="13.6328125" style="571"/>
    <col min="3325" max="3325" width="22.08984375" style="571" customWidth="1"/>
    <col min="3326" max="3332" width="13.6328125" style="571" customWidth="1"/>
    <col min="3333" max="3333" width="15.90625" style="571" customWidth="1"/>
    <col min="3334" max="3334" width="16.54296875" style="571" bestFit="1" customWidth="1"/>
    <col min="3335" max="3335" width="13.6328125" style="571" customWidth="1"/>
    <col min="3336" max="3336" width="17.08984375" style="571" bestFit="1" customWidth="1"/>
    <col min="3337" max="3337" width="4" style="571" customWidth="1"/>
    <col min="3338" max="3338" width="13.6328125" style="571" customWidth="1"/>
    <col min="3339" max="3580" width="13.6328125" style="571"/>
    <col min="3581" max="3581" width="22.08984375" style="571" customWidth="1"/>
    <col min="3582" max="3588" width="13.6328125" style="571" customWidth="1"/>
    <col min="3589" max="3589" width="15.90625" style="571" customWidth="1"/>
    <col min="3590" max="3590" width="16.54296875" style="571" bestFit="1" customWidth="1"/>
    <col min="3591" max="3591" width="13.6328125" style="571" customWidth="1"/>
    <col min="3592" max="3592" width="17.08984375" style="571" bestFit="1" customWidth="1"/>
    <col min="3593" max="3593" width="4" style="571" customWidth="1"/>
    <col min="3594" max="3594" width="13.6328125" style="571" customWidth="1"/>
    <col min="3595" max="3836" width="13.6328125" style="571"/>
    <col min="3837" max="3837" width="22.08984375" style="571" customWidth="1"/>
    <col min="3838" max="3844" width="13.6328125" style="571" customWidth="1"/>
    <col min="3845" max="3845" width="15.90625" style="571" customWidth="1"/>
    <col min="3846" max="3846" width="16.54296875" style="571" bestFit="1" customWidth="1"/>
    <col min="3847" max="3847" width="13.6328125" style="571" customWidth="1"/>
    <col min="3848" max="3848" width="17.08984375" style="571" bestFit="1" customWidth="1"/>
    <col min="3849" max="3849" width="4" style="571" customWidth="1"/>
    <col min="3850" max="3850" width="13.6328125" style="571" customWidth="1"/>
    <col min="3851" max="4092" width="13.6328125" style="571"/>
    <col min="4093" max="4093" width="22.08984375" style="571" customWidth="1"/>
    <col min="4094" max="4100" width="13.6328125" style="571" customWidth="1"/>
    <col min="4101" max="4101" width="15.90625" style="571" customWidth="1"/>
    <col min="4102" max="4102" width="16.54296875" style="571" bestFit="1" customWidth="1"/>
    <col min="4103" max="4103" width="13.6328125" style="571" customWidth="1"/>
    <col min="4104" max="4104" width="17.08984375" style="571" bestFit="1" customWidth="1"/>
    <col min="4105" max="4105" width="4" style="571" customWidth="1"/>
    <col min="4106" max="4106" width="13.6328125" style="571" customWidth="1"/>
    <col min="4107" max="4348" width="13.6328125" style="571"/>
    <col min="4349" max="4349" width="22.08984375" style="571" customWidth="1"/>
    <col min="4350" max="4356" width="13.6328125" style="571" customWidth="1"/>
    <col min="4357" max="4357" width="15.90625" style="571" customWidth="1"/>
    <col min="4358" max="4358" width="16.54296875" style="571" bestFit="1" customWidth="1"/>
    <col min="4359" max="4359" width="13.6328125" style="571" customWidth="1"/>
    <col min="4360" max="4360" width="17.08984375" style="571" bestFit="1" customWidth="1"/>
    <col min="4361" max="4361" width="4" style="571" customWidth="1"/>
    <col min="4362" max="4362" width="13.6328125" style="571" customWidth="1"/>
    <col min="4363" max="4604" width="13.6328125" style="571"/>
    <col min="4605" max="4605" width="22.08984375" style="571" customWidth="1"/>
    <col min="4606" max="4612" width="13.6328125" style="571" customWidth="1"/>
    <col min="4613" max="4613" width="15.90625" style="571" customWidth="1"/>
    <col min="4614" max="4614" width="16.54296875" style="571" bestFit="1" customWidth="1"/>
    <col min="4615" max="4615" width="13.6328125" style="571" customWidth="1"/>
    <col min="4616" max="4616" width="17.08984375" style="571" bestFit="1" customWidth="1"/>
    <col min="4617" max="4617" width="4" style="571" customWidth="1"/>
    <col min="4618" max="4618" width="13.6328125" style="571" customWidth="1"/>
    <col min="4619" max="4860" width="13.6328125" style="571"/>
    <col min="4861" max="4861" width="22.08984375" style="571" customWidth="1"/>
    <col min="4862" max="4868" width="13.6328125" style="571" customWidth="1"/>
    <col min="4869" max="4869" width="15.90625" style="571" customWidth="1"/>
    <col min="4870" max="4870" width="16.54296875" style="571" bestFit="1" customWidth="1"/>
    <col min="4871" max="4871" width="13.6328125" style="571" customWidth="1"/>
    <col min="4872" max="4872" width="17.08984375" style="571" bestFit="1" customWidth="1"/>
    <col min="4873" max="4873" width="4" style="571" customWidth="1"/>
    <col min="4874" max="4874" width="13.6328125" style="571" customWidth="1"/>
    <col min="4875" max="5116" width="13.6328125" style="571"/>
    <col min="5117" max="5117" width="22.08984375" style="571" customWidth="1"/>
    <col min="5118" max="5124" width="13.6328125" style="571" customWidth="1"/>
    <col min="5125" max="5125" width="15.90625" style="571" customWidth="1"/>
    <col min="5126" max="5126" width="16.54296875" style="571" bestFit="1" customWidth="1"/>
    <col min="5127" max="5127" width="13.6328125" style="571" customWidth="1"/>
    <col min="5128" max="5128" width="17.08984375" style="571" bestFit="1" customWidth="1"/>
    <col min="5129" max="5129" width="4" style="571" customWidth="1"/>
    <col min="5130" max="5130" width="13.6328125" style="571" customWidth="1"/>
    <col min="5131" max="5372" width="13.6328125" style="571"/>
    <col min="5373" max="5373" width="22.08984375" style="571" customWidth="1"/>
    <col min="5374" max="5380" width="13.6328125" style="571" customWidth="1"/>
    <col min="5381" max="5381" width="15.90625" style="571" customWidth="1"/>
    <col min="5382" max="5382" width="16.54296875" style="571" bestFit="1" customWidth="1"/>
    <col min="5383" max="5383" width="13.6328125" style="571" customWidth="1"/>
    <col min="5384" max="5384" width="17.08984375" style="571" bestFit="1" customWidth="1"/>
    <col min="5385" max="5385" width="4" style="571" customWidth="1"/>
    <col min="5386" max="5386" width="13.6328125" style="571" customWidth="1"/>
    <col min="5387" max="5628" width="13.6328125" style="571"/>
    <col min="5629" max="5629" width="22.08984375" style="571" customWidth="1"/>
    <col min="5630" max="5636" width="13.6328125" style="571" customWidth="1"/>
    <col min="5637" max="5637" width="15.90625" style="571" customWidth="1"/>
    <col min="5638" max="5638" width="16.54296875" style="571" bestFit="1" customWidth="1"/>
    <col min="5639" max="5639" width="13.6328125" style="571" customWidth="1"/>
    <col min="5640" max="5640" width="17.08984375" style="571" bestFit="1" customWidth="1"/>
    <col min="5641" max="5641" width="4" style="571" customWidth="1"/>
    <col min="5642" max="5642" width="13.6328125" style="571" customWidth="1"/>
    <col min="5643" max="5884" width="13.6328125" style="571"/>
    <col min="5885" max="5885" width="22.08984375" style="571" customWidth="1"/>
    <col min="5886" max="5892" width="13.6328125" style="571" customWidth="1"/>
    <col min="5893" max="5893" width="15.90625" style="571" customWidth="1"/>
    <col min="5894" max="5894" width="16.54296875" style="571" bestFit="1" customWidth="1"/>
    <col min="5895" max="5895" width="13.6328125" style="571" customWidth="1"/>
    <col min="5896" max="5896" width="17.08984375" style="571" bestFit="1" customWidth="1"/>
    <col min="5897" max="5897" width="4" style="571" customWidth="1"/>
    <col min="5898" max="5898" width="13.6328125" style="571" customWidth="1"/>
    <col min="5899" max="6140" width="13.6328125" style="571"/>
    <col min="6141" max="6141" width="22.08984375" style="571" customWidth="1"/>
    <col min="6142" max="6148" width="13.6328125" style="571" customWidth="1"/>
    <col min="6149" max="6149" width="15.90625" style="571" customWidth="1"/>
    <col min="6150" max="6150" width="16.54296875" style="571" bestFit="1" customWidth="1"/>
    <col min="6151" max="6151" width="13.6328125" style="571" customWidth="1"/>
    <col min="6152" max="6152" width="17.08984375" style="571" bestFit="1" customWidth="1"/>
    <col min="6153" max="6153" width="4" style="571" customWidth="1"/>
    <col min="6154" max="6154" width="13.6328125" style="571" customWidth="1"/>
    <col min="6155" max="6396" width="13.6328125" style="571"/>
    <col min="6397" max="6397" width="22.08984375" style="571" customWidth="1"/>
    <col min="6398" max="6404" width="13.6328125" style="571" customWidth="1"/>
    <col min="6405" max="6405" width="15.90625" style="571" customWidth="1"/>
    <col min="6406" max="6406" width="16.54296875" style="571" bestFit="1" customWidth="1"/>
    <col min="6407" max="6407" width="13.6328125" style="571" customWidth="1"/>
    <col min="6408" max="6408" width="17.08984375" style="571" bestFit="1" customWidth="1"/>
    <col min="6409" max="6409" width="4" style="571" customWidth="1"/>
    <col min="6410" max="6410" width="13.6328125" style="571" customWidth="1"/>
    <col min="6411" max="6652" width="13.6328125" style="571"/>
    <col min="6653" max="6653" width="22.08984375" style="571" customWidth="1"/>
    <col min="6654" max="6660" width="13.6328125" style="571" customWidth="1"/>
    <col min="6661" max="6661" width="15.90625" style="571" customWidth="1"/>
    <col min="6662" max="6662" width="16.54296875" style="571" bestFit="1" customWidth="1"/>
    <col min="6663" max="6663" width="13.6328125" style="571" customWidth="1"/>
    <col min="6664" max="6664" width="17.08984375" style="571" bestFit="1" customWidth="1"/>
    <col min="6665" max="6665" width="4" style="571" customWidth="1"/>
    <col min="6666" max="6666" width="13.6328125" style="571" customWidth="1"/>
    <col min="6667" max="6908" width="13.6328125" style="571"/>
    <col min="6909" max="6909" width="22.08984375" style="571" customWidth="1"/>
    <col min="6910" max="6916" width="13.6328125" style="571" customWidth="1"/>
    <col min="6917" max="6917" width="15.90625" style="571" customWidth="1"/>
    <col min="6918" max="6918" width="16.54296875" style="571" bestFit="1" customWidth="1"/>
    <col min="6919" max="6919" width="13.6328125" style="571" customWidth="1"/>
    <col min="6920" max="6920" width="17.08984375" style="571" bestFit="1" customWidth="1"/>
    <col min="6921" max="6921" width="4" style="571" customWidth="1"/>
    <col min="6922" max="6922" width="13.6328125" style="571" customWidth="1"/>
    <col min="6923" max="7164" width="13.6328125" style="571"/>
    <col min="7165" max="7165" width="22.08984375" style="571" customWidth="1"/>
    <col min="7166" max="7172" width="13.6328125" style="571" customWidth="1"/>
    <col min="7173" max="7173" width="15.90625" style="571" customWidth="1"/>
    <col min="7174" max="7174" width="16.54296875" style="571" bestFit="1" customWidth="1"/>
    <col min="7175" max="7175" width="13.6328125" style="571" customWidth="1"/>
    <col min="7176" max="7176" width="17.08984375" style="571" bestFit="1" customWidth="1"/>
    <col min="7177" max="7177" width="4" style="571" customWidth="1"/>
    <col min="7178" max="7178" width="13.6328125" style="571" customWidth="1"/>
    <col min="7179" max="7420" width="13.6328125" style="571"/>
    <col min="7421" max="7421" width="22.08984375" style="571" customWidth="1"/>
    <col min="7422" max="7428" width="13.6328125" style="571" customWidth="1"/>
    <col min="7429" max="7429" width="15.90625" style="571" customWidth="1"/>
    <col min="7430" max="7430" width="16.54296875" style="571" bestFit="1" customWidth="1"/>
    <col min="7431" max="7431" width="13.6328125" style="571" customWidth="1"/>
    <col min="7432" max="7432" width="17.08984375" style="571" bestFit="1" customWidth="1"/>
    <col min="7433" max="7433" width="4" style="571" customWidth="1"/>
    <col min="7434" max="7434" width="13.6328125" style="571" customWidth="1"/>
    <col min="7435" max="7676" width="13.6328125" style="571"/>
    <col min="7677" max="7677" width="22.08984375" style="571" customWidth="1"/>
    <col min="7678" max="7684" width="13.6328125" style="571" customWidth="1"/>
    <col min="7685" max="7685" width="15.90625" style="571" customWidth="1"/>
    <col min="7686" max="7686" width="16.54296875" style="571" bestFit="1" customWidth="1"/>
    <col min="7687" max="7687" width="13.6328125" style="571" customWidth="1"/>
    <col min="7688" max="7688" width="17.08984375" style="571" bestFit="1" customWidth="1"/>
    <col min="7689" max="7689" width="4" style="571" customWidth="1"/>
    <col min="7690" max="7690" width="13.6328125" style="571" customWidth="1"/>
    <col min="7691" max="7932" width="13.6328125" style="571"/>
    <col min="7933" max="7933" width="22.08984375" style="571" customWidth="1"/>
    <col min="7934" max="7940" width="13.6328125" style="571" customWidth="1"/>
    <col min="7941" max="7941" width="15.90625" style="571" customWidth="1"/>
    <col min="7942" max="7942" width="16.54296875" style="571" bestFit="1" customWidth="1"/>
    <col min="7943" max="7943" width="13.6328125" style="571" customWidth="1"/>
    <col min="7944" max="7944" width="17.08984375" style="571" bestFit="1" customWidth="1"/>
    <col min="7945" max="7945" width="4" style="571" customWidth="1"/>
    <col min="7946" max="7946" width="13.6328125" style="571" customWidth="1"/>
    <col min="7947" max="8188" width="13.6328125" style="571"/>
    <col min="8189" max="8189" width="22.08984375" style="571" customWidth="1"/>
    <col min="8190" max="8196" width="13.6328125" style="571" customWidth="1"/>
    <col min="8197" max="8197" width="15.90625" style="571" customWidth="1"/>
    <col min="8198" max="8198" width="16.54296875" style="571" bestFit="1" customWidth="1"/>
    <col min="8199" max="8199" width="13.6328125" style="571" customWidth="1"/>
    <col min="8200" max="8200" width="17.08984375" style="571" bestFit="1" customWidth="1"/>
    <col min="8201" max="8201" width="4" style="571" customWidth="1"/>
    <col min="8202" max="8202" width="13.6328125" style="571" customWidth="1"/>
    <col min="8203" max="8444" width="13.6328125" style="571"/>
    <col min="8445" max="8445" width="22.08984375" style="571" customWidth="1"/>
    <col min="8446" max="8452" width="13.6328125" style="571" customWidth="1"/>
    <col min="8453" max="8453" width="15.90625" style="571" customWidth="1"/>
    <col min="8454" max="8454" width="16.54296875" style="571" bestFit="1" customWidth="1"/>
    <col min="8455" max="8455" width="13.6328125" style="571" customWidth="1"/>
    <col min="8456" max="8456" width="17.08984375" style="571" bestFit="1" customWidth="1"/>
    <col min="8457" max="8457" width="4" style="571" customWidth="1"/>
    <col min="8458" max="8458" width="13.6328125" style="571" customWidth="1"/>
    <col min="8459" max="8700" width="13.6328125" style="571"/>
    <col min="8701" max="8701" width="22.08984375" style="571" customWidth="1"/>
    <col min="8702" max="8708" width="13.6328125" style="571" customWidth="1"/>
    <col min="8709" max="8709" width="15.90625" style="571" customWidth="1"/>
    <col min="8710" max="8710" width="16.54296875" style="571" bestFit="1" customWidth="1"/>
    <col min="8711" max="8711" width="13.6328125" style="571" customWidth="1"/>
    <col min="8712" max="8712" width="17.08984375" style="571" bestFit="1" customWidth="1"/>
    <col min="8713" max="8713" width="4" style="571" customWidth="1"/>
    <col min="8714" max="8714" width="13.6328125" style="571" customWidth="1"/>
    <col min="8715" max="8956" width="13.6328125" style="571"/>
    <col min="8957" max="8957" width="22.08984375" style="571" customWidth="1"/>
    <col min="8958" max="8964" width="13.6328125" style="571" customWidth="1"/>
    <col min="8965" max="8965" width="15.90625" style="571" customWidth="1"/>
    <col min="8966" max="8966" width="16.54296875" style="571" bestFit="1" customWidth="1"/>
    <col min="8967" max="8967" width="13.6328125" style="571" customWidth="1"/>
    <col min="8968" max="8968" width="17.08984375" style="571" bestFit="1" customWidth="1"/>
    <col min="8969" max="8969" width="4" style="571" customWidth="1"/>
    <col min="8970" max="8970" width="13.6328125" style="571" customWidth="1"/>
    <col min="8971" max="9212" width="13.6328125" style="571"/>
    <col min="9213" max="9213" width="22.08984375" style="571" customWidth="1"/>
    <col min="9214" max="9220" width="13.6328125" style="571" customWidth="1"/>
    <col min="9221" max="9221" width="15.90625" style="571" customWidth="1"/>
    <col min="9222" max="9222" width="16.54296875" style="571" bestFit="1" customWidth="1"/>
    <col min="9223" max="9223" width="13.6328125" style="571" customWidth="1"/>
    <col min="9224" max="9224" width="17.08984375" style="571" bestFit="1" customWidth="1"/>
    <col min="9225" max="9225" width="4" style="571" customWidth="1"/>
    <col min="9226" max="9226" width="13.6328125" style="571" customWidth="1"/>
    <col min="9227" max="9468" width="13.6328125" style="571"/>
    <col min="9469" max="9469" width="22.08984375" style="571" customWidth="1"/>
    <col min="9470" max="9476" width="13.6328125" style="571" customWidth="1"/>
    <col min="9477" max="9477" width="15.90625" style="571" customWidth="1"/>
    <col min="9478" max="9478" width="16.54296875" style="571" bestFit="1" customWidth="1"/>
    <col min="9479" max="9479" width="13.6328125" style="571" customWidth="1"/>
    <col min="9480" max="9480" width="17.08984375" style="571" bestFit="1" customWidth="1"/>
    <col min="9481" max="9481" width="4" style="571" customWidth="1"/>
    <col min="9482" max="9482" width="13.6328125" style="571" customWidth="1"/>
    <col min="9483" max="9724" width="13.6328125" style="571"/>
    <col min="9725" max="9725" width="22.08984375" style="571" customWidth="1"/>
    <col min="9726" max="9732" width="13.6328125" style="571" customWidth="1"/>
    <col min="9733" max="9733" width="15.90625" style="571" customWidth="1"/>
    <col min="9734" max="9734" width="16.54296875" style="571" bestFit="1" customWidth="1"/>
    <col min="9735" max="9735" width="13.6328125" style="571" customWidth="1"/>
    <col min="9736" max="9736" width="17.08984375" style="571" bestFit="1" customWidth="1"/>
    <col min="9737" max="9737" width="4" style="571" customWidth="1"/>
    <col min="9738" max="9738" width="13.6328125" style="571" customWidth="1"/>
    <col min="9739" max="9980" width="13.6328125" style="571"/>
    <col min="9981" max="9981" width="22.08984375" style="571" customWidth="1"/>
    <col min="9982" max="9988" width="13.6328125" style="571" customWidth="1"/>
    <col min="9989" max="9989" width="15.90625" style="571" customWidth="1"/>
    <col min="9990" max="9990" width="16.54296875" style="571" bestFit="1" customWidth="1"/>
    <col min="9991" max="9991" width="13.6328125" style="571" customWidth="1"/>
    <col min="9992" max="9992" width="17.08984375" style="571" bestFit="1" customWidth="1"/>
    <col min="9993" max="9993" width="4" style="571" customWidth="1"/>
    <col min="9994" max="9994" width="13.6328125" style="571" customWidth="1"/>
    <col min="9995" max="10236" width="13.6328125" style="571"/>
    <col min="10237" max="10237" width="22.08984375" style="571" customWidth="1"/>
    <col min="10238" max="10244" width="13.6328125" style="571" customWidth="1"/>
    <col min="10245" max="10245" width="15.90625" style="571" customWidth="1"/>
    <col min="10246" max="10246" width="16.54296875" style="571" bestFit="1" customWidth="1"/>
    <col min="10247" max="10247" width="13.6328125" style="571" customWidth="1"/>
    <col min="10248" max="10248" width="17.08984375" style="571" bestFit="1" customWidth="1"/>
    <col min="10249" max="10249" width="4" style="571" customWidth="1"/>
    <col min="10250" max="10250" width="13.6328125" style="571" customWidth="1"/>
    <col min="10251" max="10492" width="13.6328125" style="571"/>
    <col min="10493" max="10493" width="22.08984375" style="571" customWidth="1"/>
    <col min="10494" max="10500" width="13.6328125" style="571" customWidth="1"/>
    <col min="10501" max="10501" width="15.90625" style="571" customWidth="1"/>
    <col min="10502" max="10502" width="16.54296875" style="571" bestFit="1" customWidth="1"/>
    <col min="10503" max="10503" width="13.6328125" style="571" customWidth="1"/>
    <col min="10504" max="10504" width="17.08984375" style="571" bestFit="1" customWidth="1"/>
    <col min="10505" max="10505" width="4" style="571" customWidth="1"/>
    <col min="10506" max="10506" width="13.6328125" style="571" customWidth="1"/>
    <col min="10507" max="10748" width="13.6328125" style="571"/>
    <col min="10749" max="10749" width="22.08984375" style="571" customWidth="1"/>
    <col min="10750" max="10756" width="13.6328125" style="571" customWidth="1"/>
    <col min="10757" max="10757" width="15.90625" style="571" customWidth="1"/>
    <col min="10758" max="10758" width="16.54296875" style="571" bestFit="1" customWidth="1"/>
    <col min="10759" max="10759" width="13.6328125" style="571" customWidth="1"/>
    <col min="10760" max="10760" width="17.08984375" style="571" bestFit="1" customWidth="1"/>
    <col min="10761" max="10761" width="4" style="571" customWidth="1"/>
    <col min="10762" max="10762" width="13.6328125" style="571" customWidth="1"/>
    <col min="10763" max="11004" width="13.6328125" style="571"/>
    <col min="11005" max="11005" width="22.08984375" style="571" customWidth="1"/>
    <col min="11006" max="11012" width="13.6328125" style="571" customWidth="1"/>
    <col min="11013" max="11013" width="15.90625" style="571" customWidth="1"/>
    <col min="11014" max="11014" width="16.54296875" style="571" bestFit="1" customWidth="1"/>
    <col min="11015" max="11015" width="13.6328125" style="571" customWidth="1"/>
    <col min="11016" max="11016" width="17.08984375" style="571" bestFit="1" customWidth="1"/>
    <col min="11017" max="11017" width="4" style="571" customWidth="1"/>
    <col min="11018" max="11018" width="13.6328125" style="571" customWidth="1"/>
    <col min="11019" max="11260" width="13.6328125" style="571"/>
    <col min="11261" max="11261" width="22.08984375" style="571" customWidth="1"/>
    <col min="11262" max="11268" width="13.6328125" style="571" customWidth="1"/>
    <col min="11269" max="11269" width="15.90625" style="571" customWidth="1"/>
    <col min="11270" max="11270" width="16.54296875" style="571" bestFit="1" customWidth="1"/>
    <col min="11271" max="11271" width="13.6328125" style="571" customWidth="1"/>
    <col min="11272" max="11272" width="17.08984375" style="571" bestFit="1" customWidth="1"/>
    <col min="11273" max="11273" width="4" style="571" customWidth="1"/>
    <col min="11274" max="11274" width="13.6328125" style="571" customWidth="1"/>
    <col min="11275" max="11516" width="13.6328125" style="571"/>
    <col min="11517" max="11517" width="22.08984375" style="571" customWidth="1"/>
    <col min="11518" max="11524" width="13.6328125" style="571" customWidth="1"/>
    <col min="11525" max="11525" width="15.90625" style="571" customWidth="1"/>
    <col min="11526" max="11526" width="16.54296875" style="571" bestFit="1" customWidth="1"/>
    <col min="11527" max="11527" width="13.6328125" style="571" customWidth="1"/>
    <col min="11528" max="11528" width="17.08984375" style="571" bestFit="1" customWidth="1"/>
    <col min="11529" max="11529" width="4" style="571" customWidth="1"/>
    <col min="11530" max="11530" width="13.6328125" style="571" customWidth="1"/>
    <col min="11531" max="11772" width="13.6328125" style="571"/>
    <col min="11773" max="11773" width="22.08984375" style="571" customWidth="1"/>
    <col min="11774" max="11780" width="13.6328125" style="571" customWidth="1"/>
    <col min="11781" max="11781" width="15.90625" style="571" customWidth="1"/>
    <col min="11782" max="11782" width="16.54296875" style="571" bestFit="1" customWidth="1"/>
    <col min="11783" max="11783" width="13.6328125" style="571" customWidth="1"/>
    <col min="11784" max="11784" width="17.08984375" style="571" bestFit="1" customWidth="1"/>
    <col min="11785" max="11785" width="4" style="571" customWidth="1"/>
    <col min="11786" max="11786" width="13.6328125" style="571" customWidth="1"/>
    <col min="11787" max="12028" width="13.6328125" style="571"/>
    <col min="12029" max="12029" width="22.08984375" style="571" customWidth="1"/>
    <col min="12030" max="12036" width="13.6328125" style="571" customWidth="1"/>
    <col min="12037" max="12037" width="15.90625" style="571" customWidth="1"/>
    <col min="12038" max="12038" width="16.54296875" style="571" bestFit="1" customWidth="1"/>
    <col min="12039" max="12039" width="13.6328125" style="571" customWidth="1"/>
    <col min="12040" max="12040" width="17.08984375" style="571" bestFit="1" customWidth="1"/>
    <col min="12041" max="12041" width="4" style="571" customWidth="1"/>
    <col min="12042" max="12042" width="13.6328125" style="571" customWidth="1"/>
    <col min="12043" max="12284" width="13.6328125" style="571"/>
    <col min="12285" max="12285" width="22.08984375" style="571" customWidth="1"/>
    <col min="12286" max="12292" width="13.6328125" style="571" customWidth="1"/>
    <col min="12293" max="12293" width="15.90625" style="571" customWidth="1"/>
    <col min="12294" max="12294" width="16.54296875" style="571" bestFit="1" customWidth="1"/>
    <col min="12295" max="12295" width="13.6328125" style="571" customWidth="1"/>
    <col min="12296" max="12296" width="17.08984375" style="571" bestFit="1" customWidth="1"/>
    <col min="12297" max="12297" width="4" style="571" customWidth="1"/>
    <col min="12298" max="12298" width="13.6328125" style="571" customWidth="1"/>
    <col min="12299" max="12540" width="13.6328125" style="571"/>
    <col min="12541" max="12541" width="22.08984375" style="571" customWidth="1"/>
    <col min="12542" max="12548" width="13.6328125" style="571" customWidth="1"/>
    <col min="12549" max="12549" width="15.90625" style="571" customWidth="1"/>
    <col min="12550" max="12550" width="16.54296875" style="571" bestFit="1" customWidth="1"/>
    <col min="12551" max="12551" width="13.6328125" style="571" customWidth="1"/>
    <col min="12552" max="12552" width="17.08984375" style="571" bestFit="1" customWidth="1"/>
    <col min="12553" max="12553" width="4" style="571" customWidth="1"/>
    <col min="12554" max="12554" width="13.6328125" style="571" customWidth="1"/>
    <col min="12555" max="12796" width="13.6328125" style="571"/>
    <col min="12797" max="12797" width="22.08984375" style="571" customWidth="1"/>
    <col min="12798" max="12804" width="13.6328125" style="571" customWidth="1"/>
    <col min="12805" max="12805" width="15.90625" style="571" customWidth="1"/>
    <col min="12806" max="12806" width="16.54296875" style="571" bestFit="1" customWidth="1"/>
    <col min="12807" max="12807" width="13.6328125" style="571" customWidth="1"/>
    <col min="12808" max="12808" width="17.08984375" style="571" bestFit="1" customWidth="1"/>
    <col min="12809" max="12809" width="4" style="571" customWidth="1"/>
    <col min="12810" max="12810" width="13.6328125" style="571" customWidth="1"/>
    <col min="12811" max="13052" width="13.6328125" style="571"/>
    <col min="13053" max="13053" width="22.08984375" style="571" customWidth="1"/>
    <col min="13054" max="13060" width="13.6328125" style="571" customWidth="1"/>
    <col min="13061" max="13061" width="15.90625" style="571" customWidth="1"/>
    <col min="13062" max="13062" width="16.54296875" style="571" bestFit="1" customWidth="1"/>
    <col min="13063" max="13063" width="13.6328125" style="571" customWidth="1"/>
    <col min="13064" max="13064" width="17.08984375" style="571" bestFit="1" customWidth="1"/>
    <col min="13065" max="13065" width="4" style="571" customWidth="1"/>
    <col min="13066" max="13066" width="13.6328125" style="571" customWidth="1"/>
    <col min="13067" max="13308" width="13.6328125" style="571"/>
    <col min="13309" max="13309" width="22.08984375" style="571" customWidth="1"/>
    <col min="13310" max="13316" width="13.6328125" style="571" customWidth="1"/>
    <col min="13317" max="13317" width="15.90625" style="571" customWidth="1"/>
    <col min="13318" max="13318" width="16.54296875" style="571" bestFit="1" customWidth="1"/>
    <col min="13319" max="13319" width="13.6328125" style="571" customWidth="1"/>
    <col min="13320" max="13320" width="17.08984375" style="571" bestFit="1" customWidth="1"/>
    <col min="13321" max="13321" width="4" style="571" customWidth="1"/>
    <col min="13322" max="13322" width="13.6328125" style="571" customWidth="1"/>
    <col min="13323" max="13564" width="13.6328125" style="571"/>
    <col min="13565" max="13565" width="22.08984375" style="571" customWidth="1"/>
    <col min="13566" max="13572" width="13.6328125" style="571" customWidth="1"/>
    <col min="13573" max="13573" width="15.90625" style="571" customWidth="1"/>
    <col min="13574" max="13574" width="16.54296875" style="571" bestFit="1" customWidth="1"/>
    <col min="13575" max="13575" width="13.6328125" style="571" customWidth="1"/>
    <col min="13576" max="13576" width="17.08984375" style="571" bestFit="1" customWidth="1"/>
    <col min="13577" max="13577" width="4" style="571" customWidth="1"/>
    <col min="13578" max="13578" width="13.6328125" style="571" customWidth="1"/>
    <col min="13579" max="13820" width="13.6328125" style="571"/>
    <col min="13821" max="13821" width="22.08984375" style="571" customWidth="1"/>
    <col min="13822" max="13828" width="13.6328125" style="571" customWidth="1"/>
    <col min="13829" max="13829" width="15.90625" style="571" customWidth="1"/>
    <col min="13830" max="13830" width="16.54296875" style="571" bestFit="1" customWidth="1"/>
    <col min="13831" max="13831" width="13.6328125" style="571" customWidth="1"/>
    <col min="13832" max="13832" width="17.08984375" style="571" bestFit="1" customWidth="1"/>
    <col min="13833" max="13833" width="4" style="571" customWidth="1"/>
    <col min="13834" max="13834" width="13.6328125" style="571" customWidth="1"/>
    <col min="13835" max="14076" width="13.6328125" style="571"/>
    <col min="14077" max="14077" width="22.08984375" style="571" customWidth="1"/>
    <col min="14078" max="14084" width="13.6328125" style="571" customWidth="1"/>
    <col min="14085" max="14085" width="15.90625" style="571" customWidth="1"/>
    <col min="14086" max="14086" width="16.54296875" style="571" bestFit="1" customWidth="1"/>
    <col min="14087" max="14087" width="13.6328125" style="571" customWidth="1"/>
    <col min="14088" max="14088" width="17.08984375" style="571" bestFit="1" customWidth="1"/>
    <col min="14089" max="14089" width="4" style="571" customWidth="1"/>
    <col min="14090" max="14090" width="13.6328125" style="571" customWidth="1"/>
    <col min="14091" max="14332" width="13.6328125" style="571"/>
    <col min="14333" max="14333" width="22.08984375" style="571" customWidth="1"/>
    <col min="14334" max="14340" width="13.6328125" style="571" customWidth="1"/>
    <col min="14341" max="14341" width="15.90625" style="571" customWidth="1"/>
    <col min="14342" max="14342" width="16.54296875" style="571" bestFit="1" customWidth="1"/>
    <col min="14343" max="14343" width="13.6328125" style="571" customWidth="1"/>
    <col min="14344" max="14344" width="17.08984375" style="571" bestFit="1" customWidth="1"/>
    <col min="14345" max="14345" width="4" style="571" customWidth="1"/>
    <col min="14346" max="14346" width="13.6328125" style="571" customWidth="1"/>
    <col min="14347" max="14588" width="13.6328125" style="571"/>
    <col min="14589" max="14589" width="22.08984375" style="571" customWidth="1"/>
    <col min="14590" max="14596" width="13.6328125" style="571" customWidth="1"/>
    <col min="14597" max="14597" width="15.90625" style="571" customWidth="1"/>
    <col min="14598" max="14598" width="16.54296875" style="571" bestFit="1" customWidth="1"/>
    <col min="14599" max="14599" width="13.6328125" style="571" customWidth="1"/>
    <col min="14600" max="14600" width="17.08984375" style="571" bestFit="1" customWidth="1"/>
    <col min="14601" max="14601" width="4" style="571" customWidth="1"/>
    <col min="14602" max="14602" width="13.6328125" style="571" customWidth="1"/>
    <col min="14603" max="14844" width="13.6328125" style="571"/>
    <col min="14845" max="14845" width="22.08984375" style="571" customWidth="1"/>
    <col min="14846" max="14852" width="13.6328125" style="571" customWidth="1"/>
    <col min="14853" max="14853" width="15.90625" style="571" customWidth="1"/>
    <col min="14854" max="14854" width="16.54296875" style="571" bestFit="1" customWidth="1"/>
    <col min="14855" max="14855" width="13.6328125" style="571" customWidth="1"/>
    <col min="14856" max="14856" width="17.08984375" style="571" bestFit="1" customWidth="1"/>
    <col min="14857" max="14857" width="4" style="571" customWidth="1"/>
    <col min="14858" max="14858" width="13.6328125" style="571" customWidth="1"/>
    <col min="14859" max="15100" width="13.6328125" style="571"/>
    <col min="15101" max="15101" width="22.08984375" style="571" customWidth="1"/>
    <col min="15102" max="15108" width="13.6328125" style="571" customWidth="1"/>
    <col min="15109" max="15109" width="15.90625" style="571" customWidth="1"/>
    <col min="15110" max="15110" width="16.54296875" style="571" bestFit="1" customWidth="1"/>
    <col min="15111" max="15111" width="13.6328125" style="571" customWidth="1"/>
    <col min="15112" max="15112" width="17.08984375" style="571" bestFit="1" customWidth="1"/>
    <col min="15113" max="15113" width="4" style="571" customWidth="1"/>
    <col min="15114" max="15114" width="13.6328125" style="571" customWidth="1"/>
    <col min="15115" max="15356" width="13.6328125" style="571"/>
    <col min="15357" max="15357" width="22.08984375" style="571" customWidth="1"/>
    <col min="15358" max="15364" width="13.6328125" style="571" customWidth="1"/>
    <col min="15365" max="15365" width="15.90625" style="571" customWidth="1"/>
    <col min="15366" max="15366" width="16.54296875" style="571" bestFit="1" customWidth="1"/>
    <col min="15367" max="15367" width="13.6328125" style="571" customWidth="1"/>
    <col min="15368" max="15368" width="17.08984375" style="571" bestFit="1" customWidth="1"/>
    <col min="15369" max="15369" width="4" style="571" customWidth="1"/>
    <col min="15370" max="15370" width="13.6328125" style="571" customWidth="1"/>
    <col min="15371" max="15612" width="13.6328125" style="571"/>
    <col min="15613" max="15613" width="22.08984375" style="571" customWidth="1"/>
    <col min="15614" max="15620" width="13.6328125" style="571" customWidth="1"/>
    <col min="15621" max="15621" width="15.90625" style="571" customWidth="1"/>
    <col min="15622" max="15622" width="16.54296875" style="571" bestFit="1" customWidth="1"/>
    <col min="15623" max="15623" width="13.6328125" style="571" customWidth="1"/>
    <col min="15624" max="15624" width="17.08984375" style="571" bestFit="1" customWidth="1"/>
    <col min="15625" max="15625" width="4" style="571" customWidth="1"/>
    <col min="15626" max="15626" width="13.6328125" style="571" customWidth="1"/>
    <col min="15627" max="15868" width="13.6328125" style="571"/>
    <col min="15869" max="15869" width="22.08984375" style="571" customWidth="1"/>
    <col min="15870" max="15876" width="13.6328125" style="571" customWidth="1"/>
    <col min="15877" max="15877" width="15.90625" style="571" customWidth="1"/>
    <col min="15878" max="15878" width="16.54296875" style="571" bestFit="1" customWidth="1"/>
    <col min="15879" max="15879" width="13.6328125" style="571" customWidth="1"/>
    <col min="15880" max="15880" width="17.08984375" style="571" bestFit="1" customWidth="1"/>
    <col min="15881" max="15881" width="4" style="571" customWidth="1"/>
    <col min="15882" max="15882" width="13.6328125" style="571" customWidth="1"/>
    <col min="15883" max="16124" width="13.6328125" style="571"/>
    <col min="16125" max="16125" width="22.08984375" style="571" customWidth="1"/>
    <col min="16126" max="16132" width="13.6328125" style="571" customWidth="1"/>
    <col min="16133" max="16133" width="15.90625" style="571" customWidth="1"/>
    <col min="16134" max="16134" width="16.54296875" style="571" bestFit="1" customWidth="1"/>
    <col min="16135" max="16135" width="13.6328125" style="571" customWidth="1"/>
    <col min="16136" max="16136" width="17.08984375" style="571" bestFit="1" customWidth="1"/>
    <col min="16137" max="16137" width="4" style="571" customWidth="1"/>
    <col min="16138" max="16138" width="13.6328125" style="571" customWidth="1"/>
    <col min="16139" max="16384" width="13.6328125" style="571"/>
  </cols>
  <sheetData>
    <row r="1" spans="1:31" s="398" customFormat="1">
      <c r="A1" s="548" t="s">
        <v>5</v>
      </c>
      <c r="B1" s="549"/>
      <c r="C1" s="549"/>
      <c r="D1" s="550"/>
      <c r="E1" s="551"/>
      <c r="F1" s="550"/>
      <c r="G1" s="550"/>
      <c r="H1" s="550"/>
      <c r="I1" s="550"/>
      <c r="J1" s="550"/>
    </row>
    <row r="2" spans="1:31" s="398" customFormat="1">
      <c r="A2" s="552"/>
      <c r="B2" s="549"/>
      <c r="C2" s="549"/>
      <c r="D2" s="550"/>
      <c r="E2" s="608" t="s">
        <v>2049</v>
      </c>
      <c r="F2" s="608" t="s">
        <v>2050</v>
      </c>
      <c r="G2" s="550"/>
      <c r="H2" s="550"/>
      <c r="I2" s="550"/>
      <c r="J2" s="550"/>
    </row>
    <row r="3" spans="1:31" s="398" customFormat="1" ht="16">
      <c r="A3" s="553" t="s">
        <v>6</v>
      </c>
      <c r="B3" s="554" t="str">
        <f>'1-Contractblad totaal'!B3</f>
        <v>Horizon College</v>
      </c>
      <c r="C3" s="554"/>
      <c r="D3" s="550"/>
      <c r="E3" s="555" t="s">
        <v>2051</v>
      </c>
      <c r="F3" s="556">
        <v>0</v>
      </c>
      <c r="G3" s="550"/>
      <c r="H3" s="550"/>
      <c r="I3" s="550"/>
      <c r="J3" s="550"/>
    </row>
    <row r="4" spans="1:31" s="398" customFormat="1" ht="16">
      <c r="A4" s="553" t="s">
        <v>8</v>
      </c>
      <c r="B4" s="554" t="str">
        <f ca="1">MID(CELL("bestandsnaam",$D$9),SEARCH("]",CELL("bestandsnaam",$D$9),1)+1,256)</f>
        <v>11-Glasbewassing</v>
      </c>
      <c r="C4" s="554"/>
      <c r="D4" s="550"/>
      <c r="E4" s="555" t="s">
        <v>2052</v>
      </c>
      <c r="F4" s="556">
        <v>0</v>
      </c>
      <c r="G4" s="550"/>
      <c r="H4" s="550"/>
      <c r="I4" s="550"/>
      <c r="J4" s="550"/>
    </row>
    <row r="5" spans="1:31" s="398" customFormat="1" ht="16">
      <c r="A5" s="553" t="s">
        <v>9</v>
      </c>
      <c r="B5" s="554" t="str">
        <f>'1-Contractblad totaal'!B5</f>
        <v>Diverse locaties</v>
      </c>
      <c r="C5" s="554"/>
      <c r="D5" s="557"/>
      <c r="E5" s="572" t="s">
        <v>2053</v>
      </c>
      <c r="F5" s="556">
        <v>0</v>
      </c>
      <c r="G5" s="550"/>
      <c r="H5" s="558"/>
      <c r="J5" s="559"/>
      <c r="K5" s="580"/>
      <c r="L5" s="559"/>
      <c r="M5" s="558"/>
      <c r="N5" s="559"/>
      <c r="O5" s="559"/>
      <c r="P5" s="558"/>
      <c r="Q5" s="559"/>
      <c r="R5" s="559"/>
      <c r="S5" s="558"/>
      <c r="T5" s="580"/>
      <c r="U5" s="559"/>
      <c r="V5" s="558"/>
      <c r="W5" s="559"/>
      <c r="X5" s="559"/>
      <c r="Y5" s="558"/>
      <c r="Z5" s="559"/>
      <c r="AA5" s="559"/>
      <c r="AB5" s="558"/>
      <c r="AC5" s="559"/>
      <c r="AD5" s="559"/>
      <c r="AE5" s="558"/>
    </row>
    <row r="6" spans="1:31" s="398" customFormat="1" ht="17.25" customHeight="1">
      <c r="A6" s="553" t="s">
        <v>11</v>
      </c>
      <c r="B6" s="554" t="str">
        <f>'1-Contractblad totaal'!B6</f>
        <v>HCRC-EA-NvB-2020</v>
      </c>
      <c r="C6" s="554"/>
      <c r="D6" s="557"/>
      <c r="E6" s="555" t="s">
        <v>2054</v>
      </c>
      <c r="F6" s="556">
        <v>0</v>
      </c>
      <c r="G6" s="550"/>
      <c r="H6" s="558"/>
      <c r="J6" s="560"/>
      <c r="K6" s="580"/>
      <c r="L6" s="560"/>
      <c r="M6" s="561"/>
      <c r="N6" s="559"/>
      <c r="O6" s="560"/>
      <c r="P6" s="561"/>
      <c r="Q6" s="559"/>
      <c r="R6" s="560"/>
      <c r="S6" s="561"/>
      <c r="T6" s="580"/>
      <c r="U6" s="560"/>
      <c r="V6" s="561"/>
      <c r="W6" s="559"/>
      <c r="X6" s="560"/>
      <c r="Y6" s="561"/>
      <c r="Z6" s="559"/>
      <c r="AA6" s="560"/>
      <c r="AB6" s="561"/>
      <c r="AC6" s="559"/>
      <c r="AD6" s="560"/>
      <c r="AE6" s="561"/>
    </row>
    <row r="7" spans="1:31" s="398" customFormat="1" ht="17.25" customHeight="1">
      <c r="A7" s="553" t="s">
        <v>13</v>
      </c>
      <c r="B7" s="554">
        <f>'10-Machinekosten'!B5</f>
        <v>0</v>
      </c>
      <c r="C7" s="335"/>
      <c r="D7" s="562"/>
      <c r="E7" s="555" t="s">
        <v>2055</v>
      </c>
      <c r="F7" s="556">
        <v>0</v>
      </c>
      <c r="G7" s="550"/>
      <c r="H7" s="558"/>
      <c r="I7" s="558"/>
      <c r="J7" s="558"/>
      <c r="K7" s="558"/>
      <c r="L7" s="558"/>
      <c r="M7" s="558"/>
      <c r="N7" s="558"/>
    </row>
    <row r="8" spans="1:31" s="398" customFormat="1" ht="17.25" customHeight="1">
      <c r="A8" s="553" t="s">
        <v>14</v>
      </c>
      <c r="B8" s="586" t="s">
        <v>2056</v>
      </c>
      <c r="C8" s="563"/>
      <c r="D8" s="564"/>
      <c r="E8" s="555" t="s">
        <v>2057</v>
      </c>
      <c r="F8" s="556">
        <v>0</v>
      </c>
      <c r="G8" s="550"/>
      <c r="H8" s="558"/>
      <c r="I8" s="585"/>
      <c r="J8" s="585"/>
      <c r="K8" s="585"/>
      <c r="L8" s="585"/>
    </row>
    <row r="9" spans="1:31" s="398" customFormat="1" ht="17.25" customHeight="1">
      <c r="A9" s="553"/>
      <c r="B9" s="586"/>
      <c r="D9" s="564"/>
      <c r="E9" s="572" t="s">
        <v>2058</v>
      </c>
      <c r="F9" s="556">
        <v>0</v>
      </c>
      <c r="G9" s="550"/>
      <c r="H9" s="558"/>
      <c r="I9" s="585"/>
      <c r="J9" s="585"/>
      <c r="K9" s="585"/>
      <c r="L9" s="585"/>
    </row>
    <row r="10" spans="1:31" s="398" customFormat="1" ht="17.25" customHeight="1">
      <c r="D10" s="564"/>
      <c r="E10" s="555" t="s">
        <v>2059</v>
      </c>
      <c r="F10" s="556">
        <v>0</v>
      </c>
      <c r="G10" s="550"/>
      <c r="H10" s="558"/>
      <c r="I10" s="585"/>
      <c r="J10" s="585"/>
      <c r="K10" s="585"/>
      <c r="L10" s="585"/>
    </row>
    <row r="11" spans="1:31" s="398" customFormat="1" ht="17.25" customHeight="1">
      <c r="C11" s="587"/>
      <c r="D11" s="564"/>
      <c r="E11" s="555" t="s">
        <v>2060</v>
      </c>
      <c r="F11" s="556">
        <v>0</v>
      </c>
      <c r="G11" s="550"/>
      <c r="H11" s="558"/>
      <c r="I11" s="585"/>
      <c r="J11" s="585"/>
      <c r="K11" s="585"/>
      <c r="L11" s="585"/>
    </row>
    <row r="12" spans="1:31" s="398" customFormat="1" ht="17.25" customHeight="1">
      <c r="A12" s="588" t="s">
        <v>2061</v>
      </c>
      <c r="B12" s="589">
        <f>J38</f>
        <v>0</v>
      </c>
      <c r="D12" s="564"/>
      <c r="E12" s="581"/>
      <c r="F12" s="582"/>
      <c r="G12" s="550"/>
      <c r="H12" s="558"/>
      <c r="I12" s="585"/>
      <c r="J12" s="585"/>
      <c r="K12" s="585"/>
      <c r="L12" s="585"/>
    </row>
    <row r="13" spans="1:31" s="398" customFormat="1" ht="15">
      <c r="A13" s="583"/>
      <c r="E13" s="565"/>
      <c r="F13" s="559"/>
      <c r="G13" s="559"/>
      <c r="H13" s="558"/>
    </row>
    <row r="14" spans="1:31" s="566" customFormat="1" ht="43.5" customHeight="1">
      <c r="A14" s="609" t="s">
        <v>43</v>
      </c>
      <c r="B14" s="610" t="s">
        <v>2049</v>
      </c>
      <c r="C14" s="611" t="s">
        <v>2062</v>
      </c>
      <c r="D14" s="608" t="s">
        <v>2063</v>
      </c>
      <c r="E14" s="610" t="s">
        <v>2064</v>
      </c>
      <c r="F14" s="610" t="s">
        <v>2065</v>
      </c>
      <c r="G14" s="610" t="s">
        <v>2066</v>
      </c>
      <c r="H14" s="610" t="s">
        <v>2067</v>
      </c>
      <c r="I14" s="610" t="s">
        <v>2068</v>
      </c>
      <c r="J14" s="610" t="s">
        <v>2069</v>
      </c>
    </row>
    <row r="15" spans="1:31">
      <c r="A15" s="555" t="s">
        <v>55</v>
      </c>
      <c r="B15" s="555" t="s">
        <v>2051</v>
      </c>
      <c r="C15" s="555"/>
      <c r="D15" s="584">
        <v>5371.49</v>
      </c>
      <c r="E15" s="567">
        <f>D15*G15</f>
        <v>0</v>
      </c>
      <c r="F15" s="568">
        <v>2</v>
      </c>
      <c r="G15" s="569">
        <f>VLOOKUP(B15,$E$3:$F$11,2,FALSE)</f>
        <v>0</v>
      </c>
      <c r="H15" s="567">
        <f t="shared" ref="H15:H37" si="0">F15*E15</f>
        <v>0</v>
      </c>
      <c r="I15" s="472">
        <v>0</v>
      </c>
      <c r="J15" s="570">
        <f t="shared" ref="J15:J27" si="1">H15+I15</f>
        <v>0</v>
      </c>
    </row>
    <row r="16" spans="1:31">
      <c r="A16" s="555" t="s">
        <v>55</v>
      </c>
      <c r="B16" s="555" t="s">
        <v>2052</v>
      </c>
      <c r="C16" s="555"/>
      <c r="D16" s="584">
        <v>4795.4799999999996</v>
      </c>
      <c r="E16" s="567">
        <f t="shared" ref="E16:E37" si="2">D16*G16</f>
        <v>0</v>
      </c>
      <c r="F16" s="568">
        <v>1</v>
      </c>
      <c r="G16" s="569">
        <f t="shared" ref="G16:G37" si="3">VLOOKUP(B16,$E$3:$F$11,2,FALSE)</f>
        <v>0</v>
      </c>
      <c r="H16" s="567">
        <f t="shared" si="0"/>
        <v>0</v>
      </c>
      <c r="I16" s="472">
        <v>0</v>
      </c>
      <c r="J16" s="570">
        <f t="shared" si="1"/>
        <v>0</v>
      </c>
    </row>
    <row r="17" spans="1:10">
      <c r="A17" s="555" t="s">
        <v>55</v>
      </c>
      <c r="B17" s="572" t="s">
        <v>2053</v>
      </c>
      <c r="C17" s="572"/>
      <c r="D17" s="584">
        <v>3895</v>
      </c>
      <c r="E17" s="567">
        <f t="shared" si="2"/>
        <v>0</v>
      </c>
      <c r="F17" s="568">
        <v>1</v>
      </c>
      <c r="G17" s="569">
        <f t="shared" si="3"/>
        <v>0</v>
      </c>
      <c r="H17" s="567">
        <f t="shared" si="0"/>
        <v>0</v>
      </c>
      <c r="I17" s="472">
        <v>0</v>
      </c>
      <c r="J17" s="570">
        <f t="shared" si="1"/>
        <v>0</v>
      </c>
    </row>
    <row r="18" spans="1:10">
      <c r="A18" s="555" t="s">
        <v>55</v>
      </c>
      <c r="B18" s="555" t="s">
        <v>2054</v>
      </c>
      <c r="C18" s="555"/>
      <c r="D18" s="584">
        <v>1780.37</v>
      </c>
      <c r="E18" s="567">
        <f t="shared" si="2"/>
        <v>0</v>
      </c>
      <c r="F18" s="568">
        <v>2</v>
      </c>
      <c r="G18" s="569">
        <f t="shared" si="3"/>
        <v>0</v>
      </c>
      <c r="H18" s="567">
        <f t="shared" si="0"/>
        <v>0</v>
      </c>
      <c r="I18" s="472">
        <v>0</v>
      </c>
      <c r="J18" s="570">
        <f t="shared" si="1"/>
        <v>0</v>
      </c>
    </row>
    <row r="19" spans="1:10">
      <c r="A19" s="555" t="s">
        <v>55</v>
      </c>
      <c r="B19" s="555" t="s">
        <v>2055</v>
      </c>
      <c r="C19" s="555"/>
      <c r="D19" s="584">
        <v>180.44</v>
      </c>
      <c r="E19" s="567">
        <f t="shared" si="2"/>
        <v>0</v>
      </c>
      <c r="F19" s="568">
        <v>2</v>
      </c>
      <c r="G19" s="569">
        <f t="shared" si="3"/>
        <v>0</v>
      </c>
      <c r="H19" s="567">
        <f t="shared" si="0"/>
        <v>0</v>
      </c>
      <c r="I19" s="472">
        <v>0</v>
      </c>
      <c r="J19" s="570">
        <f t="shared" si="1"/>
        <v>0</v>
      </c>
    </row>
    <row r="20" spans="1:10">
      <c r="A20" s="555" t="s">
        <v>55</v>
      </c>
      <c r="B20" s="555" t="s">
        <v>2057</v>
      </c>
      <c r="C20" s="555"/>
      <c r="D20" s="584">
        <v>180.44</v>
      </c>
      <c r="E20" s="567">
        <f t="shared" si="2"/>
        <v>0</v>
      </c>
      <c r="F20" s="568">
        <v>1</v>
      </c>
      <c r="G20" s="569">
        <f t="shared" si="3"/>
        <v>0</v>
      </c>
      <c r="H20" s="567">
        <f t="shared" si="0"/>
        <v>0</v>
      </c>
      <c r="I20" s="472">
        <v>0</v>
      </c>
      <c r="J20" s="570">
        <f t="shared" si="1"/>
        <v>0</v>
      </c>
    </row>
    <row r="21" spans="1:10">
      <c r="A21" s="555" t="s">
        <v>55</v>
      </c>
      <c r="B21" s="572" t="s">
        <v>2058</v>
      </c>
      <c r="C21" s="572"/>
      <c r="D21" s="584">
        <v>50</v>
      </c>
      <c r="E21" s="567">
        <f t="shared" si="2"/>
        <v>0</v>
      </c>
      <c r="F21" s="568">
        <v>2</v>
      </c>
      <c r="G21" s="569">
        <f t="shared" si="3"/>
        <v>0</v>
      </c>
      <c r="H21" s="567">
        <f t="shared" si="0"/>
        <v>0</v>
      </c>
      <c r="I21" s="472">
        <v>0</v>
      </c>
      <c r="J21" s="570">
        <f t="shared" si="1"/>
        <v>0</v>
      </c>
    </row>
    <row r="22" spans="1:10">
      <c r="A22" s="555" t="s">
        <v>56</v>
      </c>
      <c r="B22" s="572" t="s">
        <v>2051</v>
      </c>
      <c r="C22" s="572"/>
      <c r="D22" s="584">
        <v>3802</v>
      </c>
      <c r="E22" s="567">
        <f t="shared" si="2"/>
        <v>0</v>
      </c>
      <c r="F22" s="568">
        <v>2</v>
      </c>
      <c r="G22" s="569">
        <f t="shared" si="3"/>
        <v>0</v>
      </c>
      <c r="H22" s="567">
        <f t="shared" si="0"/>
        <v>0</v>
      </c>
      <c r="I22" s="472">
        <v>0</v>
      </c>
      <c r="J22" s="570">
        <f t="shared" si="1"/>
        <v>0</v>
      </c>
    </row>
    <row r="23" spans="1:10">
      <c r="A23" s="555" t="s">
        <v>56</v>
      </c>
      <c r="B23" s="555" t="s">
        <v>2052</v>
      </c>
      <c r="C23" s="555"/>
      <c r="D23" s="584">
        <v>3802</v>
      </c>
      <c r="E23" s="567">
        <f t="shared" si="2"/>
        <v>0</v>
      </c>
      <c r="F23" s="568">
        <v>1</v>
      </c>
      <c r="G23" s="569">
        <f t="shared" si="3"/>
        <v>0</v>
      </c>
      <c r="H23" s="567">
        <f t="shared" si="0"/>
        <v>0</v>
      </c>
      <c r="I23" s="472">
        <v>0</v>
      </c>
      <c r="J23" s="570">
        <f t="shared" si="1"/>
        <v>0</v>
      </c>
    </row>
    <row r="24" spans="1:10">
      <c r="A24" s="555" t="s">
        <v>56</v>
      </c>
      <c r="B24" s="555" t="s">
        <v>2053</v>
      </c>
      <c r="C24" s="555"/>
      <c r="D24" s="584">
        <v>2647</v>
      </c>
      <c r="E24" s="567">
        <f t="shared" si="2"/>
        <v>0</v>
      </c>
      <c r="F24" s="568">
        <v>1</v>
      </c>
      <c r="G24" s="569">
        <f t="shared" si="3"/>
        <v>0</v>
      </c>
      <c r="H24" s="567">
        <f t="shared" si="0"/>
        <v>0</v>
      </c>
      <c r="I24" s="472">
        <v>0</v>
      </c>
      <c r="J24" s="570">
        <f t="shared" si="1"/>
        <v>0</v>
      </c>
    </row>
    <row r="25" spans="1:10">
      <c r="A25" s="555" t="s">
        <v>56</v>
      </c>
      <c r="B25" s="572" t="s">
        <v>2058</v>
      </c>
      <c r="C25" s="572"/>
      <c r="D25" s="584">
        <v>50</v>
      </c>
      <c r="E25" s="567">
        <f t="shared" si="2"/>
        <v>0</v>
      </c>
      <c r="F25" s="568">
        <v>2</v>
      </c>
      <c r="G25" s="569">
        <f t="shared" si="3"/>
        <v>0</v>
      </c>
      <c r="H25" s="567">
        <f t="shared" si="0"/>
        <v>0</v>
      </c>
      <c r="I25" s="472">
        <v>0</v>
      </c>
      <c r="J25" s="570">
        <f t="shared" si="1"/>
        <v>0</v>
      </c>
    </row>
    <row r="26" spans="1:10">
      <c r="A26" s="555" t="s">
        <v>57</v>
      </c>
      <c r="B26" s="555" t="s">
        <v>2051</v>
      </c>
      <c r="C26" s="555"/>
      <c r="D26" s="584">
        <v>4803</v>
      </c>
      <c r="E26" s="567">
        <f t="shared" si="2"/>
        <v>0</v>
      </c>
      <c r="F26" s="568">
        <v>2</v>
      </c>
      <c r="G26" s="569">
        <f t="shared" si="3"/>
        <v>0</v>
      </c>
      <c r="H26" s="567">
        <f t="shared" si="0"/>
        <v>0</v>
      </c>
      <c r="I26" s="472">
        <v>0</v>
      </c>
      <c r="J26" s="570">
        <f t="shared" si="1"/>
        <v>0</v>
      </c>
    </row>
    <row r="27" spans="1:10">
      <c r="A27" s="555" t="s">
        <v>57</v>
      </c>
      <c r="B27" s="555" t="s">
        <v>2052</v>
      </c>
      <c r="C27" s="555"/>
      <c r="D27" s="584">
        <v>4803</v>
      </c>
      <c r="E27" s="567">
        <f t="shared" si="2"/>
        <v>0</v>
      </c>
      <c r="F27" s="568">
        <v>1</v>
      </c>
      <c r="G27" s="569">
        <f t="shared" si="3"/>
        <v>0</v>
      </c>
      <c r="H27" s="567">
        <f t="shared" si="0"/>
        <v>0</v>
      </c>
      <c r="I27" s="472">
        <v>0</v>
      </c>
      <c r="J27" s="570">
        <f t="shared" si="1"/>
        <v>0</v>
      </c>
    </row>
    <row r="28" spans="1:10">
      <c r="A28" s="555" t="s">
        <v>57</v>
      </c>
      <c r="B28" s="572" t="s">
        <v>2053</v>
      </c>
      <c r="C28" s="572"/>
      <c r="D28" s="584">
        <v>2503</v>
      </c>
      <c r="E28" s="567">
        <f t="shared" si="2"/>
        <v>0</v>
      </c>
      <c r="F28" s="568">
        <v>1</v>
      </c>
      <c r="G28" s="569">
        <f t="shared" si="3"/>
        <v>0</v>
      </c>
      <c r="H28" s="567">
        <f t="shared" si="0"/>
        <v>0</v>
      </c>
      <c r="I28" s="472">
        <v>0</v>
      </c>
      <c r="J28" s="570">
        <f>H28+I28</f>
        <v>0</v>
      </c>
    </row>
    <row r="29" spans="1:10">
      <c r="A29" s="555" t="s">
        <v>57</v>
      </c>
      <c r="B29" s="555" t="s">
        <v>2070</v>
      </c>
      <c r="C29" s="555"/>
      <c r="D29" s="584">
        <v>20</v>
      </c>
      <c r="E29" s="567">
        <f t="shared" si="2"/>
        <v>0</v>
      </c>
      <c r="F29" s="568">
        <v>2</v>
      </c>
      <c r="G29" s="569">
        <f t="shared" si="3"/>
        <v>0</v>
      </c>
      <c r="H29" s="567">
        <f t="shared" si="0"/>
        <v>0</v>
      </c>
      <c r="I29" s="472">
        <v>0</v>
      </c>
      <c r="J29" s="570">
        <f t="shared" ref="J29:J34" si="4">H29+I29</f>
        <v>0</v>
      </c>
    </row>
    <row r="30" spans="1:10">
      <c r="A30" s="177" t="s">
        <v>58</v>
      </c>
      <c r="B30" s="572" t="s">
        <v>2051</v>
      </c>
      <c r="C30" s="572"/>
      <c r="D30" s="584">
        <v>999.84</v>
      </c>
      <c r="E30" s="567">
        <f t="shared" si="2"/>
        <v>0</v>
      </c>
      <c r="F30" s="568">
        <v>2</v>
      </c>
      <c r="G30" s="569">
        <f t="shared" si="3"/>
        <v>0</v>
      </c>
      <c r="H30" s="567">
        <f t="shared" si="0"/>
        <v>0</v>
      </c>
      <c r="I30" s="472">
        <v>0</v>
      </c>
      <c r="J30" s="570">
        <f t="shared" si="4"/>
        <v>0</v>
      </c>
    </row>
    <row r="31" spans="1:10">
      <c r="A31" s="177" t="s">
        <v>58</v>
      </c>
      <c r="B31" s="555" t="s">
        <v>2052</v>
      </c>
      <c r="C31" s="555"/>
      <c r="D31" s="584">
        <v>999.84</v>
      </c>
      <c r="E31" s="567">
        <f t="shared" si="2"/>
        <v>0</v>
      </c>
      <c r="F31" s="568">
        <v>1</v>
      </c>
      <c r="G31" s="569">
        <f t="shared" si="3"/>
        <v>0</v>
      </c>
      <c r="H31" s="567">
        <f t="shared" si="0"/>
        <v>0</v>
      </c>
      <c r="I31" s="472">
        <v>0</v>
      </c>
      <c r="J31" s="570">
        <f t="shared" si="4"/>
        <v>0</v>
      </c>
    </row>
    <row r="32" spans="1:10">
      <c r="A32" s="177" t="s">
        <v>58</v>
      </c>
      <c r="B32" s="555" t="s">
        <v>2053</v>
      </c>
      <c r="C32" s="555"/>
      <c r="D32" s="584">
        <v>1094.5</v>
      </c>
      <c r="E32" s="567">
        <f t="shared" si="2"/>
        <v>0</v>
      </c>
      <c r="F32" s="568">
        <v>1</v>
      </c>
      <c r="G32" s="569">
        <f t="shared" si="3"/>
        <v>0</v>
      </c>
      <c r="H32" s="567">
        <f t="shared" si="0"/>
        <v>0</v>
      </c>
      <c r="I32" s="472">
        <v>0</v>
      </c>
      <c r="J32" s="570">
        <f t="shared" si="4"/>
        <v>0</v>
      </c>
    </row>
    <row r="33" spans="1:10">
      <c r="A33" s="177" t="s">
        <v>58</v>
      </c>
      <c r="B33" s="555" t="s">
        <v>2059</v>
      </c>
      <c r="C33" s="555"/>
      <c r="D33" s="584">
        <v>223.13</v>
      </c>
      <c r="E33" s="567">
        <f t="shared" si="2"/>
        <v>0</v>
      </c>
      <c r="F33" s="568">
        <v>1</v>
      </c>
      <c r="G33" s="569">
        <f t="shared" si="3"/>
        <v>0</v>
      </c>
      <c r="H33" s="567">
        <f t="shared" si="0"/>
        <v>0</v>
      </c>
      <c r="I33" s="472">
        <v>0</v>
      </c>
      <c r="J33" s="570">
        <f t="shared" si="4"/>
        <v>0</v>
      </c>
    </row>
    <row r="34" spans="1:10">
      <c r="A34" s="177" t="s">
        <v>58</v>
      </c>
      <c r="B34" s="555" t="s">
        <v>2055</v>
      </c>
      <c r="C34" s="555"/>
      <c r="D34" s="584">
        <v>266</v>
      </c>
      <c r="E34" s="567">
        <f t="shared" si="2"/>
        <v>0</v>
      </c>
      <c r="F34" s="568">
        <v>2</v>
      </c>
      <c r="G34" s="569">
        <f t="shared" si="3"/>
        <v>0</v>
      </c>
      <c r="H34" s="567">
        <f t="shared" si="0"/>
        <v>0</v>
      </c>
      <c r="I34" s="472">
        <v>0</v>
      </c>
      <c r="J34" s="570">
        <f t="shared" si="4"/>
        <v>0</v>
      </c>
    </row>
    <row r="35" spans="1:10">
      <c r="A35" s="177" t="s">
        <v>58</v>
      </c>
      <c r="B35" s="555" t="s">
        <v>2057</v>
      </c>
      <c r="C35" s="555"/>
      <c r="D35" s="584">
        <v>266</v>
      </c>
      <c r="E35" s="567">
        <f t="shared" si="2"/>
        <v>0</v>
      </c>
      <c r="F35" s="568">
        <v>1</v>
      </c>
      <c r="G35" s="569">
        <f t="shared" si="3"/>
        <v>0</v>
      </c>
      <c r="H35" s="567">
        <f t="shared" si="0"/>
        <v>0</v>
      </c>
      <c r="I35" s="472">
        <v>0</v>
      </c>
      <c r="J35" s="570">
        <f>H35+I35</f>
        <v>0</v>
      </c>
    </row>
    <row r="36" spans="1:10">
      <c r="A36" s="177" t="s">
        <v>58</v>
      </c>
      <c r="B36" s="555" t="s">
        <v>2054</v>
      </c>
      <c r="C36" s="555" t="s">
        <v>2071</v>
      </c>
      <c r="D36" s="584">
        <v>228.2</v>
      </c>
      <c r="E36" s="567">
        <f t="shared" si="2"/>
        <v>0</v>
      </c>
      <c r="F36" s="577">
        <v>1</v>
      </c>
      <c r="G36" s="569">
        <f t="shared" si="3"/>
        <v>0</v>
      </c>
      <c r="H36" s="567">
        <f t="shared" si="0"/>
        <v>0</v>
      </c>
      <c r="I36" s="472">
        <v>0</v>
      </c>
      <c r="J36" s="570">
        <f>H36+I36</f>
        <v>0</v>
      </c>
    </row>
    <row r="37" spans="1:10">
      <c r="A37" s="177" t="s">
        <v>58</v>
      </c>
      <c r="B37" s="555" t="s">
        <v>2060</v>
      </c>
      <c r="C37" s="555" t="s">
        <v>2071</v>
      </c>
      <c r="D37" s="584">
        <v>255</v>
      </c>
      <c r="E37" s="567">
        <f t="shared" si="2"/>
        <v>0</v>
      </c>
      <c r="F37" s="568">
        <v>1</v>
      </c>
      <c r="G37" s="569">
        <f t="shared" si="3"/>
        <v>0</v>
      </c>
      <c r="H37" s="567">
        <f t="shared" si="0"/>
        <v>0</v>
      </c>
      <c r="I37" s="472">
        <v>0</v>
      </c>
      <c r="J37" s="570">
        <f t="shared" ref="J37" si="5">H37+I37</f>
        <v>0</v>
      </c>
    </row>
    <row r="38" spans="1:10" ht="18.649999999999999" customHeight="1">
      <c r="A38" s="656" t="s">
        <v>2072</v>
      </c>
      <c r="B38" s="657"/>
      <c r="C38" s="590"/>
      <c r="D38" s="574">
        <f>SUM(D15:D37)</f>
        <v>43015.729999999989</v>
      </c>
      <c r="E38" s="576">
        <f>SUM(E15:E37)</f>
        <v>0</v>
      </c>
      <c r="F38" s="573"/>
      <c r="G38" s="590"/>
      <c r="H38" s="575">
        <f>SUM(H15:H37)</f>
        <v>0</v>
      </c>
      <c r="I38" s="576">
        <f>SUM(I15:I37)</f>
        <v>0</v>
      </c>
      <c r="J38" s="576">
        <f>SUM(J15:J37)</f>
        <v>0</v>
      </c>
    </row>
  </sheetData>
  <autoFilter ref="A14:AE38"/>
  <mergeCells count="1">
    <mergeCell ref="A38:B38"/>
  </mergeCell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F15"/>
  <sheetViews>
    <sheetView showGridLines="0" zoomScaleNormal="100" workbookViewId="0">
      <pane ySplit="9" topLeftCell="A10" activePane="bottomLeft" state="frozen"/>
      <selection activeCell="D33" sqref="D33"/>
      <selection pane="bottomLeft" activeCell="D14" sqref="D14"/>
    </sheetView>
  </sheetViews>
  <sheetFormatPr defaultColWidth="9.08984375" defaultRowHeight="12.5"/>
  <cols>
    <col min="1" max="1" width="26.08984375" style="4" bestFit="1" customWidth="1"/>
    <col min="2" max="2" width="64.6328125" style="4" customWidth="1"/>
    <col min="3" max="3" width="12.90625" style="4" customWidth="1"/>
    <col min="4" max="4" width="12.08984375" style="4" bestFit="1" customWidth="1"/>
    <col min="5" max="5" width="14.08984375" style="4" customWidth="1"/>
    <col min="6" max="6" width="19.90625" style="4" customWidth="1"/>
    <col min="7" max="16384" width="9.08984375" style="4"/>
  </cols>
  <sheetData>
    <row r="1" spans="1:6">
      <c r="A1" s="470" t="s">
        <v>5</v>
      </c>
    </row>
    <row r="3" spans="1:6" ht="16">
      <c r="A3" s="83" t="str">
        <f>'1-Contractblad totaal'!A3</f>
        <v>Naam opdrachtgever</v>
      </c>
      <c r="B3" s="151" t="str">
        <f>'1-Contractblad totaal'!B3</f>
        <v>Horizon College</v>
      </c>
    </row>
    <row r="4" spans="1:6" ht="16">
      <c r="A4" s="83" t="str">
        <f>'1-Contractblad totaal'!A4</f>
        <v>Calculatie onderdeel</v>
      </c>
      <c r="B4" s="151" t="str">
        <f ca="1">MID(CELL("bestandsnaam",$C$8),SEARCH("]",CELL("bestandsnaam",$C$8),1)+1,256)</f>
        <v>12-stelpost kosten vakanties</v>
      </c>
    </row>
    <row r="5" spans="1:6" ht="16">
      <c r="A5" s="83" t="str">
        <f>'1-Contractblad totaal'!A5</f>
        <v>Gebouw/plaats</v>
      </c>
      <c r="B5" s="151" t="str">
        <f>'1-Contractblad totaal'!B5</f>
        <v>Diverse locaties</v>
      </c>
    </row>
    <row r="6" spans="1:6" ht="15" customHeight="1">
      <c r="A6" s="83" t="str">
        <f>'1-Contractblad totaal'!A7</f>
        <v>Naam dienstverlener</v>
      </c>
      <c r="B6" s="151">
        <f>'1-Contractblad totaal'!B7</f>
        <v>0</v>
      </c>
      <c r="D6" s="347"/>
      <c r="E6" s="347"/>
      <c r="F6" s="347"/>
    </row>
    <row r="7" spans="1:6" ht="15">
      <c r="A7" s="83" t="str">
        <f>'1-Contractblad totaal'!A8</f>
        <v>Prijspeil</v>
      </c>
      <c r="B7" s="122">
        <f>'1-Contractblad totaal'!B8</f>
        <v>44348</v>
      </c>
      <c r="D7" s="347"/>
      <c r="E7" s="347"/>
      <c r="F7" s="347"/>
    </row>
    <row r="9" spans="1:6" ht="25">
      <c r="A9" s="354" t="s">
        <v>43</v>
      </c>
      <c r="B9" s="354" t="s">
        <v>1964</v>
      </c>
      <c r="C9" s="354" t="s">
        <v>2073</v>
      </c>
      <c r="D9" s="354" t="s">
        <v>1969</v>
      </c>
      <c r="E9" s="354" t="s">
        <v>1970</v>
      </c>
      <c r="F9" s="528"/>
    </row>
    <row r="10" spans="1:6">
      <c r="A10" s="348" t="s">
        <v>55</v>
      </c>
      <c r="B10" s="349" t="s">
        <v>2074</v>
      </c>
      <c r="C10" s="534">
        <v>150</v>
      </c>
      <c r="D10" s="472">
        <v>0</v>
      </c>
      <c r="E10" s="351">
        <f>C10*D10</f>
        <v>0</v>
      </c>
    </row>
    <row r="11" spans="1:6">
      <c r="A11" s="348" t="s">
        <v>56</v>
      </c>
      <c r="B11" s="349" t="s">
        <v>2074</v>
      </c>
      <c r="C11" s="534">
        <v>60</v>
      </c>
      <c r="D11" s="472">
        <v>0</v>
      </c>
      <c r="E11" s="351">
        <f>C11*D11</f>
        <v>0</v>
      </c>
    </row>
    <row r="12" spans="1:6">
      <c r="A12" s="348" t="s">
        <v>57</v>
      </c>
      <c r="B12" s="349" t="s">
        <v>2074</v>
      </c>
      <c r="C12" s="534">
        <v>70</v>
      </c>
      <c r="D12" s="472">
        <v>0</v>
      </c>
      <c r="E12" s="351">
        <f>C12*D12</f>
        <v>0</v>
      </c>
    </row>
    <row r="13" spans="1:6">
      <c r="A13" s="177" t="s">
        <v>58</v>
      </c>
      <c r="B13" s="349" t="s">
        <v>2074</v>
      </c>
      <c r="C13" s="534">
        <v>10</v>
      </c>
      <c r="D13" s="472">
        <v>0</v>
      </c>
      <c r="E13" s="351">
        <f>C13*D13</f>
        <v>0</v>
      </c>
    </row>
    <row r="15" spans="1:6" s="162" customFormat="1">
      <c r="A15" s="352" t="s">
        <v>24</v>
      </c>
      <c r="B15" s="353"/>
      <c r="C15" s="612">
        <f>SUM(C10:C14)</f>
        <v>290</v>
      </c>
      <c r="D15" s="353"/>
      <c r="E15" s="320">
        <f>SUM(E10:E13)</f>
        <v>0</v>
      </c>
    </row>
  </sheetData>
  <pageMargins left="0.59375" right="0.7" top="0.75" bottom="0.75" header="0.3" footer="0.3"/>
  <pageSetup paperSize="9" scale="66" fitToHeight="0" orientation="landscape" r:id="rId1"/>
  <headerFooter>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R55"/>
  <sheetViews>
    <sheetView showGridLines="0" zoomScaleNormal="100" workbookViewId="0">
      <pane ySplit="9" topLeftCell="A31" activePane="bottomLeft" state="frozen"/>
      <selection activeCell="D33" sqref="D33"/>
      <selection pane="bottomLeft" activeCell="H47" sqref="H47"/>
    </sheetView>
  </sheetViews>
  <sheetFormatPr defaultColWidth="9.36328125" defaultRowHeight="12.5"/>
  <cols>
    <col min="1" max="1" width="35.54296875" style="50" customWidth="1"/>
    <col min="2" max="2" width="22.90625" style="50" bestFit="1" customWidth="1"/>
    <col min="3" max="3" width="16.08984375" style="50" customWidth="1"/>
    <col min="4" max="4" width="3.6328125" style="50" customWidth="1"/>
    <col min="5" max="7" width="12.6328125" style="50" customWidth="1"/>
    <col min="8" max="8" width="17.6328125" style="50" customWidth="1"/>
    <col min="9" max="9" width="2.453125" style="50" customWidth="1"/>
    <col min="10" max="10" width="21.6328125" style="50" customWidth="1"/>
    <col min="11" max="11" width="24" style="50" customWidth="1"/>
    <col min="12" max="12" width="17.90625" style="50" customWidth="1"/>
    <col min="13" max="13" width="17.36328125" style="50" bestFit="1" customWidth="1"/>
    <col min="14" max="15" width="9.36328125" style="50"/>
    <col min="16" max="16" width="10.36328125" style="50" bestFit="1" customWidth="1"/>
    <col min="17" max="16384" width="9.36328125" style="50"/>
  </cols>
  <sheetData>
    <row r="1" spans="1:18">
      <c r="A1" s="451" t="s">
        <v>5</v>
      </c>
      <c r="B1" s="49"/>
      <c r="C1" s="49"/>
    </row>
    <row r="2" spans="1:18">
      <c r="A2" s="51"/>
      <c r="B2" s="49"/>
      <c r="C2" s="49"/>
      <c r="H2" s="544"/>
      <c r="I2" s="544"/>
      <c r="J2" s="544"/>
    </row>
    <row r="3" spans="1:18" s="53" customFormat="1" ht="16">
      <c r="A3" s="83" t="s">
        <v>6</v>
      </c>
      <c r="B3" s="84" t="s">
        <v>7</v>
      </c>
      <c r="C3" s="84"/>
      <c r="D3" s="85"/>
      <c r="E3" s="52"/>
      <c r="F3" s="52"/>
      <c r="G3" s="50"/>
      <c r="H3" s="50"/>
      <c r="I3" s="50"/>
      <c r="J3" s="50"/>
      <c r="K3" s="50"/>
      <c r="L3" s="50"/>
    </row>
    <row r="4" spans="1:18" s="53" customFormat="1" ht="16">
      <c r="A4" s="83" t="s">
        <v>8</v>
      </c>
      <c r="B4" s="84" t="str">
        <f ca="1">MID(CELL("bestandsnaam",$D$9),SEARCH("]",CELL("bestandsnaam",$D$9),1)+1,256)</f>
        <v>1-Contractblad totaal</v>
      </c>
      <c r="C4" s="84"/>
      <c r="D4" s="85"/>
      <c r="E4" s="52"/>
      <c r="F4" s="52"/>
      <c r="G4" s="54"/>
      <c r="H4" s="54"/>
      <c r="J4" s="547"/>
      <c r="K4" s="547"/>
    </row>
    <row r="5" spans="1:18" s="53" customFormat="1" ht="16">
      <c r="A5" s="83" t="s">
        <v>9</v>
      </c>
      <c r="B5" s="84" t="s">
        <v>10</v>
      </c>
      <c r="C5" s="84"/>
      <c r="D5" s="85"/>
      <c r="E5" s="52"/>
      <c r="F5" s="52"/>
      <c r="G5" s="54"/>
      <c r="H5" s="54"/>
      <c r="J5" s="90"/>
      <c r="K5" s="90"/>
      <c r="M5" s="591"/>
    </row>
    <row r="6" spans="1:18" s="53" customFormat="1" ht="16">
      <c r="A6" s="83" t="s">
        <v>11</v>
      </c>
      <c r="B6" s="84" t="s">
        <v>12</v>
      </c>
      <c r="C6" s="84"/>
      <c r="D6" s="85"/>
      <c r="E6" s="52"/>
      <c r="F6" s="52"/>
      <c r="G6" s="54"/>
      <c r="H6" s="54"/>
      <c r="J6" s="547"/>
      <c r="K6" s="76"/>
      <c r="M6" s="546"/>
    </row>
    <row r="7" spans="1:18" s="53" customFormat="1" ht="16">
      <c r="A7" s="83" t="s">
        <v>13</v>
      </c>
      <c r="B7" s="601"/>
      <c r="C7" s="601"/>
      <c r="D7" s="601"/>
      <c r="E7" s="52"/>
      <c r="F7" s="52"/>
      <c r="G7" s="54"/>
      <c r="H7" s="539"/>
      <c r="I7" s="540"/>
      <c r="J7" s="541"/>
      <c r="M7" s="541"/>
    </row>
    <row r="8" spans="1:18" s="53" customFormat="1" ht="16">
      <c r="A8" s="83" t="s">
        <v>14</v>
      </c>
      <c r="B8" s="122">
        <v>44348</v>
      </c>
      <c r="C8" s="86"/>
      <c r="D8" s="85"/>
      <c r="E8" s="52"/>
      <c r="F8" s="52"/>
      <c r="G8" s="54"/>
      <c r="H8" s="54"/>
      <c r="I8" s="54"/>
      <c r="J8" s="54"/>
      <c r="K8" s="54"/>
      <c r="L8" s="54"/>
      <c r="M8" s="54"/>
      <c r="N8" s="54"/>
      <c r="O8" s="54"/>
      <c r="P8" s="54"/>
      <c r="Q8" s="54"/>
      <c r="R8" s="54"/>
    </row>
    <row r="9" spans="1:18" s="53" customFormat="1" ht="16">
      <c r="A9" s="55"/>
      <c r="G9" s="56"/>
      <c r="H9" s="56"/>
      <c r="K9" s="591"/>
      <c r="M9" s="598"/>
    </row>
    <row r="10" spans="1:18" s="53" customFormat="1" ht="16">
      <c r="A10" s="57" t="s">
        <v>15</v>
      </c>
      <c r="B10" s="58"/>
      <c r="C10" s="58"/>
      <c r="D10" s="58"/>
      <c r="E10" s="58"/>
      <c r="F10" s="58"/>
      <c r="G10" s="59"/>
      <c r="H10" s="60"/>
      <c r="L10" s="546"/>
    </row>
    <row r="11" spans="1:18" ht="16">
      <c r="J11" s="591"/>
      <c r="K11" s="591"/>
      <c r="L11" s="53"/>
      <c r="M11" s="53"/>
      <c r="N11" s="53"/>
      <c r="O11" s="53"/>
      <c r="P11" s="53"/>
      <c r="Q11" s="53"/>
    </row>
    <row r="12" spans="1:18" ht="25">
      <c r="A12" s="87" t="s">
        <v>16</v>
      </c>
      <c r="D12" s="88"/>
      <c r="E12" s="88" t="s">
        <v>17</v>
      </c>
      <c r="F12" s="88" t="s">
        <v>18</v>
      </c>
      <c r="G12" s="88" t="s">
        <v>19</v>
      </c>
      <c r="H12" s="89" t="s">
        <v>20</v>
      </c>
      <c r="I12" s="61"/>
      <c r="J12" s="600"/>
      <c r="K12" s="591"/>
      <c r="L12" s="53"/>
      <c r="M12" s="591"/>
    </row>
    <row r="13" spans="1:18" ht="16">
      <c r="A13" s="91" t="s">
        <v>21</v>
      </c>
      <c r="B13" s="91" t="s">
        <v>22</v>
      </c>
      <c r="C13" s="91" t="s">
        <v>23</v>
      </c>
      <c r="D13" s="92"/>
      <c r="E13" s="502">
        <v>1</v>
      </c>
      <c r="F13" s="62" t="e">
        <f>SUM('4-Basis ruimtestaat'!N:O)*E13</f>
        <v>#DIV/0!</v>
      </c>
      <c r="G13" s="63" t="e">
        <f>'6-Opbouw uurtarief productie'!E47</f>
        <v>#DIV/0!</v>
      </c>
      <c r="H13" s="64" t="e">
        <f>G13*F13</f>
        <v>#DIV/0!</v>
      </c>
      <c r="I13" s="61"/>
      <c r="J13" s="503"/>
      <c r="K13" s="53"/>
      <c r="L13" s="53"/>
      <c r="M13" s="591"/>
      <c r="N13" s="53"/>
      <c r="O13" s="53"/>
      <c r="P13" s="53"/>
    </row>
    <row r="14" spans="1:18" ht="16">
      <c r="A14" s="91"/>
      <c r="B14" s="91"/>
      <c r="C14" s="93" t="s">
        <v>24</v>
      </c>
      <c r="D14" s="94"/>
      <c r="E14" s="65">
        <f>SUM(E13:E13)</f>
        <v>1</v>
      </c>
      <c r="F14" s="62"/>
      <c r="G14" s="66"/>
      <c r="H14" s="64"/>
      <c r="I14" s="61"/>
      <c r="J14" s="599"/>
      <c r="L14" s="53"/>
      <c r="M14" s="53"/>
      <c r="N14" s="53"/>
      <c r="O14" s="53"/>
      <c r="P14" s="53"/>
    </row>
    <row r="15" spans="1:18" ht="16">
      <c r="A15" s="91"/>
      <c r="B15" s="95"/>
      <c r="C15" s="95"/>
      <c r="D15" s="95"/>
      <c r="E15" s="95"/>
      <c r="F15" s="96"/>
      <c r="G15" s="95"/>
      <c r="H15" s="95"/>
      <c r="I15" s="95"/>
      <c r="J15" s="90"/>
      <c r="K15" s="53"/>
      <c r="L15" s="53"/>
      <c r="M15" s="53"/>
      <c r="N15" s="53"/>
      <c r="O15" s="53"/>
      <c r="P15" s="53"/>
    </row>
    <row r="16" spans="1:18" ht="16">
      <c r="A16" s="91" t="s">
        <v>25</v>
      </c>
      <c r="B16" s="91" t="s">
        <v>22</v>
      </c>
      <c r="C16" s="91" t="s">
        <v>23</v>
      </c>
      <c r="D16" s="95"/>
      <c r="E16" s="459"/>
      <c r="F16" s="67" t="e">
        <f>SUM(F13:F13)*E16</f>
        <v>#DIV/0!</v>
      </c>
      <c r="G16" s="63" t="e">
        <f>'7-Opbouw uurtarief toezicht'!E47</f>
        <v>#DIV/0!</v>
      </c>
      <c r="H16" s="64" t="e">
        <f>G16*F16</f>
        <v>#DIV/0!</v>
      </c>
      <c r="J16" s="525"/>
      <c r="K16" s="53"/>
      <c r="L16" s="53"/>
      <c r="M16" s="53"/>
      <c r="N16" s="53"/>
      <c r="O16" s="53"/>
      <c r="P16" s="53"/>
    </row>
    <row r="17" spans="1:16" ht="16">
      <c r="A17" s="91"/>
      <c r="B17" s="91"/>
      <c r="C17" s="93" t="s">
        <v>26</v>
      </c>
      <c r="D17" s="97"/>
      <c r="E17" s="98">
        <f>E16</f>
        <v>0</v>
      </c>
      <c r="F17" s="99"/>
      <c r="G17" s="91"/>
      <c r="H17" s="91"/>
      <c r="I17" s="91"/>
      <c r="J17" s="90"/>
      <c r="K17" s="53"/>
      <c r="L17" s="591"/>
      <c r="M17" s="53"/>
      <c r="N17" s="53"/>
      <c r="O17" s="53"/>
      <c r="P17" s="53"/>
    </row>
    <row r="18" spans="1:16" ht="16">
      <c r="A18" s="91"/>
      <c r="B18" s="91"/>
      <c r="C18" s="100"/>
      <c r="D18" s="91"/>
      <c r="E18" s="101"/>
      <c r="F18" s="99"/>
      <c r="G18" s="91"/>
      <c r="H18" s="91"/>
      <c r="I18" s="91"/>
      <c r="J18" s="547"/>
      <c r="K18" s="53"/>
      <c r="L18" s="591"/>
      <c r="M18" s="53"/>
      <c r="N18" s="53"/>
      <c r="O18" s="53"/>
      <c r="P18" s="53"/>
    </row>
    <row r="19" spans="1:16" ht="16">
      <c r="A19" s="102" t="s">
        <v>27</v>
      </c>
      <c r="B19" s="97" t="s">
        <v>22</v>
      </c>
      <c r="C19" s="97" t="s">
        <v>23</v>
      </c>
      <c r="D19" s="97"/>
      <c r="E19" s="68"/>
      <c r="F19" s="103"/>
      <c r="G19" s="69" t="e">
        <f>(H16+H13)/F13</f>
        <v>#DIV/0!</v>
      </c>
      <c r="H19" s="91"/>
      <c r="I19" s="91"/>
      <c r="J19" s="547"/>
      <c r="K19" s="53"/>
      <c r="L19" s="591"/>
      <c r="M19" s="53"/>
      <c r="N19" s="53"/>
      <c r="O19" s="53"/>
      <c r="P19" s="53"/>
    </row>
    <row r="20" spans="1:16" ht="16">
      <c r="A20" s="100"/>
      <c r="D20" s="95"/>
      <c r="E20" s="104"/>
      <c r="F20" s="105"/>
      <c r="G20" s="70"/>
      <c r="H20" s="106"/>
      <c r="J20" s="90"/>
      <c r="K20" s="526"/>
      <c r="L20" s="591"/>
      <c r="M20" s="53"/>
      <c r="N20" s="53"/>
      <c r="O20" s="53"/>
      <c r="P20" s="53"/>
    </row>
    <row r="21" spans="1:16" ht="16">
      <c r="A21" s="91"/>
      <c r="B21" s="91"/>
      <c r="C21" s="91"/>
      <c r="D21" s="91"/>
      <c r="E21" s="91"/>
      <c r="F21" s="91"/>
      <c r="G21" s="91"/>
      <c r="H21" s="91"/>
      <c r="J21" s="90"/>
      <c r="K21" s="526"/>
      <c r="M21" s="53"/>
      <c r="N21" s="53"/>
      <c r="O21" s="53"/>
      <c r="P21" s="53"/>
    </row>
    <row r="22" spans="1:16" ht="16">
      <c r="A22" s="107" t="s">
        <v>28</v>
      </c>
      <c r="H22" s="108" t="e">
        <f>SUM(H13:H21)</f>
        <v>#DIV/0!</v>
      </c>
      <c r="I22" s="70"/>
      <c r="J22" s="90"/>
      <c r="M22" s="53"/>
      <c r="N22" s="53"/>
      <c r="O22" s="53"/>
      <c r="P22" s="53"/>
    </row>
    <row r="23" spans="1:16" ht="16">
      <c r="A23" s="72" t="s">
        <v>29</v>
      </c>
      <c r="G23" s="73">
        <v>0.21</v>
      </c>
      <c r="H23" s="74" t="e">
        <f>G23*H22</f>
        <v>#DIV/0!</v>
      </c>
      <c r="I23" s="70"/>
      <c r="J23" s="90"/>
      <c r="K23" s="53"/>
      <c r="L23" s="53"/>
      <c r="M23" s="53"/>
      <c r="N23" s="53"/>
      <c r="O23" s="53"/>
      <c r="P23" s="53"/>
    </row>
    <row r="24" spans="1:16" ht="16">
      <c r="A24" s="72" t="s">
        <v>30</v>
      </c>
      <c r="G24" s="61" t="s">
        <v>31</v>
      </c>
      <c r="H24" s="64" t="e">
        <f>H23+H22</f>
        <v>#DIV/0!</v>
      </c>
      <c r="I24" s="70"/>
      <c r="J24" s="90"/>
      <c r="K24" s="53"/>
      <c r="L24" s="53"/>
      <c r="M24" s="53"/>
      <c r="N24" s="53"/>
      <c r="O24" s="53"/>
      <c r="P24" s="53"/>
    </row>
    <row r="25" spans="1:16" ht="16">
      <c r="A25" s="72"/>
      <c r="G25" s="61"/>
      <c r="H25" s="64"/>
      <c r="I25" s="71"/>
      <c r="J25" s="53"/>
      <c r="K25" s="53"/>
      <c r="L25" s="53"/>
      <c r="M25" s="53"/>
      <c r="N25" s="53"/>
      <c r="O25" s="53"/>
      <c r="P25" s="53"/>
    </row>
    <row r="26" spans="1:16" s="53" customFormat="1" ht="16">
      <c r="A26" s="57" t="s">
        <v>32</v>
      </c>
      <c r="B26" s="58"/>
      <c r="C26" s="58"/>
      <c r="D26" s="58"/>
      <c r="E26" s="58"/>
      <c r="F26" s="58"/>
      <c r="G26" s="59"/>
      <c r="H26" s="60"/>
    </row>
    <row r="27" spans="1:16" ht="16">
      <c r="J27" s="53"/>
      <c r="K27" s="53"/>
      <c r="L27" s="53"/>
      <c r="M27" s="53"/>
      <c r="N27" s="53"/>
      <c r="O27" s="53"/>
      <c r="P27" s="53"/>
    </row>
    <row r="28" spans="1:16">
      <c r="A28" s="91" t="str">
        <f ca="1">'8-Additionele werkzaamheden'!B4</f>
        <v>8-Additionele werkzaamheden</v>
      </c>
      <c r="B28" s="75"/>
      <c r="C28" s="75"/>
      <c r="D28" s="75"/>
      <c r="E28" s="75"/>
      <c r="F28" s="75"/>
      <c r="G28" s="75"/>
      <c r="H28" s="76">
        <f>'8-Additionele werkzaamheden'!H18</f>
        <v>0</v>
      </c>
      <c r="J28" s="504"/>
    </row>
    <row r="29" spans="1:16">
      <c r="A29" s="75"/>
      <c r="B29" s="75"/>
      <c r="C29" s="75"/>
      <c r="D29" s="75"/>
      <c r="E29" s="75"/>
      <c r="F29" s="75"/>
      <c r="G29" s="75"/>
      <c r="H29" s="75"/>
    </row>
    <row r="30" spans="1:16">
      <c r="A30" s="91" t="str">
        <f ca="1">'10-Machinekosten'!B3</f>
        <v>10-Machinekosten</v>
      </c>
      <c r="B30" s="75"/>
      <c r="C30" s="75"/>
      <c r="D30" s="75"/>
      <c r="E30" s="75"/>
      <c r="F30" s="75"/>
      <c r="G30" s="75"/>
      <c r="H30" s="76">
        <f>'10-Machinekosten'!Q22</f>
        <v>0</v>
      </c>
      <c r="K30" s="538"/>
    </row>
    <row r="31" spans="1:16">
      <c r="A31" s="75"/>
      <c r="B31" s="75"/>
      <c r="C31" s="75"/>
      <c r="D31" s="75"/>
      <c r="E31" s="75"/>
      <c r="F31" s="75"/>
      <c r="G31" s="75"/>
      <c r="H31" s="75"/>
      <c r="K31" s="78"/>
    </row>
    <row r="32" spans="1:16">
      <c r="A32" s="75" t="s">
        <v>33</v>
      </c>
      <c r="B32" s="75"/>
      <c r="C32" s="75"/>
      <c r="D32" s="75"/>
      <c r="E32" s="75"/>
      <c r="F32" s="75"/>
      <c r="G32" s="75"/>
      <c r="H32" s="76">
        <f>'11-Glasbewassing'!J38</f>
        <v>0</v>
      </c>
    </row>
    <row r="33" spans="1:10">
      <c r="A33" s="75"/>
      <c r="B33" s="75"/>
      <c r="C33" s="75"/>
      <c r="D33" s="75"/>
      <c r="E33" s="75"/>
      <c r="F33" s="75"/>
      <c r="G33" s="75"/>
      <c r="H33" s="76"/>
    </row>
    <row r="34" spans="1:10">
      <c r="A34" s="75" t="s">
        <v>34</v>
      </c>
      <c r="B34" s="75"/>
      <c r="C34" s="75"/>
      <c r="D34" s="75"/>
      <c r="E34" s="75"/>
      <c r="F34" s="75"/>
      <c r="G34" s="75"/>
      <c r="H34" s="76">
        <f>'12-stelpost kosten vakanties'!E15</f>
        <v>0</v>
      </c>
    </row>
    <row r="35" spans="1:10" s="75" customFormat="1"/>
    <row r="36" spans="1:10">
      <c r="A36" s="107" t="s">
        <v>35</v>
      </c>
      <c r="H36" s="78">
        <f>SUM(H27:H35)</f>
        <v>0</v>
      </c>
    </row>
    <row r="37" spans="1:10">
      <c r="A37" s="72" t="s">
        <v>29</v>
      </c>
      <c r="G37" s="73">
        <v>0.21</v>
      </c>
      <c r="H37" s="74">
        <f>G37*H36</f>
        <v>0</v>
      </c>
      <c r="J37" s="78"/>
    </row>
    <row r="38" spans="1:10">
      <c r="A38" s="72" t="s">
        <v>30</v>
      </c>
      <c r="H38" s="78">
        <f>H36+H37</f>
        <v>0</v>
      </c>
    </row>
    <row r="39" spans="1:10" s="75" customFormat="1">
      <c r="A39" s="99"/>
      <c r="H39" s="77"/>
    </row>
    <row r="40" spans="1:10">
      <c r="A40" s="107" t="s">
        <v>36</v>
      </c>
      <c r="H40" s="460"/>
      <c r="J40" s="78"/>
    </row>
    <row r="42" spans="1:10">
      <c r="A42" s="109" t="s">
        <v>37</v>
      </c>
      <c r="B42" s="68"/>
      <c r="C42" s="68"/>
      <c r="D42" s="68"/>
      <c r="E42" s="110"/>
      <c r="F42" s="110" t="s">
        <v>38</v>
      </c>
      <c r="G42" s="110"/>
      <c r="H42" s="111" t="e">
        <f>H36+H22+H40</f>
        <v>#DIV/0!</v>
      </c>
    </row>
    <row r="43" spans="1:10">
      <c r="A43" s="72" t="s">
        <v>29</v>
      </c>
      <c r="G43" s="73">
        <v>0.21</v>
      </c>
      <c r="H43" s="74" t="e">
        <f>G43*H42</f>
        <v>#DIV/0!</v>
      </c>
    </row>
    <row r="44" spans="1:10">
      <c r="A44" s="72" t="s">
        <v>30</v>
      </c>
      <c r="H44" s="78" t="e">
        <f>H42+H43</f>
        <v>#DIV/0!</v>
      </c>
    </row>
    <row r="46" spans="1:10" ht="15">
      <c r="A46" s="79" t="s">
        <v>39</v>
      </c>
      <c r="B46" s="80"/>
      <c r="C46" s="80"/>
      <c r="D46" s="80"/>
      <c r="E46" s="81"/>
      <c r="F46" s="80"/>
      <c r="G46" s="80"/>
      <c r="H46" s="82">
        <v>1002000</v>
      </c>
      <c r="J46" s="496"/>
    </row>
    <row r="47" spans="1:10" ht="15">
      <c r="A47" s="79" t="s">
        <v>40</v>
      </c>
      <c r="B47" s="80"/>
      <c r="C47" s="80"/>
      <c r="D47" s="80"/>
      <c r="E47" s="81"/>
      <c r="F47" s="80"/>
      <c r="G47" s="80"/>
      <c r="H47" s="82">
        <v>851700</v>
      </c>
      <c r="J47" s="496"/>
    </row>
    <row r="48" spans="1:10">
      <c r="A48" s="72"/>
      <c r="H48" s="78"/>
    </row>
    <row r="49" spans="1:8" ht="13.25" customHeight="1">
      <c r="A49" s="621" t="s">
        <v>41</v>
      </c>
      <c r="B49" s="622"/>
      <c r="C49" s="622"/>
      <c r="D49" s="622"/>
      <c r="E49" s="622"/>
      <c r="F49" s="622"/>
      <c r="G49" s="622"/>
      <c r="H49" s="623"/>
    </row>
    <row r="50" spans="1:8" ht="13.25" customHeight="1">
      <c r="A50" s="624"/>
      <c r="B50" s="625"/>
      <c r="C50" s="625"/>
      <c r="D50" s="625"/>
      <c r="E50" s="625"/>
      <c r="F50" s="625"/>
      <c r="G50" s="625"/>
      <c r="H50" s="626"/>
    </row>
    <row r="51" spans="1:8" ht="13.25" customHeight="1">
      <c r="A51" s="627"/>
      <c r="B51" s="628"/>
      <c r="C51" s="628"/>
      <c r="D51" s="628"/>
      <c r="E51" s="628"/>
      <c r="F51" s="628"/>
      <c r="G51" s="628"/>
      <c r="H51" s="629"/>
    </row>
    <row r="53" spans="1:8" ht="13.25" customHeight="1">
      <c r="A53" s="621" t="s">
        <v>42</v>
      </c>
      <c r="B53" s="622"/>
      <c r="C53" s="622"/>
      <c r="D53" s="622"/>
      <c r="E53" s="622"/>
      <c r="F53" s="622"/>
      <c r="G53" s="622"/>
      <c r="H53" s="623"/>
    </row>
    <row r="54" spans="1:8" ht="13.25" customHeight="1">
      <c r="A54" s="624"/>
      <c r="B54" s="625"/>
      <c r="C54" s="625"/>
      <c r="D54" s="625"/>
      <c r="E54" s="625"/>
      <c r="F54" s="625"/>
      <c r="G54" s="625"/>
      <c r="H54" s="626"/>
    </row>
    <row r="55" spans="1:8" ht="13.25" customHeight="1">
      <c r="A55" s="627"/>
      <c r="B55" s="628"/>
      <c r="C55" s="628"/>
      <c r="D55" s="628"/>
      <c r="E55" s="628"/>
      <c r="F55" s="628"/>
      <c r="G55" s="628"/>
      <c r="H55" s="629"/>
    </row>
  </sheetData>
  <mergeCells count="2">
    <mergeCell ref="A49:H51"/>
    <mergeCell ref="A53:H55"/>
  </mergeCells>
  <conditionalFormatting sqref="E14">
    <cfRule type="cellIs" dxfId="18" priority="7" operator="greaterThan">
      <formula>1</formula>
    </cfRule>
    <cfRule type="cellIs" dxfId="17" priority="8" operator="between">
      <formula>0.999999</formula>
      <formula>0</formula>
    </cfRule>
    <cfRule type="cellIs" dxfId="16" priority="9" operator="equal">
      <formula>1</formula>
    </cfRule>
  </conditionalFormatting>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N15"/>
  <sheetViews>
    <sheetView showGridLines="0" showZeros="0" topLeftCell="B1" zoomScaleNormal="100" workbookViewId="0">
      <pane ySplit="9" topLeftCell="A10" activePane="bottomLeft" state="frozen"/>
      <selection activeCell="B3" sqref="B3:D9"/>
      <selection pane="bottomLeft" activeCell="M10" sqref="M10"/>
    </sheetView>
  </sheetViews>
  <sheetFormatPr defaultColWidth="8.6328125" defaultRowHeight="14.15" customHeight="1"/>
  <cols>
    <col min="1" max="1" width="34.6328125" style="112" customWidth="1"/>
    <col min="2" max="2" width="17.08984375" style="112" customWidth="1"/>
    <col min="3" max="9" width="13.6328125" style="120" customWidth="1"/>
    <col min="10" max="12" width="18.36328125" style="120" customWidth="1"/>
    <col min="13" max="13" width="15.6328125" style="120" customWidth="1"/>
    <col min="14" max="16384" width="8.6328125" style="112"/>
  </cols>
  <sheetData>
    <row r="1" spans="1:14" ht="14.15" customHeight="1">
      <c r="A1" s="451" t="s">
        <v>5</v>
      </c>
    </row>
    <row r="2" spans="1:14" ht="14.15" customHeight="1">
      <c r="E2" s="112"/>
    </row>
    <row r="3" spans="1:14" ht="14.15" customHeight="1">
      <c r="A3" s="121" t="str">
        <f>'1-Contractblad totaal'!A3</f>
        <v>Naam opdrachtgever</v>
      </c>
      <c r="B3" s="151" t="str">
        <f>'1-Contractblad totaal'!B3</f>
        <v>Horizon College</v>
      </c>
      <c r="C3" s="113"/>
      <c r="D3" s="113"/>
      <c r="E3" s="113"/>
      <c r="F3" s="113"/>
      <c r="G3" s="113"/>
      <c r="H3" s="113"/>
      <c r="I3" s="112"/>
      <c r="J3" s="112"/>
      <c r="K3" s="112"/>
      <c r="L3" s="112"/>
      <c r="M3" s="112"/>
    </row>
    <row r="4" spans="1:14" ht="14.15" customHeight="1">
      <c r="A4" s="121" t="str">
        <f>'1-Contractblad totaal'!A4</f>
        <v>Calculatie onderdeel</v>
      </c>
      <c r="B4" s="84" t="str">
        <f ca="1">MID(CELL("bestandsnaam",$D$9),SEARCH("]",CELL("bestandsnaam",$D$9),1)+1,256)</f>
        <v>2-Kosten per locatie</v>
      </c>
      <c r="C4" s="113"/>
      <c r="D4" s="113"/>
      <c r="E4" s="113"/>
      <c r="F4" s="113"/>
      <c r="G4" s="113"/>
      <c r="H4" s="113"/>
      <c r="I4" s="112"/>
      <c r="J4" s="112"/>
      <c r="K4" s="112"/>
      <c r="L4" s="112"/>
      <c r="M4" s="112"/>
    </row>
    <row r="5" spans="1:14" ht="14.15" customHeight="1">
      <c r="A5" s="121" t="str">
        <f>'1-Contractblad totaal'!A5</f>
        <v>Gebouw/plaats</v>
      </c>
      <c r="B5" s="151" t="str">
        <f>'1-Contractblad totaal'!B5</f>
        <v>Diverse locaties</v>
      </c>
      <c r="C5" s="113"/>
      <c r="D5" s="113"/>
      <c r="E5" s="113"/>
      <c r="F5" s="113"/>
      <c r="G5" s="113"/>
      <c r="H5" s="113"/>
      <c r="I5" s="112"/>
      <c r="J5" s="112"/>
      <c r="K5" s="112"/>
      <c r="L5" s="112"/>
      <c r="M5" s="112"/>
    </row>
    <row r="6" spans="1:14" ht="14.15" customHeight="1">
      <c r="A6" s="121" t="str">
        <f>'1-Contractblad totaal'!A7</f>
        <v>Naam dienstverlener</v>
      </c>
      <c r="B6" s="121">
        <f>'1-Contractblad totaal'!B7</f>
        <v>0</v>
      </c>
      <c r="C6" s="113"/>
      <c r="D6" s="112"/>
      <c r="E6" s="113"/>
      <c r="F6" s="113"/>
      <c r="G6" s="113"/>
      <c r="H6" s="113"/>
      <c r="I6" s="112"/>
      <c r="J6" s="112"/>
      <c r="K6" s="112"/>
      <c r="L6" s="112"/>
      <c r="M6" s="112"/>
    </row>
    <row r="7" spans="1:14" ht="14.15" customHeight="1">
      <c r="A7" s="121" t="str">
        <f>'1-Contractblad totaal'!A8</f>
        <v>Prijspeil</v>
      </c>
      <c r="B7" s="122">
        <f>'1-Contractblad totaal'!B8</f>
        <v>44348</v>
      </c>
      <c r="I7" s="112"/>
      <c r="J7" s="112"/>
      <c r="K7" s="112"/>
      <c r="L7" s="112"/>
      <c r="M7" s="112"/>
    </row>
    <row r="8" spans="1:14" ht="14.15" customHeight="1">
      <c r="A8" s="121"/>
      <c r="B8" s="122"/>
    </row>
    <row r="9" spans="1:14" ht="64.5" customHeight="1">
      <c r="A9" s="499" t="s">
        <v>43</v>
      </c>
      <c r="B9" s="500" t="s">
        <v>44</v>
      </c>
      <c r="C9" s="175" t="s">
        <v>45</v>
      </c>
      <c r="D9" s="175" t="s">
        <v>46</v>
      </c>
      <c r="E9" s="175" t="s">
        <v>47</v>
      </c>
      <c r="F9" s="501" t="s">
        <v>48</v>
      </c>
      <c r="G9" s="501" t="s">
        <v>49</v>
      </c>
      <c r="H9" s="501" t="s">
        <v>50</v>
      </c>
      <c r="I9" s="501" t="s">
        <v>51</v>
      </c>
      <c r="J9" s="501" t="s">
        <v>52</v>
      </c>
      <c r="K9" s="501" t="s">
        <v>53</v>
      </c>
      <c r="L9" s="501" t="s">
        <v>2075</v>
      </c>
      <c r="M9" s="501" t="s">
        <v>54</v>
      </c>
      <c r="N9" s="113"/>
    </row>
    <row r="10" spans="1:14" s="116" customFormat="1" ht="15" customHeight="1">
      <c r="A10" s="115" t="s">
        <v>55</v>
      </c>
      <c r="B10" s="485">
        <f>SUMIF('4-Basis ruimtestaat'!B:B,'2-Kosten per locatie'!A10,'4-Basis ruimtestaat'!I:I)</f>
        <v>27286.35000000002</v>
      </c>
      <c r="C10" s="485" t="e">
        <f>SUMIF('4-Basis ruimtestaat'!B:B,'2-Kosten per locatie'!A10,'4-Basis ruimtestaat'!N:N)</f>
        <v>#DIV/0!</v>
      </c>
      <c r="D10" s="485" t="e">
        <f>SUMIF('4-Basis ruimtestaat'!B:B,'2-Kosten per locatie'!A10,'4-Basis ruimtestaat'!O:O)</f>
        <v>#DIV/0!</v>
      </c>
      <c r="E10" s="486" t="e">
        <f>SUM(C10:D10)</f>
        <v>#DIV/0!</v>
      </c>
      <c r="F10" s="486" t="e">
        <f>E10*'1-Contractblad totaal'!$E$16</f>
        <v>#DIV/0!</v>
      </c>
      <c r="G10" s="535" t="e">
        <f>E10*'1-Contractblad totaal'!$G$13</f>
        <v>#DIV/0!</v>
      </c>
      <c r="H10" s="535" t="e">
        <f>F10*'1-Contractblad totaal'!$G$16</f>
        <v>#DIV/0!</v>
      </c>
      <c r="I10" s="537">
        <f>SUMIF('8-Additionele werkzaamheden'!A:A,'2-Kosten per locatie'!A10,'8-Additionele werkzaamheden'!H:H)</f>
        <v>0</v>
      </c>
      <c r="J10" s="535">
        <f>B10/$B$14*'10-Machinekosten'!$Q$22</f>
        <v>0</v>
      </c>
      <c r="K10" s="537">
        <f>SUMIF('11-Glasbewassing'!A:A,'2-Kosten per locatie'!A10,'11-Glasbewassing'!J:J)</f>
        <v>0</v>
      </c>
      <c r="L10" s="537">
        <f>SUMIF('12-stelpost kosten vakanties'!A:A,'2-Kosten per locatie'!A10,'12-stelpost kosten vakanties'!E:E)</f>
        <v>0</v>
      </c>
      <c r="M10" s="535" t="e">
        <f>SUM(G10:L10)</f>
        <v>#DIV/0!</v>
      </c>
      <c r="N10" s="113"/>
    </row>
    <row r="11" spans="1:14" ht="15" customHeight="1">
      <c r="A11" s="115" t="s">
        <v>56</v>
      </c>
      <c r="B11" s="485">
        <f>SUMIF('4-Basis ruimtestaat'!B:B,'2-Kosten per locatie'!A11,'4-Basis ruimtestaat'!I:I)</f>
        <v>17079.429999999978</v>
      </c>
      <c r="C11" s="485" t="e">
        <f>SUMIF('4-Basis ruimtestaat'!B:B,'2-Kosten per locatie'!A11,'4-Basis ruimtestaat'!N:N)</f>
        <v>#DIV/0!</v>
      </c>
      <c r="D11" s="485" t="e">
        <f>SUMIF('4-Basis ruimtestaat'!B:B,'2-Kosten per locatie'!A11,'4-Basis ruimtestaat'!O:O)</f>
        <v>#DIV/0!</v>
      </c>
      <c r="E11" s="486" t="e">
        <f t="shared" ref="E11:E13" si="0">SUM(C11:D11)</f>
        <v>#DIV/0!</v>
      </c>
      <c r="F11" s="486" t="e">
        <f>E11*'1-Contractblad totaal'!$E$16</f>
        <v>#DIV/0!</v>
      </c>
      <c r="G11" s="535" t="e">
        <f>E11*'1-Contractblad totaal'!$G$13</f>
        <v>#DIV/0!</v>
      </c>
      <c r="H11" s="535" t="e">
        <f>F11*'1-Contractblad totaal'!$G$16</f>
        <v>#DIV/0!</v>
      </c>
      <c r="I11" s="537">
        <f>SUMIF('8-Additionele werkzaamheden'!A:A,'2-Kosten per locatie'!A11,'8-Additionele werkzaamheden'!H:H)</f>
        <v>0</v>
      </c>
      <c r="J11" s="535">
        <f>B11/$B$14*'10-Machinekosten'!$Q$22</f>
        <v>0</v>
      </c>
      <c r="K11" s="537">
        <f>SUMIF('11-Glasbewassing'!A:A,'2-Kosten per locatie'!A11,'11-Glasbewassing'!J:J)</f>
        <v>0</v>
      </c>
      <c r="L11" s="537">
        <f>SUMIF('12-stelpost kosten vakanties'!A:A,'2-Kosten per locatie'!A11,'12-stelpost kosten vakanties'!E:E)</f>
        <v>0</v>
      </c>
      <c r="M11" s="535" t="e">
        <f t="shared" ref="M11:M13" si="1">SUM(G11:L11)</f>
        <v>#DIV/0!</v>
      </c>
      <c r="N11" s="113"/>
    </row>
    <row r="12" spans="1:14" ht="15" customHeight="1">
      <c r="A12" s="115" t="s">
        <v>57</v>
      </c>
      <c r="B12" s="485">
        <f>SUMIF('4-Basis ruimtestaat'!B:B,'2-Kosten per locatie'!A12,'4-Basis ruimtestaat'!I:I)</f>
        <v>18948.35000000002</v>
      </c>
      <c r="C12" s="485" t="e">
        <f>SUMIF('4-Basis ruimtestaat'!B:B,'2-Kosten per locatie'!A12,'4-Basis ruimtestaat'!N:N)</f>
        <v>#DIV/0!</v>
      </c>
      <c r="D12" s="485" t="e">
        <f>SUMIF('4-Basis ruimtestaat'!B:B,'2-Kosten per locatie'!A12,'4-Basis ruimtestaat'!O:O)</f>
        <v>#DIV/0!</v>
      </c>
      <c r="E12" s="486" t="e">
        <f t="shared" si="0"/>
        <v>#DIV/0!</v>
      </c>
      <c r="F12" s="486" t="e">
        <f>E12*'1-Contractblad totaal'!$E$16</f>
        <v>#DIV/0!</v>
      </c>
      <c r="G12" s="535" t="e">
        <f>E12*'1-Contractblad totaal'!$G$13</f>
        <v>#DIV/0!</v>
      </c>
      <c r="H12" s="535" t="e">
        <f>F12*'1-Contractblad totaal'!$G$16</f>
        <v>#DIV/0!</v>
      </c>
      <c r="I12" s="537">
        <f>SUMIF('8-Additionele werkzaamheden'!A:A,'2-Kosten per locatie'!A12,'8-Additionele werkzaamheden'!H:H)</f>
        <v>0</v>
      </c>
      <c r="J12" s="535">
        <f>B12/$B$14*'10-Machinekosten'!$Q$22</f>
        <v>0</v>
      </c>
      <c r="K12" s="537">
        <f>SUMIF('11-Glasbewassing'!A:A,'2-Kosten per locatie'!A12,'11-Glasbewassing'!J:J)</f>
        <v>0</v>
      </c>
      <c r="L12" s="537">
        <f>SUMIF('12-stelpost kosten vakanties'!A:A,'2-Kosten per locatie'!A12,'12-stelpost kosten vakanties'!E:E)</f>
        <v>0</v>
      </c>
      <c r="M12" s="535" t="e">
        <f t="shared" si="1"/>
        <v>#DIV/0!</v>
      </c>
      <c r="N12" s="113"/>
    </row>
    <row r="13" spans="1:14" ht="15" customHeight="1">
      <c r="A13" s="177" t="s">
        <v>58</v>
      </c>
      <c r="B13" s="485">
        <f>SUMIF('4-Basis ruimtestaat'!B:B,'2-Kosten per locatie'!A13,'4-Basis ruimtestaat'!I:I)</f>
        <v>7255.8200000000015</v>
      </c>
      <c r="C13" s="485" t="e">
        <f>SUMIF('4-Basis ruimtestaat'!B:B,'2-Kosten per locatie'!A13,'4-Basis ruimtestaat'!N:N)</f>
        <v>#DIV/0!</v>
      </c>
      <c r="D13" s="485" t="e">
        <f>SUMIF('4-Basis ruimtestaat'!B:B,'2-Kosten per locatie'!A13,'4-Basis ruimtestaat'!O:O)</f>
        <v>#DIV/0!</v>
      </c>
      <c r="E13" s="486" t="e">
        <f t="shared" si="0"/>
        <v>#DIV/0!</v>
      </c>
      <c r="F13" s="486" t="e">
        <f>E13*'1-Contractblad totaal'!$E$16</f>
        <v>#DIV/0!</v>
      </c>
      <c r="G13" s="535" t="e">
        <f>E13*'1-Contractblad totaal'!$G$13</f>
        <v>#DIV/0!</v>
      </c>
      <c r="H13" s="535" t="e">
        <f>F13*'1-Contractblad totaal'!$G$16</f>
        <v>#DIV/0!</v>
      </c>
      <c r="I13" s="537">
        <f>SUMIF('8-Additionele werkzaamheden'!A:A,'2-Kosten per locatie'!A13,'8-Additionele werkzaamheden'!H:H)</f>
        <v>0</v>
      </c>
      <c r="J13" s="535">
        <f>B13/$B$14*'10-Machinekosten'!$Q$22</f>
        <v>0</v>
      </c>
      <c r="K13" s="537">
        <f>SUMIF('11-Glasbewassing'!A:A,'2-Kosten per locatie'!A13,'11-Glasbewassing'!J:J)-'11-Glasbewassing'!J36-'11-Glasbewassing'!J37</f>
        <v>0</v>
      </c>
      <c r="L13" s="537">
        <f>SUMIF('12-stelpost kosten vakanties'!A:A,'2-Kosten per locatie'!A13,'12-stelpost kosten vakanties'!E:E)</f>
        <v>0</v>
      </c>
      <c r="M13" s="535" t="e">
        <f t="shared" si="1"/>
        <v>#DIV/0!</v>
      </c>
      <c r="N13" s="113"/>
    </row>
    <row r="14" spans="1:14" s="118" customFormat="1" ht="15" customHeight="1">
      <c r="A14" s="117" t="s">
        <v>24</v>
      </c>
      <c r="B14" s="487">
        <f>SUM(B10:B13)</f>
        <v>70569.950000000026</v>
      </c>
      <c r="C14" s="487" t="e">
        <f>SUM(C10:C13)</f>
        <v>#DIV/0!</v>
      </c>
      <c r="D14" s="487" t="e">
        <f>SUM(D10:D13)</f>
        <v>#DIV/0!</v>
      </c>
      <c r="E14" s="487" t="e">
        <f>SUM(E10:E13)</f>
        <v>#DIV/0!</v>
      </c>
      <c r="F14" s="487" t="e">
        <f t="shared" ref="F14:J14" si="2">SUM(F10:F13)</f>
        <v>#DIV/0!</v>
      </c>
      <c r="G14" s="536" t="e">
        <f t="shared" si="2"/>
        <v>#DIV/0!</v>
      </c>
      <c r="H14" s="536" t="e">
        <f t="shared" si="2"/>
        <v>#DIV/0!</v>
      </c>
      <c r="I14" s="536">
        <f t="shared" si="2"/>
        <v>0</v>
      </c>
      <c r="J14" s="536">
        <f t="shared" si="2"/>
        <v>0</v>
      </c>
      <c r="K14" s="536">
        <f>SUM(K10:K13)</f>
        <v>0</v>
      </c>
      <c r="L14" s="536">
        <f>SUM(L10:L13)</f>
        <v>0</v>
      </c>
      <c r="M14" s="536" t="e">
        <f>SUM(M10:M13)</f>
        <v>#DIV/0!</v>
      </c>
      <c r="N14" s="113"/>
    </row>
    <row r="15" spans="1:14" s="119" customFormat="1" ht="14.15" customHeight="1"/>
  </sheetData>
  <printOptions horizontalCentered="1" gridLinesSet="0"/>
  <pageMargins left="0.19685039370078741" right="0.19685039370078741" top="0.59055118110236227" bottom="0.78740157480314965" header="0.39370078740157483" footer="0.19685039370078741"/>
  <pageSetup paperSize="9" scale="81"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P41"/>
  <sheetViews>
    <sheetView showGridLines="0" zoomScaleNormal="100" workbookViewId="0">
      <pane ySplit="9" topLeftCell="A10" activePane="bottomLeft" state="frozen"/>
      <selection activeCell="D33" sqref="D33"/>
      <selection pane="bottomLeft" activeCell="B28" sqref="B28"/>
    </sheetView>
  </sheetViews>
  <sheetFormatPr defaultColWidth="9.08984375" defaultRowHeight="12.5"/>
  <cols>
    <col min="1" max="1" width="39.54296875" style="4" customWidth="1"/>
    <col min="2" max="2" width="9.08984375" style="4" customWidth="1"/>
    <col min="3" max="8" width="9.08984375" style="4"/>
    <col min="9" max="9" width="8.54296875" style="4" customWidth="1"/>
    <col min="10" max="10" width="9.08984375" style="123"/>
    <col min="11" max="11" width="10.90625" style="4" customWidth="1"/>
    <col min="12" max="12" width="9.08984375" style="123"/>
    <col min="13" max="13" width="10.08984375" style="4" customWidth="1"/>
    <col min="14" max="14" width="9.08984375" style="4" customWidth="1"/>
    <col min="15" max="15" width="16.08984375" style="4" customWidth="1"/>
    <col min="16" max="16" width="53.08984375" style="4" customWidth="1"/>
    <col min="17" max="17" width="53.6328125" style="4" customWidth="1"/>
    <col min="18" max="16384" width="9.08984375" style="4"/>
  </cols>
  <sheetData>
    <row r="1" spans="1:16">
      <c r="A1" s="448" t="s">
        <v>5</v>
      </c>
    </row>
    <row r="3" spans="1:16" ht="16">
      <c r="A3" s="150" t="s">
        <v>6</v>
      </c>
      <c r="B3" s="151" t="str">
        <f>'1-Contractblad totaal'!B3</f>
        <v>Horizon College</v>
      </c>
      <c r="C3" s="447"/>
    </row>
    <row r="4" spans="1:16" ht="16">
      <c r="A4" s="150" t="s">
        <v>8</v>
      </c>
      <c r="B4" s="151" t="str">
        <f ca="1">MID(CELL("bestandsnaam",$B$7),SEARCH("]",CELL("bestandsnaam",$B$7),1)+1,256)</f>
        <v>3-Productie normen</v>
      </c>
      <c r="C4" s="152"/>
    </row>
    <row r="5" spans="1:16" ht="16">
      <c r="A5" s="150" t="s">
        <v>9</v>
      </c>
      <c r="B5" s="151" t="str">
        <f ca="1">'1-Contractblad totaal'!B4</f>
        <v>1-Contractblad totaal</v>
      </c>
      <c r="C5" s="152"/>
    </row>
    <row r="6" spans="1:16" ht="16">
      <c r="A6" s="150" t="s">
        <v>59</v>
      </c>
      <c r="B6" s="151">
        <f>'1-Contractblad totaal'!B7</f>
        <v>0</v>
      </c>
      <c r="C6" s="152"/>
      <c r="E6" s="445" t="s">
        <v>60</v>
      </c>
      <c r="F6" s="446"/>
      <c r="G6" s="148" t="e">
        <f>SUM('4-Basis ruimtestaat'!V:V)/SUM('4-Basis ruimtestaat'!N:O)</f>
        <v>#DIV/0!</v>
      </c>
      <c r="H6" s="149" t="s">
        <v>61</v>
      </c>
    </row>
    <row r="7" spans="1:16">
      <c r="A7" s="124"/>
      <c r="B7" s="125"/>
      <c r="C7" s="125"/>
      <c r="D7" s="126"/>
      <c r="E7" s="127"/>
      <c r="F7" s="127"/>
      <c r="G7" s="128"/>
      <c r="H7" s="129"/>
      <c r="I7" s="131"/>
      <c r="J7" s="132"/>
      <c r="K7" s="131"/>
      <c r="L7" s="132"/>
      <c r="M7" s="130"/>
      <c r="N7" s="131"/>
      <c r="O7" s="131"/>
      <c r="P7" s="131"/>
    </row>
    <row r="8" spans="1:16" ht="27.75" customHeight="1">
      <c r="A8" s="145" t="s">
        <v>62</v>
      </c>
      <c r="B8" s="146">
        <v>1</v>
      </c>
      <c r="C8" s="146">
        <v>10</v>
      </c>
      <c r="D8" s="146">
        <v>40</v>
      </c>
      <c r="E8" s="146">
        <v>80</v>
      </c>
      <c r="F8" s="146">
        <v>120</v>
      </c>
      <c r="G8" s="146">
        <v>200</v>
      </c>
      <c r="H8" s="131"/>
      <c r="I8" s="542"/>
      <c r="J8" s="136"/>
      <c r="K8" s="543"/>
      <c r="L8" s="449">
        <v>0</v>
      </c>
      <c r="M8" s="133"/>
      <c r="N8" s="133"/>
      <c r="O8" s="133"/>
    </row>
    <row r="9" spans="1:16" ht="30" customHeight="1">
      <c r="A9" s="438" t="s">
        <v>63</v>
      </c>
      <c r="B9" s="630" t="s">
        <v>64</v>
      </c>
      <c r="C9" s="631"/>
      <c r="D9" s="631"/>
      <c r="E9" s="631"/>
      <c r="F9" s="631"/>
      <c r="G9" s="632"/>
      <c r="H9" s="131"/>
      <c r="I9" s="436" t="s">
        <v>65</v>
      </c>
      <c r="J9" s="437"/>
      <c r="K9" s="436" t="s">
        <v>66</v>
      </c>
      <c r="L9" s="147" t="s">
        <v>67</v>
      </c>
      <c r="M9" s="133"/>
    </row>
    <row r="10" spans="1:16">
      <c r="A10" s="177" t="s">
        <v>68</v>
      </c>
      <c r="B10" s="497"/>
      <c r="C10" s="497"/>
      <c r="D10" s="452"/>
      <c r="E10" s="452"/>
      <c r="F10" s="497"/>
      <c r="G10" s="452"/>
      <c r="H10" s="131"/>
      <c r="I10" s="135" t="s">
        <v>69</v>
      </c>
      <c r="J10" s="131"/>
      <c r="K10" s="439">
        <f>SUMIF('4-Basis ruimtestaat'!G:G,'3-Productie normen'!A10,'4-Basis ruimtestaat'!I:I)</f>
        <v>8925.0799999999981</v>
      </c>
      <c r="L10" s="4"/>
      <c r="M10" s="434"/>
      <c r="N10" s="434"/>
      <c r="O10" s="434"/>
      <c r="P10" s="216"/>
    </row>
    <row r="11" spans="1:16">
      <c r="A11" s="498" t="s">
        <v>70</v>
      </c>
      <c r="B11" s="497"/>
      <c r="C11" s="497"/>
      <c r="D11" s="497"/>
      <c r="E11" s="497"/>
      <c r="F11" s="497"/>
      <c r="G11" s="452"/>
      <c r="H11" s="131"/>
      <c r="I11" s="135" t="s">
        <v>71</v>
      </c>
      <c r="J11" s="131"/>
      <c r="K11" s="439">
        <f>SUMIF('4-Basis ruimtestaat'!G:G,'3-Productie normen'!A11,'4-Basis ruimtestaat'!I:I)</f>
        <v>1422.95</v>
      </c>
      <c r="L11" s="4"/>
      <c r="M11" s="434"/>
      <c r="N11" s="434"/>
      <c r="O11" s="434"/>
      <c r="P11" s="216"/>
    </row>
    <row r="12" spans="1:16" ht="13.25" customHeight="1">
      <c r="A12" s="498" t="s">
        <v>72</v>
      </c>
      <c r="B12" s="497"/>
      <c r="C12" s="497"/>
      <c r="D12" s="497"/>
      <c r="E12" s="497"/>
      <c r="F12" s="452"/>
      <c r="G12" s="452"/>
      <c r="H12" s="131"/>
      <c r="I12" s="135" t="s">
        <v>73</v>
      </c>
      <c r="J12" s="131"/>
      <c r="K12" s="439">
        <f>SUMIF('4-Basis ruimtestaat'!G:G,'3-Productie normen'!A12,'4-Basis ruimtestaat'!I:I)</f>
        <v>13316.020000000004</v>
      </c>
      <c r="L12" s="4"/>
      <c r="M12" s="9"/>
      <c r="N12" s="153" t="s">
        <v>74</v>
      </c>
      <c r="O12" s="154" t="s">
        <v>75</v>
      </c>
      <c r="P12" s="603" t="s">
        <v>76</v>
      </c>
    </row>
    <row r="13" spans="1:16">
      <c r="A13" s="498" t="s">
        <v>77</v>
      </c>
      <c r="B13" s="497"/>
      <c r="C13" s="497"/>
      <c r="D13" s="497"/>
      <c r="E13" s="497"/>
      <c r="F13" s="497"/>
      <c r="G13" s="452"/>
      <c r="H13" s="131"/>
      <c r="I13" s="135" t="s">
        <v>73</v>
      </c>
      <c r="J13" s="131"/>
      <c r="K13" s="439">
        <f>SUMIF('4-Basis ruimtestaat'!G:G,'3-Productie normen'!A13,'4-Basis ruimtestaat'!I:I)</f>
        <v>42.63</v>
      </c>
      <c r="L13" s="4"/>
      <c r="M13" s="9"/>
      <c r="N13" s="138">
        <v>1</v>
      </c>
      <c r="O13" s="155">
        <v>2</v>
      </c>
      <c r="P13" s="349" t="s">
        <v>78</v>
      </c>
    </row>
    <row r="14" spans="1:16">
      <c r="A14" s="134" t="s">
        <v>79</v>
      </c>
      <c r="B14" s="497"/>
      <c r="C14" s="497"/>
      <c r="D14" s="452"/>
      <c r="E14" s="497"/>
      <c r="F14" s="497"/>
      <c r="G14" s="497"/>
      <c r="H14" s="131"/>
      <c r="I14" s="135" t="s">
        <v>73</v>
      </c>
      <c r="J14" s="131"/>
      <c r="K14" s="439">
        <f>SUMIF('4-Basis ruimtestaat'!G:G,'3-Productie normen'!A14,'4-Basis ruimtestaat'!I:I)</f>
        <v>248.44000000000003</v>
      </c>
      <c r="L14" s="4"/>
      <c r="M14" s="9"/>
      <c r="N14" s="138">
        <v>10</v>
      </c>
      <c r="O14" s="155">
        <v>3</v>
      </c>
      <c r="P14" s="349" t="s">
        <v>80</v>
      </c>
    </row>
    <row r="15" spans="1:16">
      <c r="A15" s="498" t="s">
        <v>81</v>
      </c>
      <c r="B15" s="497"/>
      <c r="C15" s="497"/>
      <c r="D15" s="497"/>
      <c r="E15" s="497"/>
      <c r="F15" s="497"/>
      <c r="G15" s="452"/>
      <c r="H15" s="131"/>
      <c r="I15" s="135" t="s">
        <v>73</v>
      </c>
      <c r="J15" s="131"/>
      <c r="K15" s="439">
        <f>SUMIF('4-Basis ruimtestaat'!G:G,'3-Productie normen'!A15,'4-Basis ruimtestaat'!I:I)</f>
        <v>1934.4</v>
      </c>
      <c r="L15" s="4"/>
      <c r="M15" s="9"/>
      <c r="N15" s="138">
        <v>40</v>
      </c>
      <c r="O15" s="155">
        <v>4</v>
      </c>
      <c r="P15" s="349" t="s">
        <v>82</v>
      </c>
    </row>
    <row r="16" spans="1:16">
      <c r="A16" s="498" t="s">
        <v>83</v>
      </c>
      <c r="B16" s="497"/>
      <c r="C16" s="497"/>
      <c r="D16" s="497"/>
      <c r="E16" s="497"/>
      <c r="F16" s="497"/>
      <c r="G16" s="452"/>
      <c r="H16" s="131"/>
      <c r="I16" s="135" t="s">
        <v>84</v>
      </c>
      <c r="J16" s="131"/>
      <c r="K16" s="439">
        <f>SUMIF('4-Basis ruimtestaat'!G:G,'3-Productie normen'!A16,'4-Basis ruimtestaat'!I:I)</f>
        <v>77.39</v>
      </c>
      <c r="L16" s="4"/>
      <c r="M16" s="9"/>
      <c r="N16" s="138">
        <v>80</v>
      </c>
      <c r="O16" s="155">
        <v>5</v>
      </c>
      <c r="P16" s="349" t="s">
        <v>85</v>
      </c>
    </row>
    <row r="17" spans="1:16">
      <c r="A17" s="498" t="s">
        <v>86</v>
      </c>
      <c r="B17" s="497"/>
      <c r="C17" s="497"/>
      <c r="D17" s="497"/>
      <c r="E17" s="497"/>
      <c r="F17" s="497"/>
      <c r="G17" s="452"/>
      <c r="H17" s="131"/>
      <c r="I17" s="135" t="s">
        <v>84</v>
      </c>
      <c r="J17" s="131"/>
      <c r="K17" s="439">
        <f>SUMIF('4-Basis ruimtestaat'!G:G,'3-Productie normen'!A17,'4-Basis ruimtestaat'!I:I)</f>
        <v>3036.6500000000005</v>
      </c>
      <c r="L17" s="4"/>
      <c r="M17" s="9"/>
      <c r="N17" s="138">
        <v>120</v>
      </c>
      <c r="O17" s="155">
        <v>6</v>
      </c>
      <c r="P17" s="349" t="s">
        <v>87</v>
      </c>
    </row>
    <row r="18" spans="1:16">
      <c r="A18" s="134" t="s">
        <v>88</v>
      </c>
      <c r="B18" s="497"/>
      <c r="C18" s="497"/>
      <c r="D18" s="497"/>
      <c r="E18" s="497"/>
      <c r="F18" s="497"/>
      <c r="G18" s="452"/>
      <c r="H18" s="131"/>
      <c r="I18" s="135" t="s">
        <v>73</v>
      </c>
      <c r="J18" s="131"/>
      <c r="K18" s="439">
        <f>SUMIF('4-Basis ruimtestaat'!G:G,'3-Productie normen'!A18,'4-Basis ruimtestaat'!I:I)</f>
        <v>1661.59</v>
      </c>
      <c r="L18" s="4"/>
      <c r="M18" s="9"/>
      <c r="N18" s="139">
        <v>200</v>
      </c>
      <c r="O18" s="155">
        <v>7</v>
      </c>
      <c r="P18" s="349" t="s">
        <v>89</v>
      </c>
    </row>
    <row r="19" spans="1:16">
      <c r="A19" s="134" t="s">
        <v>90</v>
      </c>
      <c r="B19" s="497"/>
      <c r="C19" s="497"/>
      <c r="D19" s="497"/>
      <c r="E19" s="497"/>
      <c r="F19" s="497"/>
      <c r="G19" s="452"/>
      <c r="H19" s="136"/>
      <c r="I19" s="135" t="s">
        <v>71</v>
      </c>
      <c r="J19" s="136"/>
      <c r="K19" s="439">
        <f>SUMIF('4-Basis ruimtestaat'!G:G,'3-Productie normen'!A19,'4-Basis ruimtestaat'!I:I)</f>
        <v>178.58999999999997</v>
      </c>
      <c r="L19" s="4"/>
      <c r="M19" s="9"/>
      <c r="N19" s="545">
        <v>400</v>
      </c>
      <c r="O19" s="155"/>
      <c r="P19" s="349" t="s">
        <v>91</v>
      </c>
    </row>
    <row r="20" spans="1:16">
      <c r="A20" s="134" t="s">
        <v>92</v>
      </c>
      <c r="B20" s="497"/>
      <c r="C20" s="497"/>
      <c r="D20" s="497"/>
      <c r="E20" s="497"/>
      <c r="F20" s="497"/>
      <c r="G20" s="452"/>
      <c r="H20" s="136"/>
      <c r="I20" s="135" t="s">
        <v>93</v>
      </c>
      <c r="J20" s="136"/>
      <c r="K20" s="439">
        <f>SUMIF('4-Basis ruimtestaat'!G:G,'3-Productie normen'!A20,'4-Basis ruimtestaat'!I:I)</f>
        <v>425.32</v>
      </c>
      <c r="L20" s="4"/>
      <c r="M20" s="9"/>
      <c r="N20" s="545">
        <v>480</v>
      </c>
      <c r="O20" s="155"/>
      <c r="P20" s="349" t="s">
        <v>94</v>
      </c>
    </row>
    <row r="21" spans="1:16">
      <c r="A21" s="134" t="s">
        <v>95</v>
      </c>
      <c r="B21" s="497"/>
      <c r="C21" s="497"/>
      <c r="D21" s="497"/>
      <c r="E21" s="497"/>
      <c r="F21" s="497"/>
      <c r="G21" s="452"/>
      <c r="H21" s="136"/>
      <c r="I21" s="135" t="s">
        <v>96</v>
      </c>
      <c r="J21" s="136"/>
      <c r="K21" s="439">
        <f>SUMIF('4-Basis ruimtestaat'!G:G,'3-Productie normen'!A21,'4-Basis ruimtestaat'!I:I)</f>
        <v>19332.940000000006</v>
      </c>
      <c r="L21" s="4"/>
      <c r="M21" s="9"/>
      <c r="N21" s="545">
        <v>600</v>
      </c>
      <c r="O21" s="155"/>
      <c r="P21" s="349" t="s">
        <v>97</v>
      </c>
    </row>
    <row r="22" spans="1:16">
      <c r="A22" s="134" t="s">
        <v>98</v>
      </c>
      <c r="B22" s="497"/>
      <c r="C22" s="497"/>
      <c r="D22" s="452"/>
      <c r="E22" s="497"/>
      <c r="F22" s="497"/>
      <c r="G22" s="497"/>
      <c r="H22" s="136"/>
      <c r="I22" s="135" t="s">
        <v>73</v>
      </c>
      <c r="J22" s="136"/>
      <c r="K22" s="439">
        <f>SUMIF('4-Basis ruimtestaat'!G:G,'3-Productie normen'!A22,'4-Basis ruimtestaat'!I:I)</f>
        <v>150.30000000000001</v>
      </c>
      <c r="L22" s="4"/>
      <c r="M22" s="9"/>
    </row>
    <row r="23" spans="1:16">
      <c r="A23" s="134" t="s">
        <v>99</v>
      </c>
      <c r="B23" s="497"/>
      <c r="C23" s="497"/>
      <c r="D23" s="497"/>
      <c r="E23" s="497"/>
      <c r="F23" s="452"/>
      <c r="G23" s="452"/>
      <c r="H23" s="136"/>
      <c r="I23" s="135" t="s">
        <v>69</v>
      </c>
      <c r="J23" s="136"/>
      <c r="K23" s="439">
        <f>SUMIF('4-Basis ruimtestaat'!G:G,'3-Productie normen'!A23,'4-Basis ruimtestaat'!I:I)</f>
        <v>1634.0300000000004</v>
      </c>
      <c r="L23" s="4"/>
      <c r="M23" s="9"/>
    </row>
    <row r="24" spans="1:16">
      <c r="A24" s="134" t="s">
        <v>100</v>
      </c>
      <c r="B24" s="497"/>
      <c r="C24" s="452"/>
      <c r="D24" s="497"/>
      <c r="E24" s="497"/>
      <c r="F24" s="497"/>
      <c r="G24" s="497"/>
      <c r="H24" s="136"/>
      <c r="I24" s="135" t="s">
        <v>73</v>
      </c>
      <c r="J24" s="136"/>
      <c r="K24" s="439">
        <f>SUMIF('4-Basis ruimtestaat'!G:G,'3-Productie normen'!A24,'4-Basis ruimtestaat'!I:I)</f>
        <v>1549.0700000000002</v>
      </c>
      <c r="L24" s="4"/>
    </row>
    <row r="25" spans="1:16">
      <c r="A25" s="134" t="s">
        <v>101</v>
      </c>
      <c r="B25" s="497"/>
      <c r="C25" s="497"/>
      <c r="D25" s="497"/>
      <c r="E25" s="497"/>
      <c r="F25" s="497"/>
      <c r="G25" s="452"/>
      <c r="H25" s="136"/>
      <c r="I25" s="135" t="s">
        <v>93</v>
      </c>
      <c r="J25" s="136"/>
      <c r="K25" s="439">
        <f>SUMIF('4-Basis ruimtestaat'!G:G,'3-Productie normen'!A25,'4-Basis ruimtestaat'!I:I)</f>
        <v>8501.0999999999985</v>
      </c>
      <c r="L25" s="4"/>
    </row>
    <row r="26" spans="1:16">
      <c r="A26" s="134" t="s">
        <v>102</v>
      </c>
      <c r="B26" s="497"/>
      <c r="C26" s="497"/>
      <c r="D26" s="497"/>
      <c r="E26" s="497"/>
      <c r="F26" s="497"/>
      <c r="G26" s="452"/>
      <c r="H26" s="136"/>
      <c r="I26" s="135" t="s">
        <v>73</v>
      </c>
      <c r="J26" s="136"/>
      <c r="K26" s="439">
        <f>SUMIF('4-Basis ruimtestaat'!G:G,'3-Productie normen'!A26,'4-Basis ruimtestaat'!I:I)</f>
        <v>269.27999999999997</v>
      </c>
      <c r="L26" s="4"/>
    </row>
    <row r="27" spans="1:16">
      <c r="A27" s="137" t="s">
        <v>103</v>
      </c>
      <c r="B27" s="497"/>
      <c r="C27" s="497"/>
      <c r="D27" s="497"/>
      <c r="E27" s="497"/>
      <c r="F27" s="497"/>
      <c r="G27" s="452"/>
      <c r="H27" s="136"/>
      <c r="I27" s="135" t="s">
        <v>93</v>
      </c>
      <c r="J27" s="136"/>
      <c r="K27" s="439">
        <f>SUMIF('4-Basis ruimtestaat'!G:G,'3-Productie normen'!A27,'4-Basis ruimtestaat'!I:I)</f>
        <v>265.98</v>
      </c>
      <c r="L27" s="4"/>
    </row>
    <row r="28" spans="1:16">
      <c r="A28" s="134" t="s">
        <v>104</v>
      </c>
      <c r="B28" s="452"/>
      <c r="C28" s="497"/>
      <c r="D28" s="497"/>
      <c r="E28" s="497"/>
      <c r="F28" s="497"/>
      <c r="G28" s="497"/>
      <c r="H28" s="136"/>
      <c r="I28" s="135" t="s">
        <v>73</v>
      </c>
      <c r="J28" s="136"/>
      <c r="K28" s="439">
        <f>SUMIF('4-Basis ruimtestaat'!G:G,'3-Productie normen'!A28,'4-Basis ruimtestaat'!I:I)</f>
        <v>3016.18</v>
      </c>
      <c r="L28" s="4"/>
    </row>
    <row r="29" spans="1:16">
      <c r="A29" s="134" t="s">
        <v>105</v>
      </c>
      <c r="B29" s="497"/>
      <c r="C29" s="497"/>
      <c r="D29" s="497"/>
      <c r="E29" s="497"/>
      <c r="F29" s="497"/>
      <c r="G29" s="452"/>
      <c r="H29" s="136"/>
      <c r="I29" s="135" t="s">
        <v>93</v>
      </c>
      <c r="J29" s="136"/>
      <c r="K29" s="439">
        <f>SUMIF('4-Basis ruimtestaat'!G:G,'3-Productie normen'!A29,'4-Basis ruimtestaat'!I:I)</f>
        <v>362.18</v>
      </c>
      <c r="L29" s="4"/>
    </row>
    <row r="30" spans="1:16">
      <c r="A30" s="134" t="s">
        <v>106</v>
      </c>
      <c r="B30" s="497"/>
      <c r="C30" s="497"/>
      <c r="D30" s="497"/>
      <c r="E30" s="497"/>
      <c r="F30" s="497"/>
      <c r="G30" s="452"/>
      <c r="H30" s="136"/>
      <c r="I30" s="135" t="s">
        <v>93</v>
      </c>
      <c r="J30" s="136"/>
      <c r="K30" s="439">
        <f>SUMIF('4-Basis ruimtestaat'!G:G,'3-Productie normen'!A30,'4-Basis ruimtestaat'!I:I)</f>
        <v>98.87</v>
      </c>
      <c r="L30" s="4"/>
    </row>
    <row r="31" spans="1:16">
      <c r="A31" s="134" t="s">
        <v>107</v>
      </c>
      <c r="B31" s="497"/>
      <c r="C31" s="497"/>
      <c r="D31" s="497"/>
      <c r="E31" s="497"/>
      <c r="F31" s="497"/>
      <c r="G31" s="497"/>
      <c r="H31" s="136"/>
      <c r="I31" s="135"/>
      <c r="J31" s="136"/>
      <c r="K31" s="439">
        <f>SUMIF('4-Basis ruimtestaat'!G:G,'3-Productie normen'!A31,'4-Basis ruimtestaat'!I:I)</f>
        <v>4120.9600000000019</v>
      </c>
      <c r="L31" s="4"/>
    </row>
    <row r="32" spans="1:16">
      <c r="A32" s="440"/>
      <c r="B32" s="441"/>
      <c r="C32" s="441"/>
      <c r="D32" s="441"/>
      <c r="E32" s="441"/>
      <c r="F32" s="441"/>
      <c r="G32" s="141"/>
      <c r="H32" s="442"/>
      <c r="I32" s="443"/>
      <c r="J32" s="442"/>
      <c r="K32" s="444">
        <f>SUM(K10:K31)</f>
        <v>70569.950000000012</v>
      </c>
      <c r="L32" s="4"/>
    </row>
    <row r="33" spans="1:16">
      <c r="J33" s="4"/>
      <c r="L33" s="4"/>
    </row>
    <row r="34" spans="1:16">
      <c r="J34" s="4"/>
      <c r="L34" s="4"/>
    </row>
    <row r="35" spans="1:16">
      <c r="A35" s="143" t="s">
        <v>108</v>
      </c>
      <c r="B35" s="144">
        <v>2</v>
      </c>
      <c r="C35" s="144">
        <v>3</v>
      </c>
      <c r="D35" s="144">
        <v>4</v>
      </c>
      <c r="E35" s="144">
        <v>5</v>
      </c>
      <c r="F35" s="144">
        <v>6</v>
      </c>
      <c r="G35" s="144">
        <v>7</v>
      </c>
      <c r="I35" s="136"/>
      <c r="K35" s="136"/>
    </row>
    <row r="36" spans="1:16">
      <c r="I36" s="136"/>
      <c r="K36" s="136"/>
    </row>
    <row r="38" spans="1:16">
      <c r="N38" s="136"/>
    </row>
    <row r="41" spans="1:16">
      <c r="O41" s="136"/>
      <c r="P41" s="136"/>
    </row>
  </sheetData>
  <mergeCells count="1">
    <mergeCell ref="B9:G9"/>
  </mergeCells>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0" tint="-0.14999847407452621"/>
    <pageSetUpPr fitToPage="1"/>
  </sheetPr>
  <dimension ref="A1:W1865"/>
  <sheetViews>
    <sheetView showGridLines="0" showZeros="0" zoomScaleNormal="100" zoomScalePageLayoutView="75" workbookViewId="0">
      <pane xSplit="1" ySplit="8" topLeftCell="B220" activePane="bottomRight" state="frozen"/>
      <selection pane="topRight" activeCell="D33" sqref="D33"/>
      <selection pane="bottomLeft" activeCell="D33" sqref="D33"/>
      <selection pane="bottomRight" activeCell="F340" sqref="F340"/>
    </sheetView>
  </sheetViews>
  <sheetFormatPr defaultColWidth="8.6328125" defaultRowHeight="14.15" customHeight="1"/>
  <cols>
    <col min="1" max="1" width="5" style="4" bestFit="1" customWidth="1"/>
    <col min="2" max="2" width="27.54296875" style="4" customWidth="1"/>
    <col min="3" max="3" width="21.6328125" style="4" customWidth="1"/>
    <col min="4" max="4" width="23.54296875" style="4" customWidth="1"/>
    <col min="5" max="5" width="10.08984375" style="44" customWidth="1"/>
    <col min="6" max="6" width="36.54296875" style="4" customWidth="1"/>
    <col min="7" max="7" width="27.36328125" style="4" customWidth="1"/>
    <col min="8" max="8" width="31.6328125" style="4" customWidth="1"/>
    <col min="9" max="9" width="8" style="4" bestFit="1" customWidth="1"/>
    <col min="10" max="11" width="10.36328125" style="457" customWidth="1"/>
    <col min="12" max="12" width="9.08984375" style="533" customWidth="1"/>
    <col min="13" max="13" width="9.08984375" style="219" customWidth="1"/>
    <col min="14" max="15" width="12.54296875" style="4" bestFit="1" customWidth="1"/>
    <col min="16" max="16" width="9.90625" style="4" customWidth="1"/>
    <col min="17" max="17" width="12" style="4" bestFit="1" customWidth="1"/>
    <col min="18" max="18" width="16.6328125" style="4" customWidth="1"/>
    <col min="19" max="19" width="9.36328125" style="4" customWidth="1"/>
    <col min="20" max="20" width="35.08984375" style="4" customWidth="1"/>
    <col min="21" max="21" width="3" style="4" customWidth="1"/>
    <col min="22" max="22" width="11.08984375" style="4" customWidth="1"/>
    <col min="23" max="23" width="15.54296875" style="4" bestFit="1" customWidth="1"/>
    <col min="24" max="16384" width="8.6328125" style="4"/>
  </cols>
  <sheetData>
    <row r="1" spans="1:22" ht="12.5">
      <c r="B1" s="448" t="s">
        <v>5</v>
      </c>
      <c r="E1" s="4"/>
      <c r="J1" s="123"/>
      <c r="K1" s="123"/>
      <c r="L1" s="156"/>
      <c r="M1" s="123"/>
    </row>
    <row r="2" spans="1:22" ht="14.15" customHeight="1">
      <c r="A2" s="157">
        <v>2</v>
      </c>
      <c r="B2" s="158"/>
      <c r="C2" s="158"/>
      <c r="D2" s="159"/>
      <c r="E2" s="160"/>
      <c r="F2" s="161"/>
      <c r="G2" s="161"/>
      <c r="H2" s="162"/>
      <c r="I2" s="163"/>
      <c r="J2" s="453"/>
      <c r="K2" s="453"/>
      <c r="L2" s="530"/>
      <c r="M2" s="164"/>
      <c r="N2" s="165"/>
      <c r="O2" s="165"/>
      <c r="P2" s="166"/>
      <c r="Q2" s="166"/>
      <c r="R2" s="166"/>
      <c r="S2" s="167"/>
      <c r="T2" s="167"/>
    </row>
    <row r="3" spans="1:22" ht="14.15" customHeight="1">
      <c r="A3" s="157">
        <v>3</v>
      </c>
      <c r="B3" s="121" t="str">
        <f>'1-Contractblad totaal'!A3</f>
        <v>Naam opdrachtgever</v>
      </c>
      <c r="C3" s="151" t="str">
        <f>'1-Contractblad totaal'!B3</f>
        <v>Horizon College</v>
      </c>
      <c r="E3" s="168"/>
      <c r="H3" s="162"/>
      <c r="I3" s="163"/>
      <c r="J3" s="453"/>
      <c r="K3" s="453"/>
      <c r="L3" s="530"/>
      <c r="M3" s="164"/>
      <c r="N3" s="165"/>
      <c r="O3" s="165"/>
      <c r="P3" s="166"/>
      <c r="Q3" s="166"/>
      <c r="R3" s="166"/>
      <c r="S3" s="167"/>
      <c r="T3" s="167"/>
    </row>
    <row r="4" spans="1:22" ht="14.15" customHeight="1">
      <c r="A4" s="157">
        <v>4</v>
      </c>
      <c r="B4" s="121" t="str">
        <f>'1-Contractblad totaal'!A4</f>
        <v>Calculatie onderdeel</v>
      </c>
      <c r="C4" s="151" t="str">
        <f ca="1">MID(CELL("bestandsnaam",$D$8),SEARCH("]",CELL("bestandsnaam",$D$8),1)+1,256)</f>
        <v>4-Basis ruimtestaat</v>
      </c>
      <c r="E4" s="169"/>
      <c r="H4" s="162"/>
      <c r="I4" s="163"/>
      <c r="J4" s="453"/>
      <c r="K4" s="453"/>
      <c r="L4" s="530"/>
      <c r="M4" s="164"/>
      <c r="N4" s="165"/>
      <c r="O4" s="165"/>
      <c r="P4" s="166"/>
      <c r="Q4" s="166"/>
      <c r="R4" s="166"/>
      <c r="S4" s="167"/>
      <c r="T4" s="167"/>
    </row>
    <row r="5" spans="1:22" ht="14.15" customHeight="1">
      <c r="A5" s="157">
        <v>6</v>
      </c>
      <c r="B5" s="121" t="str">
        <f>'1-Contractblad totaal'!A5</f>
        <v>Gebouw/plaats</v>
      </c>
      <c r="C5" s="151" t="str">
        <f>'1-Contractblad totaal'!B5</f>
        <v>Diverse locaties</v>
      </c>
      <c r="E5" s="168"/>
      <c r="H5" s="162"/>
      <c r="I5" s="163"/>
      <c r="J5" s="453"/>
      <c r="K5" s="453"/>
      <c r="L5" s="530"/>
      <c r="M5" s="164"/>
      <c r="N5" s="165"/>
      <c r="O5" s="165"/>
      <c r="P5" s="166"/>
      <c r="Q5" s="166"/>
      <c r="R5" s="633" t="s">
        <v>109</v>
      </c>
      <c r="S5" s="167"/>
      <c r="T5" s="167"/>
    </row>
    <row r="6" spans="1:22" ht="12.75" customHeight="1">
      <c r="A6" s="157">
        <v>7</v>
      </c>
      <c r="B6" s="121" t="str">
        <f>'1-Contractblad totaal'!A7</f>
        <v>Naam dienstverlener</v>
      </c>
      <c r="C6" s="151">
        <f>'1-Contractblad totaal'!B7</f>
        <v>0</v>
      </c>
      <c r="E6" s="168"/>
      <c r="H6" s="162"/>
      <c r="I6" s="163"/>
      <c r="J6" s="505"/>
      <c r="K6" s="505"/>
      <c r="L6" s="530"/>
      <c r="M6" s="164"/>
      <c r="N6" s="165"/>
      <c r="O6" s="165"/>
      <c r="P6" s="166"/>
      <c r="Q6" s="166"/>
      <c r="R6" s="634"/>
      <c r="S6" s="167"/>
      <c r="T6" s="167"/>
    </row>
    <row r="7" spans="1:22" ht="14.15" customHeight="1">
      <c r="A7" s="157">
        <v>8</v>
      </c>
      <c r="B7" s="161"/>
      <c r="C7" s="161"/>
      <c r="D7" s="159"/>
      <c r="E7" s="160"/>
      <c r="F7" s="161"/>
      <c r="G7" s="161"/>
      <c r="H7" s="162"/>
      <c r="I7" s="163"/>
      <c r="J7" s="505"/>
      <c r="K7" s="505"/>
      <c r="L7" s="530"/>
      <c r="M7" s="164"/>
      <c r="N7" s="165"/>
      <c r="O7" s="165"/>
      <c r="P7" s="165"/>
      <c r="Q7" s="165"/>
      <c r="R7" s="170">
        <f>'3-Productie normen'!L8</f>
        <v>0</v>
      </c>
      <c r="S7" s="167"/>
      <c r="T7" s="167"/>
    </row>
    <row r="8" spans="1:22" ht="44.15" customHeight="1">
      <c r="A8" s="157">
        <v>9</v>
      </c>
      <c r="B8" s="171" t="s">
        <v>43</v>
      </c>
      <c r="C8" s="171" t="s">
        <v>110</v>
      </c>
      <c r="D8" s="171" t="s">
        <v>111</v>
      </c>
      <c r="E8" s="172" t="s">
        <v>112</v>
      </c>
      <c r="F8" s="171" t="s">
        <v>113</v>
      </c>
      <c r="G8" s="171" t="s">
        <v>114</v>
      </c>
      <c r="H8" s="173" t="s">
        <v>115</v>
      </c>
      <c r="I8" s="174" t="s">
        <v>116</v>
      </c>
      <c r="J8" s="175" t="s">
        <v>117</v>
      </c>
      <c r="K8" s="175" t="s">
        <v>118</v>
      </c>
      <c r="L8" s="175" t="s">
        <v>119</v>
      </c>
      <c r="M8" s="175" t="s">
        <v>120</v>
      </c>
      <c r="N8" s="176" t="s">
        <v>121</v>
      </c>
      <c r="O8" s="176" t="s">
        <v>122</v>
      </c>
      <c r="P8" s="176"/>
      <c r="Q8" s="176" t="s">
        <v>123</v>
      </c>
      <c r="R8" s="176" t="s">
        <v>124</v>
      </c>
      <c r="S8" s="176" t="s">
        <v>125</v>
      </c>
      <c r="T8" s="458" t="s">
        <v>126</v>
      </c>
      <c r="U8" s="156"/>
      <c r="V8" s="458" t="s">
        <v>127</v>
      </c>
    </row>
    <row r="9" spans="1:22" s="185" customFormat="1" ht="14.15" customHeight="1">
      <c r="A9" s="157">
        <v>10</v>
      </c>
      <c r="B9" s="177" t="s">
        <v>55</v>
      </c>
      <c r="C9" s="177"/>
      <c r="D9" s="142" t="s">
        <v>128</v>
      </c>
      <c r="E9" s="178" t="s">
        <v>129</v>
      </c>
      <c r="F9" s="177" t="s">
        <v>130</v>
      </c>
      <c r="G9" s="177" t="s">
        <v>68</v>
      </c>
      <c r="H9" s="179" t="s">
        <v>131</v>
      </c>
      <c r="I9" s="180">
        <v>14.58</v>
      </c>
      <c r="J9" s="495">
        <v>1</v>
      </c>
      <c r="K9" s="495">
        <v>1</v>
      </c>
      <c r="L9" s="181">
        <v>80</v>
      </c>
      <c r="M9" s="181"/>
      <c r="N9" s="182" t="e">
        <f t="shared" ref="N9:N72" si="0">IF(L9="nio",0,IF(L9&gt;0,L9*I9/Q9,0))*J9</f>
        <v>#DIV/0!</v>
      </c>
      <c r="O9" s="182">
        <f t="shared" ref="O9:O72" si="1">IF(M9&gt;0,M9*I9/R9,0)*K9</f>
        <v>0</v>
      </c>
      <c r="P9" s="182"/>
      <c r="Q9" s="183">
        <f>IF(L9="nio",0,IF(L9&gt;0,VLOOKUP(G9,'3-Productie normen'!A:M,VLOOKUP(L9,'3-Productie normen'!N:P,2,FALSE),FALSE)))</f>
        <v>0</v>
      </c>
      <c r="R9" s="183">
        <f t="shared" ref="R9:R72" si="2">IF(M9&gt;0,Q9*$R$7,0)</f>
        <v>0</v>
      </c>
      <c r="S9" s="184">
        <f>VLOOKUP(G9,'3-Productie normen'!A:M,11,FALSE)</f>
        <v>8925.0799999999981</v>
      </c>
      <c r="T9" s="184"/>
      <c r="U9" s="4"/>
      <c r="V9" s="140">
        <f t="shared" ref="V9:V72" si="3">SUM(L9:M9)*I9</f>
        <v>1166.4000000000001</v>
      </c>
    </row>
    <row r="10" spans="1:22" ht="14.15" customHeight="1">
      <c r="A10" s="157">
        <v>11</v>
      </c>
      <c r="B10" s="177" t="s">
        <v>55</v>
      </c>
      <c r="C10" s="177"/>
      <c r="D10" s="142" t="s">
        <v>128</v>
      </c>
      <c r="E10" s="178" t="s">
        <v>132</v>
      </c>
      <c r="F10" s="177" t="s">
        <v>133</v>
      </c>
      <c r="G10" s="177" t="s">
        <v>68</v>
      </c>
      <c r="H10" s="179" t="s">
        <v>134</v>
      </c>
      <c r="I10" s="180">
        <v>108.33</v>
      </c>
      <c r="J10" s="495">
        <v>1</v>
      </c>
      <c r="K10" s="495">
        <v>1</v>
      </c>
      <c r="L10" s="181">
        <v>80</v>
      </c>
      <c r="M10" s="181"/>
      <c r="N10" s="182" t="e">
        <f t="shared" si="0"/>
        <v>#DIV/0!</v>
      </c>
      <c r="O10" s="182">
        <f t="shared" si="1"/>
        <v>0</v>
      </c>
      <c r="P10" s="182"/>
      <c r="Q10" s="183">
        <f>IF(L10="nio",0,IF(L10&gt;0,VLOOKUP(G10,'3-Productie normen'!A:M,VLOOKUP(L10,'3-Productie normen'!N:P,2,FALSE),FALSE)))</f>
        <v>0</v>
      </c>
      <c r="R10" s="183">
        <f t="shared" si="2"/>
        <v>0</v>
      </c>
      <c r="S10" s="184">
        <f>VLOOKUP(G10,'3-Productie normen'!A:M,11,FALSE)</f>
        <v>8925.0799999999981</v>
      </c>
      <c r="T10" s="184"/>
      <c r="V10" s="140">
        <f t="shared" si="3"/>
        <v>8666.4</v>
      </c>
    </row>
    <row r="11" spans="1:22" ht="14.15" customHeight="1">
      <c r="A11" s="157">
        <v>12</v>
      </c>
      <c r="B11" s="177" t="s">
        <v>55</v>
      </c>
      <c r="C11" s="177"/>
      <c r="D11" s="142" t="s">
        <v>128</v>
      </c>
      <c r="E11" s="178" t="s">
        <v>135</v>
      </c>
      <c r="F11" s="177" t="s">
        <v>136</v>
      </c>
      <c r="G11" s="177" t="s">
        <v>68</v>
      </c>
      <c r="H11" s="179" t="s">
        <v>134</v>
      </c>
      <c r="I11" s="180">
        <v>18.670000000000002</v>
      </c>
      <c r="J11" s="495">
        <v>1</v>
      </c>
      <c r="K11" s="495">
        <v>1</v>
      </c>
      <c r="L11" s="181">
        <v>80</v>
      </c>
      <c r="M11" s="181"/>
      <c r="N11" s="182" t="e">
        <f t="shared" si="0"/>
        <v>#DIV/0!</v>
      </c>
      <c r="O11" s="182">
        <f t="shared" si="1"/>
        <v>0</v>
      </c>
      <c r="P11" s="182"/>
      <c r="Q11" s="183">
        <f>IF(L11="nio",0,IF(L11&gt;0,VLOOKUP(G11,'3-Productie normen'!A:M,VLOOKUP(L11,'3-Productie normen'!N:P,2,FALSE),FALSE)))</f>
        <v>0</v>
      </c>
      <c r="R11" s="183">
        <f t="shared" si="2"/>
        <v>0</v>
      </c>
      <c r="S11" s="184">
        <f>VLOOKUP(G11,'3-Productie normen'!A:M,11,FALSE)</f>
        <v>8925.0799999999981</v>
      </c>
      <c r="T11" s="184"/>
      <c r="V11" s="140">
        <f t="shared" si="3"/>
        <v>1493.6000000000001</v>
      </c>
    </row>
    <row r="12" spans="1:22" ht="14.15" customHeight="1">
      <c r="A12" s="157">
        <v>13</v>
      </c>
      <c r="B12" s="177" t="s">
        <v>55</v>
      </c>
      <c r="C12" s="177"/>
      <c r="D12" s="142" t="s">
        <v>128</v>
      </c>
      <c r="E12" s="178" t="s">
        <v>137</v>
      </c>
      <c r="F12" s="179" t="s">
        <v>136</v>
      </c>
      <c r="G12" s="179" t="s">
        <v>68</v>
      </c>
      <c r="H12" s="179" t="s">
        <v>131</v>
      </c>
      <c r="I12" s="180">
        <v>18.670000000000002</v>
      </c>
      <c r="J12" s="495">
        <v>1</v>
      </c>
      <c r="K12" s="495">
        <v>1</v>
      </c>
      <c r="L12" s="181">
        <v>80</v>
      </c>
      <c r="M12" s="181"/>
      <c r="N12" s="182" t="e">
        <f t="shared" si="0"/>
        <v>#DIV/0!</v>
      </c>
      <c r="O12" s="182">
        <f t="shared" si="1"/>
        <v>0</v>
      </c>
      <c r="P12" s="182"/>
      <c r="Q12" s="183">
        <f>IF(L12="nio",0,IF(L12&gt;0,VLOOKUP(G12,'3-Productie normen'!A:M,VLOOKUP(L12,'3-Productie normen'!N:P,2,FALSE),FALSE)))</f>
        <v>0</v>
      </c>
      <c r="R12" s="183">
        <f t="shared" si="2"/>
        <v>0</v>
      </c>
      <c r="S12" s="184">
        <f>VLOOKUP(G12,'3-Productie normen'!A:M,11,FALSE)</f>
        <v>8925.0799999999981</v>
      </c>
      <c r="T12" s="184"/>
      <c r="V12" s="140">
        <f t="shared" si="3"/>
        <v>1493.6000000000001</v>
      </c>
    </row>
    <row r="13" spans="1:22" ht="14.15" customHeight="1">
      <c r="A13" s="157">
        <v>14</v>
      </c>
      <c r="B13" s="177" t="s">
        <v>55</v>
      </c>
      <c r="C13" s="177"/>
      <c r="D13" s="142" t="s">
        <v>128</v>
      </c>
      <c r="E13" s="189" t="s">
        <v>138</v>
      </c>
      <c r="F13" s="190" t="s">
        <v>139</v>
      </c>
      <c r="G13" s="190" t="s">
        <v>68</v>
      </c>
      <c r="H13" s="179" t="s">
        <v>131</v>
      </c>
      <c r="I13" s="180">
        <v>18.8</v>
      </c>
      <c r="J13" s="495">
        <v>1</v>
      </c>
      <c r="K13" s="495">
        <v>1</v>
      </c>
      <c r="L13" s="181">
        <v>80</v>
      </c>
      <c r="M13" s="181"/>
      <c r="N13" s="182" t="e">
        <f t="shared" si="0"/>
        <v>#DIV/0!</v>
      </c>
      <c r="O13" s="182">
        <f t="shared" si="1"/>
        <v>0</v>
      </c>
      <c r="P13" s="182"/>
      <c r="Q13" s="183">
        <f>IF(L13="nio",0,IF(L13&gt;0,VLOOKUP(G13,'3-Productie normen'!A:M,VLOOKUP(L13,'3-Productie normen'!N:P,2,FALSE),FALSE)))</f>
        <v>0</v>
      </c>
      <c r="R13" s="183">
        <f t="shared" si="2"/>
        <v>0</v>
      </c>
      <c r="S13" s="184">
        <f>VLOOKUP(G13,'3-Productie normen'!A:M,11,FALSE)</f>
        <v>8925.0799999999981</v>
      </c>
      <c r="T13" s="184"/>
      <c r="V13" s="140">
        <f t="shared" si="3"/>
        <v>1504</v>
      </c>
    </row>
    <row r="14" spans="1:22" ht="14.15" customHeight="1">
      <c r="A14" s="157">
        <v>15</v>
      </c>
      <c r="B14" s="177" t="s">
        <v>55</v>
      </c>
      <c r="C14" s="177"/>
      <c r="D14" s="142" t="s">
        <v>128</v>
      </c>
      <c r="E14" s="178" t="s">
        <v>140</v>
      </c>
      <c r="F14" s="179" t="s">
        <v>130</v>
      </c>
      <c r="G14" s="179" t="s">
        <v>68</v>
      </c>
      <c r="H14" s="179" t="s">
        <v>131</v>
      </c>
      <c r="I14" s="180">
        <v>15.25</v>
      </c>
      <c r="J14" s="495">
        <v>1</v>
      </c>
      <c r="K14" s="495">
        <v>1</v>
      </c>
      <c r="L14" s="181">
        <v>80</v>
      </c>
      <c r="M14" s="181"/>
      <c r="N14" s="182" t="e">
        <f t="shared" si="0"/>
        <v>#DIV/0!</v>
      </c>
      <c r="O14" s="182">
        <f t="shared" si="1"/>
        <v>0</v>
      </c>
      <c r="P14" s="182"/>
      <c r="Q14" s="183">
        <f>IF(L14="nio",0,IF(L14&gt;0,VLOOKUP(G14,'3-Productie normen'!A:M,VLOOKUP(L14,'3-Productie normen'!N:P,2,FALSE),FALSE)))</f>
        <v>0</v>
      </c>
      <c r="R14" s="183">
        <f t="shared" si="2"/>
        <v>0</v>
      </c>
      <c r="S14" s="184">
        <f>VLOOKUP(G14,'3-Productie normen'!A:M,11,FALSE)</f>
        <v>8925.0799999999981</v>
      </c>
      <c r="T14" s="184"/>
      <c r="V14" s="140">
        <f t="shared" si="3"/>
        <v>1220</v>
      </c>
    </row>
    <row r="15" spans="1:22" ht="14.15" customHeight="1">
      <c r="A15" s="157">
        <v>16</v>
      </c>
      <c r="B15" s="177" t="s">
        <v>55</v>
      </c>
      <c r="C15" s="177"/>
      <c r="D15" s="142" t="s">
        <v>128</v>
      </c>
      <c r="E15" s="178" t="s">
        <v>141</v>
      </c>
      <c r="F15" s="137" t="s">
        <v>142</v>
      </c>
      <c r="G15" s="137" t="s">
        <v>68</v>
      </c>
      <c r="H15" s="179" t="s">
        <v>131</v>
      </c>
      <c r="I15" s="180">
        <v>30.41</v>
      </c>
      <c r="J15" s="495">
        <v>1</v>
      </c>
      <c r="K15" s="495">
        <v>1</v>
      </c>
      <c r="L15" s="181">
        <v>80</v>
      </c>
      <c r="M15" s="181"/>
      <c r="N15" s="182" t="e">
        <f t="shared" si="0"/>
        <v>#DIV/0!</v>
      </c>
      <c r="O15" s="182">
        <f t="shared" si="1"/>
        <v>0</v>
      </c>
      <c r="P15" s="182"/>
      <c r="Q15" s="183">
        <f>IF(L15="nio",0,IF(L15&gt;0,VLOOKUP(G15,'3-Productie normen'!A:M,VLOOKUP(L15,'3-Productie normen'!N:P,2,FALSE),FALSE)))</f>
        <v>0</v>
      </c>
      <c r="R15" s="183">
        <f t="shared" si="2"/>
        <v>0</v>
      </c>
      <c r="S15" s="184">
        <f>VLOOKUP(G15,'3-Productie normen'!A:M,11,FALSE)</f>
        <v>8925.0799999999981</v>
      </c>
      <c r="T15" s="184"/>
      <c r="V15" s="140">
        <f t="shared" si="3"/>
        <v>2432.8000000000002</v>
      </c>
    </row>
    <row r="16" spans="1:22" ht="14.15" customHeight="1">
      <c r="A16" s="157">
        <v>17</v>
      </c>
      <c r="B16" s="177" t="s">
        <v>55</v>
      </c>
      <c r="C16" s="177"/>
      <c r="D16" s="142" t="s">
        <v>128</v>
      </c>
      <c r="E16" s="178" t="s">
        <v>143</v>
      </c>
      <c r="F16" s="137" t="s">
        <v>144</v>
      </c>
      <c r="G16" s="137" t="s">
        <v>68</v>
      </c>
      <c r="H16" s="179" t="s">
        <v>131</v>
      </c>
      <c r="I16" s="180">
        <v>121.67</v>
      </c>
      <c r="J16" s="495">
        <v>1</v>
      </c>
      <c r="K16" s="495">
        <v>1</v>
      </c>
      <c r="L16" s="181">
        <v>80</v>
      </c>
      <c r="M16" s="181"/>
      <c r="N16" s="182" t="e">
        <f t="shared" si="0"/>
        <v>#DIV/0!</v>
      </c>
      <c r="O16" s="182">
        <f t="shared" si="1"/>
        <v>0</v>
      </c>
      <c r="P16" s="182"/>
      <c r="Q16" s="183">
        <f>IF(L16="nio",0,IF(L16&gt;0,VLOOKUP(G16,'3-Productie normen'!A:M,VLOOKUP(L16,'3-Productie normen'!N:P,2,FALSE),FALSE)))</f>
        <v>0</v>
      </c>
      <c r="R16" s="183">
        <f t="shared" si="2"/>
        <v>0</v>
      </c>
      <c r="S16" s="184">
        <f>VLOOKUP(G16,'3-Productie normen'!A:M,11,FALSE)</f>
        <v>8925.0799999999981</v>
      </c>
      <c r="T16" s="184"/>
      <c r="V16" s="140">
        <f t="shared" si="3"/>
        <v>9733.6</v>
      </c>
    </row>
    <row r="17" spans="1:22" ht="14.15" customHeight="1">
      <c r="A17" s="157">
        <v>18</v>
      </c>
      <c r="B17" s="177" t="s">
        <v>55</v>
      </c>
      <c r="C17" s="177"/>
      <c r="D17" s="142" t="s">
        <v>128</v>
      </c>
      <c r="E17" s="178" t="s">
        <v>145</v>
      </c>
      <c r="F17" s="137" t="s">
        <v>146</v>
      </c>
      <c r="G17" s="137" t="s">
        <v>68</v>
      </c>
      <c r="H17" s="179" t="s">
        <v>134</v>
      </c>
      <c r="I17" s="180">
        <v>4.75</v>
      </c>
      <c r="J17" s="495">
        <v>1</v>
      </c>
      <c r="K17" s="495">
        <v>1</v>
      </c>
      <c r="L17" s="181">
        <v>80</v>
      </c>
      <c r="M17" s="181"/>
      <c r="N17" s="182" t="e">
        <f t="shared" si="0"/>
        <v>#DIV/0!</v>
      </c>
      <c r="O17" s="182">
        <f t="shared" si="1"/>
        <v>0</v>
      </c>
      <c r="P17" s="182"/>
      <c r="Q17" s="183">
        <f>IF(L17="nio",0,IF(L17&gt;0,VLOOKUP(G17,'3-Productie normen'!A:M,VLOOKUP(L17,'3-Productie normen'!N:P,2,FALSE),FALSE)))</f>
        <v>0</v>
      </c>
      <c r="R17" s="183">
        <f t="shared" si="2"/>
        <v>0</v>
      </c>
      <c r="S17" s="184">
        <f>VLOOKUP(G17,'3-Productie normen'!A:M,11,FALSE)</f>
        <v>8925.0799999999981</v>
      </c>
      <c r="T17" s="184"/>
      <c r="V17" s="140">
        <f t="shared" si="3"/>
        <v>380</v>
      </c>
    </row>
    <row r="18" spans="1:22" ht="14.15" customHeight="1">
      <c r="A18" s="157">
        <v>19</v>
      </c>
      <c r="B18" s="177" t="s">
        <v>55</v>
      </c>
      <c r="C18" s="177"/>
      <c r="D18" s="142" t="s">
        <v>147</v>
      </c>
      <c r="E18" s="178" t="s">
        <v>148</v>
      </c>
      <c r="F18" s="137" t="s">
        <v>149</v>
      </c>
      <c r="G18" s="137" t="s">
        <v>68</v>
      </c>
      <c r="H18" s="179" t="s">
        <v>131</v>
      </c>
      <c r="I18" s="180">
        <v>23.29</v>
      </c>
      <c r="J18" s="495">
        <v>1</v>
      </c>
      <c r="K18" s="495">
        <v>1</v>
      </c>
      <c r="L18" s="181">
        <v>80</v>
      </c>
      <c r="M18" s="181"/>
      <c r="N18" s="182" t="e">
        <f t="shared" si="0"/>
        <v>#DIV/0!</v>
      </c>
      <c r="O18" s="182">
        <f t="shared" si="1"/>
        <v>0</v>
      </c>
      <c r="P18" s="182"/>
      <c r="Q18" s="183">
        <f>IF(L18="nio",0,IF(L18&gt;0,VLOOKUP(G18,'3-Productie normen'!A:M,VLOOKUP(L18,'3-Productie normen'!N:P,2,FALSE),FALSE)))</f>
        <v>0</v>
      </c>
      <c r="R18" s="183">
        <f t="shared" si="2"/>
        <v>0</v>
      </c>
      <c r="S18" s="184">
        <f>VLOOKUP(G18,'3-Productie normen'!A:M,11,FALSE)</f>
        <v>8925.0799999999981</v>
      </c>
      <c r="T18" s="184"/>
      <c r="V18" s="140">
        <f t="shared" si="3"/>
        <v>1863.1999999999998</v>
      </c>
    </row>
    <row r="19" spans="1:22" ht="14.15" customHeight="1">
      <c r="A19" s="157">
        <v>20</v>
      </c>
      <c r="B19" s="177" t="s">
        <v>55</v>
      </c>
      <c r="C19" s="177"/>
      <c r="D19" s="142" t="s">
        <v>147</v>
      </c>
      <c r="E19" s="178" t="s">
        <v>150</v>
      </c>
      <c r="F19" s="137" t="s">
        <v>151</v>
      </c>
      <c r="G19" s="137" t="s">
        <v>68</v>
      </c>
      <c r="H19" s="179" t="s">
        <v>131</v>
      </c>
      <c r="I19" s="180">
        <v>15.37</v>
      </c>
      <c r="J19" s="495">
        <v>1</v>
      </c>
      <c r="K19" s="495">
        <v>1</v>
      </c>
      <c r="L19" s="181">
        <v>80</v>
      </c>
      <c r="M19" s="181"/>
      <c r="N19" s="182" t="e">
        <f t="shared" si="0"/>
        <v>#DIV/0!</v>
      </c>
      <c r="O19" s="182">
        <f t="shared" si="1"/>
        <v>0</v>
      </c>
      <c r="P19" s="182"/>
      <c r="Q19" s="183">
        <f>IF(L19="nio",0,IF(L19&gt;0,VLOOKUP(G19,'3-Productie normen'!A:M,VLOOKUP(L19,'3-Productie normen'!N:P,2,FALSE),FALSE)))</f>
        <v>0</v>
      </c>
      <c r="R19" s="183">
        <f t="shared" si="2"/>
        <v>0</v>
      </c>
      <c r="S19" s="184">
        <f>VLOOKUP(G19,'3-Productie normen'!A:M,11,FALSE)</f>
        <v>8925.0799999999981</v>
      </c>
      <c r="T19" s="184"/>
      <c r="V19" s="140">
        <f t="shared" si="3"/>
        <v>1229.5999999999999</v>
      </c>
    </row>
    <row r="20" spans="1:22" ht="14.15" customHeight="1">
      <c r="A20" s="157">
        <v>21</v>
      </c>
      <c r="B20" s="177" t="s">
        <v>55</v>
      </c>
      <c r="C20" s="177"/>
      <c r="D20" s="142" t="s">
        <v>147</v>
      </c>
      <c r="E20" s="178" t="s">
        <v>152</v>
      </c>
      <c r="F20" s="137" t="s">
        <v>153</v>
      </c>
      <c r="G20" s="137" t="s">
        <v>68</v>
      </c>
      <c r="H20" s="179" t="s">
        <v>131</v>
      </c>
      <c r="I20" s="180">
        <v>20.21</v>
      </c>
      <c r="J20" s="495">
        <v>1</v>
      </c>
      <c r="K20" s="495">
        <v>1</v>
      </c>
      <c r="L20" s="181">
        <v>80</v>
      </c>
      <c r="M20" s="181"/>
      <c r="N20" s="182" t="e">
        <f t="shared" si="0"/>
        <v>#DIV/0!</v>
      </c>
      <c r="O20" s="182">
        <f t="shared" si="1"/>
        <v>0</v>
      </c>
      <c r="P20" s="182"/>
      <c r="Q20" s="183">
        <f>IF(L20="nio",0,IF(L20&gt;0,VLOOKUP(G20,'3-Productie normen'!A:M,VLOOKUP(L20,'3-Productie normen'!N:P,2,FALSE),FALSE)))</f>
        <v>0</v>
      </c>
      <c r="R20" s="183">
        <f t="shared" si="2"/>
        <v>0</v>
      </c>
      <c r="S20" s="184">
        <f>VLOOKUP(G20,'3-Productie normen'!A:M,11,FALSE)</f>
        <v>8925.0799999999981</v>
      </c>
      <c r="T20" s="184"/>
      <c r="V20" s="140">
        <f t="shared" si="3"/>
        <v>1616.8000000000002</v>
      </c>
    </row>
    <row r="21" spans="1:22" ht="14.15" customHeight="1">
      <c r="A21" s="157">
        <v>22</v>
      </c>
      <c r="B21" s="177" t="s">
        <v>55</v>
      </c>
      <c r="C21" s="177"/>
      <c r="D21" s="142" t="s">
        <v>147</v>
      </c>
      <c r="E21" s="178" t="s">
        <v>154</v>
      </c>
      <c r="F21" s="137" t="s">
        <v>155</v>
      </c>
      <c r="G21" s="137" t="s">
        <v>68</v>
      </c>
      <c r="H21" s="179" t="s">
        <v>131</v>
      </c>
      <c r="I21" s="180">
        <v>19.579999999999998</v>
      </c>
      <c r="J21" s="495">
        <v>1</v>
      </c>
      <c r="K21" s="495">
        <v>1</v>
      </c>
      <c r="L21" s="181">
        <v>80</v>
      </c>
      <c r="M21" s="181"/>
      <c r="N21" s="182" t="e">
        <f t="shared" si="0"/>
        <v>#DIV/0!</v>
      </c>
      <c r="O21" s="182">
        <f t="shared" si="1"/>
        <v>0</v>
      </c>
      <c r="P21" s="182"/>
      <c r="Q21" s="183">
        <f>IF(L21="nio",0,IF(L21&gt;0,VLOOKUP(G21,'3-Productie normen'!A:M,VLOOKUP(L21,'3-Productie normen'!N:P,2,FALSE),FALSE)))</f>
        <v>0</v>
      </c>
      <c r="R21" s="183">
        <f t="shared" si="2"/>
        <v>0</v>
      </c>
      <c r="S21" s="184">
        <f>VLOOKUP(G21,'3-Productie normen'!A:M,11,FALSE)</f>
        <v>8925.0799999999981</v>
      </c>
      <c r="T21" s="184"/>
      <c r="V21" s="140">
        <f t="shared" si="3"/>
        <v>1566.3999999999999</v>
      </c>
    </row>
    <row r="22" spans="1:22" ht="14.15" customHeight="1">
      <c r="A22" s="157">
        <v>23</v>
      </c>
      <c r="B22" s="177" t="s">
        <v>55</v>
      </c>
      <c r="C22" s="177"/>
      <c r="D22" s="142" t="s">
        <v>147</v>
      </c>
      <c r="E22" s="178" t="s">
        <v>156</v>
      </c>
      <c r="F22" s="137" t="s">
        <v>157</v>
      </c>
      <c r="G22" s="137" t="s">
        <v>68</v>
      </c>
      <c r="H22" s="179" t="s">
        <v>131</v>
      </c>
      <c r="I22" s="180">
        <v>17.579999999999998</v>
      </c>
      <c r="J22" s="495">
        <v>1</v>
      </c>
      <c r="K22" s="495">
        <v>1</v>
      </c>
      <c r="L22" s="181">
        <v>80</v>
      </c>
      <c r="M22" s="181"/>
      <c r="N22" s="182" t="e">
        <f t="shared" si="0"/>
        <v>#DIV/0!</v>
      </c>
      <c r="O22" s="182">
        <f t="shared" si="1"/>
        <v>0</v>
      </c>
      <c r="P22" s="182"/>
      <c r="Q22" s="183">
        <f>IF(L22="nio",0,IF(L22&gt;0,VLOOKUP(G22,'3-Productie normen'!A:M,VLOOKUP(L22,'3-Productie normen'!N:P,2,FALSE),FALSE)))</f>
        <v>0</v>
      </c>
      <c r="R22" s="183">
        <f t="shared" si="2"/>
        <v>0</v>
      </c>
      <c r="S22" s="184">
        <f>VLOOKUP(G22,'3-Productie normen'!A:M,11,FALSE)</f>
        <v>8925.0799999999981</v>
      </c>
      <c r="T22" s="184"/>
      <c r="V22" s="140">
        <f t="shared" si="3"/>
        <v>1406.3999999999999</v>
      </c>
    </row>
    <row r="23" spans="1:22" ht="14.15" customHeight="1">
      <c r="A23" s="157">
        <v>24</v>
      </c>
      <c r="B23" s="177" t="s">
        <v>55</v>
      </c>
      <c r="C23" s="177"/>
      <c r="D23" s="142" t="s">
        <v>147</v>
      </c>
      <c r="E23" s="178" t="s">
        <v>158</v>
      </c>
      <c r="F23" s="177" t="s">
        <v>159</v>
      </c>
      <c r="G23" s="177" t="s">
        <v>68</v>
      </c>
      <c r="H23" s="179" t="s">
        <v>131</v>
      </c>
      <c r="I23" s="191">
        <v>17.71</v>
      </c>
      <c r="J23" s="495">
        <v>1</v>
      </c>
      <c r="K23" s="495">
        <v>1</v>
      </c>
      <c r="L23" s="181">
        <v>80</v>
      </c>
      <c r="M23" s="181"/>
      <c r="N23" s="182" t="e">
        <f t="shared" si="0"/>
        <v>#DIV/0!</v>
      </c>
      <c r="O23" s="182">
        <f t="shared" si="1"/>
        <v>0</v>
      </c>
      <c r="P23" s="182"/>
      <c r="Q23" s="183">
        <f>IF(L23="nio",0,IF(L23&gt;0,VLOOKUP(G23,'3-Productie normen'!A:M,VLOOKUP(L23,'3-Productie normen'!N:P,2,FALSE),FALSE)))</f>
        <v>0</v>
      </c>
      <c r="R23" s="183">
        <f t="shared" si="2"/>
        <v>0</v>
      </c>
      <c r="S23" s="184">
        <f>VLOOKUP(G23,'3-Productie normen'!A:M,11,FALSE)</f>
        <v>8925.0799999999981</v>
      </c>
      <c r="T23" s="184"/>
      <c r="V23" s="140">
        <f t="shared" si="3"/>
        <v>1416.8000000000002</v>
      </c>
    </row>
    <row r="24" spans="1:22" ht="14.15" customHeight="1">
      <c r="A24" s="157">
        <v>25</v>
      </c>
      <c r="B24" s="177" t="s">
        <v>55</v>
      </c>
      <c r="C24" s="177"/>
      <c r="D24" s="142" t="s">
        <v>147</v>
      </c>
      <c r="E24" s="178" t="s">
        <v>160</v>
      </c>
      <c r="F24" s="179" t="s">
        <v>161</v>
      </c>
      <c r="G24" s="179" t="s">
        <v>68</v>
      </c>
      <c r="H24" s="179" t="s">
        <v>131</v>
      </c>
      <c r="I24" s="191">
        <v>12.73</v>
      </c>
      <c r="J24" s="495">
        <v>1</v>
      </c>
      <c r="K24" s="495">
        <v>1</v>
      </c>
      <c r="L24" s="181">
        <v>80</v>
      </c>
      <c r="M24" s="181"/>
      <c r="N24" s="182" t="e">
        <f t="shared" si="0"/>
        <v>#DIV/0!</v>
      </c>
      <c r="O24" s="182">
        <f t="shared" si="1"/>
        <v>0</v>
      </c>
      <c r="P24" s="182"/>
      <c r="Q24" s="183">
        <f>IF(L24="nio",0,IF(L24&gt;0,VLOOKUP(G24,'3-Productie normen'!A:M,VLOOKUP(L24,'3-Productie normen'!N:P,2,FALSE),FALSE)))</f>
        <v>0</v>
      </c>
      <c r="R24" s="183">
        <f t="shared" si="2"/>
        <v>0</v>
      </c>
      <c r="S24" s="184">
        <f>VLOOKUP(G24,'3-Productie normen'!A:M,11,FALSE)</f>
        <v>8925.0799999999981</v>
      </c>
      <c r="T24" s="184"/>
      <c r="V24" s="140">
        <f t="shared" si="3"/>
        <v>1018.4000000000001</v>
      </c>
    </row>
    <row r="25" spans="1:22" ht="14.15" customHeight="1">
      <c r="A25" s="157">
        <v>26</v>
      </c>
      <c r="B25" s="177" t="s">
        <v>55</v>
      </c>
      <c r="C25" s="177"/>
      <c r="D25" s="142" t="s">
        <v>147</v>
      </c>
      <c r="E25" s="178" t="s">
        <v>162</v>
      </c>
      <c r="F25" s="179" t="s">
        <v>163</v>
      </c>
      <c r="G25" s="179" t="s">
        <v>68</v>
      </c>
      <c r="H25" s="179" t="s">
        <v>131</v>
      </c>
      <c r="I25" s="191">
        <v>20.5</v>
      </c>
      <c r="J25" s="495">
        <v>1</v>
      </c>
      <c r="K25" s="495">
        <v>1</v>
      </c>
      <c r="L25" s="181">
        <v>80</v>
      </c>
      <c r="M25" s="181"/>
      <c r="N25" s="182" t="e">
        <f t="shared" si="0"/>
        <v>#DIV/0!</v>
      </c>
      <c r="O25" s="182">
        <f t="shared" si="1"/>
        <v>0</v>
      </c>
      <c r="P25" s="182"/>
      <c r="Q25" s="183">
        <f>IF(L25="nio",0,IF(L25&gt;0,VLOOKUP(G25,'3-Productie normen'!A:M,VLOOKUP(L25,'3-Productie normen'!N:P,2,FALSE),FALSE)))</f>
        <v>0</v>
      </c>
      <c r="R25" s="183">
        <f t="shared" si="2"/>
        <v>0</v>
      </c>
      <c r="S25" s="184">
        <f>VLOOKUP(G25,'3-Productie normen'!A:M,11,FALSE)</f>
        <v>8925.0799999999981</v>
      </c>
      <c r="T25" s="184"/>
      <c r="V25" s="140">
        <f t="shared" si="3"/>
        <v>1640</v>
      </c>
    </row>
    <row r="26" spans="1:22" ht="14.15" customHeight="1">
      <c r="A26" s="157">
        <v>27</v>
      </c>
      <c r="B26" s="177" t="s">
        <v>55</v>
      </c>
      <c r="C26" s="177"/>
      <c r="D26" s="142" t="s">
        <v>147</v>
      </c>
      <c r="E26" s="178" t="s">
        <v>164</v>
      </c>
      <c r="F26" s="179" t="s">
        <v>165</v>
      </c>
      <c r="G26" s="179" t="s">
        <v>68</v>
      </c>
      <c r="H26" s="179" t="s">
        <v>134</v>
      </c>
      <c r="I26" s="191">
        <v>33.86</v>
      </c>
      <c r="J26" s="495">
        <v>1</v>
      </c>
      <c r="K26" s="495">
        <v>1</v>
      </c>
      <c r="L26" s="181">
        <v>80</v>
      </c>
      <c r="M26" s="181"/>
      <c r="N26" s="182" t="e">
        <f t="shared" si="0"/>
        <v>#DIV/0!</v>
      </c>
      <c r="O26" s="182">
        <f t="shared" si="1"/>
        <v>0</v>
      </c>
      <c r="P26" s="182"/>
      <c r="Q26" s="183">
        <f>IF(L26="nio",0,IF(L26&gt;0,VLOOKUP(G26,'3-Productie normen'!A:M,VLOOKUP(L26,'3-Productie normen'!N:P,2,FALSE),FALSE)))</f>
        <v>0</v>
      </c>
      <c r="R26" s="183">
        <f t="shared" si="2"/>
        <v>0</v>
      </c>
      <c r="S26" s="184">
        <f>VLOOKUP(G26,'3-Productie normen'!A:M,11,FALSE)</f>
        <v>8925.0799999999981</v>
      </c>
      <c r="T26" s="184"/>
      <c r="V26" s="140">
        <f t="shared" si="3"/>
        <v>2708.8</v>
      </c>
    </row>
    <row r="27" spans="1:22" ht="14.15" customHeight="1">
      <c r="A27" s="157">
        <v>28</v>
      </c>
      <c r="B27" s="177" t="s">
        <v>55</v>
      </c>
      <c r="C27" s="177"/>
      <c r="D27" s="142" t="s">
        <v>147</v>
      </c>
      <c r="E27" s="178" t="s">
        <v>166</v>
      </c>
      <c r="F27" s="179" t="s">
        <v>167</v>
      </c>
      <c r="G27" s="179" t="s">
        <v>68</v>
      </c>
      <c r="H27" s="179" t="s">
        <v>134</v>
      </c>
      <c r="I27" s="191">
        <v>20.260000000000002</v>
      </c>
      <c r="J27" s="495">
        <v>1</v>
      </c>
      <c r="K27" s="495">
        <v>1</v>
      </c>
      <c r="L27" s="181">
        <v>80</v>
      </c>
      <c r="M27" s="181"/>
      <c r="N27" s="182" t="e">
        <f t="shared" si="0"/>
        <v>#DIV/0!</v>
      </c>
      <c r="O27" s="182">
        <f t="shared" si="1"/>
        <v>0</v>
      </c>
      <c r="P27" s="182"/>
      <c r="Q27" s="183">
        <f>IF(L27="nio",0,IF(L27&gt;0,VLOOKUP(G27,'3-Productie normen'!A:M,VLOOKUP(L27,'3-Productie normen'!N:P,2,FALSE),FALSE)))</f>
        <v>0</v>
      </c>
      <c r="R27" s="183">
        <f t="shared" si="2"/>
        <v>0</v>
      </c>
      <c r="S27" s="184">
        <f>VLOOKUP(G27,'3-Productie normen'!A:M,11,FALSE)</f>
        <v>8925.0799999999981</v>
      </c>
      <c r="T27" s="184"/>
      <c r="V27" s="140">
        <f t="shared" si="3"/>
        <v>1620.8000000000002</v>
      </c>
    </row>
    <row r="28" spans="1:22" ht="14.15" customHeight="1">
      <c r="A28" s="157">
        <v>29</v>
      </c>
      <c r="B28" s="177" t="s">
        <v>55</v>
      </c>
      <c r="C28" s="177"/>
      <c r="D28" s="142" t="s">
        <v>147</v>
      </c>
      <c r="E28" s="178" t="s">
        <v>168</v>
      </c>
      <c r="F28" s="186" t="s">
        <v>169</v>
      </c>
      <c r="G28" s="186" t="s">
        <v>68</v>
      </c>
      <c r="H28" s="179" t="s">
        <v>134</v>
      </c>
      <c r="I28" s="191">
        <v>51.49</v>
      </c>
      <c r="J28" s="495">
        <v>1</v>
      </c>
      <c r="K28" s="495">
        <v>1</v>
      </c>
      <c r="L28" s="181">
        <v>80</v>
      </c>
      <c r="M28" s="181"/>
      <c r="N28" s="182" t="e">
        <f t="shared" si="0"/>
        <v>#DIV/0!</v>
      </c>
      <c r="O28" s="182">
        <f t="shared" si="1"/>
        <v>0</v>
      </c>
      <c r="P28" s="182"/>
      <c r="Q28" s="183">
        <f>IF(L28="nio",0,IF(L28&gt;0,VLOOKUP(G28,'3-Productie normen'!A:M,VLOOKUP(L28,'3-Productie normen'!N:P,2,FALSE),FALSE)))</f>
        <v>0</v>
      </c>
      <c r="R28" s="183">
        <f t="shared" si="2"/>
        <v>0</v>
      </c>
      <c r="S28" s="184">
        <f>VLOOKUP(G28,'3-Productie normen'!A:M,11,FALSE)</f>
        <v>8925.0799999999981</v>
      </c>
      <c r="T28" s="184"/>
      <c r="V28" s="140">
        <f t="shared" si="3"/>
        <v>4119.2</v>
      </c>
    </row>
    <row r="29" spans="1:22" ht="14.15" customHeight="1">
      <c r="A29" s="157">
        <v>30</v>
      </c>
      <c r="B29" s="177" t="s">
        <v>55</v>
      </c>
      <c r="C29" s="177"/>
      <c r="D29" s="142" t="s">
        <v>147</v>
      </c>
      <c r="E29" s="178" t="s">
        <v>170</v>
      </c>
      <c r="F29" s="187" t="s">
        <v>171</v>
      </c>
      <c r="G29" s="187" t="s">
        <v>68</v>
      </c>
      <c r="H29" s="188" t="s">
        <v>134</v>
      </c>
      <c r="I29" s="191">
        <v>67.33</v>
      </c>
      <c r="J29" s="495">
        <v>1</v>
      </c>
      <c r="K29" s="495">
        <v>1</v>
      </c>
      <c r="L29" s="181">
        <v>80</v>
      </c>
      <c r="M29" s="181"/>
      <c r="N29" s="182" t="e">
        <f t="shared" si="0"/>
        <v>#DIV/0!</v>
      </c>
      <c r="O29" s="182">
        <f t="shared" si="1"/>
        <v>0</v>
      </c>
      <c r="P29" s="182"/>
      <c r="Q29" s="183">
        <f>IF(L29="nio",0,IF(L29&gt;0,VLOOKUP(G29,'3-Productie normen'!A:M,VLOOKUP(L29,'3-Productie normen'!N:P,2,FALSE),FALSE)))</f>
        <v>0</v>
      </c>
      <c r="R29" s="183">
        <f t="shared" si="2"/>
        <v>0</v>
      </c>
      <c r="S29" s="184">
        <f>VLOOKUP(G29,'3-Productie normen'!A:M,11,FALSE)</f>
        <v>8925.0799999999981</v>
      </c>
      <c r="T29" s="184"/>
      <c r="V29" s="140">
        <f t="shared" si="3"/>
        <v>5386.4</v>
      </c>
    </row>
    <row r="30" spans="1:22" ht="14.15" customHeight="1">
      <c r="A30" s="157">
        <v>31</v>
      </c>
      <c r="B30" s="177" t="s">
        <v>55</v>
      </c>
      <c r="C30" s="177"/>
      <c r="D30" s="192" t="s">
        <v>172</v>
      </c>
      <c r="E30" s="189" t="s">
        <v>173</v>
      </c>
      <c r="F30" s="190" t="s">
        <v>174</v>
      </c>
      <c r="G30" s="190" t="s">
        <v>68</v>
      </c>
      <c r="H30" s="179" t="s">
        <v>134</v>
      </c>
      <c r="I30" s="191">
        <v>73.760000000000005</v>
      </c>
      <c r="J30" s="495">
        <v>1</v>
      </c>
      <c r="K30" s="495">
        <v>1</v>
      </c>
      <c r="L30" s="181">
        <v>80</v>
      </c>
      <c r="M30" s="181"/>
      <c r="N30" s="182" t="e">
        <f t="shared" si="0"/>
        <v>#DIV/0!</v>
      </c>
      <c r="O30" s="182">
        <f t="shared" si="1"/>
        <v>0</v>
      </c>
      <c r="P30" s="182"/>
      <c r="Q30" s="183">
        <f>IF(L30="nio",0,IF(L30&gt;0,VLOOKUP(G30,'3-Productie normen'!A:M,VLOOKUP(L30,'3-Productie normen'!N:P,2,FALSE),FALSE)))</f>
        <v>0</v>
      </c>
      <c r="R30" s="183">
        <f t="shared" si="2"/>
        <v>0</v>
      </c>
      <c r="S30" s="184">
        <f>VLOOKUP(G30,'3-Productie normen'!A:M,11,FALSE)</f>
        <v>8925.0799999999981</v>
      </c>
      <c r="T30" s="184"/>
      <c r="V30" s="140">
        <f t="shared" si="3"/>
        <v>5900.8</v>
      </c>
    </row>
    <row r="31" spans="1:22" ht="14.15" customHeight="1">
      <c r="A31" s="157">
        <v>32</v>
      </c>
      <c r="B31" s="177" t="s">
        <v>55</v>
      </c>
      <c r="C31" s="177"/>
      <c r="D31" s="142" t="s">
        <v>172</v>
      </c>
      <c r="E31" s="178" t="s">
        <v>175</v>
      </c>
      <c r="F31" s="179" t="s">
        <v>176</v>
      </c>
      <c r="G31" s="179" t="s">
        <v>68</v>
      </c>
      <c r="H31" s="179" t="s">
        <v>134</v>
      </c>
      <c r="I31" s="191">
        <v>28.3</v>
      </c>
      <c r="J31" s="495">
        <v>1</v>
      </c>
      <c r="K31" s="495">
        <v>1</v>
      </c>
      <c r="L31" s="181">
        <v>80</v>
      </c>
      <c r="M31" s="181"/>
      <c r="N31" s="182" t="e">
        <f t="shared" si="0"/>
        <v>#DIV/0!</v>
      </c>
      <c r="O31" s="182">
        <f t="shared" si="1"/>
        <v>0</v>
      </c>
      <c r="P31" s="182"/>
      <c r="Q31" s="183">
        <f>IF(L31="nio",0,IF(L31&gt;0,VLOOKUP(G31,'3-Productie normen'!A:M,VLOOKUP(L31,'3-Productie normen'!N:P,2,FALSE),FALSE)))</f>
        <v>0</v>
      </c>
      <c r="R31" s="183">
        <f t="shared" si="2"/>
        <v>0</v>
      </c>
      <c r="S31" s="184">
        <f>VLOOKUP(G31,'3-Productie normen'!A:M,11,FALSE)</f>
        <v>8925.0799999999981</v>
      </c>
      <c r="T31" s="184"/>
      <c r="V31" s="140">
        <f t="shared" si="3"/>
        <v>2264</v>
      </c>
    </row>
    <row r="32" spans="1:22" ht="14.15" customHeight="1">
      <c r="A32" s="157">
        <v>33</v>
      </c>
      <c r="B32" s="177" t="s">
        <v>55</v>
      </c>
      <c r="C32" s="177"/>
      <c r="D32" s="142" t="s">
        <v>172</v>
      </c>
      <c r="E32" s="178" t="s">
        <v>177</v>
      </c>
      <c r="F32" s="137" t="s">
        <v>178</v>
      </c>
      <c r="G32" s="137" t="s">
        <v>68</v>
      </c>
      <c r="H32" s="179" t="s">
        <v>131</v>
      </c>
      <c r="I32" s="191">
        <v>26.92</v>
      </c>
      <c r="J32" s="495">
        <v>1</v>
      </c>
      <c r="K32" s="495">
        <v>1</v>
      </c>
      <c r="L32" s="181">
        <v>80</v>
      </c>
      <c r="M32" s="181"/>
      <c r="N32" s="182" t="e">
        <f t="shared" si="0"/>
        <v>#DIV/0!</v>
      </c>
      <c r="O32" s="182">
        <f t="shared" si="1"/>
        <v>0</v>
      </c>
      <c r="P32" s="182"/>
      <c r="Q32" s="183">
        <f>IF(L32="nio",0,IF(L32&gt;0,VLOOKUP(G32,'3-Productie normen'!A:M,VLOOKUP(L32,'3-Productie normen'!N:P,2,FALSE),FALSE)))</f>
        <v>0</v>
      </c>
      <c r="R32" s="183">
        <f t="shared" si="2"/>
        <v>0</v>
      </c>
      <c r="S32" s="184">
        <f>VLOOKUP(G32,'3-Productie normen'!A:M,11,FALSE)</f>
        <v>8925.0799999999981</v>
      </c>
      <c r="T32" s="184"/>
      <c r="V32" s="140">
        <f t="shared" si="3"/>
        <v>2153.6000000000004</v>
      </c>
    </row>
    <row r="33" spans="1:22" ht="14.15" customHeight="1">
      <c r="A33" s="157">
        <v>34</v>
      </c>
      <c r="B33" s="177" t="s">
        <v>55</v>
      </c>
      <c r="C33" s="177"/>
      <c r="D33" s="142" t="s">
        <v>172</v>
      </c>
      <c r="E33" s="178" t="s">
        <v>179</v>
      </c>
      <c r="F33" s="137" t="s">
        <v>180</v>
      </c>
      <c r="G33" s="137" t="s">
        <v>68</v>
      </c>
      <c r="H33" s="179" t="s">
        <v>131</v>
      </c>
      <c r="I33" s="191">
        <v>45.16</v>
      </c>
      <c r="J33" s="495">
        <v>1</v>
      </c>
      <c r="K33" s="495">
        <v>1</v>
      </c>
      <c r="L33" s="181">
        <v>80</v>
      </c>
      <c r="M33" s="181"/>
      <c r="N33" s="182" t="e">
        <f t="shared" si="0"/>
        <v>#DIV/0!</v>
      </c>
      <c r="O33" s="182">
        <f t="shared" si="1"/>
        <v>0</v>
      </c>
      <c r="P33" s="182"/>
      <c r="Q33" s="183">
        <f>IF(L33="nio",0,IF(L33&gt;0,VLOOKUP(G33,'3-Productie normen'!A:M,VLOOKUP(L33,'3-Productie normen'!N:P,2,FALSE),FALSE)))</f>
        <v>0</v>
      </c>
      <c r="R33" s="183">
        <f t="shared" si="2"/>
        <v>0</v>
      </c>
      <c r="S33" s="184">
        <f>VLOOKUP(G33,'3-Productie normen'!A:M,11,FALSE)</f>
        <v>8925.0799999999981</v>
      </c>
      <c r="T33" s="184"/>
      <c r="V33" s="140">
        <f t="shared" si="3"/>
        <v>3612.7999999999997</v>
      </c>
    </row>
    <row r="34" spans="1:22" ht="14.15" customHeight="1">
      <c r="A34" s="157">
        <v>35</v>
      </c>
      <c r="B34" s="177" t="s">
        <v>55</v>
      </c>
      <c r="C34" s="177"/>
      <c r="D34" s="142" t="s">
        <v>172</v>
      </c>
      <c r="E34" s="178" t="s">
        <v>181</v>
      </c>
      <c r="F34" s="137" t="s">
        <v>182</v>
      </c>
      <c r="G34" s="137" t="s">
        <v>68</v>
      </c>
      <c r="H34" s="179" t="s">
        <v>131</v>
      </c>
      <c r="I34" s="191">
        <v>34.36</v>
      </c>
      <c r="J34" s="495">
        <v>1</v>
      </c>
      <c r="K34" s="495">
        <v>1</v>
      </c>
      <c r="L34" s="181">
        <v>80</v>
      </c>
      <c r="M34" s="181"/>
      <c r="N34" s="182" t="e">
        <f t="shared" si="0"/>
        <v>#DIV/0!</v>
      </c>
      <c r="O34" s="182">
        <f t="shared" si="1"/>
        <v>0</v>
      </c>
      <c r="P34" s="182"/>
      <c r="Q34" s="183">
        <f>IF(L34="nio",0,IF(L34&gt;0,VLOOKUP(G34,'3-Productie normen'!A:M,VLOOKUP(L34,'3-Productie normen'!N:P,2,FALSE),FALSE)))</f>
        <v>0</v>
      </c>
      <c r="R34" s="183">
        <f t="shared" si="2"/>
        <v>0</v>
      </c>
      <c r="S34" s="184">
        <f>VLOOKUP(G34,'3-Productie normen'!A:M,11,FALSE)</f>
        <v>8925.0799999999981</v>
      </c>
      <c r="T34" s="184"/>
      <c r="V34" s="140">
        <f t="shared" si="3"/>
        <v>2748.8</v>
      </c>
    </row>
    <row r="35" spans="1:22" ht="14.15" customHeight="1">
      <c r="A35" s="157">
        <v>36</v>
      </c>
      <c r="B35" s="177" t="s">
        <v>55</v>
      </c>
      <c r="C35" s="177"/>
      <c r="D35" s="142" t="s">
        <v>172</v>
      </c>
      <c r="E35" s="178" t="s">
        <v>183</v>
      </c>
      <c r="F35" s="137" t="s">
        <v>184</v>
      </c>
      <c r="G35" s="137" t="s">
        <v>68</v>
      </c>
      <c r="H35" s="179" t="s">
        <v>131</v>
      </c>
      <c r="I35" s="191">
        <v>40.99</v>
      </c>
      <c r="J35" s="495">
        <v>1</v>
      </c>
      <c r="K35" s="495">
        <v>1</v>
      </c>
      <c r="L35" s="181">
        <v>80</v>
      </c>
      <c r="M35" s="181"/>
      <c r="N35" s="182" t="e">
        <f t="shared" si="0"/>
        <v>#DIV/0!</v>
      </c>
      <c r="O35" s="182">
        <f t="shared" si="1"/>
        <v>0</v>
      </c>
      <c r="P35" s="182"/>
      <c r="Q35" s="183">
        <f>IF(L35="nio",0,IF(L35&gt;0,VLOOKUP(G35,'3-Productie normen'!A:M,VLOOKUP(L35,'3-Productie normen'!N:P,2,FALSE),FALSE)))</f>
        <v>0</v>
      </c>
      <c r="R35" s="183">
        <f t="shared" si="2"/>
        <v>0</v>
      </c>
      <c r="S35" s="184">
        <f>VLOOKUP(G35,'3-Productie normen'!A:M,11,FALSE)</f>
        <v>8925.0799999999981</v>
      </c>
      <c r="T35" s="184"/>
      <c r="V35" s="140">
        <f t="shared" si="3"/>
        <v>3279.2000000000003</v>
      </c>
    </row>
    <row r="36" spans="1:22" ht="14.15" customHeight="1">
      <c r="A36" s="157">
        <v>37</v>
      </c>
      <c r="B36" s="177" t="s">
        <v>55</v>
      </c>
      <c r="C36" s="177"/>
      <c r="D36" s="142" t="s">
        <v>185</v>
      </c>
      <c r="E36" s="178" t="s">
        <v>186</v>
      </c>
      <c r="F36" s="137" t="s">
        <v>187</v>
      </c>
      <c r="G36" s="137" t="s">
        <v>68</v>
      </c>
      <c r="H36" s="179" t="s">
        <v>131</v>
      </c>
      <c r="I36" s="191">
        <v>23.16</v>
      </c>
      <c r="J36" s="495">
        <v>1</v>
      </c>
      <c r="K36" s="495">
        <v>1</v>
      </c>
      <c r="L36" s="181">
        <v>80</v>
      </c>
      <c r="M36" s="181"/>
      <c r="N36" s="182" t="e">
        <f t="shared" si="0"/>
        <v>#DIV/0!</v>
      </c>
      <c r="O36" s="182">
        <f t="shared" si="1"/>
        <v>0</v>
      </c>
      <c r="P36" s="182"/>
      <c r="Q36" s="183">
        <f>IF(L36="nio",0,IF(L36&gt;0,VLOOKUP(G36,'3-Productie normen'!A:M,VLOOKUP(L36,'3-Productie normen'!N:P,2,FALSE),FALSE)))</f>
        <v>0</v>
      </c>
      <c r="R36" s="183">
        <f t="shared" si="2"/>
        <v>0</v>
      </c>
      <c r="S36" s="184">
        <f>VLOOKUP(G36,'3-Productie normen'!A:M,11,FALSE)</f>
        <v>8925.0799999999981</v>
      </c>
      <c r="T36" s="184"/>
      <c r="V36" s="140">
        <f t="shared" si="3"/>
        <v>1852.8</v>
      </c>
    </row>
    <row r="37" spans="1:22" ht="14.15" customHeight="1">
      <c r="A37" s="157">
        <v>38</v>
      </c>
      <c r="B37" s="177" t="s">
        <v>55</v>
      </c>
      <c r="C37" s="177"/>
      <c r="D37" s="142" t="s">
        <v>188</v>
      </c>
      <c r="E37" s="178" t="s">
        <v>189</v>
      </c>
      <c r="F37" s="137" t="s">
        <v>190</v>
      </c>
      <c r="G37" s="137" t="s">
        <v>68</v>
      </c>
      <c r="H37" s="179" t="s">
        <v>131</v>
      </c>
      <c r="I37" s="191">
        <v>22.91</v>
      </c>
      <c r="J37" s="495">
        <v>1</v>
      </c>
      <c r="K37" s="495">
        <v>1</v>
      </c>
      <c r="L37" s="181">
        <v>80</v>
      </c>
      <c r="M37" s="181"/>
      <c r="N37" s="182" t="e">
        <f t="shared" si="0"/>
        <v>#DIV/0!</v>
      </c>
      <c r="O37" s="182">
        <f t="shared" si="1"/>
        <v>0</v>
      </c>
      <c r="P37" s="182"/>
      <c r="Q37" s="183">
        <f>IF(L37="nio",0,IF(L37&gt;0,VLOOKUP(G37,'3-Productie normen'!A:M,VLOOKUP(L37,'3-Productie normen'!N:P,2,FALSE),FALSE)))</f>
        <v>0</v>
      </c>
      <c r="R37" s="183">
        <f t="shared" si="2"/>
        <v>0</v>
      </c>
      <c r="S37" s="184">
        <f>VLOOKUP(G37,'3-Productie normen'!A:M,11,FALSE)</f>
        <v>8925.0799999999981</v>
      </c>
      <c r="T37" s="184"/>
      <c r="V37" s="140">
        <f t="shared" si="3"/>
        <v>1832.8</v>
      </c>
    </row>
    <row r="38" spans="1:22" ht="14.15" customHeight="1">
      <c r="A38" s="157">
        <v>39</v>
      </c>
      <c r="B38" s="177" t="s">
        <v>55</v>
      </c>
      <c r="C38" s="177"/>
      <c r="D38" s="142" t="s">
        <v>188</v>
      </c>
      <c r="E38" s="178" t="s">
        <v>191</v>
      </c>
      <c r="F38" s="137" t="s">
        <v>192</v>
      </c>
      <c r="G38" s="137" t="s">
        <v>68</v>
      </c>
      <c r="H38" s="179" t="s">
        <v>131</v>
      </c>
      <c r="I38" s="191">
        <v>27.89</v>
      </c>
      <c r="J38" s="495">
        <v>1</v>
      </c>
      <c r="K38" s="495">
        <v>1</v>
      </c>
      <c r="L38" s="181">
        <v>80</v>
      </c>
      <c r="M38" s="181"/>
      <c r="N38" s="182" t="e">
        <f t="shared" si="0"/>
        <v>#DIV/0!</v>
      </c>
      <c r="O38" s="182">
        <f t="shared" si="1"/>
        <v>0</v>
      </c>
      <c r="P38" s="182"/>
      <c r="Q38" s="183">
        <f>IF(L38="nio",0,IF(L38&gt;0,VLOOKUP(G38,'3-Productie normen'!A:M,VLOOKUP(L38,'3-Productie normen'!N:P,2,FALSE),FALSE)))</f>
        <v>0</v>
      </c>
      <c r="R38" s="183">
        <f t="shared" si="2"/>
        <v>0</v>
      </c>
      <c r="S38" s="184">
        <f>VLOOKUP(G38,'3-Productie normen'!A:M,11,FALSE)</f>
        <v>8925.0799999999981</v>
      </c>
      <c r="T38" s="184"/>
      <c r="V38" s="140">
        <f t="shared" si="3"/>
        <v>2231.1999999999998</v>
      </c>
    </row>
    <row r="39" spans="1:22" ht="14.15" customHeight="1">
      <c r="A39" s="157">
        <v>40</v>
      </c>
      <c r="B39" s="177" t="s">
        <v>55</v>
      </c>
      <c r="C39" s="177"/>
      <c r="D39" s="142" t="s">
        <v>188</v>
      </c>
      <c r="E39" s="178" t="s">
        <v>193</v>
      </c>
      <c r="F39" s="137" t="s">
        <v>194</v>
      </c>
      <c r="G39" s="137" t="s">
        <v>68</v>
      </c>
      <c r="H39" s="179" t="s">
        <v>134</v>
      </c>
      <c r="I39" s="191">
        <v>71.05</v>
      </c>
      <c r="J39" s="495">
        <v>1</v>
      </c>
      <c r="K39" s="495">
        <v>1</v>
      </c>
      <c r="L39" s="181">
        <v>80</v>
      </c>
      <c r="M39" s="181"/>
      <c r="N39" s="182" t="e">
        <f t="shared" si="0"/>
        <v>#DIV/0!</v>
      </c>
      <c r="O39" s="182">
        <f t="shared" si="1"/>
        <v>0</v>
      </c>
      <c r="P39" s="182"/>
      <c r="Q39" s="183">
        <f>IF(L39="nio",0,IF(L39&gt;0,VLOOKUP(G39,'3-Productie normen'!A:M,VLOOKUP(L39,'3-Productie normen'!N:P,2,FALSE),FALSE)))</f>
        <v>0</v>
      </c>
      <c r="R39" s="183">
        <f t="shared" si="2"/>
        <v>0</v>
      </c>
      <c r="S39" s="184">
        <f>VLOOKUP(G39,'3-Productie normen'!A:M,11,FALSE)</f>
        <v>8925.0799999999981</v>
      </c>
      <c r="T39" s="184"/>
      <c r="V39" s="140">
        <f t="shared" si="3"/>
        <v>5684</v>
      </c>
    </row>
    <row r="40" spans="1:22" ht="14.15" customHeight="1">
      <c r="A40" s="157">
        <v>41</v>
      </c>
      <c r="B40" s="177" t="s">
        <v>55</v>
      </c>
      <c r="C40" s="177"/>
      <c r="D40" s="142" t="s">
        <v>188</v>
      </c>
      <c r="E40" s="178" t="s">
        <v>195</v>
      </c>
      <c r="F40" s="137" t="s">
        <v>196</v>
      </c>
      <c r="G40" s="137" t="s">
        <v>68</v>
      </c>
      <c r="H40" s="179" t="s">
        <v>131</v>
      </c>
      <c r="I40" s="191">
        <v>11.36</v>
      </c>
      <c r="J40" s="495">
        <v>1</v>
      </c>
      <c r="K40" s="495">
        <v>1</v>
      </c>
      <c r="L40" s="181">
        <v>80</v>
      </c>
      <c r="M40" s="181"/>
      <c r="N40" s="182" t="e">
        <f t="shared" si="0"/>
        <v>#DIV/0!</v>
      </c>
      <c r="O40" s="182">
        <f t="shared" si="1"/>
        <v>0</v>
      </c>
      <c r="P40" s="182"/>
      <c r="Q40" s="183">
        <f>IF(L40="nio",0,IF(L40&gt;0,VLOOKUP(G40,'3-Productie normen'!A:M,VLOOKUP(L40,'3-Productie normen'!N:P,2,FALSE),FALSE)))</f>
        <v>0</v>
      </c>
      <c r="R40" s="183">
        <f t="shared" si="2"/>
        <v>0</v>
      </c>
      <c r="S40" s="184">
        <f>VLOOKUP(G40,'3-Productie normen'!A:M,11,FALSE)</f>
        <v>8925.0799999999981</v>
      </c>
      <c r="T40" s="184"/>
      <c r="V40" s="140">
        <f t="shared" si="3"/>
        <v>908.8</v>
      </c>
    </row>
    <row r="41" spans="1:22" ht="14.15" customHeight="1">
      <c r="A41" s="157">
        <v>42</v>
      </c>
      <c r="B41" s="177" t="s">
        <v>55</v>
      </c>
      <c r="C41" s="177"/>
      <c r="D41" s="142" t="s">
        <v>188</v>
      </c>
      <c r="E41" s="178" t="s">
        <v>197</v>
      </c>
      <c r="F41" s="137" t="s">
        <v>198</v>
      </c>
      <c r="G41" s="137" t="s">
        <v>68</v>
      </c>
      <c r="H41" s="179" t="s">
        <v>131</v>
      </c>
      <c r="I41" s="191">
        <v>28.18</v>
      </c>
      <c r="J41" s="495">
        <v>1</v>
      </c>
      <c r="K41" s="495">
        <v>1</v>
      </c>
      <c r="L41" s="181">
        <v>80</v>
      </c>
      <c r="M41" s="181"/>
      <c r="N41" s="182" t="e">
        <f t="shared" si="0"/>
        <v>#DIV/0!</v>
      </c>
      <c r="O41" s="182">
        <f t="shared" si="1"/>
        <v>0</v>
      </c>
      <c r="P41" s="182"/>
      <c r="Q41" s="183">
        <f>IF(L41="nio",0,IF(L41&gt;0,VLOOKUP(G41,'3-Productie normen'!A:M,VLOOKUP(L41,'3-Productie normen'!N:P,2,FALSE),FALSE)))</f>
        <v>0</v>
      </c>
      <c r="R41" s="183">
        <f t="shared" si="2"/>
        <v>0</v>
      </c>
      <c r="S41" s="184">
        <f>VLOOKUP(G41,'3-Productie normen'!A:M,11,FALSE)</f>
        <v>8925.0799999999981</v>
      </c>
      <c r="T41" s="184"/>
      <c r="V41" s="140">
        <f t="shared" si="3"/>
        <v>2254.4</v>
      </c>
    </row>
    <row r="42" spans="1:22" ht="14.15" customHeight="1">
      <c r="A42" s="157">
        <v>43</v>
      </c>
      <c r="B42" s="177" t="s">
        <v>55</v>
      </c>
      <c r="C42" s="177"/>
      <c r="D42" s="142" t="s">
        <v>188</v>
      </c>
      <c r="E42" s="178" t="s">
        <v>199</v>
      </c>
      <c r="F42" s="137" t="s">
        <v>200</v>
      </c>
      <c r="G42" s="137" t="s">
        <v>68</v>
      </c>
      <c r="H42" s="179" t="s">
        <v>131</v>
      </c>
      <c r="I42" s="191">
        <v>11.32</v>
      </c>
      <c r="J42" s="495">
        <v>1</v>
      </c>
      <c r="K42" s="495">
        <v>1</v>
      </c>
      <c r="L42" s="181">
        <v>80</v>
      </c>
      <c r="M42" s="181"/>
      <c r="N42" s="182" t="e">
        <f t="shared" si="0"/>
        <v>#DIV/0!</v>
      </c>
      <c r="O42" s="182">
        <f t="shared" si="1"/>
        <v>0</v>
      </c>
      <c r="P42" s="182"/>
      <c r="Q42" s="183">
        <f>IF(L42="nio",0,IF(L42&gt;0,VLOOKUP(G42,'3-Productie normen'!A:M,VLOOKUP(L42,'3-Productie normen'!N:P,2,FALSE),FALSE)))</f>
        <v>0</v>
      </c>
      <c r="R42" s="183">
        <f t="shared" si="2"/>
        <v>0</v>
      </c>
      <c r="S42" s="184">
        <f>VLOOKUP(G42,'3-Productie normen'!A:M,11,FALSE)</f>
        <v>8925.0799999999981</v>
      </c>
      <c r="T42" s="184"/>
      <c r="V42" s="140">
        <f t="shared" si="3"/>
        <v>905.6</v>
      </c>
    </row>
    <row r="43" spans="1:22" ht="14.15" customHeight="1">
      <c r="A43" s="157">
        <v>44</v>
      </c>
      <c r="B43" s="177" t="s">
        <v>55</v>
      </c>
      <c r="C43" s="177"/>
      <c r="D43" s="142" t="s">
        <v>188</v>
      </c>
      <c r="E43" s="178" t="s">
        <v>201</v>
      </c>
      <c r="F43" s="137" t="s">
        <v>202</v>
      </c>
      <c r="G43" s="137" t="s">
        <v>68</v>
      </c>
      <c r="H43" s="179" t="s">
        <v>131</v>
      </c>
      <c r="I43" s="191">
        <v>27.89</v>
      </c>
      <c r="J43" s="495">
        <v>1</v>
      </c>
      <c r="K43" s="495">
        <v>1</v>
      </c>
      <c r="L43" s="181">
        <v>80</v>
      </c>
      <c r="M43" s="181"/>
      <c r="N43" s="182" t="e">
        <f t="shared" si="0"/>
        <v>#DIV/0!</v>
      </c>
      <c r="O43" s="182">
        <f t="shared" si="1"/>
        <v>0</v>
      </c>
      <c r="P43" s="182"/>
      <c r="Q43" s="183">
        <f>IF(L43="nio",0,IF(L43&gt;0,VLOOKUP(G43,'3-Productie normen'!A:M,VLOOKUP(L43,'3-Productie normen'!N:P,2,FALSE),FALSE)))</f>
        <v>0</v>
      </c>
      <c r="R43" s="183">
        <f t="shared" si="2"/>
        <v>0</v>
      </c>
      <c r="S43" s="184">
        <f>VLOOKUP(G43,'3-Productie normen'!A:M,11,FALSE)</f>
        <v>8925.0799999999981</v>
      </c>
      <c r="T43" s="184"/>
      <c r="V43" s="140">
        <f t="shared" si="3"/>
        <v>2231.1999999999998</v>
      </c>
    </row>
    <row r="44" spans="1:22" ht="14.15" customHeight="1">
      <c r="A44" s="157">
        <v>45</v>
      </c>
      <c r="B44" s="177" t="s">
        <v>55</v>
      </c>
      <c r="C44" s="177"/>
      <c r="D44" s="142" t="s">
        <v>203</v>
      </c>
      <c r="E44" s="178" t="s">
        <v>204</v>
      </c>
      <c r="F44" s="177" t="s">
        <v>205</v>
      </c>
      <c r="G44" s="177" t="s">
        <v>68</v>
      </c>
      <c r="H44" s="179" t="s">
        <v>131</v>
      </c>
      <c r="I44" s="180">
        <v>19.2</v>
      </c>
      <c r="J44" s="495">
        <v>1</v>
      </c>
      <c r="K44" s="495">
        <v>1</v>
      </c>
      <c r="L44" s="181">
        <v>80</v>
      </c>
      <c r="M44" s="181"/>
      <c r="N44" s="182" t="e">
        <f t="shared" si="0"/>
        <v>#DIV/0!</v>
      </c>
      <c r="O44" s="182">
        <f t="shared" si="1"/>
        <v>0</v>
      </c>
      <c r="P44" s="182"/>
      <c r="Q44" s="183">
        <f>IF(L44="nio",0,IF(L44&gt;0,VLOOKUP(G44,'3-Productie normen'!A:M,VLOOKUP(L44,'3-Productie normen'!N:P,2,FALSE),FALSE)))</f>
        <v>0</v>
      </c>
      <c r="R44" s="183">
        <f t="shared" si="2"/>
        <v>0</v>
      </c>
      <c r="S44" s="184">
        <f>VLOOKUP(G44,'3-Productie normen'!A:M,11,FALSE)</f>
        <v>8925.0799999999981</v>
      </c>
      <c r="T44" s="184"/>
      <c r="V44" s="140">
        <f t="shared" si="3"/>
        <v>1536</v>
      </c>
    </row>
    <row r="45" spans="1:22" ht="14.15" customHeight="1">
      <c r="A45" s="157">
        <v>46</v>
      </c>
      <c r="B45" s="177" t="s">
        <v>55</v>
      </c>
      <c r="C45" s="177"/>
      <c r="D45" s="142" t="s">
        <v>203</v>
      </c>
      <c r="E45" s="178" t="s">
        <v>206</v>
      </c>
      <c r="F45" s="177" t="s">
        <v>207</v>
      </c>
      <c r="G45" s="177" t="s">
        <v>68</v>
      </c>
      <c r="H45" s="179" t="s">
        <v>131</v>
      </c>
      <c r="I45" s="180">
        <v>27.89</v>
      </c>
      <c r="J45" s="495">
        <v>1</v>
      </c>
      <c r="K45" s="495">
        <v>1</v>
      </c>
      <c r="L45" s="181">
        <v>80</v>
      </c>
      <c r="M45" s="181"/>
      <c r="N45" s="182" t="e">
        <f t="shared" si="0"/>
        <v>#DIV/0!</v>
      </c>
      <c r="O45" s="182">
        <f t="shared" si="1"/>
        <v>0</v>
      </c>
      <c r="P45" s="182"/>
      <c r="Q45" s="183">
        <f>IF(L45="nio",0,IF(L45&gt;0,VLOOKUP(G45,'3-Productie normen'!A:M,VLOOKUP(L45,'3-Productie normen'!N:P,2,FALSE),FALSE)))</f>
        <v>0</v>
      </c>
      <c r="R45" s="183">
        <f t="shared" si="2"/>
        <v>0</v>
      </c>
      <c r="S45" s="184">
        <f>VLOOKUP(G45,'3-Productie normen'!A:M,11,FALSE)</f>
        <v>8925.0799999999981</v>
      </c>
      <c r="T45" s="184"/>
      <c r="V45" s="140">
        <f t="shared" si="3"/>
        <v>2231.1999999999998</v>
      </c>
    </row>
    <row r="46" spans="1:22" ht="14.15" customHeight="1">
      <c r="A46" s="157">
        <v>47</v>
      </c>
      <c r="B46" s="177" t="s">
        <v>55</v>
      </c>
      <c r="C46" s="177"/>
      <c r="D46" s="142" t="s">
        <v>203</v>
      </c>
      <c r="E46" s="178" t="s">
        <v>208</v>
      </c>
      <c r="F46" s="177" t="s">
        <v>209</v>
      </c>
      <c r="G46" s="177" t="s">
        <v>68</v>
      </c>
      <c r="H46" s="179" t="s">
        <v>131</v>
      </c>
      <c r="I46" s="180">
        <v>15.28</v>
      </c>
      <c r="J46" s="495">
        <v>1</v>
      </c>
      <c r="K46" s="495">
        <v>1</v>
      </c>
      <c r="L46" s="181">
        <v>80</v>
      </c>
      <c r="M46" s="181"/>
      <c r="N46" s="182" t="e">
        <f t="shared" si="0"/>
        <v>#DIV/0!</v>
      </c>
      <c r="O46" s="182">
        <f t="shared" si="1"/>
        <v>0</v>
      </c>
      <c r="P46" s="182"/>
      <c r="Q46" s="183">
        <f>IF(L46="nio",0,IF(L46&gt;0,VLOOKUP(G46,'3-Productie normen'!A:M,VLOOKUP(L46,'3-Productie normen'!N:P,2,FALSE),FALSE)))</f>
        <v>0</v>
      </c>
      <c r="R46" s="183">
        <f t="shared" si="2"/>
        <v>0</v>
      </c>
      <c r="S46" s="184">
        <f>VLOOKUP(G46,'3-Productie normen'!A:M,11,FALSE)</f>
        <v>8925.0799999999981</v>
      </c>
      <c r="T46" s="184"/>
      <c r="V46" s="140">
        <f t="shared" si="3"/>
        <v>1222.3999999999999</v>
      </c>
    </row>
    <row r="47" spans="1:22" ht="14.15" customHeight="1">
      <c r="A47" s="157">
        <v>48</v>
      </c>
      <c r="B47" s="177" t="s">
        <v>55</v>
      </c>
      <c r="C47" s="177"/>
      <c r="D47" s="142" t="s">
        <v>203</v>
      </c>
      <c r="E47" s="178" t="s">
        <v>210</v>
      </c>
      <c r="F47" s="179" t="s">
        <v>211</v>
      </c>
      <c r="G47" s="179" t="s">
        <v>68</v>
      </c>
      <c r="H47" s="179" t="s">
        <v>131</v>
      </c>
      <c r="I47" s="180">
        <v>15.28</v>
      </c>
      <c r="J47" s="495">
        <v>1</v>
      </c>
      <c r="K47" s="495">
        <v>1</v>
      </c>
      <c r="L47" s="181">
        <v>80</v>
      </c>
      <c r="M47" s="181"/>
      <c r="N47" s="182" t="e">
        <f t="shared" si="0"/>
        <v>#DIV/0!</v>
      </c>
      <c r="O47" s="182">
        <f t="shared" si="1"/>
        <v>0</v>
      </c>
      <c r="P47" s="182"/>
      <c r="Q47" s="183">
        <f>IF(L47="nio",0,IF(L47&gt;0,VLOOKUP(G47,'3-Productie normen'!A:M,VLOOKUP(L47,'3-Productie normen'!N:P,2,FALSE),FALSE)))</f>
        <v>0</v>
      </c>
      <c r="R47" s="183">
        <f t="shared" si="2"/>
        <v>0</v>
      </c>
      <c r="S47" s="184">
        <f>VLOOKUP(G47,'3-Productie normen'!A:M,11,FALSE)</f>
        <v>8925.0799999999981</v>
      </c>
      <c r="T47" s="184"/>
      <c r="V47" s="140">
        <f t="shared" si="3"/>
        <v>1222.3999999999999</v>
      </c>
    </row>
    <row r="48" spans="1:22" ht="14.15" customHeight="1">
      <c r="A48" s="157">
        <v>49</v>
      </c>
      <c r="B48" s="177" t="s">
        <v>55</v>
      </c>
      <c r="C48" s="177"/>
      <c r="D48" s="142" t="s">
        <v>203</v>
      </c>
      <c r="E48" s="178" t="s">
        <v>212</v>
      </c>
      <c r="F48" s="179" t="s">
        <v>211</v>
      </c>
      <c r="G48" s="179" t="s">
        <v>68</v>
      </c>
      <c r="H48" s="179" t="s">
        <v>131</v>
      </c>
      <c r="I48" s="180">
        <v>19.2</v>
      </c>
      <c r="J48" s="495">
        <v>1</v>
      </c>
      <c r="K48" s="495">
        <v>1</v>
      </c>
      <c r="L48" s="181">
        <v>80</v>
      </c>
      <c r="M48" s="181"/>
      <c r="N48" s="182" t="e">
        <f t="shared" si="0"/>
        <v>#DIV/0!</v>
      </c>
      <c r="O48" s="182">
        <f t="shared" si="1"/>
        <v>0</v>
      </c>
      <c r="P48" s="182"/>
      <c r="Q48" s="183">
        <f>IF(L48="nio",0,IF(L48&gt;0,VLOOKUP(G48,'3-Productie normen'!A:M,VLOOKUP(L48,'3-Productie normen'!N:P,2,FALSE),FALSE)))</f>
        <v>0</v>
      </c>
      <c r="R48" s="183">
        <f t="shared" si="2"/>
        <v>0</v>
      </c>
      <c r="S48" s="184">
        <f>VLOOKUP(G48,'3-Productie normen'!A:M,11,FALSE)</f>
        <v>8925.0799999999981</v>
      </c>
      <c r="T48" s="184"/>
      <c r="V48" s="140">
        <f t="shared" si="3"/>
        <v>1536</v>
      </c>
    </row>
    <row r="49" spans="1:22" ht="14.15" customHeight="1">
      <c r="A49" s="157">
        <v>50</v>
      </c>
      <c r="B49" s="177" t="s">
        <v>55</v>
      </c>
      <c r="C49" s="177"/>
      <c r="D49" s="142" t="s">
        <v>213</v>
      </c>
      <c r="E49" s="178" t="s">
        <v>214</v>
      </c>
      <c r="F49" s="179" t="s">
        <v>192</v>
      </c>
      <c r="G49" s="179" t="s">
        <v>68</v>
      </c>
      <c r="H49" s="179" t="s">
        <v>131</v>
      </c>
      <c r="I49" s="180">
        <v>23.32</v>
      </c>
      <c r="J49" s="495">
        <v>1</v>
      </c>
      <c r="K49" s="495">
        <v>1</v>
      </c>
      <c r="L49" s="181">
        <v>80</v>
      </c>
      <c r="M49" s="181"/>
      <c r="N49" s="182" t="e">
        <f t="shared" si="0"/>
        <v>#DIV/0!</v>
      </c>
      <c r="O49" s="182">
        <f t="shared" si="1"/>
        <v>0</v>
      </c>
      <c r="P49" s="182"/>
      <c r="Q49" s="183">
        <f>IF(L49="nio",0,IF(L49&gt;0,VLOOKUP(G49,'3-Productie normen'!A:M,VLOOKUP(L49,'3-Productie normen'!N:P,2,FALSE),FALSE)))</f>
        <v>0</v>
      </c>
      <c r="R49" s="183">
        <f t="shared" si="2"/>
        <v>0</v>
      </c>
      <c r="S49" s="184">
        <f>VLOOKUP(G49,'3-Productie normen'!A:M,11,FALSE)</f>
        <v>8925.0799999999981</v>
      </c>
      <c r="T49" s="184"/>
      <c r="V49" s="140">
        <f t="shared" si="3"/>
        <v>1865.6</v>
      </c>
    </row>
    <row r="50" spans="1:22" ht="14.15" customHeight="1">
      <c r="A50" s="157">
        <v>51</v>
      </c>
      <c r="B50" s="177" t="s">
        <v>55</v>
      </c>
      <c r="C50" s="177"/>
      <c r="D50" s="142" t="s">
        <v>213</v>
      </c>
      <c r="E50" s="178" t="s">
        <v>215</v>
      </c>
      <c r="F50" s="179" t="s">
        <v>216</v>
      </c>
      <c r="G50" s="179" t="s">
        <v>68</v>
      </c>
      <c r="H50" s="179" t="s">
        <v>131</v>
      </c>
      <c r="I50" s="180">
        <v>35.270000000000003</v>
      </c>
      <c r="J50" s="495">
        <v>1</v>
      </c>
      <c r="K50" s="495">
        <v>1</v>
      </c>
      <c r="L50" s="181">
        <v>80</v>
      </c>
      <c r="M50" s="181"/>
      <c r="N50" s="182" t="e">
        <f t="shared" si="0"/>
        <v>#DIV/0!</v>
      </c>
      <c r="O50" s="182">
        <f t="shared" si="1"/>
        <v>0</v>
      </c>
      <c r="P50" s="182"/>
      <c r="Q50" s="183">
        <f>IF(L50="nio",0,IF(L50&gt;0,VLOOKUP(G50,'3-Productie normen'!A:M,VLOOKUP(L50,'3-Productie normen'!N:P,2,FALSE),FALSE)))</f>
        <v>0</v>
      </c>
      <c r="R50" s="183">
        <f t="shared" si="2"/>
        <v>0</v>
      </c>
      <c r="S50" s="184">
        <f>VLOOKUP(G50,'3-Productie normen'!A:M,11,FALSE)</f>
        <v>8925.0799999999981</v>
      </c>
      <c r="T50" s="184"/>
      <c r="V50" s="140">
        <f t="shared" si="3"/>
        <v>2821.6000000000004</v>
      </c>
    </row>
    <row r="51" spans="1:22" ht="14.15" customHeight="1">
      <c r="A51" s="157">
        <v>52</v>
      </c>
      <c r="B51" s="177" t="s">
        <v>55</v>
      </c>
      <c r="C51" s="177"/>
      <c r="D51" s="142" t="s">
        <v>213</v>
      </c>
      <c r="E51" s="178" t="s">
        <v>217</v>
      </c>
      <c r="F51" s="186" t="s">
        <v>218</v>
      </c>
      <c r="G51" s="186" t="s">
        <v>68</v>
      </c>
      <c r="H51" s="179" t="s">
        <v>134</v>
      </c>
      <c r="I51" s="180">
        <v>44.08</v>
      </c>
      <c r="J51" s="495">
        <v>1</v>
      </c>
      <c r="K51" s="495">
        <v>1</v>
      </c>
      <c r="L51" s="181">
        <v>80</v>
      </c>
      <c r="M51" s="181"/>
      <c r="N51" s="182" t="e">
        <f t="shared" si="0"/>
        <v>#DIV/0!</v>
      </c>
      <c r="O51" s="182">
        <f t="shared" si="1"/>
        <v>0</v>
      </c>
      <c r="P51" s="182"/>
      <c r="Q51" s="183">
        <f>IF(L51="nio",0,IF(L51&gt;0,VLOOKUP(G51,'3-Productie normen'!A:M,VLOOKUP(L51,'3-Productie normen'!N:P,2,FALSE),FALSE)))</f>
        <v>0</v>
      </c>
      <c r="R51" s="183">
        <f t="shared" si="2"/>
        <v>0</v>
      </c>
      <c r="S51" s="184">
        <f>VLOOKUP(G51,'3-Productie normen'!A:M,11,FALSE)</f>
        <v>8925.0799999999981</v>
      </c>
      <c r="T51" s="184"/>
      <c r="V51" s="140">
        <f t="shared" si="3"/>
        <v>3526.3999999999996</v>
      </c>
    </row>
    <row r="52" spans="1:22" ht="14.15" customHeight="1">
      <c r="A52" s="157">
        <v>53</v>
      </c>
      <c r="B52" s="177" t="s">
        <v>55</v>
      </c>
      <c r="C52" s="177"/>
      <c r="D52" s="142" t="s">
        <v>219</v>
      </c>
      <c r="E52" s="178" t="s">
        <v>220</v>
      </c>
      <c r="F52" s="187" t="s">
        <v>205</v>
      </c>
      <c r="G52" s="187" t="s">
        <v>68</v>
      </c>
      <c r="H52" s="188" t="s">
        <v>134</v>
      </c>
      <c r="I52" s="180">
        <v>23.12</v>
      </c>
      <c r="J52" s="495">
        <v>1</v>
      </c>
      <c r="K52" s="495">
        <v>1</v>
      </c>
      <c r="L52" s="181">
        <v>80</v>
      </c>
      <c r="M52" s="181"/>
      <c r="N52" s="182" t="e">
        <f t="shared" si="0"/>
        <v>#DIV/0!</v>
      </c>
      <c r="O52" s="182">
        <f t="shared" si="1"/>
        <v>0</v>
      </c>
      <c r="P52" s="182"/>
      <c r="Q52" s="183">
        <f>IF(L52="nio",0,IF(L52&gt;0,VLOOKUP(G52,'3-Productie normen'!A:M,VLOOKUP(L52,'3-Productie normen'!N:P,2,FALSE),FALSE)))</f>
        <v>0</v>
      </c>
      <c r="R52" s="183">
        <f t="shared" si="2"/>
        <v>0</v>
      </c>
      <c r="S52" s="184">
        <f>VLOOKUP(G52,'3-Productie normen'!A:M,11,FALSE)</f>
        <v>8925.0799999999981</v>
      </c>
      <c r="T52" s="184"/>
      <c r="V52" s="140">
        <f t="shared" si="3"/>
        <v>1849.6000000000001</v>
      </c>
    </row>
    <row r="53" spans="1:22" ht="14.15" customHeight="1">
      <c r="A53" s="157">
        <v>54</v>
      </c>
      <c r="B53" s="177" t="s">
        <v>55</v>
      </c>
      <c r="C53" s="177"/>
      <c r="D53" s="192" t="s">
        <v>219</v>
      </c>
      <c r="E53" s="189" t="s">
        <v>221</v>
      </c>
      <c r="F53" s="190" t="s">
        <v>205</v>
      </c>
      <c r="G53" s="190" t="s">
        <v>68</v>
      </c>
      <c r="H53" s="179" t="s">
        <v>134</v>
      </c>
      <c r="I53" s="180">
        <v>23.16</v>
      </c>
      <c r="J53" s="495">
        <v>1</v>
      </c>
      <c r="K53" s="495">
        <v>1</v>
      </c>
      <c r="L53" s="181">
        <v>80</v>
      </c>
      <c r="M53" s="181"/>
      <c r="N53" s="182" t="e">
        <f t="shared" si="0"/>
        <v>#DIV/0!</v>
      </c>
      <c r="O53" s="182">
        <f t="shared" si="1"/>
        <v>0</v>
      </c>
      <c r="P53" s="182"/>
      <c r="Q53" s="183">
        <f>IF(L53="nio",0,IF(L53&gt;0,VLOOKUP(G53,'3-Productie normen'!A:M,VLOOKUP(L53,'3-Productie normen'!N:P,2,FALSE),FALSE)))</f>
        <v>0</v>
      </c>
      <c r="R53" s="183">
        <f t="shared" si="2"/>
        <v>0</v>
      </c>
      <c r="S53" s="184">
        <f>VLOOKUP(G53,'3-Productie normen'!A:M,11,FALSE)</f>
        <v>8925.0799999999981</v>
      </c>
      <c r="T53" s="184"/>
      <c r="V53" s="140">
        <f t="shared" si="3"/>
        <v>1852.8</v>
      </c>
    </row>
    <row r="54" spans="1:22" ht="14.15" customHeight="1">
      <c r="A54" s="157">
        <v>55</v>
      </c>
      <c r="B54" s="177" t="s">
        <v>55</v>
      </c>
      <c r="C54" s="177"/>
      <c r="D54" s="142" t="s">
        <v>219</v>
      </c>
      <c r="E54" s="178" t="s">
        <v>222</v>
      </c>
      <c r="F54" s="179" t="s">
        <v>223</v>
      </c>
      <c r="G54" s="179" t="s">
        <v>68</v>
      </c>
      <c r="H54" s="179" t="s">
        <v>134</v>
      </c>
      <c r="I54" s="180">
        <v>42.69</v>
      </c>
      <c r="J54" s="495">
        <v>1</v>
      </c>
      <c r="K54" s="495">
        <v>1</v>
      </c>
      <c r="L54" s="181">
        <v>80</v>
      </c>
      <c r="M54" s="181"/>
      <c r="N54" s="182" t="e">
        <f t="shared" si="0"/>
        <v>#DIV/0!</v>
      </c>
      <c r="O54" s="182">
        <f t="shared" si="1"/>
        <v>0</v>
      </c>
      <c r="P54" s="182"/>
      <c r="Q54" s="183">
        <f>IF(L54="nio",0,IF(L54&gt;0,VLOOKUP(G54,'3-Productie normen'!A:M,VLOOKUP(L54,'3-Productie normen'!N:P,2,FALSE),FALSE)))</f>
        <v>0</v>
      </c>
      <c r="R54" s="183">
        <f t="shared" si="2"/>
        <v>0</v>
      </c>
      <c r="S54" s="184">
        <f>VLOOKUP(G54,'3-Productie normen'!A:M,11,FALSE)</f>
        <v>8925.0799999999981</v>
      </c>
      <c r="T54" s="184"/>
      <c r="V54" s="140">
        <f t="shared" si="3"/>
        <v>3415.2</v>
      </c>
    </row>
    <row r="55" spans="1:22" ht="14.15" customHeight="1">
      <c r="A55" s="157">
        <v>56</v>
      </c>
      <c r="B55" s="177" t="s">
        <v>55</v>
      </c>
      <c r="C55" s="177"/>
      <c r="D55" s="142" t="s">
        <v>219</v>
      </c>
      <c r="E55" s="178" t="s">
        <v>224</v>
      </c>
      <c r="F55" s="137" t="s">
        <v>225</v>
      </c>
      <c r="G55" s="137" t="s">
        <v>68</v>
      </c>
      <c r="H55" s="179" t="s">
        <v>131</v>
      </c>
      <c r="I55" s="180">
        <v>11.44</v>
      </c>
      <c r="J55" s="495">
        <v>1</v>
      </c>
      <c r="K55" s="495">
        <v>1</v>
      </c>
      <c r="L55" s="181">
        <v>80</v>
      </c>
      <c r="M55" s="181"/>
      <c r="N55" s="182" t="e">
        <f t="shared" si="0"/>
        <v>#DIV/0!</v>
      </c>
      <c r="O55" s="182">
        <f t="shared" si="1"/>
        <v>0</v>
      </c>
      <c r="P55" s="182"/>
      <c r="Q55" s="183">
        <f>IF(L55="nio",0,IF(L55&gt;0,VLOOKUP(G55,'3-Productie normen'!A:M,VLOOKUP(L55,'3-Productie normen'!N:P,2,FALSE),FALSE)))</f>
        <v>0</v>
      </c>
      <c r="R55" s="183">
        <f t="shared" si="2"/>
        <v>0</v>
      </c>
      <c r="S55" s="184">
        <f>VLOOKUP(G55,'3-Productie normen'!A:M,11,FALSE)</f>
        <v>8925.0799999999981</v>
      </c>
      <c r="T55" s="184"/>
      <c r="V55" s="140">
        <f t="shared" si="3"/>
        <v>915.19999999999993</v>
      </c>
    </row>
    <row r="56" spans="1:22" ht="14.15" customHeight="1">
      <c r="A56" s="157">
        <v>57</v>
      </c>
      <c r="B56" s="177" t="s">
        <v>55</v>
      </c>
      <c r="C56" s="177"/>
      <c r="D56" s="142" t="s">
        <v>219</v>
      </c>
      <c r="E56" s="178" t="s">
        <v>226</v>
      </c>
      <c r="F56" s="137" t="s">
        <v>227</v>
      </c>
      <c r="G56" s="137" t="s">
        <v>68</v>
      </c>
      <c r="H56" s="179" t="s">
        <v>131</v>
      </c>
      <c r="I56" s="180">
        <v>35.869999999999997</v>
      </c>
      <c r="J56" s="495">
        <v>1</v>
      </c>
      <c r="K56" s="495">
        <v>1</v>
      </c>
      <c r="L56" s="181">
        <v>80</v>
      </c>
      <c r="M56" s="181"/>
      <c r="N56" s="182" t="e">
        <f t="shared" si="0"/>
        <v>#DIV/0!</v>
      </c>
      <c r="O56" s="182">
        <f t="shared" si="1"/>
        <v>0</v>
      </c>
      <c r="P56" s="182"/>
      <c r="Q56" s="183">
        <f>IF(L56="nio",0,IF(L56&gt;0,VLOOKUP(G56,'3-Productie normen'!A:M,VLOOKUP(L56,'3-Productie normen'!N:P,2,FALSE),FALSE)))</f>
        <v>0</v>
      </c>
      <c r="R56" s="183">
        <f t="shared" si="2"/>
        <v>0</v>
      </c>
      <c r="S56" s="184">
        <f>VLOOKUP(G56,'3-Productie normen'!A:M,11,FALSE)</f>
        <v>8925.0799999999981</v>
      </c>
      <c r="T56" s="184"/>
      <c r="V56" s="140">
        <f t="shared" si="3"/>
        <v>2869.6</v>
      </c>
    </row>
    <row r="57" spans="1:22" ht="14.15" customHeight="1">
      <c r="A57" s="157">
        <v>58</v>
      </c>
      <c r="B57" s="177" t="s">
        <v>55</v>
      </c>
      <c r="C57" s="177"/>
      <c r="D57" s="142" t="s">
        <v>219</v>
      </c>
      <c r="E57" s="178" t="s">
        <v>228</v>
      </c>
      <c r="F57" s="137" t="s">
        <v>200</v>
      </c>
      <c r="G57" s="137" t="s">
        <v>68</v>
      </c>
      <c r="H57" s="179" t="s">
        <v>131</v>
      </c>
      <c r="I57" s="180">
        <v>19.670000000000002</v>
      </c>
      <c r="J57" s="495">
        <v>1</v>
      </c>
      <c r="K57" s="495">
        <v>1</v>
      </c>
      <c r="L57" s="181">
        <v>80</v>
      </c>
      <c r="M57" s="181"/>
      <c r="N57" s="182" t="e">
        <f t="shared" si="0"/>
        <v>#DIV/0!</v>
      </c>
      <c r="O57" s="182">
        <f t="shared" si="1"/>
        <v>0</v>
      </c>
      <c r="P57" s="182"/>
      <c r="Q57" s="183">
        <f>IF(L57="nio",0,IF(L57&gt;0,VLOOKUP(G57,'3-Productie normen'!A:M,VLOOKUP(L57,'3-Productie normen'!N:P,2,FALSE),FALSE)))</f>
        <v>0</v>
      </c>
      <c r="R57" s="183">
        <f t="shared" si="2"/>
        <v>0</v>
      </c>
      <c r="S57" s="184">
        <f>VLOOKUP(G57,'3-Productie normen'!A:M,11,FALSE)</f>
        <v>8925.0799999999981</v>
      </c>
      <c r="T57" s="184"/>
      <c r="V57" s="140">
        <f t="shared" si="3"/>
        <v>1573.6000000000001</v>
      </c>
    </row>
    <row r="58" spans="1:22" ht="14.15" customHeight="1">
      <c r="A58" s="157">
        <v>59</v>
      </c>
      <c r="B58" s="177" t="s">
        <v>55</v>
      </c>
      <c r="C58" s="177"/>
      <c r="D58" s="142" t="s">
        <v>219</v>
      </c>
      <c r="E58" s="178" t="s">
        <v>229</v>
      </c>
      <c r="F58" s="137" t="s">
        <v>230</v>
      </c>
      <c r="G58" s="137" t="s">
        <v>68</v>
      </c>
      <c r="H58" s="179" t="s">
        <v>131</v>
      </c>
      <c r="I58" s="180">
        <v>16.920000000000002</v>
      </c>
      <c r="J58" s="495">
        <v>1</v>
      </c>
      <c r="K58" s="495">
        <v>1</v>
      </c>
      <c r="L58" s="181">
        <v>80</v>
      </c>
      <c r="M58" s="181"/>
      <c r="N58" s="182" t="e">
        <f t="shared" si="0"/>
        <v>#DIV/0!</v>
      </c>
      <c r="O58" s="182">
        <f t="shared" si="1"/>
        <v>0</v>
      </c>
      <c r="P58" s="182"/>
      <c r="Q58" s="183">
        <f>IF(L58="nio",0,IF(L58&gt;0,VLOOKUP(G58,'3-Productie normen'!A:M,VLOOKUP(L58,'3-Productie normen'!N:P,2,FALSE),FALSE)))</f>
        <v>0</v>
      </c>
      <c r="R58" s="183">
        <f t="shared" si="2"/>
        <v>0</v>
      </c>
      <c r="S58" s="184">
        <f>VLOOKUP(G58,'3-Productie normen'!A:M,11,FALSE)</f>
        <v>8925.0799999999981</v>
      </c>
      <c r="T58" s="184"/>
      <c r="V58" s="140">
        <f t="shared" si="3"/>
        <v>1353.6000000000001</v>
      </c>
    </row>
    <row r="59" spans="1:22" ht="14.15" customHeight="1">
      <c r="A59" s="157">
        <v>60</v>
      </c>
      <c r="B59" s="177" t="s">
        <v>55</v>
      </c>
      <c r="C59" s="177"/>
      <c r="D59" s="142" t="s">
        <v>219</v>
      </c>
      <c r="E59" s="178" t="s">
        <v>231</v>
      </c>
      <c r="F59" s="137" t="s">
        <v>232</v>
      </c>
      <c r="G59" s="137" t="s">
        <v>68</v>
      </c>
      <c r="H59" s="179" t="s">
        <v>131</v>
      </c>
      <c r="I59" s="180">
        <v>21.19</v>
      </c>
      <c r="J59" s="495">
        <v>1</v>
      </c>
      <c r="K59" s="495">
        <v>1</v>
      </c>
      <c r="L59" s="181">
        <v>80</v>
      </c>
      <c r="M59" s="181"/>
      <c r="N59" s="182" t="e">
        <f t="shared" si="0"/>
        <v>#DIV/0!</v>
      </c>
      <c r="O59" s="182">
        <f t="shared" si="1"/>
        <v>0</v>
      </c>
      <c r="P59" s="182"/>
      <c r="Q59" s="183">
        <f>IF(L59="nio",0,IF(L59&gt;0,VLOOKUP(G59,'3-Productie normen'!A:M,VLOOKUP(L59,'3-Productie normen'!N:P,2,FALSE),FALSE)))</f>
        <v>0</v>
      </c>
      <c r="R59" s="183">
        <f t="shared" si="2"/>
        <v>0</v>
      </c>
      <c r="S59" s="184">
        <f>VLOOKUP(G59,'3-Productie normen'!A:M,11,FALSE)</f>
        <v>8925.0799999999981</v>
      </c>
      <c r="T59" s="184"/>
      <c r="V59" s="140">
        <f t="shared" si="3"/>
        <v>1695.2</v>
      </c>
    </row>
    <row r="60" spans="1:22" ht="14.15" customHeight="1">
      <c r="A60" s="157">
        <v>61</v>
      </c>
      <c r="B60" s="177" t="s">
        <v>55</v>
      </c>
      <c r="C60" s="177"/>
      <c r="D60" s="142" t="s">
        <v>233</v>
      </c>
      <c r="E60" s="178" t="s">
        <v>234</v>
      </c>
      <c r="F60" s="137" t="s">
        <v>235</v>
      </c>
      <c r="G60" s="137" t="s">
        <v>68</v>
      </c>
      <c r="H60" s="179" t="s">
        <v>134</v>
      </c>
      <c r="I60" s="180">
        <v>27.89</v>
      </c>
      <c r="J60" s="495">
        <v>1</v>
      </c>
      <c r="K60" s="495">
        <v>1</v>
      </c>
      <c r="L60" s="181">
        <v>80</v>
      </c>
      <c r="M60" s="181"/>
      <c r="N60" s="182" t="e">
        <f t="shared" si="0"/>
        <v>#DIV/0!</v>
      </c>
      <c r="O60" s="182">
        <f t="shared" si="1"/>
        <v>0</v>
      </c>
      <c r="P60" s="182"/>
      <c r="Q60" s="183">
        <f>IF(L60="nio",0,IF(L60&gt;0,VLOOKUP(G60,'3-Productie normen'!A:M,VLOOKUP(L60,'3-Productie normen'!N:P,2,FALSE),FALSE)))</f>
        <v>0</v>
      </c>
      <c r="R60" s="183">
        <f t="shared" si="2"/>
        <v>0</v>
      </c>
      <c r="S60" s="184">
        <f>VLOOKUP(G60,'3-Productie normen'!A:M,11,FALSE)</f>
        <v>8925.0799999999981</v>
      </c>
      <c r="T60" s="184"/>
      <c r="V60" s="140">
        <f t="shared" si="3"/>
        <v>2231.1999999999998</v>
      </c>
    </row>
    <row r="61" spans="1:22" ht="14.15" customHeight="1">
      <c r="A61" s="157">
        <v>62</v>
      </c>
      <c r="B61" s="177" t="s">
        <v>55</v>
      </c>
      <c r="C61" s="177"/>
      <c r="D61" s="142" t="s">
        <v>233</v>
      </c>
      <c r="E61" s="178" t="s">
        <v>236</v>
      </c>
      <c r="F61" s="137" t="s">
        <v>235</v>
      </c>
      <c r="G61" s="137" t="s">
        <v>68</v>
      </c>
      <c r="H61" s="179" t="s">
        <v>131</v>
      </c>
      <c r="I61" s="180">
        <v>34.950000000000003</v>
      </c>
      <c r="J61" s="495">
        <v>1</v>
      </c>
      <c r="K61" s="495">
        <v>1</v>
      </c>
      <c r="L61" s="181">
        <v>80</v>
      </c>
      <c r="M61" s="181"/>
      <c r="N61" s="182" t="e">
        <f t="shared" si="0"/>
        <v>#DIV/0!</v>
      </c>
      <c r="O61" s="182">
        <f t="shared" si="1"/>
        <v>0</v>
      </c>
      <c r="P61" s="182"/>
      <c r="Q61" s="183">
        <f>IF(L61="nio",0,IF(L61&gt;0,VLOOKUP(G61,'3-Productie normen'!A:M,VLOOKUP(L61,'3-Productie normen'!N:P,2,FALSE),FALSE)))</f>
        <v>0</v>
      </c>
      <c r="R61" s="183">
        <f t="shared" si="2"/>
        <v>0</v>
      </c>
      <c r="S61" s="184">
        <f>VLOOKUP(G61,'3-Productie normen'!A:M,11,FALSE)</f>
        <v>8925.0799999999981</v>
      </c>
      <c r="T61" s="184"/>
      <c r="V61" s="140">
        <f t="shared" si="3"/>
        <v>2796</v>
      </c>
    </row>
    <row r="62" spans="1:22" ht="14.15" customHeight="1">
      <c r="A62" s="157">
        <v>63</v>
      </c>
      <c r="B62" s="177" t="s">
        <v>55</v>
      </c>
      <c r="C62" s="177"/>
      <c r="D62" s="142" t="s">
        <v>233</v>
      </c>
      <c r="E62" s="178" t="s">
        <v>237</v>
      </c>
      <c r="F62" s="137" t="s">
        <v>238</v>
      </c>
      <c r="G62" s="137" t="s">
        <v>68</v>
      </c>
      <c r="H62" s="179" t="s">
        <v>131</v>
      </c>
      <c r="I62" s="180">
        <v>23.32</v>
      </c>
      <c r="J62" s="495">
        <v>1</v>
      </c>
      <c r="K62" s="495">
        <v>1</v>
      </c>
      <c r="L62" s="181">
        <v>80</v>
      </c>
      <c r="M62" s="181"/>
      <c r="N62" s="182" t="e">
        <f t="shared" si="0"/>
        <v>#DIV/0!</v>
      </c>
      <c r="O62" s="182">
        <f t="shared" si="1"/>
        <v>0</v>
      </c>
      <c r="P62" s="182"/>
      <c r="Q62" s="183">
        <f>IF(L62="nio",0,IF(L62&gt;0,VLOOKUP(G62,'3-Productie normen'!A:M,VLOOKUP(L62,'3-Productie normen'!N:P,2,FALSE),FALSE)))</f>
        <v>0</v>
      </c>
      <c r="R62" s="183">
        <f t="shared" si="2"/>
        <v>0</v>
      </c>
      <c r="S62" s="184">
        <f>VLOOKUP(G62,'3-Productie normen'!A:M,11,FALSE)</f>
        <v>8925.0799999999981</v>
      </c>
      <c r="T62" s="184"/>
      <c r="V62" s="140">
        <f t="shared" si="3"/>
        <v>1865.6</v>
      </c>
    </row>
    <row r="63" spans="1:22" ht="14.15" customHeight="1">
      <c r="A63" s="157">
        <v>64</v>
      </c>
      <c r="B63" s="177" t="s">
        <v>55</v>
      </c>
      <c r="C63" s="177"/>
      <c r="D63" s="142" t="s">
        <v>233</v>
      </c>
      <c r="E63" s="178" t="s">
        <v>239</v>
      </c>
      <c r="F63" s="137" t="s">
        <v>240</v>
      </c>
      <c r="G63" s="137" t="s">
        <v>68</v>
      </c>
      <c r="H63" s="179" t="s">
        <v>134</v>
      </c>
      <c r="I63" s="180">
        <v>71.12</v>
      </c>
      <c r="J63" s="495">
        <v>1</v>
      </c>
      <c r="K63" s="495">
        <v>1</v>
      </c>
      <c r="L63" s="181">
        <v>80</v>
      </c>
      <c r="M63" s="181"/>
      <c r="N63" s="182" t="e">
        <f t="shared" si="0"/>
        <v>#DIV/0!</v>
      </c>
      <c r="O63" s="182">
        <f t="shared" si="1"/>
        <v>0</v>
      </c>
      <c r="P63" s="182"/>
      <c r="Q63" s="183">
        <f>IF(L63="nio",0,IF(L63&gt;0,VLOOKUP(G63,'3-Productie normen'!A:M,VLOOKUP(L63,'3-Productie normen'!N:P,2,FALSE),FALSE)))</f>
        <v>0</v>
      </c>
      <c r="R63" s="183">
        <f t="shared" si="2"/>
        <v>0</v>
      </c>
      <c r="S63" s="184">
        <f>VLOOKUP(G63,'3-Productie normen'!A:M,11,FALSE)</f>
        <v>8925.0799999999981</v>
      </c>
      <c r="T63" s="184"/>
      <c r="V63" s="140">
        <f t="shared" si="3"/>
        <v>5689.6</v>
      </c>
    </row>
    <row r="64" spans="1:22" ht="14.15" customHeight="1">
      <c r="A64" s="157">
        <v>65</v>
      </c>
      <c r="B64" s="177" t="s">
        <v>55</v>
      </c>
      <c r="C64" s="177"/>
      <c r="D64" s="142" t="s">
        <v>219</v>
      </c>
      <c r="E64" s="178" t="s">
        <v>241</v>
      </c>
      <c r="F64" s="137" t="s">
        <v>242</v>
      </c>
      <c r="G64" s="137" t="s">
        <v>68</v>
      </c>
      <c r="H64" s="179" t="s">
        <v>131</v>
      </c>
      <c r="I64" s="180">
        <v>14.6</v>
      </c>
      <c r="J64" s="495">
        <v>1</v>
      </c>
      <c r="K64" s="495">
        <v>1</v>
      </c>
      <c r="L64" s="181">
        <v>80</v>
      </c>
      <c r="M64" s="181"/>
      <c r="N64" s="182" t="e">
        <f t="shared" si="0"/>
        <v>#DIV/0!</v>
      </c>
      <c r="O64" s="182">
        <f t="shared" si="1"/>
        <v>0</v>
      </c>
      <c r="P64" s="182"/>
      <c r="Q64" s="183">
        <f>IF(L64="nio",0,IF(L64&gt;0,VLOOKUP(G64,'3-Productie normen'!A:M,VLOOKUP(L64,'3-Productie normen'!N:P,2,FALSE),FALSE)))</f>
        <v>0</v>
      </c>
      <c r="R64" s="183">
        <f t="shared" si="2"/>
        <v>0</v>
      </c>
      <c r="S64" s="184">
        <f>VLOOKUP(G64,'3-Productie normen'!A:M,11,FALSE)</f>
        <v>8925.0799999999981</v>
      </c>
      <c r="T64" s="184"/>
      <c r="V64" s="140">
        <f t="shared" si="3"/>
        <v>1168</v>
      </c>
    </row>
    <row r="65" spans="1:22" ht="14.15" customHeight="1">
      <c r="A65" s="157">
        <v>66</v>
      </c>
      <c r="B65" s="177" t="s">
        <v>55</v>
      </c>
      <c r="C65" s="177"/>
      <c r="D65" s="142" t="s">
        <v>219</v>
      </c>
      <c r="E65" s="178" t="s">
        <v>243</v>
      </c>
      <c r="F65" s="137" t="s">
        <v>244</v>
      </c>
      <c r="G65" s="137" t="s">
        <v>68</v>
      </c>
      <c r="H65" s="179" t="s">
        <v>131</v>
      </c>
      <c r="I65" s="180">
        <v>14.61</v>
      </c>
      <c r="J65" s="495">
        <v>1</v>
      </c>
      <c r="K65" s="495">
        <v>1</v>
      </c>
      <c r="L65" s="181">
        <v>80</v>
      </c>
      <c r="M65" s="181"/>
      <c r="N65" s="182" t="e">
        <f t="shared" si="0"/>
        <v>#DIV/0!</v>
      </c>
      <c r="O65" s="182">
        <f t="shared" si="1"/>
        <v>0</v>
      </c>
      <c r="P65" s="182"/>
      <c r="Q65" s="183">
        <f>IF(L65="nio",0,IF(L65&gt;0,VLOOKUP(G65,'3-Productie normen'!A:M,VLOOKUP(L65,'3-Productie normen'!N:P,2,FALSE),FALSE)))</f>
        <v>0</v>
      </c>
      <c r="R65" s="183">
        <f t="shared" si="2"/>
        <v>0</v>
      </c>
      <c r="S65" s="184">
        <f>VLOOKUP(G65,'3-Productie normen'!A:M,11,FALSE)</f>
        <v>8925.0799999999981</v>
      </c>
      <c r="T65" s="184"/>
      <c r="V65" s="140">
        <f t="shared" si="3"/>
        <v>1168.8</v>
      </c>
    </row>
    <row r="66" spans="1:22" ht="14.15" customHeight="1">
      <c r="A66" s="157">
        <v>67</v>
      </c>
      <c r="B66" s="177" t="s">
        <v>55</v>
      </c>
      <c r="C66" s="177"/>
      <c r="D66" s="142" t="s">
        <v>245</v>
      </c>
      <c r="E66" s="178" t="s">
        <v>246</v>
      </c>
      <c r="F66" s="137" t="s">
        <v>247</v>
      </c>
      <c r="G66" s="137" t="s">
        <v>68</v>
      </c>
      <c r="H66" s="179" t="s">
        <v>131</v>
      </c>
      <c r="I66" s="180">
        <v>41.64</v>
      </c>
      <c r="J66" s="495">
        <v>1</v>
      </c>
      <c r="K66" s="495">
        <v>1</v>
      </c>
      <c r="L66" s="181">
        <v>80</v>
      </c>
      <c r="M66" s="181"/>
      <c r="N66" s="182" t="e">
        <f t="shared" si="0"/>
        <v>#DIV/0!</v>
      </c>
      <c r="O66" s="182">
        <f t="shared" si="1"/>
        <v>0</v>
      </c>
      <c r="P66" s="182"/>
      <c r="Q66" s="183">
        <f>IF(L66="nio",0,IF(L66&gt;0,VLOOKUP(G66,'3-Productie normen'!A:M,VLOOKUP(L66,'3-Productie normen'!N:P,2,FALSE),FALSE)))</f>
        <v>0</v>
      </c>
      <c r="R66" s="183">
        <f t="shared" si="2"/>
        <v>0</v>
      </c>
      <c r="S66" s="184">
        <f>VLOOKUP(G66,'3-Productie normen'!A:M,11,FALSE)</f>
        <v>8925.0799999999981</v>
      </c>
      <c r="T66" s="184"/>
      <c r="V66" s="140">
        <f t="shared" si="3"/>
        <v>3331.2</v>
      </c>
    </row>
    <row r="67" spans="1:22" ht="14.15" customHeight="1">
      <c r="A67" s="157">
        <v>68</v>
      </c>
      <c r="B67" s="177" t="s">
        <v>55</v>
      </c>
      <c r="C67" s="177"/>
      <c r="D67" s="142" t="s">
        <v>245</v>
      </c>
      <c r="E67" s="178" t="s">
        <v>248</v>
      </c>
      <c r="F67" s="137" t="s">
        <v>247</v>
      </c>
      <c r="G67" s="137" t="s">
        <v>68</v>
      </c>
      <c r="H67" s="179" t="s">
        <v>131</v>
      </c>
      <c r="I67" s="180">
        <v>44.72</v>
      </c>
      <c r="J67" s="495">
        <v>1</v>
      </c>
      <c r="K67" s="495">
        <v>1</v>
      </c>
      <c r="L67" s="181">
        <v>80</v>
      </c>
      <c r="M67" s="181"/>
      <c r="N67" s="182" t="e">
        <f t="shared" si="0"/>
        <v>#DIV/0!</v>
      </c>
      <c r="O67" s="182">
        <f t="shared" si="1"/>
        <v>0</v>
      </c>
      <c r="P67" s="182"/>
      <c r="Q67" s="183">
        <f>IF(L67="nio",0,IF(L67&gt;0,VLOOKUP(G67,'3-Productie normen'!A:M,VLOOKUP(L67,'3-Productie normen'!N:P,2,FALSE),FALSE)))</f>
        <v>0</v>
      </c>
      <c r="R67" s="183">
        <f t="shared" si="2"/>
        <v>0</v>
      </c>
      <c r="S67" s="184">
        <f>VLOOKUP(G67,'3-Productie normen'!A:M,11,FALSE)</f>
        <v>8925.0799999999981</v>
      </c>
      <c r="T67" s="184"/>
      <c r="V67" s="140">
        <f t="shared" si="3"/>
        <v>3577.6</v>
      </c>
    </row>
    <row r="68" spans="1:22" ht="14.15" customHeight="1">
      <c r="A68" s="157">
        <v>69</v>
      </c>
      <c r="B68" s="177" t="s">
        <v>55</v>
      </c>
      <c r="C68" s="177"/>
      <c r="D68" s="142" t="s">
        <v>249</v>
      </c>
      <c r="E68" s="178" t="s">
        <v>250</v>
      </c>
      <c r="F68" s="137" t="s">
        <v>205</v>
      </c>
      <c r="G68" s="137" t="s">
        <v>68</v>
      </c>
      <c r="H68" s="179" t="s">
        <v>131</v>
      </c>
      <c r="I68" s="180">
        <v>21.29</v>
      </c>
      <c r="J68" s="495">
        <v>1</v>
      </c>
      <c r="K68" s="495">
        <v>1</v>
      </c>
      <c r="L68" s="181">
        <v>80</v>
      </c>
      <c r="M68" s="181"/>
      <c r="N68" s="182" t="e">
        <f t="shared" si="0"/>
        <v>#DIV/0!</v>
      </c>
      <c r="O68" s="182">
        <f t="shared" si="1"/>
        <v>0</v>
      </c>
      <c r="P68" s="182"/>
      <c r="Q68" s="183">
        <f>IF(L68="nio",0,IF(L68&gt;0,VLOOKUP(G68,'3-Productie normen'!A:M,VLOOKUP(L68,'3-Productie normen'!N:P,2,FALSE),FALSE)))</f>
        <v>0</v>
      </c>
      <c r="R68" s="183">
        <f t="shared" si="2"/>
        <v>0</v>
      </c>
      <c r="S68" s="184">
        <f>VLOOKUP(G68,'3-Productie normen'!A:M,11,FALSE)</f>
        <v>8925.0799999999981</v>
      </c>
      <c r="T68" s="184"/>
      <c r="V68" s="140">
        <f t="shared" si="3"/>
        <v>1703.1999999999998</v>
      </c>
    </row>
    <row r="69" spans="1:22" ht="14.15" customHeight="1">
      <c r="A69" s="157">
        <v>70</v>
      </c>
      <c r="B69" s="177" t="s">
        <v>55</v>
      </c>
      <c r="C69" s="177"/>
      <c r="D69" s="142" t="s">
        <v>249</v>
      </c>
      <c r="E69" s="178" t="s">
        <v>251</v>
      </c>
      <c r="F69" s="137" t="s">
        <v>205</v>
      </c>
      <c r="G69" s="137" t="s">
        <v>68</v>
      </c>
      <c r="H69" s="179" t="s">
        <v>131</v>
      </c>
      <c r="I69" s="180">
        <v>25.08</v>
      </c>
      <c r="J69" s="495">
        <v>1</v>
      </c>
      <c r="K69" s="495">
        <v>1</v>
      </c>
      <c r="L69" s="181">
        <v>80</v>
      </c>
      <c r="M69" s="181"/>
      <c r="N69" s="182" t="e">
        <f t="shared" si="0"/>
        <v>#DIV/0!</v>
      </c>
      <c r="O69" s="182">
        <f t="shared" si="1"/>
        <v>0</v>
      </c>
      <c r="P69" s="182"/>
      <c r="Q69" s="183">
        <f>IF(L69="nio",0,IF(L69&gt;0,VLOOKUP(G69,'3-Productie normen'!A:M,VLOOKUP(L69,'3-Productie normen'!N:P,2,FALSE),FALSE)))</f>
        <v>0</v>
      </c>
      <c r="R69" s="183">
        <f t="shared" si="2"/>
        <v>0</v>
      </c>
      <c r="S69" s="184">
        <f>VLOOKUP(G69,'3-Productie normen'!A:M,11,FALSE)</f>
        <v>8925.0799999999981</v>
      </c>
      <c r="T69" s="184"/>
      <c r="V69" s="140">
        <f t="shared" si="3"/>
        <v>2006.3999999999999</v>
      </c>
    </row>
    <row r="70" spans="1:22" ht="14.15" customHeight="1">
      <c r="A70" s="157">
        <v>71</v>
      </c>
      <c r="B70" s="177" t="s">
        <v>55</v>
      </c>
      <c r="C70" s="177"/>
      <c r="D70" s="142" t="s">
        <v>249</v>
      </c>
      <c r="E70" s="178" t="s">
        <v>252</v>
      </c>
      <c r="F70" s="137" t="s">
        <v>227</v>
      </c>
      <c r="G70" s="137" t="s">
        <v>68</v>
      </c>
      <c r="H70" s="179" t="s">
        <v>131</v>
      </c>
      <c r="I70" s="180">
        <v>21.97</v>
      </c>
      <c r="J70" s="495">
        <v>1</v>
      </c>
      <c r="K70" s="495">
        <v>1</v>
      </c>
      <c r="L70" s="181">
        <v>80</v>
      </c>
      <c r="M70" s="181"/>
      <c r="N70" s="182" t="e">
        <f t="shared" si="0"/>
        <v>#DIV/0!</v>
      </c>
      <c r="O70" s="182">
        <f t="shared" si="1"/>
        <v>0</v>
      </c>
      <c r="P70" s="182"/>
      <c r="Q70" s="183">
        <f>IF(L70="nio",0,IF(L70&gt;0,VLOOKUP(G70,'3-Productie normen'!A:M,VLOOKUP(L70,'3-Productie normen'!N:P,2,FALSE),FALSE)))</f>
        <v>0</v>
      </c>
      <c r="R70" s="183">
        <f t="shared" si="2"/>
        <v>0</v>
      </c>
      <c r="S70" s="184">
        <f>VLOOKUP(G70,'3-Productie normen'!A:M,11,FALSE)</f>
        <v>8925.0799999999981</v>
      </c>
      <c r="T70" s="184"/>
      <c r="V70" s="140">
        <f t="shared" si="3"/>
        <v>1757.6</v>
      </c>
    </row>
    <row r="71" spans="1:22" ht="14.15" customHeight="1">
      <c r="A71" s="157">
        <v>72</v>
      </c>
      <c r="B71" s="177" t="s">
        <v>55</v>
      </c>
      <c r="C71" s="177"/>
      <c r="D71" s="142" t="s">
        <v>249</v>
      </c>
      <c r="E71" s="178" t="s">
        <v>253</v>
      </c>
      <c r="F71" s="137" t="s">
        <v>254</v>
      </c>
      <c r="G71" s="137" t="s">
        <v>68</v>
      </c>
      <c r="H71" s="179" t="s">
        <v>131</v>
      </c>
      <c r="I71" s="180">
        <v>22.84</v>
      </c>
      <c r="J71" s="495">
        <v>1</v>
      </c>
      <c r="K71" s="495">
        <v>1</v>
      </c>
      <c r="L71" s="181">
        <v>80</v>
      </c>
      <c r="M71" s="181"/>
      <c r="N71" s="182" t="e">
        <f t="shared" si="0"/>
        <v>#DIV/0!</v>
      </c>
      <c r="O71" s="182">
        <f t="shared" si="1"/>
        <v>0</v>
      </c>
      <c r="P71" s="182"/>
      <c r="Q71" s="183">
        <f>IF(L71="nio",0,IF(L71&gt;0,VLOOKUP(G71,'3-Productie normen'!A:M,VLOOKUP(L71,'3-Productie normen'!N:P,2,FALSE),FALSE)))</f>
        <v>0</v>
      </c>
      <c r="R71" s="183">
        <f t="shared" si="2"/>
        <v>0</v>
      </c>
      <c r="S71" s="184">
        <f>VLOOKUP(G71,'3-Productie normen'!A:M,11,FALSE)</f>
        <v>8925.0799999999981</v>
      </c>
      <c r="T71" s="184"/>
      <c r="V71" s="140">
        <f t="shared" si="3"/>
        <v>1827.2</v>
      </c>
    </row>
    <row r="72" spans="1:22" ht="14.15" customHeight="1">
      <c r="A72" s="157">
        <v>73</v>
      </c>
      <c r="B72" s="177" t="s">
        <v>55</v>
      </c>
      <c r="C72" s="177"/>
      <c r="D72" s="142" t="s">
        <v>249</v>
      </c>
      <c r="E72" s="178" t="s">
        <v>255</v>
      </c>
      <c r="F72" s="137" t="s">
        <v>256</v>
      </c>
      <c r="G72" s="137" t="s">
        <v>68</v>
      </c>
      <c r="H72" s="179" t="s">
        <v>131</v>
      </c>
      <c r="I72" s="180">
        <v>19.079999999999998</v>
      </c>
      <c r="J72" s="495">
        <v>1</v>
      </c>
      <c r="K72" s="495">
        <v>1</v>
      </c>
      <c r="L72" s="181">
        <v>80</v>
      </c>
      <c r="M72" s="181"/>
      <c r="N72" s="182" t="e">
        <f t="shared" si="0"/>
        <v>#DIV/0!</v>
      </c>
      <c r="O72" s="182">
        <f t="shared" si="1"/>
        <v>0</v>
      </c>
      <c r="P72" s="182"/>
      <c r="Q72" s="183">
        <f>IF(L72="nio",0,IF(L72&gt;0,VLOOKUP(G72,'3-Productie normen'!A:M,VLOOKUP(L72,'3-Productie normen'!N:P,2,FALSE),FALSE)))</f>
        <v>0</v>
      </c>
      <c r="R72" s="183">
        <f t="shared" si="2"/>
        <v>0</v>
      </c>
      <c r="S72" s="184">
        <f>VLOOKUP(G72,'3-Productie normen'!A:M,11,FALSE)</f>
        <v>8925.0799999999981</v>
      </c>
      <c r="T72" s="184"/>
      <c r="V72" s="140">
        <f t="shared" si="3"/>
        <v>1526.3999999999999</v>
      </c>
    </row>
    <row r="73" spans="1:22" ht="14.15" customHeight="1">
      <c r="A73" s="157">
        <v>74</v>
      </c>
      <c r="B73" s="177" t="s">
        <v>55</v>
      </c>
      <c r="C73" s="177"/>
      <c r="D73" s="142" t="s">
        <v>249</v>
      </c>
      <c r="E73" s="178" t="s">
        <v>257</v>
      </c>
      <c r="F73" s="137" t="s">
        <v>258</v>
      </c>
      <c r="G73" s="137" t="s">
        <v>68</v>
      </c>
      <c r="H73" s="179" t="s">
        <v>131</v>
      </c>
      <c r="I73" s="180">
        <v>15.03</v>
      </c>
      <c r="J73" s="495">
        <v>1</v>
      </c>
      <c r="K73" s="495">
        <v>1</v>
      </c>
      <c r="L73" s="181">
        <v>80</v>
      </c>
      <c r="M73" s="181"/>
      <c r="N73" s="182" t="e">
        <f t="shared" ref="N73:N136" si="4">IF(L73="nio",0,IF(L73&gt;0,L73*I73/Q73,0))*J73</f>
        <v>#DIV/0!</v>
      </c>
      <c r="O73" s="182">
        <f t="shared" ref="O73:O136" si="5">IF(M73&gt;0,M73*I73/R73,0)*K73</f>
        <v>0</v>
      </c>
      <c r="P73" s="182"/>
      <c r="Q73" s="183">
        <f>IF(L73="nio",0,IF(L73&gt;0,VLOOKUP(G73,'3-Productie normen'!A:M,VLOOKUP(L73,'3-Productie normen'!N:P,2,FALSE),FALSE)))</f>
        <v>0</v>
      </c>
      <c r="R73" s="183">
        <f t="shared" ref="R73:R136" si="6">IF(M73&gt;0,Q73*$R$7,0)</f>
        <v>0</v>
      </c>
      <c r="S73" s="184">
        <f>VLOOKUP(G73,'3-Productie normen'!A:M,11,FALSE)</f>
        <v>8925.0799999999981</v>
      </c>
      <c r="T73" s="184"/>
      <c r="V73" s="140">
        <f t="shared" ref="V73:V136" si="7">SUM(L73:M73)*I73</f>
        <v>1202.3999999999999</v>
      </c>
    </row>
    <row r="74" spans="1:22" ht="14.15" customHeight="1">
      <c r="A74" s="157">
        <v>75</v>
      </c>
      <c r="B74" s="177" t="s">
        <v>55</v>
      </c>
      <c r="C74" s="177"/>
      <c r="D74" s="142" t="s">
        <v>249</v>
      </c>
      <c r="E74" s="178" t="s">
        <v>259</v>
      </c>
      <c r="F74" s="137" t="s">
        <v>161</v>
      </c>
      <c r="G74" s="137" t="s">
        <v>68</v>
      </c>
      <c r="H74" s="179" t="s">
        <v>131</v>
      </c>
      <c r="I74" s="180">
        <v>15.3</v>
      </c>
      <c r="J74" s="495">
        <v>1</v>
      </c>
      <c r="K74" s="495">
        <v>1</v>
      </c>
      <c r="L74" s="181">
        <v>80</v>
      </c>
      <c r="M74" s="181"/>
      <c r="N74" s="182" t="e">
        <f t="shared" si="4"/>
        <v>#DIV/0!</v>
      </c>
      <c r="O74" s="182">
        <f t="shared" si="5"/>
        <v>0</v>
      </c>
      <c r="P74" s="182"/>
      <c r="Q74" s="183">
        <f>IF(L74="nio",0,IF(L74&gt;0,VLOOKUP(G74,'3-Productie normen'!A:M,VLOOKUP(L74,'3-Productie normen'!N:P,2,FALSE),FALSE)))</f>
        <v>0</v>
      </c>
      <c r="R74" s="183">
        <f t="shared" si="6"/>
        <v>0</v>
      </c>
      <c r="S74" s="184">
        <f>VLOOKUP(G74,'3-Productie normen'!A:M,11,FALSE)</f>
        <v>8925.0799999999981</v>
      </c>
      <c r="T74" s="184"/>
      <c r="V74" s="140">
        <f t="shared" si="7"/>
        <v>1224</v>
      </c>
    </row>
    <row r="75" spans="1:22" ht="14.15" customHeight="1">
      <c r="A75" s="157">
        <v>76</v>
      </c>
      <c r="B75" s="177" t="s">
        <v>55</v>
      </c>
      <c r="C75" s="177"/>
      <c r="D75" s="142" t="s">
        <v>249</v>
      </c>
      <c r="E75" s="178" t="s">
        <v>260</v>
      </c>
      <c r="F75" s="137" t="s">
        <v>200</v>
      </c>
      <c r="G75" s="137" t="s">
        <v>68</v>
      </c>
      <c r="H75" s="179" t="s">
        <v>131</v>
      </c>
      <c r="I75" s="180">
        <v>15.31</v>
      </c>
      <c r="J75" s="495">
        <v>1</v>
      </c>
      <c r="K75" s="495">
        <v>1</v>
      </c>
      <c r="L75" s="181">
        <v>80</v>
      </c>
      <c r="M75" s="181"/>
      <c r="N75" s="182" t="e">
        <f t="shared" si="4"/>
        <v>#DIV/0!</v>
      </c>
      <c r="O75" s="182">
        <f t="shared" si="5"/>
        <v>0</v>
      </c>
      <c r="P75" s="182"/>
      <c r="Q75" s="183">
        <f>IF(L75="nio",0,IF(L75&gt;0,VLOOKUP(G75,'3-Productie normen'!A:M,VLOOKUP(L75,'3-Productie normen'!N:P,2,FALSE),FALSE)))</f>
        <v>0</v>
      </c>
      <c r="R75" s="183">
        <f t="shared" si="6"/>
        <v>0</v>
      </c>
      <c r="S75" s="184">
        <f>VLOOKUP(G75,'3-Productie normen'!A:M,11,FALSE)</f>
        <v>8925.0799999999981</v>
      </c>
      <c r="T75" s="184"/>
      <c r="V75" s="140">
        <f t="shared" si="7"/>
        <v>1224.8</v>
      </c>
    </row>
    <row r="76" spans="1:22" ht="14.15" customHeight="1">
      <c r="A76" s="157">
        <v>77</v>
      </c>
      <c r="B76" s="177" t="s">
        <v>55</v>
      </c>
      <c r="C76" s="177"/>
      <c r="D76" s="142" t="s">
        <v>249</v>
      </c>
      <c r="E76" s="178" t="s">
        <v>261</v>
      </c>
      <c r="F76" s="137" t="s">
        <v>205</v>
      </c>
      <c r="G76" s="137" t="s">
        <v>68</v>
      </c>
      <c r="H76" s="179" t="s">
        <v>134</v>
      </c>
      <c r="I76" s="180">
        <v>14.9</v>
      </c>
      <c r="J76" s="495">
        <v>1</v>
      </c>
      <c r="K76" s="495">
        <v>1</v>
      </c>
      <c r="L76" s="181">
        <v>80</v>
      </c>
      <c r="M76" s="181"/>
      <c r="N76" s="182" t="e">
        <f t="shared" si="4"/>
        <v>#DIV/0!</v>
      </c>
      <c r="O76" s="182">
        <f t="shared" si="5"/>
        <v>0</v>
      </c>
      <c r="P76" s="182"/>
      <c r="Q76" s="183">
        <f>IF(L76="nio",0,IF(L76&gt;0,VLOOKUP(G76,'3-Productie normen'!A:M,VLOOKUP(L76,'3-Productie normen'!N:P,2,FALSE),FALSE)))</f>
        <v>0</v>
      </c>
      <c r="R76" s="183">
        <f t="shared" si="6"/>
        <v>0</v>
      </c>
      <c r="S76" s="184">
        <f>VLOOKUP(G76,'3-Productie normen'!A:M,11,FALSE)</f>
        <v>8925.0799999999981</v>
      </c>
      <c r="T76" s="184"/>
      <c r="V76" s="140">
        <f t="shared" si="7"/>
        <v>1192</v>
      </c>
    </row>
    <row r="77" spans="1:22" ht="14.15" customHeight="1">
      <c r="A77" s="157">
        <v>78</v>
      </c>
      <c r="B77" s="177" t="s">
        <v>55</v>
      </c>
      <c r="C77" s="177"/>
      <c r="D77" s="142" t="s">
        <v>262</v>
      </c>
      <c r="E77" s="178" t="s">
        <v>263</v>
      </c>
      <c r="F77" s="137" t="s">
        <v>227</v>
      </c>
      <c r="G77" s="137" t="s">
        <v>68</v>
      </c>
      <c r="H77" s="179" t="s">
        <v>134</v>
      </c>
      <c r="I77" s="180">
        <v>99.75</v>
      </c>
      <c r="J77" s="495">
        <v>1</v>
      </c>
      <c r="K77" s="495">
        <v>1</v>
      </c>
      <c r="L77" s="181">
        <v>80</v>
      </c>
      <c r="M77" s="181"/>
      <c r="N77" s="182" t="e">
        <f t="shared" si="4"/>
        <v>#DIV/0!</v>
      </c>
      <c r="O77" s="182">
        <f t="shared" si="5"/>
        <v>0</v>
      </c>
      <c r="P77" s="182"/>
      <c r="Q77" s="183">
        <f>IF(L77="nio",0,IF(L77&gt;0,VLOOKUP(G77,'3-Productie normen'!A:M,VLOOKUP(L77,'3-Productie normen'!N:P,2,FALSE),FALSE)))</f>
        <v>0</v>
      </c>
      <c r="R77" s="183">
        <f t="shared" si="6"/>
        <v>0</v>
      </c>
      <c r="S77" s="184">
        <f>VLOOKUP(G77,'3-Productie normen'!A:M,11,FALSE)</f>
        <v>8925.0799999999981</v>
      </c>
      <c r="T77" s="184"/>
      <c r="V77" s="140">
        <f t="shared" si="7"/>
        <v>7980</v>
      </c>
    </row>
    <row r="78" spans="1:22" ht="14.15" customHeight="1">
      <c r="A78" s="157">
        <v>79</v>
      </c>
      <c r="B78" s="177" t="s">
        <v>55</v>
      </c>
      <c r="C78" s="177"/>
      <c r="D78" s="142" t="s">
        <v>262</v>
      </c>
      <c r="E78" s="178" t="s">
        <v>264</v>
      </c>
      <c r="F78" s="137" t="s">
        <v>205</v>
      </c>
      <c r="G78" s="137" t="s">
        <v>68</v>
      </c>
      <c r="H78" s="179" t="s">
        <v>134</v>
      </c>
      <c r="I78" s="180">
        <v>13.09</v>
      </c>
      <c r="J78" s="495">
        <v>1</v>
      </c>
      <c r="K78" s="495">
        <v>1</v>
      </c>
      <c r="L78" s="181">
        <v>80</v>
      </c>
      <c r="M78" s="181"/>
      <c r="N78" s="182" t="e">
        <f t="shared" si="4"/>
        <v>#DIV/0!</v>
      </c>
      <c r="O78" s="182">
        <f t="shared" si="5"/>
        <v>0</v>
      </c>
      <c r="P78" s="182"/>
      <c r="Q78" s="183">
        <f>IF(L78="nio",0,IF(L78&gt;0,VLOOKUP(G78,'3-Productie normen'!A:M,VLOOKUP(L78,'3-Productie normen'!N:P,2,FALSE),FALSE)))</f>
        <v>0</v>
      </c>
      <c r="R78" s="183">
        <f t="shared" si="6"/>
        <v>0</v>
      </c>
      <c r="S78" s="184">
        <f>VLOOKUP(G78,'3-Productie normen'!A:M,11,FALSE)</f>
        <v>8925.0799999999981</v>
      </c>
      <c r="T78" s="184"/>
      <c r="V78" s="140">
        <f t="shared" si="7"/>
        <v>1047.2</v>
      </c>
    </row>
    <row r="79" spans="1:22" ht="14.15" customHeight="1">
      <c r="A79" s="157">
        <v>80</v>
      </c>
      <c r="B79" s="177" t="s">
        <v>55</v>
      </c>
      <c r="C79" s="177"/>
      <c r="D79" s="142" t="s">
        <v>265</v>
      </c>
      <c r="E79" s="178" t="s">
        <v>266</v>
      </c>
      <c r="F79" s="137" t="s">
        <v>267</v>
      </c>
      <c r="G79" s="137" t="s">
        <v>68</v>
      </c>
      <c r="H79" s="179" t="s">
        <v>131</v>
      </c>
      <c r="I79" s="180">
        <v>27.9</v>
      </c>
      <c r="J79" s="495">
        <v>1</v>
      </c>
      <c r="K79" s="495">
        <v>1</v>
      </c>
      <c r="L79" s="181">
        <v>80</v>
      </c>
      <c r="M79" s="181"/>
      <c r="N79" s="182" t="e">
        <f t="shared" si="4"/>
        <v>#DIV/0!</v>
      </c>
      <c r="O79" s="182">
        <f t="shared" si="5"/>
        <v>0</v>
      </c>
      <c r="P79" s="182"/>
      <c r="Q79" s="183">
        <f>IF(L79="nio",0,IF(L79&gt;0,VLOOKUP(G79,'3-Productie normen'!A:M,VLOOKUP(L79,'3-Productie normen'!N:P,2,FALSE),FALSE)))</f>
        <v>0</v>
      </c>
      <c r="R79" s="183">
        <f t="shared" si="6"/>
        <v>0</v>
      </c>
      <c r="S79" s="184">
        <f>VLOOKUP(G79,'3-Productie normen'!A:M,11,FALSE)</f>
        <v>8925.0799999999981</v>
      </c>
      <c r="T79" s="184"/>
      <c r="V79" s="140">
        <f t="shared" si="7"/>
        <v>2232</v>
      </c>
    </row>
    <row r="80" spans="1:22" ht="14.15" customHeight="1">
      <c r="A80" s="157">
        <v>81</v>
      </c>
      <c r="B80" s="177" t="s">
        <v>55</v>
      </c>
      <c r="C80" s="177"/>
      <c r="D80" s="142" t="s">
        <v>265</v>
      </c>
      <c r="E80" s="178" t="s">
        <v>268</v>
      </c>
      <c r="F80" s="137" t="s">
        <v>227</v>
      </c>
      <c r="G80" s="137" t="s">
        <v>68</v>
      </c>
      <c r="H80" s="179" t="s">
        <v>134</v>
      </c>
      <c r="I80" s="180">
        <v>23.29</v>
      </c>
      <c r="J80" s="495">
        <v>1</v>
      </c>
      <c r="K80" s="495">
        <v>1</v>
      </c>
      <c r="L80" s="181">
        <v>80</v>
      </c>
      <c r="M80" s="181"/>
      <c r="N80" s="182" t="e">
        <f t="shared" si="4"/>
        <v>#DIV/0!</v>
      </c>
      <c r="O80" s="182">
        <f t="shared" si="5"/>
        <v>0</v>
      </c>
      <c r="P80" s="182"/>
      <c r="Q80" s="183">
        <f>IF(L80="nio",0,IF(L80&gt;0,VLOOKUP(G80,'3-Productie normen'!A:M,VLOOKUP(L80,'3-Productie normen'!N:P,2,FALSE),FALSE)))</f>
        <v>0</v>
      </c>
      <c r="R80" s="183">
        <f t="shared" si="6"/>
        <v>0</v>
      </c>
      <c r="S80" s="184">
        <f>VLOOKUP(G80,'3-Productie normen'!A:M,11,FALSE)</f>
        <v>8925.0799999999981</v>
      </c>
      <c r="T80" s="184"/>
      <c r="V80" s="140">
        <f t="shared" si="7"/>
        <v>1863.1999999999998</v>
      </c>
    </row>
    <row r="81" spans="1:22" ht="14.15" customHeight="1">
      <c r="A81" s="157">
        <v>82</v>
      </c>
      <c r="B81" s="177" t="s">
        <v>55</v>
      </c>
      <c r="C81" s="177"/>
      <c r="D81" s="142" t="s">
        <v>265</v>
      </c>
      <c r="E81" s="178" t="s">
        <v>269</v>
      </c>
      <c r="F81" s="137" t="s">
        <v>270</v>
      </c>
      <c r="G81" s="137" t="s">
        <v>68</v>
      </c>
      <c r="H81" s="179" t="s">
        <v>131</v>
      </c>
      <c r="I81" s="180">
        <v>19.46</v>
      </c>
      <c r="J81" s="495">
        <v>1</v>
      </c>
      <c r="K81" s="495">
        <v>1</v>
      </c>
      <c r="L81" s="181">
        <v>80</v>
      </c>
      <c r="M81" s="181"/>
      <c r="N81" s="182" t="e">
        <f t="shared" si="4"/>
        <v>#DIV/0!</v>
      </c>
      <c r="O81" s="182">
        <f t="shared" si="5"/>
        <v>0</v>
      </c>
      <c r="P81" s="182"/>
      <c r="Q81" s="183">
        <f>IF(L81="nio",0,IF(L81&gt;0,VLOOKUP(G81,'3-Productie normen'!A:M,VLOOKUP(L81,'3-Productie normen'!N:P,2,FALSE),FALSE)))</f>
        <v>0</v>
      </c>
      <c r="R81" s="183">
        <f t="shared" si="6"/>
        <v>0</v>
      </c>
      <c r="S81" s="184">
        <f>VLOOKUP(G81,'3-Productie normen'!A:M,11,FALSE)</f>
        <v>8925.0799999999981</v>
      </c>
      <c r="T81" s="184"/>
      <c r="V81" s="140">
        <f t="shared" si="7"/>
        <v>1556.8000000000002</v>
      </c>
    </row>
    <row r="82" spans="1:22" ht="14.15" customHeight="1">
      <c r="A82" s="157">
        <v>83</v>
      </c>
      <c r="B82" s="177" t="s">
        <v>55</v>
      </c>
      <c r="C82" s="177"/>
      <c r="D82" s="142" t="s">
        <v>265</v>
      </c>
      <c r="E82" s="178" t="s">
        <v>271</v>
      </c>
      <c r="F82" s="137" t="s">
        <v>227</v>
      </c>
      <c r="G82" s="137" t="s">
        <v>68</v>
      </c>
      <c r="H82" s="179" t="s">
        <v>134</v>
      </c>
      <c r="I82" s="180">
        <v>23.32</v>
      </c>
      <c r="J82" s="495">
        <v>1</v>
      </c>
      <c r="K82" s="495">
        <v>1</v>
      </c>
      <c r="L82" s="181">
        <v>80</v>
      </c>
      <c r="M82" s="181"/>
      <c r="N82" s="182" t="e">
        <f t="shared" si="4"/>
        <v>#DIV/0!</v>
      </c>
      <c r="O82" s="182">
        <f t="shared" si="5"/>
        <v>0</v>
      </c>
      <c r="P82" s="182"/>
      <c r="Q82" s="183">
        <f>IF(L82="nio",0,IF(L82&gt;0,VLOOKUP(G82,'3-Productie normen'!A:M,VLOOKUP(L82,'3-Productie normen'!N:P,2,FALSE),FALSE)))</f>
        <v>0</v>
      </c>
      <c r="R82" s="183">
        <f t="shared" si="6"/>
        <v>0</v>
      </c>
      <c r="S82" s="184">
        <f>VLOOKUP(G82,'3-Productie normen'!A:M,11,FALSE)</f>
        <v>8925.0799999999981</v>
      </c>
      <c r="T82" s="184"/>
      <c r="V82" s="140">
        <f t="shared" si="7"/>
        <v>1865.6</v>
      </c>
    </row>
    <row r="83" spans="1:22" ht="14.15" customHeight="1">
      <c r="A83" s="157">
        <v>84</v>
      </c>
      <c r="B83" s="177" t="s">
        <v>55</v>
      </c>
      <c r="C83" s="177"/>
      <c r="D83" s="142" t="s">
        <v>265</v>
      </c>
      <c r="E83" s="178" t="s">
        <v>272</v>
      </c>
      <c r="F83" s="137" t="s">
        <v>273</v>
      </c>
      <c r="G83" s="137" t="s">
        <v>68</v>
      </c>
      <c r="H83" s="179" t="s">
        <v>131</v>
      </c>
      <c r="I83" s="180">
        <v>32.299999999999997</v>
      </c>
      <c r="J83" s="495">
        <v>1</v>
      </c>
      <c r="K83" s="495">
        <v>1</v>
      </c>
      <c r="L83" s="181">
        <v>80</v>
      </c>
      <c r="M83" s="181"/>
      <c r="N83" s="182" t="e">
        <f t="shared" si="4"/>
        <v>#DIV/0!</v>
      </c>
      <c r="O83" s="182">
        <f t="shared" si="5"/>
        <v>0</v>
      </c>
      <c r="P83" s="182"/>
      <c r="Q83" s="183">
        <f>IF(L83="nio",0,IF(L83&gt;0,VLOOKUP(G83,'3-Productie normen'!A:M,VLOOKUP(L83,'3-Productie normen'!N:P,2,FALSE),FALSE)))</f>
        <v>0</v>
      </c>
      <c r="R83" s="183">
        <f t="shared" si="6"/>
        <v>0</v>
      </c>
      <c r="S83" s="184">
        <f>VLOOKUP(G83,'3-Productie normen'!A:M,11,FALSE)</f>
        <v>8925.0799999999981</v>
      </c>
      <c r="T83" s="184"/>
      <c r="V83" s="140">
        <f t="shared" si="7"/>
        <v>2584</v>
      </c>
    </row>
    <row r="84" spans="1:22" ht="14.15" customHeight="1">
      <c r="A84" s="157">
        <v>85</v>
      </c>
      <c r="B84" s="177" t="s">
        <v>55</v>
      </c>
      <c r="C84" s="177"/>
      <c r="D84" s="142" t="s">
        <v>265</v>
      </c>
      <c r="E84" s="178" t="s">
        <v>274</v>
      </c>
      <c r="F84" s="137" t="s">
        <v>275</v>
      </c>
      <c r="G84" s="137" t="s">
        <v>68</v>
      </c>
      <c r="H84" s="179" t="s">
        <v>131</v>
      </c>
      <c r="I84" s="180">
        <v>23.29</v>
      </c>
      <c r="J84" s="495">
        <v>1</v>
      </c>
      <c r="K84" s="495">
        <v>1</v>
      </c>
      <c r="L84" s="181">
        <v>80</v>
      </c>
      <c r="M84" s="181"/>
      <c r="N84" s="182" t="e">
        <f t="shared" si="4"/>
        <v>#DIV/0!</v>
      </c>
      <c r="O84" s="182">
        <f t="shared" si="5"/>
        <v>0</v>
      </c>
      <c r="P84" s="182"/>
      <c r="Q84" s="183">
        <f>IF(L84="nio",0,IF(L84&gt;0,VLOOKUP(G84,'3-Productie normen'!A:M,VLOOKUP(L84,'3-Productie normen'!N:P,2,FALSE),FALSE)))</f>
        <v>0</v>
      </c>
      <c r="R84" s="183">
        <f t="shared" si="6"/>
        <v>0</v>
      </c>
      <c r="S84" s="184">
        <f>VLOOKUP(G84,'3-Productie normen'!A:M,11,FALSE)</f>
        <v>8925.0799999999981</v>
      </c>
      <c r="T84" s="184"/>
      <c r="V84" s="140">
        <f t="shared" si="7"/>
        <v>1863.1999999999998</v>
      </c>
    </row>
    <row r="85" spans="1:22" ht="14.15" customHeight="1">
      <c r="A85" s="157">
        <v>86</v>
      </c>
      <c r="B85" s="177" t="s">
        <v>55</v>
      </c>
      <c r="C85" s="177"/>
      <c r="D85" s="142" t="s">
        <v>265</v>
      </c>
      <c r="E85" s="178" t="s">
        <v>276</v>
      </c>
      <c r="F85" s="137" t="s">
        <v>277</v>
      </c>
      <c r="G85" s="137" t="s">
        <v>68</v>
      </c>
      <c r="H85" s="179" t="s">
        <v>131</v>
      </c>
      <c r="I85" s="180">
        <v>23.35</v>
      </c>
      <c r="J85" s="495">
        <v>1</v>
      </c>
      <c r="K85" s="495">
        <v>1</v>
      </c>
      <c r="L85" s="181">
        <v>80</v>
      </c>
      <c r="M85" s="181"/>
      <c r="N85" s="182" t="e">
        <f t="shared" si="4"/>
        <v>#DIV/0!</v>
      </c>
      <c r="O85" s="182">
        <f t="shared" si="5"/>
        <v>0</v>
      </c>
      <c r="P85" s="182"/>
      <c r="Q85" s="183">
        <f>IF(L85="nio",0,IF(L85&gt;0,VLOOKUP(G85,'3-Productie normen'!A:M,VLOOKUP(L85,'3-Productie normen'!N:P,2,FALSE),FALSE)))</f>
        <v>0</v>
      </c>
      <c r="R85" s="183">
        <f t="shared" si="6"/>
        <v>0</v>
      </c>
      <c r="S85" s="184">
        <f>VLOOKUP(G85,'3-Productie normen'!A:M,11,FALSE)</f>
        <v>8925.0799999999981</v>
      </c>
      <c r="T85" s="184"/>
      <c r="V85" s="140">
        <f t="shared" si="7"/>
        <v>1868</v>
      </c>
    </row>
    <row r="86" spans="1:22" ht="14.15" customHeight="1">
      <c r="A86" s="157">
        <v>87</v>
      </c>
      <c r="B86" s="177" t="s">
        <v>55</v>
      </c>
      <c r="C86" s="177"/>
      <c r="D86" s="142" t="s">
        <v>265</v>
      </c>
      <c r="E86" s="178" t="s">
        <v>278</v>
      </c>
      <c r="F86" s="137" t="s">
        <v>244</v>
      </c>
      <c r="G86" s="137" t="s">
        <v>68</v>
      </c>
      <c r="H86" s="179" t="s">
        <v>134</v>
      </c>
      <c r="I86" s="180">
        <v>23.73</v>
      </c>
      <c r="J86" s="495">
        <v>1</v>
      </c>
      <c r="K86" s="495">
        <v>1</v>
      </c>
      <c r="L86" s="181">
        <v>80</v>
      </c>
      <c r="M86" s="181"/>
      <c r="N86" s="182" t="e">
        <f t="shared" si="4"/>
        <v>#DIV/0!</v>
      </c>
      <c r="O86" s="182">
        <f t="shared" si="5"/>
        <v>0</v>
      </c>
      <c r="P86" s="182"/>
      <c r="Q86" s="183">
        <f>IF(L86="nio",0,IF(L86&gt;0,VLOOKUP(G86,'3-Productie normen'!A:M,VLOOKUP(L86,'3-Productie normen'!N:P,2,FALSE),FALSE)))</f>
        <v>0</v>
      </c>
      <c r="R86" s="183">
        <f t="shared" si="6"/>
        <v>0</v>
      </c>
      <c r="S86" s="184">
        <f>VLOOKUP(G86,'3-Productie normen'!A:M,11,FALSE)</f>
        <v>8925.0799999999981</v>
      </c>
      <c r="T86" s="184"/>
      <c r="V86" s="140">
        <f t="shared" si="7"/>
        <v>1898.4</v>
      </c>
    </row>
    <row r="87" spans="1:22" ht="14.15" customHeight="1">
      <c r="A87" s="157">
        <v>88</v>
      </c>
      <c r="B87" s="177" t="s">
        <v>55</v>
      </c>
      <c r="C87" s="177"/>
      <c r="D87" s="142" t="s">
        <v>279</v>
      </c>
      <c r="E87" s="178" t="s">
        <v>280</v>
      </c>
      <c r="F87" s="137" t="s">
        <v>227</v>
      </c>
      <c r="G87" s="137" t="s">
        <v>68</v>
      </c>
      <c r="H87" s="179" t="s">
        <v>134</v>
      </c>
      <c r="I87" s="180">
        <v>19.21</v>
      </c>
      <c r="J87" s="495">
        <v>1</v>
      </c>
      <c r="K87" s="495">
        <v>1</v>
      </c>
      <c r="L87" s="181">
        <v>80</v>
      </c>
      <c r="M87" s="181"/>
      <c r="N87" s="182" t="e">
        <f t="shared" si="4"/>
        <v>#DIV/0!</v>
      </c>
      <c r="O87" s="182">
        <f t="shared" si="5"/>
        <v>0</v>
      </c>
      <c r="P87" s="182"/>
      <c r="Q87" s="183">
        <f>IF(L87="nio",0,IF(L87&gt;0,VLOOKUP(G87,'3-Productie normen'!A:M,VLOOKUP(L87,'3-Productie normen'!N:P,2,FALSE),FALSE)))</f>
        <v>0</v>
      </c>
      <c r="R87" s="183">
        <f t="shared" si="6"/>
        <v>0</v>
      </c>
      <c r="S87" s="184">
        <f>VLOOKUP(G87,'3-Productie normen'!A:M,11,FALSE)</f>
        <v>8925.0799999999981</v>
      </c>
      <c r="T87" s="184"/>
      <c r="V87" s="140">
        <f t="shared" si="7"/>
        <v>1536.8000000000002</v>
      </c>
    </row>
    <row r="88" spans="1:22" ht="14.15" customHeight="1">
      <c r="A88" s="157">
        <v>89</v>
      </c>
      <c r="B88" s="177" t="s">
        <v>55</v>
      </c>
      <c r="C88" s="177"/>
      <c r="D88" s="142" t="s">
        <v>279</v>
      </c>
      <c r="E88" s="178" t="s">
        <v>281</v>
      </c>
      <c r="F88" s="137" t="s">
        <v>227</v>
      </c>
      <c r="G88" s="137" t="s">
        <v>68</v>
      </c>
      <c r="H88" s="179" t="s">
        <v>134</v>
      </c>
      <c r="I88" s="180">
        <v>15.02</v>
      </c>
      <c r="J88" s="495">
        <v>1</v>
      </c>
      <c r="K88" s="495">
        <v>1</v>
      </c>
      <c r="L88" s="181">
        <v>80</v>
      </c>
      <c r="M88" s="181"/>
      <c r="N88" s="182" t="e">
        <f t="shared" si="4"/>
        <v>#DIV/0!</v>
      </c>
      <c r="O88" s="182">
        <f t="shared" si="5"/>
        <v>0</v>
      </c>
      <c r="P88" s="182"/>
      <c r="Q88" s="183">
        <f>IF(L88="nio",0,IF(L88&gt;0,VLOOKUP(G88,'3-Productie normen'!A:M,VLOOKUP(L88,'3-Productie normen'!N:P,2,FALSE),FALSE)))</f>
        <v>0</v>
      </c>
      <c r="R88" s="183">
        <f t="shared" si="6"/>
        <v>0</v>
      </c>
      <c r="S88" s="184">
        <f>VLOOKUP(G88,'3-Productie normen'!A:M,11,FALSE)</f>
        <v>8925.0799999999981</v>
      </c>
      <c r="T88" s="184"/>
      <c r="V88" s="140">
        <f t="shared" si="7"/>
        <v>1201.5999999999999</v>
      </c>
    </row>
    <row r="89" spans="1:22" ht="14.15" customHeight="1">
      <c r="A89" s="157">
        <v>90</v>
      </c>
      <c r="B89" s="177" t="s">
        <v>55</v>
      </c>
      <c r="C89" s="177"/>
      <c r="D89" s="142" t="s">
        <v>279</v>
      </c>
      <c r="E89" s="178" t="s">
        <v>282</v>
      </c>
      <c r="F89" s="137" t="s">
        <v>283</v>
      </c>
      <c r="G89" s="137" t="s">
        <v>68</v>
      </c>
      <c r="H89" s="179" t="s">
        <v>284</v>
      </c>
      <c r="I89" s="180">
        <v>27.87</v>
      </c>
      <c r="J89" s="495">
        <v>1</v>
      </c>
      <c r="K89" s="495">
        <v>1</v>
      </c>
      <c r="L89" s="181">
        <v>80</v>
      </c>
      <c r="M89" s="181"/>
      <c r="N89" s="182" t="e">
        <f t="shared" si="4"/>
        <v>#DIV/0!</v>
      </c>
      <c r="O89" s="182">
        <f t="shared" si="5"/>
        <v>0</v>
      </c>
      <c r="P89" s="182"/>
      <c r="Q89" s="183">
        <f>IF(L89="nio",0,IF(L89&gt;0,VLOOKUP(G89,'3-Productie normen'!A:M,VLOOKUP(L89,'3-Productie normen'!N:P,2,FALSE),FALSE)))</f>
        <v>0</v>
      </c>
      <c r="R89" s="183">
        <f t="shared" si="6"/>
        <v>0</v>
      </c>
      <c r="S89" s="184">
        <f>VLOOKUP(G89,'3-Productie normen'!A:M,11,FALSE)</f>
        <v>8925.0799999999981</v>
      </c>
      <c r="T89" s="184"/>
      <c r="V89" s="140">
        <f t="shared" si="7"/>
        <v>2229.6</v>
      </c>
    </row>
    <row r="90" spans="1:22" ht="14.15" customHeight="1">
      <c r="A90" s="157">
        <v>91</v>
      </c>
      <c r="B90" s="177" t="s">
        <v>55</v>
      </c>
      <c r="C90" s="177"/>
      <c r="D90" s="142" t="s">
        <v>279</v>
      </c>
      <c r="E90" s="178" t="s">
        <v>285</v>
      </c>
      <c r="F90" s="137" t="s">
        <v>202</v>
      </c>
      <c r="G90" s="137" t="s">
        <v>68</v>
      </c>
      <c r="H90" s="179" t="s">
        <v>134</v>
      </c>
      <c r="I90" s="180">
        <v>28.05</v>
      </c>
      <c r="J90" s="495">
        <v>1</v>
      </c>
      <c r="K90" s="495">
        <v>1</v>
      </c>
      <c r="L90" s="181">
        <v>80</v>
      </c>
      <c r="M90" s="181"/>
      <c r="N90" s="182" t="e">
        <f t="shared" si="4"/>
        <v>#DIV/0!</v>
      </c>
      <c r="O90" s="182">
        <f t="shared" si="5"/>
        <v>0</v>
      </c>
      <c r="P90" s="182"/>
      <c r="Q90" s="183">
        <f>IF(L90="nio",0,IF(L90&gt;0,VLOOKUP(G90,'3-Productie normen'!A:M,VLOOKUP(L90,'3-Productie normen'!N:P,2,FALSE),FALSE)))</f>
        <v>0</v>
      </c>
      <c r="R90" s="183">
        <f t="shared" si="6"/>
        <v>0</v>
      </c>
      <c r="S90" s="184">
        <f>VLOOKUP(G90,'3-Productie normen'!A:M,11,FALSE)</f>
        <v>8925.0799999999981</v>
      </c>
      <c r="T90" s="184"/>
      <c r="V90" s="140">
        <f t="shared" si="7"/>
        <v>2244</v>
      </c>
    </row>
    <row r="91" spans="1:22" ht="14.15" customHeight="1">
      <c r="A91" s="157">
        <v>92</v>
      </c>
      <c r="B91" s="177" t="s">
        <v>55</v>
      </c>
      <c r="C91" s="177"/>
      <c r="D91" s="142" t="s">
        <v>279</v>
      </c>
      <c r="E91" s="178" t="s">
        <v>286</v>
      </c>
      <c r="F91" s="137" t="s">
        <v>227</v>
      </c>
      <c r="G91" s="137" t="s">
        <v>68</v>
      </c>
      <c r="H91" s="179" t="s">
        <v>134</v>
      </c>
      <c r="I91" s="180">
        <v>24.44</v>
      </c>
      <c r="J91" s="495">
        <v>1</v>
      </c>
      <c r="K91" s="495">
        <v>1</v>
      </c>
      <c r="L91" s="181">
        <v>80</v>
      </c>
      <c r="M91" s="181"/>
      <c r="N91" s="182" t="e">
        <f t="shared" si="4"/>
        <v>#DIV/0!</v>
      </c>
      <c r="O91" s="182">
        <f t="shared" si="5"/>
        <v>0</v>
      </c>
      <c r="P91" s="182"/>
      <c r="Q91" s="183">
        <f>IF(L91="nio",0,IF(L91&gt;0,VLOOKUP(G91,'3-Productie normen'!A:M,VLOOKUP(L91,'3-Productie normen'!N:P,2,FALSE),FALSE)))</f>
        <v>0</v>
      </c>
      <c r="R91" s="183">
        <f t="shared" si="6"/>
        <v>0</v>
      </c>
      <c r="S91" s="184">
        <f>VLOOKUP(G91,'3-Productie normen'!A:M,11,FALSE)</f>
        <v>8925.0799999999981</v>
      </c>
      <c r="T91" s="184"/>
      <c r="V91" s="140">
        <f t="shared" si="7"/>
        <v>1955.2</v>
      </c>
    </row>
    <row r="92" spans="1:22" ht="14.15" customHeight="1">
      <c r="A92" s="157">
        <v>93</v>
      </c>
      <c r="B92" s="177" t="s">
        <v>55</v>
      </c>
      <c r="C92" s="177"/>
      <c r="D92" s="142" t="s">
        <v>262</v>
      </c>
      <c r="E92" s="178" t="s">
        <v>287</v>
      </c>
      <c r="F92" s="137" t="s">
        <v>200</v>
      </c>
      <c r="G92" s="137" t="s">
        <v>68</v>
      </c>
      <c r="H92" s="179" t="s">
        <v>288</v>
      </c>
      <c r="I92" s="180">
        <v>14.66</v>
      </c>
      <c r="J92" s="495">
        <v>1</v>
      </c>
      <c r="K92" s="495">
        <v>1</v>
      </c>
      <c r="L92" s="181">
        <v>80</v>
      </c>
      <c r="M92" s="181"/>
      <c r="N92" s="182" t="e">
        <f t="shared" si="4"/>
        <v>#DIV/0!</v>
      </c>
      <c r="O92" s="182">
        <f t="shared" si="5"/>
        <v>0</v>
      </c>
      <c r="P92" s="182"/>
      <c r="Q92" s="183">
        <f>IF(L92="nio",0,IF(L92&gt;0,VLOOKUP(G92,'3-Productie normen'!A:M,VLOOKUP(L92,'3-Productie normen'!N:P,2,FALSE),FALSE)))</f>
        <v>0</v>
      </c>
      <c r="R92" s="183">
        <f t="shared" si="6"/>
        <v>0</v>
      </c>
      <c r="S92" s="184">
        <f>VLOOKUP(G92,'3-Productie normen'!A:M,11,FALSE)</f>
        <v>8925.0799999999981</v>
      </c>
      <c r="T92" s="184"/>
      <c r="V92" s="140">
        <f t="shared" si="7"/>
        <v>1172.8</v>
      </c>
    </row>
    <row r="93" spans="1:22" ht="14.15" customHeight="1">
      <c r="A93" s="157">
        <v>94</v>
      </c>
      <c r="B93" s="177" t="s">
        <v>55</v>
      </c>
      <c r="C93" s="177"/>
      <c r="D93" s="142" t="s">
        <v>262</v>
      </c>
      <c r="E93" s="178" t="s">
        <v>289</v>
      </c>
      <c r="F93" s="137" t="s">
        <v>200</v>
      </c>
      <c r="G93" s="137" t="s">
        <v>68</v>
      </c>
      <c r="H93" s="179" t="s">
        <v>288</v>
      </c>
      <c r="I93" s="180">
        <v>14.62</v>
      </c>
      <c r="J93" s="495">
        <v>1</v>
      </c>
      <c r="K93" s="495">
        <v>1</v>
      </c>
      <c r="L93" s="181">
        <v>80</v>
      </c>
      <c r="M93" s="181"/>
      <c r="N93" s="182" t="e">
        <f t="shared" si="4"/>
        <v>#DIV/0!</v>
      </c>
      <c r="O93" s="182">
        <f t="shared" si="5"/>
        <v>0</v>
      </c>
      <c r="P93" s="182"/>
      <c r="Q93" s="183">
        <f>IF(L93="nio",0,IF(L93&gt;0,VLOOKUP(G93,'3-Productie normen'!A:M,VLOOKUP(L93,'3-Productie normen'!N:P,2,FALSE),FALSE)))</f>
        <v>0</v>
      </c>
      <c r="R93" s="183">
        <f t="shared" si="6"/>
        <v>0</v>
      </c>
      <c r="S93" s="184">
        <f>VLOOKUP(G93,'3-Productie normen'!A:M,11,FALSE)</f>
        <v>8925.0799999999981</v>
      </c>
      <c r="T93" s="184"/>
      <c r="V93" s="140">
        <f t="shared" si="7"/>
        <v>1169.5999999999999</v>
      </c>
    </row>
    <row r="94" spans="1:22" ht="14.15" customHeight="1">
      <c r="A94" s="157">
        <v>95</v>
      </c>
      <c r="B94" s="177" t="s">
        <v>55</v>
      </c>
      <c r="C94" s="177"/>
      <c r="D94" s="142" t="s">
        <v>279</v>
      </c>
      <c r="E94" s="178" t="s">
        <v>290</v>
      </c>
      <c r="F94" s="137" t="s">
        <v>291</v>
      </c>
      <c r="G94" s="137" t="s">
        <v>68</v>
      </c>
      <c r="H94" s="179" t="s">
        <v>134</v>
      </c>
      <c r="I94" s="180">
        <v>29.7</v>
      </c>
      <c r="J94" s="495">
        <v>1</v>
      </c>
      <c r="K94" s="495">
        <v>1</v>
      </c>
      <c r="L94" s="181">
        <v>80</v>
      </c>
      <c r="M94" s="181"/>
      <c r="N94" s="182" t="e">
        <f t="shared" si="4"/>
        <v>#DIV/0!</v>
      </c>
      <c r="O94" s="182">
        <f t="shared" si="5"/>
        <v>0</v>
      </c>
      <c r="P94" s="182"/>
      <c r="Q94" s="183">
        <f>IF(L94="nio",0,IF(L94&gt;0,VLOOKUP(G94,'3-Productie normen'!A:M,VLOOKUP(L94,'3-Productie normen'!N:P,2,FALSE),FALSE)))</f>
        <v>0</v>
      </c>
      <c r="R94" s="183">
        <f t="shared" si="6"/>
        <v>0</v>
      </c>
      <c r="S94" s="184">
        <f>VLOOKUP(G94,'3-Productie normen'!A:M,11,FALSE)</f>
        <v>8925.0799999999981</v>
      </c>
      <c r="T94" s="184"/>
      <c r="V94" s="140">
        <f t="shared" si="7"/>
        <v>2376</v>
      </c>
    </row>
    <row r="95" spans="1:22" ht="14.15" customHeight="1">
      <c r="A95" s="157">
        <v>96</v>
      </c>
      <c r="B95" s="177" t="s">
        <v>55</v>
      </c>
      <c r="C95" s="177"/>
      <c r="D95" s="142" t="s">
        <v>292</v>
      </c>
      <c r="E95" s="178" t="s">
        <v>293</v>
      </c>
      <c r="F95" s="137" t="s">
        <v>294</v>
      </c>
      <c r="G95" s="137" t="s">
        <v>68</v>
      </c>
      <c r="H95" s="179" t="s">
        <v>134</v>
      </c>
      <c r="I95" s="180">
        <v>7.4</v>
      </c>
      <c r="J95" s="495">
        <v>1</v>
      </c>
      <c r="K95" s="495">
        <v>1</v>
      </c>
      <c r="L95" s="181">
        <v>80</v>
      </c>
      <c r="M95" s="181"/>
      <c r="N95" s="182" t="e">
        <f t="shared" si="4"/>
        <v>#DIV/0!</v>
      </c>
      <c r="O95" s="182">
        <f t="shared" si="5"/>
        <v>0</v>
      </c>
      <c r="P95" s="182"/>
      <c r="Q95" s="183">
        <f>IF(L95="nio",0,IF(L95&gt;0,VLOOKUP(G95,'3-Productie normen'!A:M,VLOOKUP(L95,'3-Productie normen'!N:P,2,FALSE),FALSE)))</f>
        <v>0</v>
      </c>
      <c r="R95" s="183">
        <f t="shared" si="6"/>
        <v>0</v>
      </c>
      <c r="S95" s="184">
        <f>VLOOKUP(G95,'3-Productie normen'!A:M,11,FALSE)</f>
        <v>8925.0799999999981</v>
      </c>
      <c r="T95" s="184"/>
      <c r="V95" s="140">
        <f t="shared" si="7"/>
        <v>592</v>
      </c>
    </row>
    <row r="96" spans="1:22" ht="14.15" customHeight="1">
      <c r="A96" s="157">
        <v>97</v>
      </c>
      <c r="B96" s="177" t="s">
        <v>55</v>
      </c>
      <c r="C96" s="177"/>
      <c r="D96" s="142" t="s">
        <v>292</v>
      </c>
      <c r="E96" s="178" t="s">
        <v>295</v>
      </c>
      <c r="F96" s="137" t="s">
        <v>227</v>
      </c>
      <c r="G96" s="137" t="s">
        <v>68</v>
      </c>
      <c r="H96" s="179" t="s">
        <v>131</v>
      </c>
      <c r="I96" s="180">
        <v>66.28</v>
      </c>
      <c r="J96" s="495">
        <v>1</v>
      </c>
      <c r="K96" s="495">
        <v>1</v>
      </c>
      <c r="L96" s="181">
        <v>80</v>
      </c>
      <c r="M96" s="181"/>
      <c r="N96" s="182" t="e">
        <f t="shared" si="4"/>
        <v>#DIV/0!</v>
      </c>
      <c r="O96" s="182">
        <f t="shared" si="5"/>
        <v>0</v>
      </c>
      <c r="P96" s="182"/>
      <c r="Q96" s="183">
        <f>IF(L96="nio",0,IF(L96&gt;0,VLOOKUP(G96,'3-Productie normen'!A:M,VLOOKUP(L96,'3-Productie normen'!N:P,2,FALSE),FALSE)))</f>
        <v>0</v>
      </c>
      <c r="R96" s="183">
        <f t="shared" si="6"/>
        <v>0</v>
      </c>
      <c r="S96" s="184">
        <f>VLOOKUP(G96,'3-Productie normen'!A:M,11,FALSE)</f>
        <v>8925.0799999999981</v>
      </c>
      <c r="T96" s="184"/>
      <c r="V96" s="140">
        <f t="shared" si="7"/>
        <v>5302.4</v>
      </c>
    </row>
    <row r="97" spans="1:22" ht="14.15" customHeight="1">
      <c r="A97" s="157">
        <v>98</v>
      </c>
      <c r="B97" s="177" t="s">
        <v>55</v>
      </c>
      <c r="C97" s="177"/>
      <c r="D97" s="142" t="s">
        <v>296</v>
      </c>
      <c r="E97" s="178" t="s">
        <v>297</v>
      </c>
      <c r="F97" s="137" t="s">
        <v>205</v>
      </c>
      <c r="G97" s="137" t="s">
        <v>68</v>
      </c>
      <c r="H97" s="179" t="s">
        <v>134</v>
      </c>
      <c r="I97" s="180">
        <v>58.42</v>
      </c>
      <c r="J97" s="495">
        <v>1</v>
      </c>
      <c r="K97" s="495">
        <v>1</v>
      </c>
      <c r="L97" s="181">
        <v>80</v>
      </c>
      <c r="M97" s="181"/>
      <c r="N97" s="182" t="e">
        <f t="shared" si="4"/>
        <v>#DIV/0!</v>
      </c>
      <c r="O97" s="182">
        <f t="shared" si="5"/>
        <v>0</v>
      </c>
      <c r="P97" s="182"/>
      <c r="Q97" s="183">
        <f>IF(L97="nio",0,IF(L97&gt;0,VLOOKUP(G97,'3-Productie normen'!A:M,VLOOKUP(L97,'3-Productie normen'!N:P,2,FALSE),FALSE)))</f>
        <v>0</v>
      </c>
      <c r="R97" s="183">
        <f t="shared" si="6"/>
        <v>0</v>
      </c>
      <c r="S97" s="184">
        <f>VLOOKUP(G97,'3-Productie normen'!A:M,11,FALSE)</f>
        <v>8925.0799999999981</v>
      </c>
      <c r="T97" s="184"/>
      <c r="V97" s="140">
        <f t="shared" si="7"/>
        <v>4673.6000000000004</v>
      </c>
    </row>
    <row r="98" spans="1:22" ht="14.15" customHeight="1">
      <c r="A98" s="157">
        <v>99</v>
      </c>
      <c r="B98" s="177" t="s">
        <v>55</v>
      </c>
      <c r="C98" s="177"/>
      <c r="D98" s="142" t="s">
        <v>296</v>
      </c>
      <c r="E98" s="178" t="s">
        <v>298</v>
      </c>
      <c r="F98" s="137" t="s">
        <v>299</v>
      </c>
      <c r="G98" s="137" t="s">
        <v>68</v>
      </c>
      <c r="H98" s="179" t="s">
        <v>134</v>
      </c>
      <c r="I98" s="180">
        <v>16.78</v>
      </c>
      <c r="J98" s="495">
        <v>1</v>
      </c>
      <c r="K98" s="495">
        <v>1</v>
      </c>
      <c r="L98" s="181">
        <v>80</v>
      </c>
      <c r="M98" s="181"/>
      <c r="N98" s="182" t="e">
        <f t="shared" si="4"/>
        <v>#DIV/0!</v>
      </c>
      <c r="O98" s="182">
        <f t="shared" si="5"/>
        <v>0</v>
      </c>
      <c r="P98" s="182"/>
      <c r="Q98" s="183">
        <f>IF(L98="nio",0,IF(L98&gt;0,VLOOKUP(G98,'3-Productie normen'!A:M,VLOOKUP(L98,'3-Productie normen'!N:P,2,FALSE),FALSE)))</f>
        <v>0</v>
      </c>
      <c r="R98" s="183">
        <f t="shared" si="6"/>
        <v>0</v>
      </c>
      <c r="S98" s="184">
        <f>VLOOKUP(G98,'3-Productie normen'!A:M,11,FALSE)</f>
        <v>8925.0799999999981</v>
      </c>
      <c r="T98" s="184"/>
      <c r="V98" s="140">
        <f t="shared" si="7"/>
        <v>1342.4</v>
      </c>
    </row>
    <row r="99" spans="1:22" ht="14.15" customHeight="1">
      <c r="A99" s="157">
        <v>100</v>
      </c>
      <c r="B99" s="177" t="s">
        <v>55</v>
      </c>
      <c r="C99" s="177"/>
      <c r="D99" s="142" t="s">
        <v>296</v>
      </c>
      <c r="E99" s="178" t="s">
        <v>300</v>
      </c>
      <c r="F99" s="137" t="s">
        <v>227</v>
      </c>
      <c r="G99" s="137" t="s">
        <v>68</v>
      </c>
      <c r="H99" s="179" t="s">
        <v>131</v>
      </c>
      <c r="I99" s="180">
        <v>65.58</v>
      </c>
      <c r="J99" s="495">
        <v>1</v>
      </c>
      <c r="K99" s="495">
        <v>1</v>
      </c>
      <c r="L99" s="181">
        <v>80</v>
      </c>
      <c r="M99" s="181"/>
      <c r="N99" s="182" t="e">
        <f t="shared" si="4"/>
        <v>#DIV/0!</v>
      </c>
      <c r="O99" s="182">
        <f t="shared" si="5"/>
        <v>0</v>
      </c>
      <c r="P99" s="182"/>
      <c r="Q99" s="183">
        <f>IF(L99="nio",0,IF(L99&gt;0,VLOOKUP(G99,'3-Productie normen'!A:M,VLOOKUP(L99,'3-Productie normen'!N:P,2,FALSE),FALSE)))</f>
        <v>0</v>
      </c>
      <c r="R99" s="183">
        <f t="shared" si="6"/>
        <v>0</v>
      </c>
      <c r="S99" s="184">
        <f>VLOOKUP(G99,'3-Productie normen'!A:M,11,FALSE)</f>
        <v>8925.0799999999981</v>
      </c>
      <c r="T99" s="184"/>
      <c r="V99" s="140">
        <f t="shared" si="7"/>
        <v>5246.4</v>
      </c>
    </row>
    <row r="100" spans="1:22" ht="14.15" customHeight="1">
      <c r="A100" s="157">
        <v>101</v>
      </c>
      <c r="B100" s="177" t="s">
        <v>55</v>
      </c>
      <c r="C100" s="177"/>
      <c r="D100" s="142" t="s">
        <v>301</v>
      </c>
      <c r="E100" s="178" t="s">
        <v>302</v>
      </c>
      <c r="F100" s="137" t="s">
        <v>205</v>
      </c>
      <c r="G100" s="137" t="s">
        <v>68</v>
      </c>
      <c r="H100" s="179" t="s">
        <v>134</v>
      </c>
      <c r="I100" s="180">
        <v>18.39</v>
      </c>
      <c r="J100" s="495">
        <v>1</v>
      </c>
      <c r="K100" s="495">
        <v>1</v>
      </c>
      <c r="L100" s="181">
        <v>80</v>
      </c>
      <c r="M100" s="181"/>
      <c r="N100" s="182" t="e">
        <f t="shared" si="4"/>
        <v>#DIV/0!</v>
      </c>
      <c r="O100" s="182">
        <f t="shared" si="5"/>
        <v>0</v>
      </c>
      <c r="P100" s="182"/>
      <c r="Q100" s="183">
        <f>IF(L100="nio",0,IF(L100&gt;0,VLOOKUP(G100,'3-Productie normen'!A:M,VLOOKUP(L100,'3-Productie normen'!N:P,2,FALSE),FALSE)))</f>
        <v>0</v>
      </c>
      <c r="R100" s="183">
        <f t="shared" si="6"/>
        <v>0</v>
      </c>
      <c r="S100" s="184">
        <f>VLOOKUP(G100,'3-Productie normen'!A:M,11,FALSE)</f>
        <v>8925.0799999999981</v>
      </c>
      <c r="T100" s="184"/>
      <c r="V100" s="140">
        <f t="shared" si="7"/>
        <v>1471.2</v>
      </c>
    </row>
    <row r="101" spans="1:22" ht="14.15" customHeight="1">
      <c r="A101" s="157">
        <v>102</v>
      </c>
      <c r="B101" s="177" t="s">
        <v>55</v>
      </c>
      <c r="C101" s="177"/>
      <c r="D101" s="142" t="s">
        <v>301</v>
      </c>
      <c r="E101" s="178" t="s">
        <v>303</v>
      </c>
      <c r="F101" s="137" t="s">
        <v>304</v>
      </c>
      <c r="G101" s="137" t="s">
        <v>68</v>
      </c>
      <c r="H101" s="179" t="s">
        <v>134</v>
      </c>
      <c r="I101" s="180">
        <v>19.48</v>
      </c>
      <c r="J101" s="495">
        <v>1</v>
      </c>
      <c r="K101" s="495">
        <v>1</v>
      </c>
      <c r="L101" s="181">
        <v>80</v>
      </c>
      <c r="M101" s="181"/>
      <c r="N101" s="182" t="e">
        <f t="shared" si="4"/>
        <v>#DIV/0!</v>
      </c>
      <c r="O101" s="182">
        <f t="shared" si="5"/>
        <v>0</v>
      </c>
      <c r="P101" s="182"/>
      <c r="Q101" s="183">
        <f>IF(L101="nio",0,IF(L101&gt;0,VLOOKUP(G101,'3-Productie normen'!A:M,VLOOKUP(L101,'3-Productie normen'!N:P,2,FALSE),FALSE)))</f>
        <v>0</v>
      </c>
      <c r="R101" s="183">
        <f t="shared" si="6"/>
        <v>0</v>
      </c>
      <c r="S101" s="184">
        <f>VLOOKUP(G101,'3-Productie normen'!A:M,11,FALSE)</f>
        <v>8925.0799999999981</v>
      </c>
      <c r="T101" s="184"/>
      <c r="V101" s="140">
        <f t="shared" si="7"/>
        <v>1558.4</v>
      </c>
    </row>
    <row r="102" spans="1:22" ht="14.15" customHeight="1">
      <c r="A102" s="157">
        <v>103</v>
      </c>
      <c r="B102" s="177" t="s">
        <v>55</v>
      </c>
      <c r="C102" s="177"/>
      <c r="D102" s="142" t="s">
        <v>301</v>
      </c>
      <c r="E102" s="178" t="s">
        <v>305</v>
      </c>
      <c r="F102" s="137" t="s">
        <v>306</v>
      </c>
      <c r="G102" s="137" t="s">
        <v>68</v>
      </c>
      <c r="H102" s="179" t="s">
        <v>131</v>
      </c>
      <c r="I102" s="180">
        <v>20.56</v>
      </c>
      <c r="J102" s="495">
        <v>1</v>
      </c>
      <c r="K102" s="495">
        <v>1</v>
      </c>
      <c r="L102" s="181">
        <v>80</v>
      </c>
      <c r="M102" s="181"/>
      <c r="N102" s="182" t="e">
        <f t="shared" si="4"/>
        <v>#DIV/0!</v>
      </c>
      <c r="O102" s="182">
        <f t="shared" si="5"/>
        <v>0</v>
      </c>
      <c r="P102" s="182"/>
      <c r="Q102" s="183">
        <f>IF(L102="nio",0,IF(L102&gt;0,VLOOKUP(G102,'3-Productie normen'!A:M,VLOOKUP(L102,'3-Productie normen'!N:P,2,FALSE),FALSE)))</f>
        <v>0</v>
      </c>
      <c r="R102" s="183">
        <f t="shared" si="6"/>
        <v>0</v>
      </c>
      <c r="S102" s="184">
        <f>VLOOKUP(G102,'3-Productie normen'!A:M,11,FALSE)</f>
        <v>8925.0799999999981</v>
      </c>
      <c r="T102" s="184"/>
      <c r="V102" s="140">
        <f t="shared" si="7"/>
        <v>1644.8</v>
      </c>
    </row>
    <row r="103" spans="1:22" ht="14.15" customHeight="1">
      <c r="A103" s="157">
        <v>104</v>
      </c>
      <c r="B103" s="177" t="s">
        <v>55</v>
      </c>
      <c r="C103" s="177"/>
      <c r="D103" s="142" t="s">
        <v>301</v>
      </c>
      <c r="E103" s="178" t="s">
        <v>307</v>
      </c>
      <c r="F103" s="137" t="s">
        <v>308</v>
      </c>
      <c r="G103" s="137" t="s">
        <v>68</v>
      </c>
      <c r="H103" s="179" t="s">
        <v>131</v>
      </c>
      <c r="I103" s="180">
        <v>18.079999999999998</v>
      </c>
      <c r="J103" s="495">
        <v>1</v>
      </c>
      <c r="K103" s="495">
        <v>1</v>
      </c>
      <c r="L103" s="181">
        <v>80</v>
      </c>
      <c r="M103" s="181"/>
      <c r="N103" s="182" t="e">
        <f t="shared" si="4"/>
        <v>#DIV/0!</v>
      </c>
      <c r="O103" s="182">
        <f t="shared" si="5"/>
        <v>0</v>
      </c>
      <c r="P103" s="182"/>
      <c r="Q103" s="183">
        <f>IF(L103="nio",0,IF(L103&gt;0,VLOOKUP(G103,'3-Productie normen'!A:M,VLOOKUP(L103,'3-Productie normen'!N:P,2,FALSE),FALSE)))</f>
        <v>0</v>
      </c>
      <c r="R103" s="183">
        <f t="shared" si="6"/>
        <v>0</v>
      </c>
      <c r="S103" s="184">
        <f>VLOOKUP(G103,'3-Productie normen'!A:M,11,FALSE)</f>
        <v>8925.0799999999981</v>
      </c>
      <c r="T103" s="184"/>
      <c r="V103" s="140">
        <f t="shared" si="7"/>
        <v>1446.3999999999999</v>
      </c>
    </row>
    <row r="104" spans="1:22" ht="14.15" customHeight="1">
      <c r="A104" s="157">
        <v>105</v>
      </c>
      <c r="B104" s="177" t="s">
        <v>55</v>
      </c>
      <c r="C104" s="177"/>
      <c r="D104" s="142" t="s">
        <v>301</v>
      </c>
      <c r="E104" s="178" t="s">
        <v>309</v>
      </c>
      <c r="F104" s="137" t="s">
        <v>291</v>
      </c>
      <c r="G104" s="137" t="s">
        <v>68</v>
      </c>
      <c r="H104" s="179" t="s">
        <v>131</v>
      </c>
      <c r="I104" s="180">
        <v>27.22</v>
      </c>
      <c r="J104" s="495">
        <v>1</v>
      </c>
      <c r="K104" s="495">
        <v>1</v>
      </c>
      <c r="L104" s="181">
        <v>80</v>
      </c>
      <c r="M104" s="181"/>
      <c r="N104" s="182" t="e">
        <f t="shared" si="4"/>
        <v>#DIV/0!</v>
      </c>
      <c r="O104" s="182">
        <f t="shared" si="5"/>
        <v>0</v>
      </c>
      <c r="P104" s="182"/>
      <c r="Q104" s="183">
        <f>IF(L104="nio",0,IF(L104&gt;0,VLOOKUP(G104,'3-Productie normen'!A:M,VLOOKUP(L104,'3-Productie normen'!N:P,2,FALSE),FALSE)))</f>
        <v>0</v>
      </c>
      <c r="R104" s="183">
        <f t="shared" si="6"/>
        <v>0</v>
      </c>
      <c r="S104" s="184">
        <f>VLOOKUP(G104,'3-Productie normen'!A:M,11,FALSE)</f>
        <v>8925.0799999999981</v>
      </c>
      <c r="T104" s="184"/>
      <c r="V104" s="140">
        <f t="shared" si="7"/>
        <v>2177.6</v>
      </c>
    </row>
    <row r="105" spans="1:22" ht="14.15" customHeight="1">
      <c r="A105" s="157">
        <v>106</v>
      </c>
      <c r="B105" s="177" t="s">
        <v>55</v>
      </c>
      <c r="C105" s="177"/>
      <c r="D105" s="142" t="s">
        <v>301</v>
      </c>
      <c r="E105" s="178" t="s">
        <v>310</v>
      </c>
      <c r="F105" s="137" t="s">
        <v>291</v>
      </c>
      <c r="G105" s="137" t="s">
        <v>68</v>
      </c>
      <c r="H105" s="179" t="s">
        <v>134</v>
      </c>
      <c r="I105" s="180">
        <v>21.73</v>
      </c>
      <c r="J105" s="495">
        <v>1</v>
      </c>
      <c r="K105" s="495">
        <v>1</v>
      </c>
      <c r="L105" s="181">
        <v>80</v>
      </c>
      <c r="M105" s="181"/>
      <c r="N105" s="182" t="e">
        <f t="shared" si="4"/>
        <v>#DIV/0!</v>
      </c>
      <c r="O105" s="182">
        <f t="shared" si="5"/>
        <v>0</v>
      </c>
      <c r="P105" s="182"/>
      <c r="Q105" s="183">
        <f>IF(L105="nio",0,IF(L105&gt;0,VLOOKUP(G105,'3-Productie normen'!A:M,VLOOKUP(L105,'3-Productie normen'!N:P,2,FALSE),FALSE)))</f>
        <v>0</v>
      </c>
      <c r="R105" s="183">
        <f t="shared" si="6"/>
        <v>0</v>
      </c>
      <c r="S105" s="184">
        <f>VLOOKUP(G105,'3-Productie normen'!A:M,11,FALSE)</f>
        <v>8925.0799999999981</v>
      </c>
      <c r="T105" s="184"/>
      <c r="V105" s="140">
        <f t="shared" si="7"/>
        <v>1738.4</v>
      </c>
    </row>
    <row r="106" spans="1:22" ht="14.15" customHeight="1">
      <c r="A106" s="157">
        <v>107</v>
      </c>
      <c r="B106" s="177" t="s">
        <v>55</v>
      </c>
      <c r="C106" s="177"/>
      <c r="D106" s="142" t="s">
        <v>311</v>
      </c>
      <c r="E106" s="178" t="s">
        <v>312</v>
      </c>
      <c r="F106" s="137" t="s">
        <v>313</v>
      </c>
      <c r="G106" s="137" t="s">
        <v>68</v>
      </c>
      <c r="H106" s="179" t="s">
        <v>134</v>
      </c>
      <c r="I106" s="180">
        <v>27.12</v>
      </c>
      <c r="J106" s="495">
        <v>1</v>
      </c>
      <c r="K106" s="495">
        <v>1</v>
      </c>
      <c r="L106" s="181">
        <v>80</v>
      </c>
      <c r="M106" s="181"/>
      <c r="N106" s="182" t="e">
        <f t="shared" si="4"/>
        <v>#DIV/0!</v>
      </c>
      <c r="O106" s="182">
        <f t="shared" si="5"/>
        <v>0</v>
      </c>
      <c r="P106" s="182"/>
      <c r="Q106" s="183">
        <f>IF(L106="nio",0,IF(L106&gt;0,VLOOKUP(G106,'3-Productie normen'!A:M,VLOOKUP(L106,'3-Productie normen'!N:P,2,FALSE),FALSE)))</f>
        <v>0</v>
      </c>
      <c r="R106" s="183">
        <f t="shared" si="6"/>
        <v>0</v>
      </c>
      <c r="S106" s="184">
        <f>VLOOKUP(G106,'3-Productie normen'!A:M,11,FALSE)</f>
        <v>8925.0799999999981</v>
      </c>
      <c r="T106" s="184"/>
      <c r="V106" s="140">
        <f t="shared" si="7"/>
        <v>2169.6</v>
      </c>
    </row>
    <row r="107" spans="1:22" ht="14.15" customHeight="1">
      <c r="A107" s="157">
        <v>108</v>
      </c>
      <c r="B107" s="177" t="s">
        <v>55</v>
      </c>
      <c r="C107" s="177"/>
      <c r="D107" s="142" t="s">
        <v>311</v>
      </c>
      <c r="E107" s="178" t="s">
        <v>314</v>
      </c>
      <c r="F107" s="137" t="s">
        <v>315</v>
      </c>
      <c r="G107" s="137" t="s">
        <v>68</v>
      </c>
      <c r="H107" s="179" t="s">
        <v>134</v>
      </c>
      <c r="I107" s="180">
        <v>22.6</v>
      </c>
      <c r="J107" s="495">
        <v>1</v>
      </c>
      <c r="K107" s="495">
        <v>1</v>
      </c>
      <c r="L107" s="181">
        <v>80</v>
      </c>
      <c r="M107" s="181"/>
      <c r="N107" s="182" t="e">
        <f t="shared" si="4"/>
        <v>#DIV/0!</v>
      </c>
      <c r="O107" s="182">
        <f t="shared" si="5"/>
        <v>0</v>
      </c>
      <c r="P107" s="182"/>
      <c r="Q107" s="183">
        <f>IF(L107="nio",0,IF(L107&gt;0,VLOOKUP(G107,'3-Productie normen'!A:M,VLOOKUP(L107,'3-Productie normen'!N:P,2,FALSE),FALSE)))</f>
        <v>0</v>
      </c>
      <c r="R107" s="183">
        <f t="shared" si="6"/>
        <v>0</v>
      </c>
      <c r="S107" s="184">
        <f>VLOOKUP(G107,'3-Productie normen'!A:M,11,FALSE)</f>
        <v>8925.0799999999981</v>
      </c>
      <c r="T107" s="184"/>
      <c r="V107" s="140">
        <f t="shared" si="7"/>
        <v>1808</v>
      </c>
    </row>
    <row r="108" spans="1:22" ht="14.15" customHeight="1">
      <c r="A108" s="157">
        <v>109</v>
      </c>
      <c r="B108" s="177" t="s">
        <v>55</v>
      </c>
      <c r="C108" s="177"/>
      <c r="D108" s="142" t="s">
        <v>311</v>
      </c>
      <c r="E108" s="178" t="s">
        <v>316</v>
      </c>
      <c r="F108" s="137" t="s">
        <v>317</v>
      </c>
      <c r="G108" s="137" t="s">
        <v>68</v>
      </c>
      <c r="H108" s="179" t="s">
        <v>134</v>
      </c>
      <c r="I108" s="180">
        <v>22.61</v>
      </c>
      <c r="J108" s="495">
        <v>1</v>
      </c>
      <c r="K108" s="495">
        <v>1</v>
      </c>
      <c r="L108" s="181">
        <v>80</v>
      </c>
      <c r="M108" s="181"/>
      <c r="N108" s="182" t="e">
        <f t="shared" si="4"/>
        <v>#DIV/0!</v>
      </c>
      <c r="O108" s="182">
        <f t="shared" si="5"/>
        <v>0</v>
      </c>
      <c r="P108" s="182"/>
      <c r="Q108" s="183">
        <f>IF(L108="nio",0,IF(L108&gt;0,VLOOKUP(G108,'3-Productie normen'!A:M,VLOOKUP(L108,'3-Productie normen'!N:P,2,FALSE),FALSE)))</f>
        <v>0</v>
      </c>
      <c r="R108" s="183">
        <f t="shared" si="6"/>
        <v>0</v>
      </c>
      <c r="S108" s="184">
        <f>VLOOKUP(G108,'3-Productie normen'!A:M,11,FALSE)</f>
        <v>8925.0799999999981</v>
      </c>
      <c r="T108" s="184"/>
      <c r="V108" s="140">
        <f t="shared" si="7"/>
        <v>1808.8</v>
      </c>
    </row>
    <row r="109" spans="1:22" ht="14.15" customHeight="1">
      <c r="A109" s="157">
        <v>110</v>
      </c>
      <c r="B109" s="177" t="s">
        <v>55</v>
      </c>
      <c r="C109" s="177"/>
      <c r="D109" s="142" t="s">
        <v>311</v>
      </c>
      <c r="E109" s="178" t="s">
        <v>318</v>
      </c>
      <c r="F109" s="137" t="s">
        <v>319</v>
      </c>
      <c r="G109" s="137" t="s">
        <v>68</v>
      </c>
      <c r="H109" s="179" t="s">
        <v>134</v>
      </c>
      <c r="I109" s="180">
        <v>22.61</v>
      </c>
      <c r="J109" s="495">
        <v>1</v>
      </c>
      <c r="K109" s="495">
        <v>1</v>
      </c>
      <c r="L109" s="181">
        <v>80</v>
      </c>
      <c r="M109" s="181"/>
      <c r="N109" s="182" t="e">
        <f t="shared" si="4"/>
        <v>#DIV/0!</v>
      </c>
      <c r="O109" s="182">
        <f t="shared" si="5"/>
        <v>0</v>
      </c>
      <c r="P109" s="182"/>
      <c r="Q109" s="183">
        <f>IF(L109="nio",0,IF(L109&gt;0,VLOOKUP(G109,'3-Productie normen'!A:M,VLOOKUP(L109,'3-Productie normen'!N:P,2,FALSE),FALSE)))</f>
        <v>0</v>
      </c>
      <c r="R109" s="183">
        <f t="shared" si="6"/>
        <v>0</v>
      </c>
      <c r="S109" s="184">
        <f>VLOOKUP(G109,'3-Productie normen'!A:M,11,FALSE)</f>
        <v>8925.0799999999981</v>
      </c>
      <c r="T109" s="184"/>
      <c r="V109" s="140">
        <f t="shared" si="7"/>
        <v>1808.8</v>
      </c>
    </row>
    <row r="110" spans="1:22" ht="14.15" customHeight="1">
      <c r="A110" s="157">
        <v>111</v>
      </c>
      <c r="B110" s="177" t="s">
        <v>55</v>
      </c>
      <c r="C110" s="177"/>
      <c r="D110" s="142" t="s">
        <v>311</v>
      </c>
      <c r="E110" s="178" t="s">
        <v>320</v>
      </c>
      <c r="F110" s="137" t="s">
        <v>317</v>
      </c>
      <c r="G110" s="137" t="s">
        <v>68</v>
      </c>
      <c r="H110" s="179" t="s">
        <v>134</v>
      </c>
      <c r="I110" s="180">
        <v>61.28</v>
      </c>
      <c r="J110" s="495">
        <v>1</v>
      </c>
      <c r="K110" s="495">
        <v>1</v>
      </c>
      <c r="L110" s="181">
        <v>80</v>
      </c>
      <c r="M110" s="181"/>
      <c r="N110" s="182" t="e">
        <f t="shared" si="4"/>
        <v>#DIV/0!</v>
      </c>
      <c r="O110" s="182">
        <f t="shared" si="5"/>
        <v>0</v>
      </c>
      <c r="P110" s="182"/>
      <c r="Q110" s="183">
        <f>IF(L110="nio",0,IF(L110&gt;0,VLOOKUP(G110,'3-Productie normen'!A:M,VLOOKUP(L110,'3-Productie normen'!N:P,2,FALSE),FALSE)))</f>
        <v>0</v>
      </c>
      <c r="R110" s="183">
        <f t="shared" si="6"/>
        <v>0</v>
      </c>
      <c r="S110" s="184">
        <f>VLOOKUP(G110,'3-Productie normen'!A:M,11,FALSE)</f>
        <v>8925.0799999999981</v>
      </c>
      <c r="T110" s="184"/>
      <c r="V110" s="140">
        <f t="shared" si="7"/>
        <v>4902.3999999999996</v>
      </c>
    </row>
    <row r="111" spans="1:22" ht="14.15" customHeight="1">
      <c r="A111" s="157">
        <v>112</v>
      </c>
      <c r="B111" s="177" t="s">
        <v>55</v>
      </c>
      <c r="C111" s="177"/>
      <c r="D111" s="142" t="s">
        <v>311</v>
      </c>
      <c r="E111" s="178" t="s">
        <v>321</v>
      </c>
      <c r="F111" s="137" t="s">
        <v>322</v>
      </c>
      <c r="G111" s="137" t="s">
        <v>68</v>
      </c>
      <c r="H111" s="179" t="s">
        <v>134</v>
      </c>
      <c r="I111" s="180">
        <v>55.85</v>
      </c>
      <c r="J111" s="495">
        <v>1</v>
      </c>
      <c r="K111" s="495">
        <v>1</v>
      </c>
      <c r="L111" s="181">
        <v>80</v>
      </c>
      <c r="M111" s="181"/>
      <c r="N111" s="182" t="e">
        <f t="shared" si="4"/>
        <v>#DIV/0!</v>
      </c>
      <c r="O111" s="182">
        <f t="shared" si="5"/>
        <v>0</v>
      </c>
      <c r="P111" s="182"/>
      <c r="Q111" s="183">
        <f>IF(L111="nio",0,IF(L111&gt;0,VLOOKUP(G111,'3-Productie normen'!A:M,VLOOKUP(L111,'3-Productie normen'!N:P,2,FALSE),FALSE)))</f>
        <v>0</v>
      </c>
      <c r="R111" s="183">
        <f t="shared" si="6"/>
        <v>0</v>
      </c>
      <c r="S111" s="184">
        <f>VLOOKUP(G111,'3-Productie normen'!A:M,11,FALSE)</f>
        <v>8925.0799999999981</v>
      </c>
      <c r="T111" s="184"/>
      <c r="V111" s="140">
        <f t="shared" si="7"/>
        <v>4468</v>
      </c>
    </row>
    <row r="112" spans="1:22" ht="14.15" customHeight="1">
      <c r="A112" s="157">
        <v>113</v>
      </c>
      <c r="B112" s="177" t="s">
        <v>55</v>
      </c>
      <c r="C112" s="177"/>
      <c r="D112" s="142" t="s">
        <v>311</v>
      </c>
      <c r="E112" s="178" t="s">
        <v>323</v>
      </c>
      <c r="F112" s="137" t="s">
        <v>324</v>
      </c>
      <c r="G112" s="137" t="s">
        <v>68</v>
      </c>
      <c r="H112" s="179" t="s">
        <v>134</v>
      </c>
      <c r="I112" s="180">
        <v>14.64</v>
      </c>
      <c r="J112" s="495">
        <v>1</v>
      </c>
      <c r="K112" s="495">
        <v>1</v>
      </c>
      <c r="L112" s="181">
        <v>80</v>
      </c>
      <c r="M112" s="181"/>
      <c r="N112" s="182" t="e">
        <f t="shared" si="4"/>
        <v>#DIV/0!</v>
      </c>
      <c r="O112" s="182">
        <f t="shared" si="5"/>
        <v>0</v>
      </c>
      <c r="P112" s="182"/>
      <c r="Q112" s="183">
        <f>IF(L112="nio",0,IF(L112&gt;0,VLOOKUP(G112,'3-Productie normen'!A:M,VLOOKUP(L112,'3-Productie normen'!N:P,2,FALSE),FALSE)))</f>
        <v>0</v>
      </c>
      <c r="R112" s="183">
        <f t="shared" si="6"/>
        <v>0</v>
      </c>
      <c r="S112" s="184">
        <f>VLOOKUP(G112,'3-Productie normen'!A:M,11,FALSE)</f>
        <v>8925.0799999999981</v>
      </c>
      <c r="T112" s="184"/>
      <c r="V112" s="140">
        <f t="shared" si="7"/>
        <v>1171.2</v>
      </c>
    </row>
    <row r="113" spans="1:22" ht="14.15" customHeight="1">
      <c r="A113" s="157">
        <v>114</v>
      </c>
      <c r="B113" s="177" t="s">
        <v>55</v>
      </c>
      <c r="C113" s="177"/>
      <c r="D113" s="142" t="s">
        <v>311</v>
      </c>
      <c r="E113" s="616" t="s">
        <v>325</v>
      </c>
      <c r="F113" s="618" t="s">
        <v>326</v>
      </c>
      <c r="G113" s="618" t="s">
        <v>68</v>
      </c>
      <c r="H113" s="179" t="s">
        <v>134</v>
      </c>
      <c r="I113" s="180">
        <v>63.51</v>
      </c>
      <c r="J113" s="495">
        <v>1</v>
      </c>
      <c r="K113" s="495">
        <v>1</v>
      </c>
      <c r="L113" s="181">
        <v>80</v>
      </c>
      <c r="M113" s="181"/>
      <c r="N113" s="182" t="e">
        <f t="shared" si="4"/>
        <v>#DIV/0!</v>
      </c>
      <c r="O113" s="182">
        <f t="shared" si="5"/>
        <v>0</v>
      </c>
      <c r="P113" s="182"/>
      <c r="Q113" s="183">
        <f>IF(L113="nio",0,IF(L113&gt;0,VLOOKUP(G113,'3-Productie normen'!A:M,VLOOKUP(L113,'3-Productie normen'!N:P,2,FALSE),FALSE)))</f>
        <v>0</v>
      </c>
      <c r="R113" s="183">
        <f t="shared" si="6"/>
        <v>0</v>
      </c>
      <c r="S113" s="184">
        <f>VLOOKUP(G113,'3-Productie normen'!A:M,11,FALSE)</f>
        <v>8925.0799999999981</v>
      </c>
      <c r="T113" s="184"/>
      <c r="V113" s="140">
        <f t="shared" si="7"/>
        <v>5080.8</v>
      </c>
    </row>
    <row r="114" spans="1:22" ht="14.15" customHeight="1">
      <c r="A114" s="157">
        <v>115</v>
      </c>
      <c r="B114" s="177" t="s">
        <v>55</v>
      </c>
      <c r="C114" s="177"/>
      <c r="D114" s="142" t="s">
        <v>311</v>
      </c>
      <c r="E114" s="178" t="s">
        <v>327</v>
      </c>
      <c r="F114" s="137" t="s">
        <v>328</v>
      </c>
      <c r="G114" s="137" t="s">
        <v>68</v>
      </c>
      <c r="H114" s="179" t="s">
        <v>134</v>
      </c>
      <c r="I114" s="180">
        <v>12.47</v>
      </c>
      <c r="J114" s="495">
        <v>1</v>
      </c>
      <c r="K114" s="495">
        <v>1</v>
      </c>
      <c r="L114" s="181">
        <v>80</v>
      </c>
      <c r="M114" s="181"/>
      <c r="N114" s="182" t="e">
        <f t="shared" si="4"/>
        <v>#DIV/0!</v>
      </c>
      <c r="O114" s="182">
        <f t="shared" si="5"/>
        <v>0</v>
      </c>
      <c r="P114" s="182"/>
      <c r="Q114" s="183">
        <f>IF(L114="nio",0,IF(L114&gt;0,VLOOKUP(G114,'3-Productie normen'!A:M,VLOOKUP(L114,'3-Productie normen'!N:P,2,FALSE),FALSE)))</f>
        <v>0</v>
      </c>
      <c r="R114" s="183">
        <f t="shared" si="6"/>
        <v>0</v>
      </c>
      <c r="S114" s="184">
        <f>VLOOKUP(G114,'3-Productie normen'!A:M,11,FALSE)</f>
        <v>8925.0799999999981</v>
      </c>
      <c r="T114" s="184"/>
      <c r="V114" s="140">
        <f t="shared" si="7"/>
        <v>997.6</v>
      </c>
    </row>
    <row r="115" spans="1:22" ht="14.15" customHeight="1">
      <c r="A115" s="157">
        <v>116</v>
      </c>
      <c r="B115" s="177" t="s">
        <v>55</v>
      </c>
      <c r="C115" s="177"/>
      <c r="D115" s="142" t="s">
        <v>311</v>
      </c>
      <c r="E115" s="178" t="s">
        <v>329</v>
      </c>
      <c r="F115" s="137" t="s">
        <v>330</v>
      </c>
      <c r="G115" s="137" t="s">
        <v>68</v>
      </c>
      <c r="H115" s="179" t="s">
        <v>134</v>
      </c>
      <c r="I115" s="180">
        <v>13.25</v>
      </c>
      <c r="J115" s="495">
        <v>1</v>
      </c>
      <c r="K115" s="495">
        <v>1</v>
      </c>
      <c r="L115" s="181">
        <v>80</v>
      </c>
      <c r="M115" s="181"/>
      <c r="N115" s="182" t="e">
        <f t="shared" si="4"/>
        <v>#DIV/0!</v>
      </c>
      <c r="O115" s="182">
        <f t="shared" si="5"/>
        <v>0</v>
      </c>
      <c r="P115" s="182"/>
      <c r="Q115" s="183">
        <f>IF(L115="nio",0,IF(L115&gt;0,VLOOKUP(G115,'3-Productie normen'!A:M,VLOOKUP(L115,'3-Productie normen'!N:P,2,FALSE),FALSE)))</f>
        <v>0</v>
      </c>
      <c r="R115" s="183">
        <f t="shared" si="6"/>
        <v>0</v>
      </c>
      <c r="S115" s="184">
        <f>VLOOKUP(G115,'3-Productie normen'!A:M,11,FALSE)</f>
        <v>8925.0799999999981</v>
      </c>
      <c r="T115" s="184"/>
      <c r="V115" s="140">
        <f t="shared" si="7"/>
        <v>1060</v>
      </c>
    </row>
    <row r="116" spans="1:22" ht="14.15" customHeight="1">
      <c r="A116" s="157">
        <v>117</v>
      </c>
      <c r="B116" s="177" t="s">
        <v>55</v>
      </c>
      <c r="C116" s="177"/>
      <c r="D116" s="142" t="s">
        <v>311</v>
      </c>
      <c r="E116" s="178" t="s">
        <v>331</v>
      </c>
      <c r="F116" s="137" t="s">
        <v>332</v>
      </c>
      <c r="G116" s="137" t="s">
        <v>68</v>
      </c>
      <c r="H116" s="179" t="s">
        <v>134</v>
      </c>
      <c r="I116" s="180">
        <v>26.59</v>
      </c>
      <c r="J116" s="495">
        <v>1</v>
      </c>
      <c r="K116" s="495">
        <v>1</v>
      </c>
      <c r="L116" s="181">
        <v>80</v>
      </c>
      <c r="M116" s="181"/>
      <c r="N116" s="182" t="e">
        <f t="shared" si="4"/>
        <v>#DIV/0!</v>
      </c>
      <c r="O116" s="182">
        <f t="shared" si="5"/>
        <v>0</v>
      </c>
      <c r="P116" s="182"/>
      <c r="Q116" s="183">
        <f>IF(L116="nio",0,IF(L116&gt;0,VLOOKUP(G116,'3-Productie normen'!A:M,VLOOKUP(L116,'3-Productie normen'!N:P,2,FALSE),FALSE)))</f>
        <v>0</v>
      </c>
      <c r="R116" s="183">
        <f t="shared" si="6"/>
        <v>0</v>
      </c>
      <c r="S116" s="184">
        <f>VLOOKUP(G116,'3-Productie normen'!A:M,11,FALSE)</f>
        <v>8925.0799999999981</v>
      </c>
      <c r="T116" s="184"/>
      <c r="V116" s="140">
        <f t="shared" si="7"/>
        <v>2127.1999999999998</v>
      </c>
    </row>
    <row r="117" spans="1:22" ht="14.15" customHeight="1">
      <c r="A117" s="157">
        <v>118</v>
      </c>
      <c r="B117" s="177" t="s">
        <v>55</v>
      </c>
      <c r="C117" s="177"/>
      <c r="D117" s="142" t="s">
        <v>311</v>
      </c>
      <c r="E117" s="178" t="s">
        <v>333</v>
      </c>
      <c r="F117" s="137" t="s">
        <v>334</v>
      </c>
      <c r="G117" s="137" t="s">
        <v>68</v>
      </c>
      <c r="H117" s="137" t="s">
        <v>284</v>
      </c>
      <c r="I117" s="193">
        <v>10.65</v>
      </c>
      <c r="J117" s="495">
        <v>1</v>
      </c>
      <c r="K117" s="495">
        <v>1</v>
      </c>
      <c r="L117" s="181">
        <v>80</v>
      </c>
      <c r="M117" s="181"/>
      <c r="N117" s="182" t="e">
        <f t="shared" si="4"/>
        <v>#DIV/0!</v>
      </c>
      <c r="O117" s="182">
        <f t="shared" si="5"/>
        <v>0</v>
      </c>
      <c r="P117" s="182"/>
      <c r="Q117" s="183">
        <f>IF(L117="nio",0,IF(L117&gt;0,VLOOKUP(G117,'3-Productie normen'!A:M,VLOOKUP(L117,'3-Productie normen'!N:P,2,FALSE),FALSE)))</f>
        <v>0</v>
      </c>
      <c r="R117" s="183">
        <f t="shared" si="6"/>
        <v>0</v>
      </c>
      <c r="S117" s="184">
        <f>VLOOKUP(G117,'3-Productie normen'!A:M,11,FALSE)</f>
        <v>8925.0799999999981</v>
      </c>
      <c r="T117" s="184"/>
      <c r="V117" s="140">
        <f t="shared" si="7"/>
        <v>852</v>
      </c>
    </row>
    <row r="118" spans="1:22" ht="14.15" customHeight="1">
      <c r="A118" s="157">
        <v>119</v>
      </c>
      <c r="B118" s="177" t="s">
        <v>55</v>
      </c>
      <c r="C118" s="177"/>
      <c r="D118" s="192" t="s">
        <v>311</v>
      </c>
      <c r="E118" s="189" t="s">
        <v>333</v>
      </c>
      <c r="F118" s="190" t="s">
        <v>334</v>
      </c>
      <c r="G118" s="190" t="s">
        <v>68</v>
      </c>
      <c r="H118" s="190" t="s">
        <v>134</v>
      </c>
      <c r="I118" s="180">
        <v>36.78</v>
      </c>
      <c r="J118" s="495">
        <v>1</v>
      </c>
      <c r="K118" s="495">
        <v>1</v>
      </c>
      <c r="L118" s="181">
        <v>80</v>
      </c>
      <c r="M118" s="181"/>
      <c r="N118" s="182" t="e">
        <f t="shared" si="4"/>
        <v>#DIV/0!</v>
      </c>
      <c r="O118" s="182">
        <f t="shared" si="5"/>
        <v>0</v>
      </c>
      <c r="P118" s="182"/>
      <c r="Q118" s="183">
        <f>IF(L118="nio",0,IF(L118&gt;0,VLOOKUP(G118,'3-Productie normen'!A:M,VLOOKUP(L118,'3-Productie normen'!N:P,2,FALSE),FALSE)))</f>
        <v>0</v>
      </c>
      <c r="R118" s="183">
        <f t="shared" si="6"/>
        <v>0</v>
      </c>
      <c r="S118" s="184">
        <f>VLOOKUP(G118,'3-Productie normen'!A:M,11,FALSE)</f>
        <v>8925.0799999999981</v>
      </c>
      <c r="T118" s="184"/>
      <c r="V118" s="140">
        <f t="shared" si="7"/>
        <v>2942.4</v>
      </c>
    </row>
    <row r="119" spans="1:22" ht="14.15" customHeight="1">
      <c r="A119" s="157">
        <v>120</v>
      </c>
      <c r="B119" s="177" t="s">
        <v>55</v>
      </c>
      <c r="C119" s="177"/>
      <c r="D119" s="142" t="s">
        <v>311</v>
      </c>
      <c r="E119" s="178" t="s">
        <v>335</v>
      </c>
      <c r="F119" s="179" t="s">
        <v>336</v>
      </c>
      <c r="G119" s="179" t="s">
        <v>68</v>
      </c>
      <c r="H119" s="179" t="s">
        <v>134</v>
      </c>
      <c r="I119" s="180">
        <v>22.59</v>
      </c>
      <c r="J119" s="495">
        <v>1</v>
      </c>
      <c r="K119" s="495">
        <v>1</v>
      </c>
      <c r="L119" s="181">
        <v>80</v>
      </c>
      <c r="M119" s="181"/>
      <c r="N119" s="182" t="e">
        <f t="shared" si="4"/>
        <v>#DIV/0!</v>
      </c>
      <c r="O119" s="182">
        <f t="shared" si="5"/>
        <v>0</v>
      </c>
      <c r="P119" s="182"/>
      <c r="Q119" s="183">
        <f>IF(L119="nio",0,IF(L119&gt;0,VLOOKUP(G119,'3-Productie normen'!A:M,VLOOKUP(L119,'3-Productie normen'!N:P,2,FALSE),FALSE)))</f>
        <v>0</v>
      </c>
      <c r="R119" s="183">
        <f t="shared" si="6"/>
        <v>0</v>
      </c>
      <c r="S119" s="184">
        <f>VLOOKUP(G119,'3-Productie normen'!A:M,11,FALSE)</f>
        <v>8925.0799999999981</v>
      </c>
      <c r="T119" s="184"/>
      <c r="V119" s="140">
        <f t="shared" si="7"/>
        <v>1807.2</v>
      </c>
    </row>
    <row r="120" spans="1:22" ht="14.15" customHeight="1">
      <c r="A120" s="157">
        <v>121</v>
      </c>
      <c r="B120" s="177" t="s">
        <v>55</v>
      </c>
      <c r="C120" s="177"/>
      <c r="D120" s="142" t="s">
        <v>311</v>
      </c>
      <c r="E120" s="178" t="s">
        <v>337</v>
      </c>
      <c r="F120" s="179" t="s">
        <v>338</v>
      </c>
      <c r="G120" s="179" t="s">
        <v>68</v>
      </c>
      <c r="H120" s="179" t="s">
        <v>339</v>
      </c>
      <c r="I120" s="180">
        <v>45.4</v>
      </c>
      <c r="J120" s="495">
        <v>1</v>
      </c>
      <c r="K120" s="495">
        <v>1</v>
      </c>
      <c r="L120" s="181">
        <v>80</v>
      </c>
      <c r="M120" s="181"/>
      <c r="N120" s="182" t="e">
        <f t="shared" si="4"/>
        <v>#DIV/0!</v>
      </c>
      <c r="O120" s="182">
        <f t="shared" si="5"/>
        <v>0</v>
      </c>
      <c r="P120" s="182"/>
      <c r="Q120" s="183">
        <f>IF(L120="nio",0,IF(L120&gt;0,VLOOKUP(G120,'3-Productie normen'!A:M,VLOOKUP(L120,'3-Productie normen'!N:P,2,FALSE),FALSE)))</f>
        <v>0</v>
      </c>
      <c r="R120" s="183">
        <f t="shared" si="6"/>
        <v>0</v>
      </c>
      <c r="S120" s="184">
        <f>VLOOKUP(G120,'3-Productie normen'!A:M,11,FALSE)</f>
        <v>8925.0799999999981</v>
      </c>
      <c r="T120" s="184"/>
      <c r="V120" s="140">
        <f t="shared" si="7"/>
        <v>3632</v>
      </c>
    </row>
    <row r="121" spans="1:22" ht="14.15" customHeight="1">
      <c r="A121" s="157">
        <v>122</v>
      </c>
      <c r="B121" s="177" t="s">
        <v>55</v>
      </c>
      <c r="C121" s="177"/>
      <c r="D121" s="142" t="s">
        <v>340</v>
      </c>
      <c r="E121" s="178" t="s">
        <v>341</v>
      </c>
      <c r="F121" s="179" t="s">
        <v>342</v>
      </c>
      <c r="G121" s="179" t="s">
        <v>68</v>
      </c>
      <c r="H121" s="179" t="s">
        <v>339</v>
      </c>
      <c r="I121" s="180">
        <v>14.9</v>
      </c>
      <c r="J121" s="495">
        <v>1</v>
      </c>
      <c r="K121" s="495">
        <v>1</v>
      </c>
      <c r="L121" s="181">
        <v>80</v>
      </c>
      <c r="M121" s="181"/>
      <c r="N121" s="182" t="e">
        <f t="shared" si="4"/>
        <v>#DIV/0!</v>
      </c>
      <c r="O121" s="182">
        <f t="shared" si="5"/>
        <v>0</v>
      </c>
      <c r="P121" s="182"/>
      <c r="Q121" s="183">
        <f>IF(L121="nio",0,IF(L121&gt;0,VLOOKUP(G121,'3-Productie normen'!A:M,VLOOKUP(L121,'3-Productie normen'!N:P,2,FALSE),FALSE)))</f>
        <v>0</v>
      </c>
      <c r="R121" s="183">
        <f t="shared" si="6"/>
        <v>0</v>
      </c>
      <c r="S121" s="184">
        <f>VLOOKUP(G121,'3-Productie normen'!A:M,11,FALSE)</f>
        <v>8925.0799999999981</v>
      </c>
      <c r="T121" s="184"/>
      <c r="V121" s="140">
        <f t="shared" si="7"/>
        <v>1192</v>
      </c>
    </row>
    <row r="122" spans="1:22" ht="14.15" customHeight="1">
      <c r="A122" s="157">
        <v>123</v>
      </c>
      <c r="B122" s="177" t="s">
        <v>55</v>
      </c>
      <c r="C122" s="177"/>
      <c r="D122" s="142" t="s">
        <v>340</v>
      </c>
      <c r="E122" s="178" t="s">
        <v>343</v>
      </c>
      <c r="F122" s="179" t="s">
        <v>344</v>
      </c>
      <c r="G122" s="179" t="s">
        <v>68</v>
      </c>
      <c r="H122" s="179" t="s">
        <v>339</v>
      </c>
      <c r="I122" s="180">
        <v>26.48</v>
      </c>
      <c r="J122" s="495">
        <v>1</v>
      </c>
      <c r="K122" s="495">
        <v>1</v>
      </c>
      <c r="L122" s="181">
        <v>80</v>
      </c>
      <c r="M122" s="181"/>
      <c r="N122" s="182" t="e">
        <f t="shared" si="4"/>
        <v>#DIV/0!</v>
      </c>
      <c r="O122" s="182">
        <f t="shared" si="5"/>
        <v>0</v>
      </c>
      <c r="P122" s="182"/>
      <c r="Q122" s="183">
        <f>IF(L122="nio",0,IF(L122&gt;0,VLOOKUP(G122,'3-Productie normen'!A:M,VLOOKUP(L122,'3-Productie normen'!N:P,2,FALSE),FALSE)))</f>
        <v>0</v>
      </c>
      <c r="R122" s="183">
        <f t="shared" si="6"/>
        <v>0</v>
      </c>
      <c r="S122" s="184">
        <f>VLOOKUP(G122,'3-Productie normen'!A:M,11,FALSE)</f>
        <v>8925.0799999999981</v>
      </c>
      <c r="T122" s="184"/>
      <c r="V122" s="140">
        <f t="shared" si="7"/>
        <v>2118.4</v>
      </c>
    </row>
    <row r="123" spans="1:22" ht="14.15" customHeight="1">
      <c r="A123" s="157">
        <v>124</v>
      </c>
      <c r="B123" s="177" t="s">
        <v>55</v>
      </c>
      <c r="C123" s="177"/>
      <c r="D123" s="142" t="s">
        <v>340</v>
      </c>
      <c r="E123" s="178" t="s">
        <v>345</v>
      </c>
      <c r="F123" s="179" t="s">
        <v>346</v>
      </c>
      <c r="G123" s="179" t="s">
        <v>68</v>
      </c>
      <c r="H123" s="179" t="s">
        <v>339</v>
      </c>
      <c r="I123" s="180">
        <v>47.93</v>
      </c>
      <c r="J123" s="495">
        <v>1</v>
      </c>
      <c r="K123" s="495">
        <v>1</v>
      </c>
      <c r="L123" s="181">
        <v>80</v>
      </c>
      <c r="M123" s="181"/>
      <c r="N123" s="182" t="e">
        <f t="shared" si="4"/>
        <v>#DIV/0!</v>
      </c>
      <c r="O123" s="182">
        <f t="shared" si="5"/>
        <v>0</v>
      </c>
      <c r="P123" s="182"/>
      <c r="Q123" s="183">
        <f>IF(L123="nio",0,IF(L123&gt;0,VLOOKUP(G123,'3-Productie normen'!A:M,VLOOKUP(L123,'3-Productie normen'!N:P,2,FALSE),FALSE)))</f>
        <v>0</v>
      </c>
      <c r="R123" s="183">
        <f t="shared" si="6"/>
        <v>0</v>
      </c>
      <c r="S123" s="184">
        <f>VLOOKUP(G123,'3-Productie normen'!A:M,11,FALSE)</f>
        <v>8925.0799999999981</v>
      </c>
      <c r="T123" s="184"/>
      <c r="V123" s="140">
        <f t="shared" si="7"/>
        <v>3834.4</v>
      </c>
    </row>
    <row r="124" spans="1:22" ht="14.15" customHeight="1">
      <c r="A124" s="157">
        <v>125</v>
      </c>
      <c r="B124" s="177" t="s">
        <v>55</v>
      </c>
      <c r="C124" s="177"/>
      <c r="D124" s="142" t="s">
        <v>340</v>
      </c>
      <c r="E124" s="178" t="s">
        <v>347</v>
      </c>
      <c r="F124" s="179" t="s">
        <v>348</v>
      </c>
      <c r="G124" s="179" t="s">
        <v>68</v>
      </c>
      <c r="H124" s="179" t="s">
        <v>339</v>
      </c>
      <c r="I124" s="180">
        <v>21.22</v>
      </c>
      <c r="J124" s="495">
        <v>1</v>
      </c>
      <c r="K124" s="495">
        <v>1</v>
      </c>
      <c r="L124" s="181">
        <v>80</v>
      </c>
      <c r="M124" s="181"/>
      <c r="N124" s="182" t="e">
        <f t="shared" si="4"/>
        <v>#DIV/0!</v>
      </c>
      <c r="O124" s="182">
        <f t="shared" si="5"/>
        <v>0</v>
      </c>
      <c r="P124" s="182"/>
      <c r="Q124" s="183">
        <f>IF(L124="nio",0,IF(L124&gt;0,VLOOKUP(G124,'3-Productie normen'!A:M,VLOOKUP(L124,'3-Productie normen'!N:P,2,FALSE),FALSE)))</f>
        <v>0</v>
      </c>
      <c r="R124" s="183">
        <f t="shared" si="6"/>
        <v>0</v>
      </c>
      <c r="S124" s="184">
        <f>VLOOKUP(G124,'3-Productie normen'!A:M,11,FALSE)</f>
        <v>8925.0799999999981</v>
      </c>
      <c r="T124" s="184"/>
      <c r="V124" s="140">
        <f t="shared" si="7"/>
        <v>1697.6</v>
      </c>
    </row>
    <row r="125" spans="1:22" ht="14.15" customHeight="1">
      <c r="A125" s="157">
        <v>126</v>
      </c>
      <c r="B125" s="177" t="s">
        <v>55</v>
      </c>
      <c r="C125" s="177"/>
      <c r="D125" s="142" t="s">
        <v>340</v>
      </c>
      <c r="E125" s="178" t="s">
        <v>349</v>
      </c>
      <c r="F125" s="179" t="s">
        <v>350</v>
      </c>
      <c r="G125" s="179" t="s">
        <v>68</v>
      </c>
      <c r="H125" s="179" t="s">
        <v>339</v>
      </c>
      <c r="I125" s="180">
        <v>26</v>
      </c>
      <c r="J125" s="495">
        <v>1</v>
      </c>
      <c r="K125" s="495">
        <v>1</v>
      </c>
      <c r="L125" s="181">
        <v>80</v>
      </c>
      <c r="M125" s="181"/>
      <c r="N125" s="182" t="e">
        <f t="shared" si="4"/>
        <v>#DIV/0!</v>
      </c>
      <c r="O125" s="182">
        <f t="shared" si="5"/>
        <v>0</v>
      </c>
      <c r="P125" s="182"/>
      <c r="Q125" s="183">
        <f>IF(L125="nio",0,IF(L125&gt;0,VLOOKUP(G125,'3-Productie normen'!A:M,VLOOKUP(L125,'3-Productie normen'!N:P,2,FALSE),FALSE)))</f>
        <v>0</v>
      </c>
      <c r="R125" s="183">
        <f t="shared" si="6"/>
        <v>0</v>
      </c>
      <c r="S125" s="184">
        <f>VLOOKUP(G125,'3-Productie normen'!A:M,11,FALSE)</f>
        <v>8925.0799999999981</v>
      </c>
      <c r="T125" s="184"/>
      <c r="V125" s="140">
        <f t="shared" si="7"/>
        <v>2080</v>
      </c>
    </row>
    <row r="126" spans="1:22" ht="14.15" customHeight="1">
      <c r="A126" s="157">
        <v>127</v>
      </c>
      <c r="B126" s="177" t="s">
        <v>55</v>
      </c>
      <c r="C126" s="177"/>
      <c r="D126" s="142" t="s">
        <v>340</v>
      </c>
      <c r="E126" s="178" t="s">
        <v>351</v>
      </c>
      <c r="F126" s="179" t="s">
        <v>352</v>
      </c>
      <c r="G126" s="179" t="s">
        <v>68</v>
      </c>
      <c r="H126" s="179" t="s">
        <v>288</v>
      </c>
      <c r="I126" s="180">
        <v>31.4</v>
      </c>
      <c r="J126" s="495">
        <v>1</v>
      </c>
      <c r="K126" s="495">
        <v>1</v>
      </c>
      <c r="L126" s="181">
        <v>80</v>
      </c>
      <c r="M126" s="181"/>
      <c r="N126" s="182" t="e">
        <f t="shared" si="4"/>
        <v>#DIV/0!</v>
      </c>
      <c r="O126" s="182">
        <f t="shared" si="5"/>
        <v>0</v>
      </c>
      <c r="P126" s="182"/>
      <c r="Q126" s="183">
        <f>IF(L126="nio",0,IF(L126&gt;0,VLOOKUP(G126,'3-Productie normen'!A:M,VLOOKUP(L126,'3-Productie normen'!N:P,2,FALSE),FALSE)))</f>
        <v>0</v>
      </c>
      <c r="R126" s="183">
        <f t="shared" si="6"/>
        <v>0</v>
      </c>
      <c r="S126" s="184">
        <f>VLOOKUP(G126,'3-Productie normen'!A:M,11,FALSE)</f>
        <v>8925.0799999999981</v>
      </c>
      <c r="T126" s="184"/>
      <c r="V126" s="140">
        <f t="shared" si="7"/>
        <v>2512</v>
      </c>
    </row>
    <row r="127" spans="1:22" ht="14.15" customHeight="1">
      <c r="A127" s="157">
        <v>128</v>
      </c>
      <c r="B127" s="177" t="s">
        <v>55</v>
      </c>
      <c r="C127" s="177"/>
      <c r="D127" s="142" t="s">
        <v>340</v>
      </c>
      <c r="E127" s="178" t="s">
        <v>353</v>
      </c>
      <c r="F127" s="179" t="s">
        <v>354</v>
      </c>
      <c r="G127" s="179" t="s">
        <v>68</v>
      </c>
      <c r="H127" s="179" t="s">
        <v>134</v>
      </c>
      <c r="I127" s="180">
        <v>38.299999999999997</v>
      </c>
      <c r="J127" s="495">
        <v>1</v>
      </c>
      <c r="K127" s="495">
        <v>1</v>
      </c>
      <c r="L127" s="181">
        <v>80</v>
      </c>
      <c r="M127" s="181"/>
      <c r="N127" s="182" t="e">
        <f t="shared" si="4"/>
        <v>#DIV/0!</v>
      </c>
      <c r="O127" s="182">
        <f t="shared" si="5"/>
        <v>0</v>
      </c>
      <c r="P127" s="182"/>
      <c r="Q127" s="183">
        <f>IF(L127="nio",0,IF(L127&gt;0,VLOOKUP(G127,'3-Productie normen'!A:M,VLOOKUP(L127,'3-Productie normen'!N:P,2,FALSE),FALSE)))</f>
        <v>0</v>
      </c>
      <c r="R127" s="183">
        <f t="shared" si="6"/>
        <v>0</v>
      </c>
      <c r="S127" s="184">
        <f>VLOOKUP(G127,'3-Productie normen'!A:M,11,FALSE)</f>
        <v>8925.0799999999981</v>
      </c>
      <c r="T127" s="184"/>
      <c r="V127" s="140">
        <f t="shared" si="7"/>
        <v>3064</v>
      </c>
    </row>
    <row r="128" spans="1:22" ht="14.15" customHeight="1">
      <c r="A128" s="157">
        <v>129</v>
      </c>
      <c r="B128" s="177" t="s">
        <v>55</v>
      </c>
      <c r="C128" s="177"/>
      <c r="D128" s="142" t="s">
        <v>340</v>
      </c>
      <c r="E128" s="178" t="s">
        <v>355</v>
      </c>
      <c r="F128" s="179" t="s">
        <v>356</v>
      </c>
      <c r="G128" s="179" t="s">
        <v>68</v>
      </c>
      <c r="H128" s="179" t="s">
        <v>134</v>
      </c>
      <c r="I128" s="180">
        <v>18.87</v>
      </c>
      <c r="J128" s="495">
        <v>1</v>
      </c>
      <c r="K128" s="495">
        <v>1</v>
      </c>
      <c r="L128" s="181">
        <v>80</v>
      </c>
      <c r="M128" s="181"/>
      <c r="N128" s="182" t="e">
        <f t="shared" si="4"/>
        <v>#DIV/0!</v>
      </c>
      <c r="O128" s="182">
        <f t="shared" si="5"/>
        <v>0</v>
      </c>
      <c r="P128" s="182"/>
      <c r="Q128" s="183">
        <f>IF(L128="nio",0,IF(L128&gt;0,VLOOKUP(G128,'3-Productie normen'!A:M,VLOOKUP(L128,'3-Productie normen'!N:P,2,FALSE),FALSE)))</f>
        <v>0</v>
      </c>
      <c r="R128" s="183">
        <f t="shared" si="6"/>
        <v>0</v>
      </c>
      <c r="S128" s="184">
        <f>VLOOKUP(G128,'3-Productie normen'!A:M,11,FALSE)</f>
        <v>8925.0799999999981</v>
      </c>
      <c r="T128" s="184"/>
      <c r="V128" s="140">
        <f t="shared" si="7"/>
        <v>1509.6000000000001</v>
      </c>
    </row>
    <row r="129" spans="1:22" ht="14.15" customHeight="1">
      <c r="A129" s="157">
        <v>130</v>
      </c>
      <c r="B129" s="177" t="s">
        <v>55</v>
      </c>
      <c r="C129" s="177"/>
      <c r="D129" s="142" t="s">
        <v>340</v>
      </c>
      <c r="E129" s="178" t="s">
        <v>357</v>
      </c>
      <c r="F129" s="179" t="s">
        <v>358</v>
      </c>
      <c r="G129" s="179" t="s">
        <v>68</v>
      </c>
      <c r="H129" s="179" t="s">
        <v>134</v>
      </c>
      <c r="I129" s="180">
        <v>18.87</v>
      </c>
      <c r="J129" s="495">
        <v>1</v>
      </c>
      <c r="K129" s="495">
        <v>1</v>
      </c>
      <c r="L129" s="181">
        <v>80</v>
      </c>
      <c r="M129" s="181"/>
      <c r="N129" s="182" t="e">
        <f t="shared" si="4"/>
        <v>#DIV/0!</v>
      </c>
      <c r="O129" s="182">
        <f t="shared" si="5"/>
        <v>0</v>
      </c>
      <c r="P129" s="182"/>
      <c r="Q129" s="183">
        <f>IF(L129="nio",0,IF(L129&gt;0,VLOOKUP(G129,'3-Productie normen'!A:M,VLOOKUP(L129,'3-Productie normen'!N:P,2,FALSE),FALSE)))</f>
        <v>0</v>
      </c>
      <c r="R129" s="183">
        <f t="shared" si="6"/>
        <v>0</v>
      </c>
      <c r="S129" s="184">
        <f>VLOOKUP(G129,'3-Productie normen'!A:M,11,FALSE)</f>
        <v>8925.0799999999981</v>
      </c>
      <c r="T129" s="184"/>
      <c r="V129" s="140">
        <f t="shared" si="7"/>
        <v>1509.6000000000001</v>
      </c>
    </row>
    <row r="130" spans="1:22" ht="14.15" customHeight="1">
      <c r="A130" s="157">
        <v>131</v>
      </c>
      <c r="B130" s="177" t="s">
        <v>55</v>
      </c>
      <c r="C130" s="177"/>
      <c r="D130" s="142" t="s">
        <v>340</v>
      </c>
      <c r="E130" s="178" t="s">
        <v>359</v>
      </c>
      <c r="F130" s="179" t="s">
        <v>354</v>
      </c>
      <c r="G130" s="179" t="s">
        <v>68</v>
      </c>
      <c r="H130" s="179" t="s">
        <v>134</v>
      </c>
      <c r="I130" s="180">
        <v>25.07</v>
      </c>
      <c r="J130" s="495">
        <v>1</v>
      </c>
      <c r="K130" s="495">
        <v>1</v>
      </c>
      <c r="L130" s="181">
        <v>80</v>
      </c>
      <c r="M130" s="181"/>
      <c r="N130" s="182" t="e">
        <f t="shared" si="4"/>
        <v>#DIV/0!</v>
      </c>
      <c r="O130" s="182">
        <f t="shared" si="5"/>
        <v>0</v>
      </c>
      <c r="P130" s="182"/>
      <c r="Q130" s="183">
        <f>IF(L130="nio",0,IF(L130&gt;0,VLOOKUP(G130,'3-Productie normen'!A:M,VLOOKUP(L130,'3-Productie normen'!N:P,2,FALSE),FALSE)))</f>
        <v>0</v>
      </c>
      <c r="R130" s="183">
        <f t="shared" si="6"/>
        <v>0</v>
      </c>
      <c r="S130" s="184">
        <f>VLOOKUP(G130,'3-Productie normen'!A:M,11,FALSE)</f>
        <v>8925.0799999999981</v>
      </c>
      <c r="T130" s="184"/>
      <c r="V130" s="140">
        <f t="shared" si="7"/>
        <v>2005.6</v>
      </c>
    </row>
    <row r="131" spans="1:22" ht="14.15" customHeight="1">
      <c r="A131" s="157">
        <v>132</v>
      </c>
      <c r="B131" s="177" t="s">
        <v>55</v>
      </c>
      <c r="C131" s="177"/>
      <c r="D131" s="142" t="s">
        <v>340</v>
      </c>
      <c r="E131" s="178" t="s">
        <v>360</v>
      </c>
      <c r="F131" s="179" t="s">
        <v>361</v>
      </c>
      <c r="G131" s="179" t="s">
        <v>68</v>
      </c>
      <c r="H131" s="179" t="s">
        <v>134</v>
      </c>
      <c r="I131" s="180">
        <v>24.96</v>
      </c>
      <c r="J131" s="495">
        <v>1</v>
      </c>
      <c r="K131" s="495">
        <v>1</v>
      </c>
      <c r="L131" s="181">
        <v>80</v>
      </c>
      <c r="M131" s="181"/>
      <c r="N131" s="182" t="e">
        <f t="shared" si="4"/>
        <v>#DIV/0!</v>
      </c>
      <c r="O131" s="182">
        <f t="shared" si="5"/>
        <v>0</v>
      </c>
      <c r="P131" s="182"/>
      <c r="Q131" s="183">
        <f>IF(L131="nio",0,IF(L131&gt;0,VLOOKUP(G131,'3-Productie normen'!A:M,VLOOKUP(L131,'3-Productie normen'!N:P,2,FALSE),FALSE)))</f>
        <v>0</v>
      </c>
      <c r="R131" s="183">
        <f t="shared" si="6"/>
        <v>0</v>
      </c>
      <c r="S131" s="184">
        <f>VLOOKUP(G131,'3-Productie normen'!A:M,11,FALSE)</f>
        <v>8925.0799999999981</v>
      </c>
      <c r="T131" s="184"/>
      <c r="V131" s="140">
        <f t="shared" si="7"/>
        <v>1996.8000000000002</v>
      </c>
    </row>
    <row r="132" spans="1:22" ht="14.15" customHeight="1">
      <c r="A132" s="157">
        <v>133</v>
      </c>
      <c r="B132" s="177" t="s">
        <v>55</v>
      </c>
      <c r="C132" s="177"/>
      <c r="D132" s="142" t="s">
        <v>340</v>
      </c>
      <c r="E132" s="178" t="s">
        <v>362</v>
      </c>
      <c r="F132" s="179" t="s">
        <v>361</v>
      </c>
      <c r="G132" s="179" t="s">
        <v>68</v>
      </c>
      <c r="H132" s="179" t="s">
        <v>134</v>
      </c>
      <c r="I132" s="180">
        <v>22.6</v>
      </c>
      <c r="J132" s="495">
        <v>1</v>
      </c>
      <c r="K132" s="495">
        <v>1</v>
      </c>
      <c r="L132" s="181">
        <v>80</v>
      </c>
      <c r="M132" s="181"/>
      <c r="N132" s="182" t="e">
        <f t="shared" si="4"/>
        <v>#DIV/0!</v>
      </c>
      <c r="O132" s="182">
        <f t="shared" si="5"/>
        <v>0</v>
      </c>
      <c r="P132" s="182"/>
      <c r="Q132" s="183">
        <f>IF(L132="nio",0,IF(L132&gt;0,VLOOKUP(G132,'3-Productie normen'!A:M,VLOOKUP(L132,'3-Productie normen'!N:P,2,FALSE),FALSE)))</f>
        <v>0</v>
      </c>
      <c r="R132" s="183">
        <f t="shared" si="6"/>
        <v>0</v>
      </c>
      <c r="S132" s="184">
        <f>VLOOKUP(G132,'3-Productie normen'!A:M,11,FALSE)</f>
        <v>8925.0799999999981</v>
      </c>
      <c r="T132" s="184"/>
      <c r="V132" s="140">
        <f t="shared" si="7"/>
        <v>1808</v>
      </c>
    </row>
    <row r="133" spans="1:22" ht="14.15" customHeight="1">
      <c r="A133" s="157">
        <v>134</v>
      </c>
      <c r="B133" s="177" t="s">
        <v>55</v>
      </c>
      <c r="C133" s="177"/>
      <c r="D133" s="142" t="s">
        <v>340</v>
      </c>
      <c r="E133" s="178" t="s">
        <v>363</v>
      </c>
      <c r="F133" s="179" t="s">
        <v>361</v>
      </c>
      <c r="G133" s="179" t="s">
        <v>68</v>
      </c>
      <c r="H133" s="179" t="s">
        <v>134</v>
      </c>
      <c r="I133" s="180">
        <v>18.23</v>
      </c>
      <c r="J133" s="495">
        <v>1</v>
      </c>
      <c r="K133" s="495">
        <v>1</v>
      </c>
      <c r="L133" s="181">
        <v>80</v>
      </c>
      <c r="M133" s="181"/>
      <c r="N133" s="182" t="e">
        <f t="shared" si="4"/>
        <v>#DIV/0!</v>
      </c>
      <c r="O133" s="182">
        <f t="shared" si="5"/>
        <v>0</v>
      </c>
      <c r="P133" s="182"/>
      <c r="Q133" s="183">
        <f>IF(L133="nio",0,IF(L133&gt;0,VLOOKUP(G133,'3-Productie normen'!A:M,VLOOKUP(L133,'3-Productie normen'!N:P,2,FALSE),FALSE)))</f>
        <v>0</v>
      </c>
      <c r="R133" s="183">
        <f t="shared" si="6"/>
        <v>0</v>
      </c>
      <c r="S133" s="184">
        <f>VLOOKUP(G133,'3-Productie normen'!A:M,11,FALSE)</f>
        <v>8925.0799999999981</v>
      </c>
      <c r="T133" s="184"/>
      <c r="V133" s="140">
        <f t="shared" si="7"/>
        <v>1458.4</v>
      </c>
    </row>
    <row r="134" spans="1:22" ht="14.15" customHeight="1">
      <c r="A134" s="157">
        <v>135</v>
      </c>
      <c r="B134" s="177" t="s">
        <v>55</v>
      </c>
      <c r="C134" s="177"/>
      <c r="D134" s="142" t="s">
        <v>340</v>
      </c>
      <c r="E134" s="178" t="s">
        <v>364</v>
      </c>
      <c r="F134" s="179" t="s">
        <v>365</v>
      </c>
      <c r="G134" s="179" t="s">
        <v>68</v>
      </c>
      <c r="H134" s="179" t="s">
        <v>134</v>
      </c>
      <c r="I134" s="180">
        <v>22.6</v>
      </c>
      <c r="J134" s="495">
        <v>1</v>
      </c>
      <c r="K134" s="495">
        <v>1</v>
      </c>
      <c r="L134" s="181">
        <v>80</v>
      </c>
      <c r="M134" s="181"/>
      <c r="N134" s="182" t="e">
        <f t="shared" si="4"/>
        <v>#DIV/0!</v>
      </c>
      <c r="O134" s="182">
        <f t="shared" si="5"/>
        <v>0</v>
      </c>
      <c r="P134" s="182"/>
      <c r="Q134" s="183">
        <f>IF(L134="nio",0,IF(L134&gt;0,VLOOKUP(G134,'3-Productie normen'!A:M,VLOOKUP(L134,'3-Productie normen'!N:P,2,FALSE),FALSE)))</f>
        <v>0</v>
      </c>
      <c r="R134" s="183">
        <f t="shared" si="6"/>
        <v>0</v>
      </c>
      <c r="S134" s="184">
        <f>VLOOKUP(G134,'3-Productie normen'!A:M,11,FALSE)</f>
        <v>8925.0799999999981</v>
      </c>
      <c r="T134" s="184"/>
      <c r="V134" s="140">
        <f t="shared" si="7"/>
        <v>1808</v>
      </c>
    </row>
    <row r="135" spans="1:22" ht="14.15" customHeight="1">
      <c r="A135" s="157">
        <v>136</v>
      </c>
      <c r="B135" s="177" t="s">
        <v>55</v>
      </c>
      <c r="C135" s="177"/>
      <c r="D135" s="142" t="s">
        <v>340</v>
      </c>
      <c r="E135" s="178" t="s">
        <v>366</v>
      </c>
      <c r="F135" s="179" t="s">
        <v>367</v>
      </c>
      <c r="G135" s="179" t="s">
        <v>68</v>
      </c>
      <c r="H135" s="179" t="s">
        <v>134</v>
      </c>
      <c r="I135" s="180">
        <v>19.8</v>
      </c>
      <c r="J135" s="495">
        <v>1</v>
      </c>
      <c r="K135" s="495">
        <v>1</v>
      </c>
      <c r="L135" s="181">
        <v>80</v>
      </c>
      <c r="M135" s="181"/>
      <c r="N135" s="182" t="e">
        <f t="shared" si="4"/>
        <v>#DIV/0!</v>
      </c>
      <c r="O135" s="182">
        <f t="shared" si="5"/>
        <v>0</v>
      </c>
      <c r="P135" s="182"/>
      <c r="Q135" s="183">
        <f>IF(L135="nio",0,IF(L135&gt;0,VLOOKUP(G135,'3-Productie normen'!A:M,VLOOKUP(L135,'3-Productie normen'!N:P,2,FALSE),FALSE)))</f>
        <v>0</v>
      </c>
      <c r="R135" s="183">
        <f t="shared" si="6"/>
        <v>0</v>
      </c>
      <c r="S135" s="184">
        <f>VLOOKUP(G135,'3-Productie normen'!A:M,11,FALSE)</f>
        <v>8925.0799999999981</v>
      </c>
      <c r="T135" s="184"/>
      <c r="V135" s="140">
        <f t="shared" si="7"/>
        <v>1584</v>
      </c>
    </row>
    <row r="136" spans="1:22" ht="14.15" customHeight="1">
      <c r="A136" s="157">
        <v>137</v>
      </c>
      <c r="B136" s="177" t="s">
        <v>55</v>
      </c>
      <c r="C136" s="177"/>
      <c r="D136" s="142" t="s">
        <v>340</v>
      </c>
      <c r="E136" s="178" t="s">
        <v>368</v>
      </c>
      <c r="F136" s="179" t="s">
        <v>369</v>
      </c>
      <c r="G136" s="179" t="s">
        <v>68</v>
      </c>
      <c r="H136" s="179" t="s">
        <v>134</v>
      </c>
      <c r="I136" s="180">
        <v>9.19</v>
      </c>
      <c r="J136" s="495">
        <v>1</v>
      </c>
      <c r="K136" s="495">
        <v>1</v>
      </c>
      <c r="L136" s="181">
        <v>80</v>
      </c>
      <c r="M136" s="181"/>
      <c r="N136" s="182" t="e">
        <f t="shared" si="4"/>
        <v>#DIV/0!</v>
      </c>
      <c r="O136" s="182">
        <f t="shared" si="5"/>
        <v>0</v>
      </c>
      <c r="P136" s="182"/>
      <c r="Q136" s="183">
        <f>IF(L136="nio",0,IF(L136&gt;0,VLOOKUP(G136,'3-Productie normen'!A:M,VLOOKUP(L136,'3-Productie normen'!N:P,2,FALSE),FALSE)))</f>
        <v>0</v>
      </c>
      <c r="R136" s="183">
        <f t="shared" si="6"/>
        <v>0</v>
      </c>
      <c r="S136" s="184">
        <f>VLOOKUP(G136,'3-Productie normen'!A:M,11,FALSE)</f>
        <v>8925.0799999999981</v>
      </c>
      <c r="T136" s="184"/>
      <c r="V136" s="140">
        <f t="shared" si="7"/>
        <v>735.19999999999993</v>
      </c>
    </row>
    <row r="137" spans="1:22" ht="14.15" customHeight="1">
      <c r="A137" s="157">
        <v>138</v>
      </c>
      <c r="B137" s="177" t="s">
        <v>55</v>
      </c>
      <c r="C137" s="177"/>
      <c r="D137" s="142" t="s">
        <v>340</v>
      </c>
      <c r="E137" s="178" t="s">
        <v>370</v>
      </c>
      <c r="F137" s="179" t="s">
        <v>371</v>
      </c>
      <c r="G137" s="179" t="s">
        <v>68</v>
      </c>
      <c r="H137" s="179" t="s">
        <v>288</v>
      </c>
      <c r="I137" s="180">
        <v>47.91</v>
      </c>
      <c r="J137" s="495">
        <v>1</v>
      </c>
      <c r="K137" s="495">
        <v>1</v>
      </c>
      <c r="L137" s="181">
        <v>200</v>
      </c>
      <c r="M137" s="181"/>
      <c r="N137" s="182" t="e">
        <f t="shared" ref="N137:N200" si="8">IF(L137="nio",0,IF(L137&gt;0,L137*I137/Q137,0))*J137</f>
        <v>#DIV/0!</v>
      </c>
      <c r="O137" s="182">
        <f t="shared" ref="O137:O200" si="9">IF(M137&gt;0,M137*I137/R137,0)*K137</f>
        <v>0</v>
      </c>
      <c r="P137" s="182"/>
      <c r="Q137" s="183">
        <f>IF(L137="nio",0,IF(L137&gt;0,VLOOKUP(G137,'3-Productie normen'!A:M,VLOOKUP(L137,'3-Productie normen'!N:P,2,FALSE),FALSE)))</f>
        <v>0</v>
      </c>
      <c r="R137" s="183">
        <f t="shared" ref="R137:R200" si="10">IF(M137&gt;0,Q137*$R$7,0)</f>
        <v>0</v>
      </c>
      <c r="S137" s="184">
        <f>VLOOKUP(G137,'3-Productie normen'!A:M,11,FALSE)</f>
        <v>8925.0799999999981</v>
      </c>
      <c r="T137" s="184"/>
      <c r="V137" s="140">
        <f t="shared" ref="V137:V200" si="11">SUM(L137:M137)*I137</f>
        <v>9582</v>
      </c>
    </row>
    <row r="138" spans="1:22" ht="14.15" customHeight="1">
      <c r="A138" s="157">
        <v>139</v>
      </c>
      <c r="B138" s="177" t="s">
        <v>55</v>
      </c>
      <c r="C138" s="177"/>
      <c r="D138" s="142" t="s">
        <v>340</v>
      </c>
      <c r="E138" s="178" t="s">
        <v>372</v>
      </c>
      <c r="F138" s="179" t="s">
        <v>373</v>
      </c>
      <c r="G138" s="179" t="s">
        <v>68</v>
      </c>
      <c r="H138" s="179" t="s">
        <v>339</v>
      </c>
      <c r="I138" s="180">
        <v>42.18</v>
      </c>
      <c r="J138" s="495">
        <v>1</v>
      </c>
      <c r="K138" s="495">
        <v>1</v>
      </c>
      <c r="L138" s="181">
        <v>200</v>
      </c>
      <c r="M138" s="181"/>
      <c r="N138" s="182" t="e">
        <f t="shared" si="8"/>
        <v>#DIV/0!</v>
      </c>
      <c r="O138" s="182">
        <f t="shared" si="9"/>
        <v>0</v>
      </c>
      <c r="P138" s="182"/>
      <c r="Q138" s="183">
        <f>IF(L138="nio",0,IF(L138&gt;0,VLOOKUP(G138,'3-Productie normen'!A:M,VLOOKUP(L138,'3-Productie normen'!N:P,2,FALSE),FALSE)))</f>
        <v>0</v>
      </c>
      <c r="R138" s="183">
        <f t="shared" si="10"/>
        <v>0</v>
      </c>
      <c r="S138" s="184">
        <f>VLOOKUP(G138,'3-Productie normen'!A:M,11,FALSE)</f>
        <v>8925.0799999999981</v>
      </c>
      <c r="T138" s="184"/>
      <c r="V138" s="140">
        <f t="shared" si="11"/>
        <v>8436</v>
      </c>
    </row>
    <row r="139" spans="1:22" ht="14.15" customHeight="1">
      <c r="A139" s="157">
        <v>140</v>
      </c>
      <c r="B139" s="177" t="s">
        <v>55</v>
      </c>
      <c r="C139" s="177"/>
      <c r="D139" s="142" t="s">
        <v>340</v>
      </c>
      <c r="E139" s="178" t="s">
        <v>374</v>
      </c>
      <c r="F139" s="179" t="s">
        <v>375</v>
      </c>
      <c r="G139" s="179" t="s">
        <v>68</v>
      </c>
      <c r="H139" s="179" t="s">
        <v>288</v>
      </c>
      <c r="I139" s="180">
        <v>55.28</v>
      </c>
      <c r="J139" s="495">
        <v>1</v>
      </c>
      <c r="K139" s="495">
        <v>1</v>
      </c>
      <c r="L139" s="181">
        <v>200</v>
      </c>
      <c r="M139" s="181"/>
      <c r="N139" s="182" t="e">
        <f t="shared" si="8"/>
        <v>#DIV/0!</v>
      </c>
      <c r="O139" s="182">
        <f t="shared" si="9"/>
        <v>0</v>
      </c>
      <c r="P139" s="182"/>
      <c r="Q139" s="183">
        <f>IF(L139="nio",0,IF(L139&gt;0,VLOOKUP(G139,'3-Productie normen'!A:M,VLOOKUP(L139,'3-Productie normen'!N:P,2,FALSE),FALSE)))</f>
        <v>0</v>
      </c>
      <c r="R139" s="183">
        <f t="shared" si="10"/>
        <v>0</v>
      </c>
      <c r="S139" s="184">
        <f>VLOOKUP(G139,'3-Productie normen'!A:M,11,FALSE)</f>
        <v>8925.0799999999981</v>
      </c>
      <c r="T139" s="184"/>
      <c r="V139" s="140">
        <f t="shared" si="11"/>
        <v>11056</v>
      </c>
    </row>
    <row r="140" spans="1:22" ht="14.15" customHeight="1">
      <c r="A140" s="157">
        <v>141</v>
      </c>
      <c r="B140" s="177" t="s">
        <v>55</v>
      </c>
      <c r="C140" s="177"/>
      <c r="D140" s="142" t="s">
        <v>188</v>
      </c>
      <c r="E140" s="178" t="s">
        <v>376</v>
      </c>
      <c r="F140" s="179" t="s">
        <v>377</v>
      </c>
      <c r="G140" s="498" t="s">
        <v>70</v>
      </c>
      <c r="H140" s="179" t="s">
        <v>288</v>
      </c>
      <c r="I140" s="180">
        <v>12.11</v>
      </c>
      <c r="J140" s="495">
        <v>1</v>
      </c>
      <c r="K140" s="495">
        <v>1</v>
      </c>
      <c r="L140" s="181">
        <v>200</v>
      </c>
      <c r="M140" s="181">
        <v>200</v>
      </c>
      <c r="N140" s="182" t="e">
        <f t="shared" si="8"/>
        <v>#DIV/0!</v>
      </c>
      <c r="O140" s="182" t="e">
        <f t="shared" si="9"/>
        <v>#DIV/0!</v>
      </c>
      <c r="P140" s="182"/>
      <c r="Q140" s="183">
        <f>IF(L140="nio",0,IF(L140&gt;0,VLOOKUP(G140,'3-Productie normen'!A:M,VLOOKUP(L140,'3-Productie normen'!N:P,2,FALSE),FALSE)))</f>
        <v>0</v>
      </c>
      <c r="R140" s="183">
        <f t="shared" si="10"/>
        <v>0</v>
      </c>
      <c r="S140" s="184">
        <f>VLOOKUP(G140,'3-Productie normen'!A:M,11,FALSE)</f>
        <v>1422.95</v>
      </c>
      <c r="T140" s="184"/>
      <c r="V140" s="140">
        <f t="shared" si="11"/>
        <v>4844</v>
      </c>
    </row>
    <row r="141" spans="1:22" ht="14.15" customHeight="1">
      <c r="A141" s="157">
        <v>142</v>
      </c>
      <c r="B141" s="177" t="s">
        <v>55</v>
      </c>
      <c r="C141" s="177"/>
      <c r="D141" s="142" t="s">
        <v>188</v>
      </c>
      <c r="E141" s="178" t="s">
        <v>378</v>
      </c>
      <c r="F141" s="179" t="s">
        <v>379</v>
      </c>
      <c r="G141" s="498" t="s">
        <v>70</v>
      </c>
      <c r="H141" s="179" t="s">
        <v>288</v>
      </c>
      <c r="I141" s="180">
        <v>12.11</v>
      </c>
      <c r="J141" s="495">
        <v>1</v>
      </c>
      <c r="K141" s="495">
        <v>1</v>
      </c>
      <c r="L141" s="181">
        <v>200</v>
      </c>
      <c r="M141" s="181">
        <v>200</v>
      </c>
      <c r="N141" s="182" t="e">
        <f t="shared" si="8"/>
        <v>#DIV/0!</v>
      </c>
      <c r="O141" s="182" t="e">
        <f t="shared" si="9"/>
        <v>#DIV/0!</v>
      </c>
      <c r="P141" s="182"/>
      <c r="Q141" s="183">
        <f>IF(L141="nio",0,IF(L141&gt;0,VLOOKUP(G141,'3-Productie normen'!A:M,VLOOKUP(L141,'3-Productie normen'!N:P,2,FALSE),FALSE)))</f>
        <v>0</v>
      </c>
      <c r="R141" s="183">
        <f t="shared" si="10"/>
        <v>0</v>
      </c>
      <c r="S141" s="184">
        <f>VLOOKUP(G141,'3-Productie normen'!A:M,11,FALSE)</f>
        <v>1422.95</v>
      </c>
      <c r="T141" s="184"/>
      <c r="V141" s="140">
        <f t="shared" si="11"/>
        <v>4844</v>
      </c>
    </row>
    <row r="142" spans="1:22" ht="14.15" customHeight="1">
      <c r="A142" s="157">
        <v>143</v>
      </c>
      <c r="B142" s="177" t="s">
        <v>55</v>
      </c>
      <c r="C142" s="177"/>
      <c r="D142" s="142" t="s">
        <v>188</v>
      </c>
      <c r="E142" s="178" t="s">
        <v>380</v>
      </c>
      <c r="F142" s="177" t="s">
        <v>379</v>
      </c>
      <c r="G142" s="498" t="s">
        <v>70</v>
      </c>
      <c r="H142" s="179" t="s">
        <v>288</v>
      </c>
      <c r="I142" s="180">
        <v>10.11</v>
      </c>
      <c r="J142" s="495">
        <v>1</v>
      </c>
      <c r="K142" s="495">
        <v>1</v>
      </c>
      <c r="L142" s="181">
        <v>200</v>
      </c>
      <c r="M142" s="181">
        <v>200</v>
      </c>
      <c r="N142" s="182" t="e">
        <f t="shared" si="8"/>
        <v>#DIV/0!</v>
      </c>
      <c r="O142" s="182" t="e">
        <f t="shared" si="9"/>
        <v>#DIV/0!</v>
      </c>
      <c r="P142" s="182"/>
      <c r="Q142" s="183">
        <f>IF(L142="nio",0,IF(L142&gt;0,VLOOKUP(G142,'3-Productie normen'!A:M,VLOOKUP(L142,'3-Productie normen'!N:P,2,FALSE),FALSE)))</f>
        <v>0</v>
      </c>
      <c r="R142" s="183">
        <f t="shared" si="10"/>
        <v>0</v>
      </c>
      <c r="S142" s="184">
        <f>VLOOKUP(G142,'3-Productie normen'!A:M,11,FALSE)</f>
        <v>1422.95</v>
      </c>
      <c r="T142" s="184"/>
      <c r="V142" s="140">
        <f t="shared" si="11"/>
        <v>4044</v>
      </c>
    </row>
    <row r="143" spans="1:22" ht="14.15" customHeight="1">
      <c r="A143" s="157">
        <v>144</v>
      </c>
      <c r="B143" s="177" t="s">
        <v>55</v>
      </c>
      <c r="C143" s="177"/>
      <c r="D143" s="142" t="s">
        <v>188</v>
      </c>
      <c r="E143" s="178" t="s">
        <v>381</v>
      </c>
      <c r="F143" s="177" t="s">
        <v>382</v>
      </c>
      <c r="G143" s="498" t="s">
        <v>70</v>
      </c>
      <c r="H143" s="179" t="s">
        <v>288</v>
      </c>
      <c r="I143" s="180">
        <v>3.7</v>
      </c>
      <c r="J143" s="495">
        <v>1</v>
      </c>
      <c r="K143" s="495">
        <v>1</v>
      </c>
      <c r="L143" s="181">
        <v>200</v>
      </c>
      <c r="M143" s="181">
        <v>200</v>
      </c>
      <c r="N143" s="182" t="e">
        <f t="shared" si="8"/>
        <v>#DIV/0!</v>
      </c>
      <c r="O143" s="182" t="e">
        <f t="shared" si="9"/>
        <v>#DIV/0!</v>
      </c>
      <c r="P143" s="182"/>
      <c r="Q143" s="183">
        <f>IF(L143="nio",0,IF(L143&gt;0,VLOOKUP(G143,'3-Productie normen'!A:M,VLOOKUP(L143,'3-Productie normen'!N:P,2,FALSE),FALSE)))</f>
        <v>0</v>
      </c>
      <c r="R143" s="183">
        <f t="shared" si="10"/>
        <v>0</v>
      </c>
      <c r="S143" s="184">
        <f>VLOOKUP(G143,'3-Productie normen'!A:M,11,FALSE)</f>
        <v>1422.95</v>
      </c>
      <c r="T143" s="184"/>
      <c r="V143" s="140">
        <f t="shared" si="11"/>
        <v>1480</v>
      </c>
    </row>
    <row r="144" spans="1:22" ht="14.15" customHeight="1">
      <c r="A144" s="157">
        <v>145</v>
      </c>
      <c r="B144" s="177" t="s">
        <v>55</v>
      </c>
      <c r="C144" s="177"/>
      <c r="D144" s="142" t="s">
        <v>188</v>
      </c>
      <c r="E144" s="178" t="s">
        <v>383</v>
      </c>
      <c r="F144" s="177" t="s">
        <v>377</v>
      </c>
      <c r="G144" s="498" t="s">
        <v>70</v>
      </c>
      <c r="H144" s="179" t="s">
        <v>288</v>
      </c>
      <c r="I144" s="180">
        <v>10.11</v>
      </c>
      <c r="J144" s="495">
        <v>1</v>
      </c>
      <c r="K144" s="495">
        <v>1</v>
      </c>
      <c r="L144" s="181">
        <v>200</v>
      </c>
      <c r="M144" s="181">
        <v>200</v>
      </c>
      <c r="N144" s="182" t="e">
        <f t="shared" si="8"/>
        <v>#DIV/0!</v>
      </c>
      <c r="O144" s="182" t="e">
        <f t="shared" si="9"/>
        <v>#DIV/0!</v>
      </c>
      <c r="P144" s="182"/>
      <c r="Q144" s="183">
        <f>IF(L144="nio",0,IF(L144&gt;0,VLOOKUP(G144,'3-Productie normen'!A:M,VLOOKUP(L144,'3-Productie normen'!N:P,2,FALSE),FALSE)))</f>
        <v>0</v>
      </c>
      <c r="R144" s="183">
        <f t="shared" si="10"/>
        <v>0</v>
      </c>
      <c r="S144" s="184">
        <f>VLOOKUP(G144,'3-Productie normen'!A:M,11,FALSE)</f>
        <v>1422.95</v>
      </c>
      <c r="T144" s="184"/>
      <c r="V144" s="140">
        <f t="shared" si="11"/>
        <v>4044</v>
      </c>
    </row>
    <row r="145" spans="1:22" ht="14.15" customHeight="1">
      <c r="A145" s="157">
        <v>146</v>
      </c>
      <c r="B145" s="177" t="s">
        <v>55</v>
      </c>
      <c r="C145" s="177"/>
      <c r="D145" s="142" t="s">
        <v>203</v>
      </c>
      <c r="E145" s="178" t="s">
        <v>384</v>
      </c>
      <c r="F145" s="179" t="s">
        <v>379</v>
      </c>
      <c r="G145" s="498" t="s">
        <v>70</v>
      </c>
      <c r="H145" s="179" t="s">
        <v>288</v>
      </c>
      <c r="I145" s="180">
        <v>10.3</v>
      </c>
      <c r="J145" s="495">
        <v>1</v>
      </c>
      <c r="K145" s="495">
        <v>1</v>
      </c>
      <c r="L145" s="181">
        <v>200</v>
      </c>
      <c r="M145" s="181">
        <v>200</v>
      </c>
      <c r="N145" s="182" t="e">
        <f t="shared" si="8"/>
        <v>#DIV/0!</v>
      </c>
      <c r="O145" s="182" t="e">
        <f t="shared" si="9"/>
        <v>#DIV/0!</v>
      </c>
      <c r="P145" s="182"/>
      <c r="Q145" s="183">
        <f>IF(L145="nio",0,IF(L145&gt;0,VLOOKUP(G145,'3-Productie normen'!A:M,VLOOKUP(L145,'3-Productie normen'!N:P,2,FALSE),FALSE)))</f>
        <v>0</v>
      </c>
      <c r="R145" s="183">
        <f t="shared" si="10"/>
        <v>0</v>
      </c>
      <c r="S145" s="184">
        <f>VLOOKUP(G145,'3-Productie normen'!A:M,11,FALSE)</f>
        <v>1422.95</v>
      </c>
      <c r="T145" s="184"/>
      <c r="V145" s="140">
        <f t="shared" si="11"/>
        <v>4120</v>
      </c>
    </row>
    <row r="146" spans="1:22" ht="14.15" customHeight="1">
      <c r="A146" s="157">
        <v>147</v>
      </c>
      <c r="B146" s="177" t="s">
        <v>55</v>
      </c>
      <c r="C146" s="177"/>
      <c r="D146" s="142" t="s">
        <v>203</v>
      </c>
      <c r="E146" s="178" t="s">
        <v>385</v>
      </c>
      <c r="F146" s="179" t="s">
        <v>382</v>
      </c>
      <c r="G146" s="498" t="s">
        <v>70</v>
      </c>
      <c r="H146" s="179" t="s">
        <v>288</v>
      </c>
      <c r="I146" s="180">
        <v>3.7</v>
      </c>
      <c r="J146" s="495">
        <v>1</v>
      </c>
      <c r="K146" s="495">
        <v>1</v>
      </c>
      <c r="L146" s="181">
        <v>200</v>
      </c>
      <c r="M146" s="181">
        <v>200</v>
      </c>
      <c r="N146" s="182" t="e">
        <f t="shared" si="8"/>
        <v>#DIV/0!</v>
      </c>
      <c r="O146" s="182" t="e">
        <f t="shared" si="9"/>
        <v>#DIV/0!</v>
      </c>
      <c r="P146" s="182"/>
      <c r="Q146" s="183">
        <f>IF(L146="nio",0,IF(L146&gt;0,VLOOKUP(G146,'3-Productie normen'!A:M,VLOOKUP(L146,'3-Productie normen'!N:P,2,FALSE),FALSE)))</f>
        <v>0</v>
      </c>
      <c r="R146" s="183">
        <f t="shared" si="10"/>
        <v>0</v>
      </c>
      <c r="S146" s="184">
        <f>VLOOKUP(G146,'3-Productie normen'!A:M,11,FALSE)</f>
        <v>1422.95</v>
      </c>
      <c r="T146" s="184"/>
      <c r="V146" s="140">
        <f t="shared" si="11"/>
        <v>1480</v>
      </c>
    </row>
    <row r="147" spans="1:22" ht="14.15" customHeight="1">
      <c r="A147" s="157">
        <v>148</v>
      </c>
      <c r="B147" s="177" t="s">
        <v>55</v>
      </c>
      <c r="C147" s="177"/>
      <c r="D147" s="142" t="s">
        <v>203</v>
      </c>
      <c r="E147" s="178" t="s">
        <v>386</v>
      </c>
      <c r="F147" s="179" t="s">
        <v>377</v>
      </c>
      <c r="G147" s="498" t="s">
        <v>70</v>
      </c>
      <c r="H147" s="179" t="s">
        <v>288</v>
      </c>
      <c r="I147" s="180">
        <v>10.11</v>
      </c>
      <c r="J147" s="495">
        <v>1</v>
      </c>
      <c r="K147" s="495">
        <v>1</v>
      </c>
      <c r="L147" s="181">
        <v>200</v>
      </c>
      <c r="M147" s="181">
        <v>200</v>
      </c>
      <c r="N147" s="182" t="e">
        <f t="shared" si="8"/>
        <v>#DIV/0!</v>
      </c>
      <c r="O147" s="182" t="e">
        <f t="shared" si="9"/>
        <v>#DIV/0!</v>
      </c>
      <c r="P147" s="182"/>
      <c r="Q147" s="183">
        <f>IF(L147="nio",0,IF(L147&gt;0,VLOOKUP(G147,'3-Productie normen'!A:M,VLOOKUP(L147,'3-Productie normen'!N:P,2,FALSE),FALSE)))</f>
        <v>0</v>
      </c>
      <c r="R147" s="183">
        <f t="shared" si="10"/>
        <v>0</v>
      </c>
      <c r="S147" s="184">
        <f>VLOOKUP(G147,'3-Productie normen'!A:M,11,FALSE)</f>
        <v>1422.95</v>
      </c>
      <c r="T147" s="184"/>
      <c r="V147" s="140">
        <f t="shared" si="11"/>
        <v>4044</v>
      </c>
    </row>
    <row r="148" spans="1:22" ht="14.15" customHeight="1">
      <c r="A148" s="157">
        <v>149</v>
      </c>
      <c r="B148" s="177" t="s">
        <v>55</v>
      </c>
      <c r="C148" s="177"/>
      <c r="D148" s="142" t="s">
        <v>203</v>
      </c>
      <c r="E148" s="178" t="s">
        <v>387</v>
      </c>
      <c r="F148" s="179" t="s">
        <v>379</v>
      </c>
      <c r="G148" s="498" t="s">
        <v>70</v>
      </c>
      <c r="H148" s="179" t="s">
        <v>288</v>
      </c>
      <c r="I148" s="180">
        <v>12.11</v>
      </c>
      <c r="J148" s="495">
        <v>1</v>
      </c>
      <c r="K148" s="495">
        <v>1</v>
      </c>
      <c r="L148" s="181">
        <v>200</v>
      </c>
      <c r="M148" s="181">
        <v>200</v>
      </c>
      <c r="N148" s="182" t="e">
        <f t="shared" si="8"/>
        <v>#DIV/0!</v>
      </c>
      <c r="O148" s="182" t="e">
        <f t="shared" si="9"/>
        <v>#DIV/0!</v>
      </c>
      <c r="P148" s="182"/>
      <c r="Q148" s="183">
        <f>IF(L148="nio",0,IF(L148&gt;0,VLOOKUP(G148,'3-Productie normen'!A:M,VLOOKUP(L148,'3-Productie normen'!N:P,2,FALSE),FALSE)))</f>
        <v>0</v>
      </c>
      <c r="R148" s="183">
        <f t="shared" si="10"/>
        <v>0</v>
      </c>
      <c r="S148" s="184">
        <f>VLOOKUP(G148,'3-Productie normen'!A:M,11,FALSE)</f>
        <v>1422.95</v>
      </c>
      <c r="T148" s="184"/>
      <c r="V148" s="140">
        <f t="shared" si="11"/>
        <v>4844</v>
      </c>
    </row>
    <row r="149" spans="1:22" ht="14.15" customHeight="1">
      <c r="A149" s="157">
        <v>150</v>
      </c>
      <c r="B149" s="177" t="s">
        <v>55</v>
      </c>
      <c r="C149" s="177"/>
      <c r="D149" s="142" t="s">
        <v>203</v>
      </c>
      <c r="E149" s="178" t="s">
        <v>388</v>
      </c>
      <c r="F149" s="186" t="s">
        <v>377</v>
      </c>
      <c r="G149" s="498" t="s">
        <v>70</v>
      </c>
      <c r="H149" s="179" t="s">
        <v>288</v>
      </c>
      <c r="I149" s="180">
        <v>10</v>
      </c>
      <c r="J149" s="495">
        <v>1</v>
      </c>
      <c r="K149" s="495">
        <v>1</v>
      </c>
      <c r="L149" s="181">
        <v>200</v>
      </c>
      <c r="M149" s="181">
        <v>200</v>
      </c>
      <c r="N149" s="182" t="e">
        <f t="shared" si="8"/>
        <v>#DIV/0!</v>
      </c>
      <c r="O149" s="182" t="e">
        <f t="shared" si="9"/>
        <v>#DIV/0!</v>
      </c>
      <c r="P149" s="182"/>
      <c r="Q149" s="183">
        <f>IF(L149="nio",0,IF(L149&gt;0,VLOOKUP(G149,'3-Productie normen'!A:M,VLOOKUP(L149,'3-Productie normen'!N:P,2,FALSE),FALSE)))</f>
        <v>0</v>
      </c>
      <c r="R149" s="183">
        <f t="shared" si="10"/>
        <v>0</v>
      </c>
      <c r="S149" s="184">
        <f>VLOOKUP(G149,'3-Productie normen'!A:M,11,FALSE)</f>
        <v>1422.95</v>
      </c>
      <c r="T149" s="184"/>
      <c r="V149" s="140">
        <f t="shared" si="11"/>
        <v>4000</v>
      </c>
    </row>
    <row r="150" spans="1:22" ht="14.15" customHeight="1">
      <c r="A150" s="157">
        <v>151</v>
      </c>
      <c r="B150" s="177" t="s">
        <v>55</v>
      </c>
      <c r="C150" s="177"/>
      <c r="D150" s="142" t="s">
        <v>219</v>
      </c>
      <c r="E150" s="178" t="s">
        <v>389</v>
      </c>
      <c r="F150" s="187" t="s">
        <v>379</v>
      </c>
      <c r="G150" s="498" t="s">
        <v>70</v>
      </c>
      <c r="H150" s="188" t="s">
        <v>288</v>
      </c>
      <c r="I150" s="180">
        <v>12.11</v>
      </c>
      <c r="J150" s="495">
        <v>1</v>
      </c>
      <c r="K150" s="495">
        <v>1</v>
      </c>
      <c r="L150" s="181">
        <v>200</v>
      </c>
      <c r="M150" s="181">
        <v>200</v>
      </c>
      <c r="N150" s="182" t="e">
        <f t="shared" si="8"/>
        <v>#DIV/0!</v>
      </c>
      <c r="O150" s="182" t="e">
        <f t="shared" si="9"/>
        <v>#DIV/0!</v>
      </c>
      <c r="P150" s="182"/>
      <c r="Q150" s="183">
        <f>IF(L150="nio",0,IF(L150&gt;0,VLOOKUP(G150,'3-Productie normen'!A:M,VLOOKUP(L150,'3-Productie normen'!N:P,2,FALSE),FALSE)))</f>
        <v>0</v>
      </c>
      <c r="R150" s="183">
        <f t="shared" si="10"/>
        <v>0</v>
      </c>
      <c r="S150" s="184">
        <f>VLOOKUP(G150,'3-Productie normen'!A:M,11,FALSE)</f>
        <v>1422.95</v>
      </c>
      <c r="T150" s="184"/>
      <c r="V150" s="140">
        <f t="shared" si="11"/>
        <v>4844</v>
      </c>
    </row>
    <row r="151" spans="1:22" ht="14.15" customHeight="1">
      <c r="A151" s="157">
        <v>152</v>
      </c>
      <c r="B151" s="177" t="s">
        <v>55</v>
      </c>
      <c r="C151" s="177"/>
      <c r="D151" s="192" t="s">
        <v>219</v>
      </c>
      <c r="E151" s="189" t="s">
        <v>390</v>
      </c>
      <c r="F151" s="190" t="s">
        <v>377</v>
      </c>
      <c r="G151" s="498" t="s">
        <v>70</v>
      </c>
      <c r="H151" s="179" t="s">
        <v>288</v>
      </c>
      <c r="I151" s="180">
        <v>12.11</v>
      </c>
      <c r="J151" s="495">
        <v>1</v>
      </c>
      <c r="K151" s="495">
        <v>1</v>
      </c>
      <c r="L151" s="181">
        <v>200</v>
      </c>
      <c r="M151" s="181">
        <v>200</v>
      </c>
      <c r="N151" s="182" t="e">
        <f t="shared" si="8"/>
        <v>#DIV/0!</v>
      </c>
      <c r="O151" s="182" t="e">
        <f t="shared" si="9"/>
        <v>#DIV/0!</v>
      </c>
      <c r="P151" s="182"/>
      <c r="Q151" s="183">
        <f>IF(L151="nio",0,IF(L151&gt;0,VLOOKUP(G151,'3-Productie normen'!A:M,VLOOKUP(L151,'3-Productie normen'!N:P,2,FALSE),FALSE)))</f>
        <v>0</v>
      </c>
      <c r="R151" s="183">
        <f t="shared" si="10"/>
        <v>0</v>
      </c>
      <c r="S151" s="184">
        <f>VLOOKUP(G151,'3-Productie normen'!A:M,11,FALSE)</f>
        <v>1422.95</v>
      </c>
      <c r="T151" s="184"/>
      <c r="V151" s="140">
        <f t="shared" si="11"/>
        <v>4844</v>
      </c>
    </row>
    <row r="152" spans="1:22" ht="14.15" customHeight="1">
      <c r="A152" s="157">
        <v>153</v>
      </c>
      <c r="B152" s="177" t="s">
        <v>55</v>
      </c>
      <c r="C152" s="177"/>
      <c r="D152" s="142" t="s">
        <v>233</v>
      </c>
      <c r="E152" s="178" t="s">
        <v>391</v>
      </c>
      <c r="F152" s="179" t="s">
        <v>379</v>
      </c>
      <c r="G152" s="498" t="s">
        <v>70</v>
      </c>
      <c r="H152" s="179" t="s">
        <v>288</v>
      </c>
      <c r="I152" s="180">
        <v>10.59</v>
      </c>
      <c r="J152" s="495">
        <v>1</v>
      </c>
      <c r="K152" s="495">
        <v>1</v>
      </c>
      <c r="L152" s="181">
        <v>200</v>
      </c>
      <c r="M152" s="181">
        <v>200</v>
      </c>
      <c r="N152" s="182" t="e">
        <f t="shared" si="8"/>
        <v>#DIV/0!</v>
      </c>
      <c r="O152" s="182" t="e">
        <f t="shared" si="9"/>
        <v>#DIV/0!</v>
      </c>
      <c r="P152" s="182"/>
      <c r="Q152" s="183">
        <f>IF(L152="nio",0,IF(L152&gt;0,VLOOKUP(G152,'3-Productie normen'!A:M,VLOOKUP(L152,'3-Productie normen'!N:P,2,FALSE),FALSE)))</f>
        <v>0</v>
      </c>
      <c r="R152" s="183">
        <f t="shared" si="10"/>
        <v>0</v>
      </c>
      <c r="S152" s="184">
        <f>VLOOKUP(G152,'3-Productie normen'!A:M,11,FALSE)</f>
        <v>1422.95</v>
      </c>
      <c r="T152" s="184"/>
      <c r="V152" s="140">
        <f t="shared" si="11"/>
        <v>4236</v>
      </c>
    </row>
    <row r="153" spans="1:22" ht="14.15" customHeight="1">
      <c r="A153" s="157">
        <v>154</v>
      </c>
      <c r="B153" s="177" t="s">
        <v>55</v>
      </c>
      <c r="C153" s="177"/>
      <c r="D153" s="142" t="s">
        <v>233</v>
      </c>
      <c r="E153" s="178" t="s">
        <v>392</v>
      </c>
      <c r="F153" s="137" t="s">
        <v>382</v>
      </c>
      <c r="G153" s="498" t="s">
        <v>70</v>
      </c>
      <c r="H153" s="179" t="s">
        <v>288</v>
      </c>
      <c r="I153" s="180">
        <v>3.7</v>
      </c>
      <c r="J153" s="495">
        <v>1</v>
      </c>
      <c r="K153" s="495">
        <v>1</v>
      </c>
      <c r="L153" s="181">
        <v>200</v>
      </c>
      <c r="M153" s="181">
        <v>200</v>
      </c>
      <c r="N153" s="182" t="e">
        <f t="shared" si="8"/>
        <v>#DIV/0!</v>
      </c>
      <c r="O153" s="182" t="e">
        <f t="shared" si="9"/>
        <v>#DIV/0!</v>
      </c>
      <c r="P153" s="182"/>
      <c r="Q153" s="183">
        <f>IF(L153="nio",0,IF(L153&gt;0,VLOOKUP(G153,'3-Productie normen'!A:M,VLOOKUP(L153,'3-Productie normen'!N:P,2,FALSE),FALSE)))</f>
        <v>0</v>
      </c>
      <c r="R153" s="183">
        <f t="shared" si="10"/>
        <v>0</v>
      </c>
      <c r="S153" s="184">
        <f>VLOOKUP(G153,'3-Productie normen'!A:M,11,FALSE)</f>
        <v>1422.95</v>
      </c>
      <c r="T153" s="184"/>
      <c r="V153" s="140">
        <f t="shared" si="11"/>
        <v>1480</v>
      </c>
    </row>
    <row r="154" spans="1:22" ht="14.15" customHeight="1">
      <c r="A154" s="157">
        <v>155</v>
      </c>
      <c r="B154" s="177" t="s">
        <v>55</v>
      </c>
      <c r="C154" s="177"/>
      <c r="D154" s="142" t="s">
        <v>233</v>
      </c>
      <c r="E154" s="178" t="s">
        <v>393</v>
      </c>
      <c r="F154" s="137" t="s">
        <v>377</v>
      </c>
      <c r="G154" s="498" t="s">
        <v>70</v>
      </c>
      <c r="H154" s="179" t="s">
        <v>288</v>
      </c>
      <c r="I154" s="180">
        <v>10.16</v>
      </c>
      <c r="J154" s="495">
        <v>1</v>
      </c>
      <c r="K154" s="495">
        <v>1</v>
      </c>
      <c r="L154" s="181">
        <v>200</v>
      </c>
      <c r="M154" s="181">
        <v>200</v>
      </c>
      <c r="N154" s="182" t="e">
        <f t="shared" si="8"/>
        <v>#DIV/0!</v>
      </c>
      <c r="O154" s="182" t="e">
        <f t="shared" si="9"/>
        <v>#DIV/0!</v>
      </c>
      <c r="P154" s="182"/>
      <c r="Q154" s="183">
        <f>IF(L154="nio",0,IF(L154&gt;0,VLOOKUP(G154,'3-Productie normen'!A:M,VLOOKUP(L154,'3-Productie normen'!N:P,2,FALSE),FALSE)))</f>
        <v>0</v>
      </c>
      <c r="R154" s="183">
        <f t="shared" si="10"/>
        <v>0</v>
      </c>
      <c r="S154" s="184">
        <f>VLOOKUP(G154,'3-Productie normen'!A:M,11,FALSE)</f>
        <v>1422.95</v>
      </c>
      <c r="T154" s="184"/>
      <c r="V154" s="140">
        <f t="shared" si="11"/>
        <v>4064</v>
      </c>
    </row>
    <row r="155" spans="1:22" ht="14.15" customHeight="1">
      <c r="A155" s="157">
        <v>156</v>
      </c>
      <c r="B155" s="177" t="s">
        <v>55</v>
      </c>
      <c r="C155" s="177"/>
      <c r="D155" s="142" t="s">
        <v>233</v>
      </c>
      <c r="E155" s="178" t="s">
        <v>394</v>
      </c>
      <c r="F155" s="137" t="s">
        <v>379</v>
      </c>
      <c r="G155" s="498" t="s">
        <v>70</v>
      </c>
      <c r="H155" s="179" t="s">
        <v>288</v>
      </c>
      <c r="I155" s="180">
        <v>12.11</v>
      </c>
      <c r="J155" s="495">
        <v>1</v>
      </c>
      <c r="K155" s="495">
        <v>1</v>
      </c>
      <c r="L155" s="181">
        <v>200</v>
      </c>
      <c r="M155" s="181">
        <v>200</v>
      </c>
      <c r="N155" s="182" t="e">
        <f t="shared" si="8"/>
        <v>#DIV/0!</v>
      </c>
      <c r="O155" s="182" t="e">
        <f t="shared" si="9"/>
        <v>#DIV/0!</v>
      </c>
      <c r="P155" s="182"/>
      <c r="Q155" s="183">
        <f>IF(L155="nio",0,IF(L155&gt;0,VLOOKUP(G155,'3-Productie normen'!A:M,VLOOKUP(L155,'3-Productie normen'!N:P,2,FALSE),FALSE)))</f>
        <v>0</v>
      </c>
      <c r="R155" s="183">
        <f t="shared" si="10"/>
        <v>0</v>
      </c>
      <c r="S155" s="184">
        <f>VLOOKUP(G155,'3-Productie normen'!A:M,11,FALSE)</f>
        <v>1422.95</v>
      </c>
      <c r="T155" s="184"/>
      <c r="V155" s="140">
        <f t="shared" si="11"/>
        <v>4844</v>
      </c>
    </row>
    <row r="156" spans="1:22" ht="14.15" customHeight="1">
      <c r="A156" s="157">
        <v>157</v>
      </c>
      <c r="B156" s="177" t="s">
        <v>55</v>
      </c>
      <c r="C156" s="177"/>
      <c r="D156" s="142" t="s">
        <v>233</v>
      </c>
      <c r="E156" s="178" t="s">
        <v>395</v>
      </c>
      <c r="F156" s="137" t="s">
        <v>377</v>
      </c>
      <c r="G156" s="498" t="s">
        <v>70</v>
      </c>
      <c r="H156" s="179" t="s">
        <v>288</v>
      </c>
      <c r="I156" s="180">
        <v>12.11</v>
      </c>
      <c r="J156" s="495">
        <v>1</v>
      </c>
      <c r="K156" s="495">
        <v>1</v>
      </c>
      <c r="L156" s="181">
        <v>200</v>
      </c>
      <c r="M156" s="181">
        <v>200</v>
      </c>
      <c r="N156" s="182" t="e">
        <f t="shared" si="8"/>
        <v>#DIV/0!</v>
      </c>
      <c r="O156" s="182" t="e">
        <f t="shared" si="9"/>
        <v>#DIV/0!</v>
      </c>
      <c r="P156" s="182"/>
      <c r="Q156" s="183">
        <f>IF(L156="nio",0,IF(L156&gt;0,VLOOKUP(G156,'3-Productie normen'!A:M,VLOOKUP(L156,'3-Productie normen'!N:P,2,FALSE),FALSE)))</f>
        <v>0</v>
      </c>
      <c r="R156" s="183">
        <f t="shared" si="10"/>
        <v>0</v>
      </c>
      <c r="S156" s="184">
        <f>VLOOKUP(G156,'3-Productie normen'!A:M,11,FALSE)</f>
        <v>1422.95</v>
      </c>
      <c r="T156" s="184"/>
      <c r="V156" s="140">
        <f t="shared" si="11"/>
        <v>4844</v>
      </c>
    </row>
    <row r="157" spans="1:22" ht="14.15" customHeight="1">
      <c r="A157" s="157">
        <v>158</v>
      </c>
      <c r="B157" s="177" t="s">
        <v>55</v>
      </c>
      <c r="C157" s="177"/>
      <c r="D157" s="142" t="s">
        <v>265</v>
      </c>
      <c r="E157" s="178" t="s">
        <v>396</v>
      </c>
      <c r="F157" s="177" t="s">
        <v>379</v>
      </c>
      <c r="G157" s="498" t="s">
        <v>70</v>
      </c>
      <c r="H157" s="179" t="s">
        <v>288</v>
      </c>
      <c r="I157" s="180">
        <v>8.23</v>
      </c>
      <c r="J157" s="495">
        <v>1</v>
      </c>
      <c r="K157" s="495">
        <v>1</v>
      </c>
      <c r="L157" s="181">
        <v>200</v>
      </c>
      <c r="M157" s="181">
        <v>200</v>
      </c>
      <c r="N157" s="182" t="e">
        <f t="shared" si="8"/>
        <v>#DIV/0!</v>
      </c>
      <c r="O157" s="182" t="e">
        <f t="shared" si="9"/>
        <v>#DIV/0!</v>
      </c>
      <c r="P157" s="182"/>
      <c r="Q157" s="183">
        <f>IF(L157="nio",0,IF(L157&gt;0,VLOOKUP(G157,'3-Productie normen'!A:M,VLOOKUP(L157,'3-Productie normen'!N:P,2,FALSE),FALSE)))</f>
        <v>0</v>
      </c>
      <c r="R157" s="183">
        <f t="shared" si="10"/>
        <v>0</v>
      </c>
      <c r="S157" s="184">
        <f>VLOOKUP(G157,'3-Productie normen'!A:M,11,FALSE)</f>
        <v>1422.95</v>
      </c>
      <c r="T157" s="184"/>
      <c r="V157" s="140">
        <f t="shared" si="11"/>
        <v>3292</v>
      </c>
    </row>
    <row r="158" spans="1:22" ht="14.15" customHeight="1">
      <c r="A158" s="157">
        <v>159</v>
      </c>
      <c r="B158" s="177" t="s">
        <v>55</v>
      </c>
      <c r="C158" s="177"/>
      <c r="D158" s="142" t="s">
        <v>265</v>
      </c>
      <c r="E158" s="178" t="s">
        <v>397</v>
      </c>
      <c r="F158" s="177" t="s">
        <v>398</v>
      </c>
      <c r="G158" s="498" t="s">
        <v>70</v>
      </c>
      <c r="H158" s="179" t="s">
        <v>288</v>
      </c>
      <c r="I158" s="180">
        <v>3.7</v>
      </c>
      <c r="J158" s="495">
        <v>1</v>
      </c>
      <c r="K158" s="495">
        <v>1</v>
      </c>
      <c r="L158" s="181">
        <v>200</v>
      </c>
      <c r="M158" s="181">
        <v>200</v>
      </c>
      <c r="N158" s="182" t="e">
        <f t="shared" si="8"/>
        <v>#DIV/0!</v>
      </c>
      <c r="O158" s="182" t="e">
        <f t="shared" si="9"/>
        <v>#DIV/0!</v>
      </c>
      <c r="P158" s="182"/>
      <c r="Q158" s="183">
        <f>IF(L158="nio",0,IF(L158&gt;0,VLOOKUP(G158,'3-Productie normen'!A:M,VLOOKUP(L158,'3-Productie normen'!N:P,2,FALSE),FALSE)))</f>
        <v>0</v>
      </c>
      <c r="R158" s="183">
        <f t="shared" si="10"/>
        <v>0</v>
      </c>
      <c r="S158" s="184">
        <f>VLOOKUP(G158,'3-Productie normen'!A:M,11,FALSE)</f>
        <v>1422.95</v>
      </c>
      <c r="T158" s="184"/>
      <c r="V158" s="140">
        <f t="shared" si="11"/>
        <v>1480</v>
      </c>
    </row>
    <row r="159" spans="1:22" ht="14.15" customHeight="1">
      <c r="A159" s="157">
        <v>160</v>
      </c>
      <c r="B159" s="177" t="s">
        <v>55</v>
      </c>
      <c r="C159" s="177"/>
      <c r="D159" s="142" t="s">
        <v>265</v>
      </c>
      <c r="E159" s="178" t="s">
        <v>399</v>
      </c>
      <c r="F159" s="177" t="s">
        <v>377</v>
      </c>
      <c r="G159" s="498" t="s">
        <v>70</v>
      </c>
      <c r="H159" s="179" t="s">
        <v>288</v>
      </c>
      <c r="I159" s="180">
        <v>13.38</v>
      </c>
      <c r="J159" s="495">
        <v>1</v>
      </c>
      <c r="K159" s="495">
        <v>1</v>
      </c>
      <c r="L159" s="181">
        <v>200</v>
      </c>
      <c r="M159" s="181">
        <v>200</v>
      </c>
      <c r="N159" s="182" t="e">
        <f t="shared" si="8"/>
        <v>#DIV/0!</v>
      </c>
      <c r="O159" s="182" t="e">
        <f t="shared" si="9"/>
        <v>#DIV/0!</v>
      </c>
      <c r="P159" s="182"/>
      <c r="Q159" s="183">
        <f>IF(L159="nio",0,IF(L159&gt;0,VLOOKUP(G159,'3-Productie normen'!A:M,VLOOKUP(L159,'3-Productie normen'!N:P,2,FALSE),FALSE)))</f>
        <v>0</v>
      </c>
      <c r="R159" s="183">
        <f t="shared" si="10"/>
        <v>0</v>
      </c>
      <c r="S159" s="184">
        <f>VLOOKUP(G159,'3-Productie normen'!A:M,11,FALSE)</f>
        <v>1422.95</v>
      </c>
      <c r="T159" s="184"/>
      <c r="V159" s="140">
        <f t="shared" si="11"/>
        <v>5352</v>
      </c>
    </row>
    <row r="160" spans="1:22" ht="14.15" customHeight="1">
      <c r="A160" s="157">
        <v>161</v>
      </c>
      <c r="B160" s="177" t="s">
        <v>55</v>
      </c>
      <c r="C160" s="177"/>
      <c r="D160" s="142" t="s">
        <v>279</v>
      </c>
      <c r="E160" s="178" t="s">
        <v>400</v>
      </c>
      <c r="F160" s="179" t="s">
        <v>379</v>
      </c>
      <c r="G160" s="498" t="s">
        <v>70</v>
      </c>
      <c r="H160" s="179" t="s">
        <v>288</v>
      </c>
      <c r="I160" s="180">
        <v>8.23</v>
      </c>
      <c r="J160" s="495">
        <v>1</v>
      </c>
      <c r="K160" s="495">
        <v>1</v>
      </c>
      <c r="L160" s="181">
        <v>200</v>
      </c>
      <c r="M160" s="181">
        <v>200</v>
      </c>
      <c r="N160" s="182" t="e">
        <f t="shared" si="8"/>
        <v>#DIV/0!</v>
      </c>
      <c r="O160" s="182" t="e">
        <f t="shared" si="9"/>
        <v>#DIV/0!</v>
      </c>
      <c r="P160" s="182"/>
      <c r="Q160" s="183">
        <f>IF(L160="nio",0,IF(L160&gt;0,VLOOKUP(G160,'3-Productie normen'!A:M,VLOOKUP(L160,'3-Productie normen'!N:P,2,FALSE),FALSE)))</f>
        <v>0</v>
      </c>
      <c r="R160" s="183">
        <f t="shared" si="10"/>
        <v>0</v>
      </c>
      <c r="S160" s="184">
        <f>VLOOKUP(G160,'3-Productie normen'!A:M,11,FALSE)</f>
        <v>1422.95</v>
      </c>
      <c r="T160" s="184"/>
      <c r="V160" s="140">
        <f t="shared" si="11"/>
        <v>3292</v>
      </c>
    </row>
    <row r="161" spans="1:22" ht="14.15" customHeight="1">
      <c r="A161" s="157">
        <v>162</v>
      </c>
      <c r="B161" s="177" t="s">
        <v>55</v>
      </c>
      <c r="C161" s="177"/>
      <c r="D161" s="142" t="s">
        <v>279</v>
      </c>
      <c r="E161" s="178" t="s">
        <v>401</v>
      </c>
      <c r="F161" s="179" t="s">
        <v>398</v>
      </c>
      <c r="G161" s="498" t="s">
        <v>70</v>
      </c>
      <c r="H161" s="179" t="s">
        <v>288</v>
      </c>
      <c r="I161" s="180">
        <v>3.7</v>
      </c>
      <c r="J161" s="495">
        <v>1</v>
      </c>
      <c r="K161" s="495">
        <v>1</v>
      </c>
      <c r="L161" s="181">
        <v>200</v>
      </c>
      <c r="M161" s="181">
        <v>200</v>
      </c>
      <c r="N161" s="182" t="e">
        <f t="shared" si="8"/>
        <v>#DIV/0!</v>
      </c>
      <c r="O161" s="182" t="e">
        <f t="shared" si="9"/>
        <v>#DIV/0!</v>
      </c>
      <c r="P161" s="182"/>
      <c r="Q161" s="183">
        <f>IF(L161="nio",0,IF(L161&gt;0,VLOOKUP(G161,'3-Productie normen'!A:M,VLOOKUP(L161,'3-Productie normen'!N:P,2,FALSE),FALSE)))</f>
        <v>0</v>
      </c>
      <c r="R161" s="183">
        <f t="shared" si="10"/>
        <v>0</v>
      </c>
      <c r="S161" s="184">
        <f>VLOOKUP(G161,'3-Productie normen'!A:M,11,FALSE)</f>
        <v>1422.95</v>
      </c>
      <c r="T161" s="184"/>
      <c r="V161" s="140">
        <f t="shared" si="11"/>
        <v>1480</v>
      </c>
    </row>
    <row r="162" spans="1:22" ht="14.15" customHeight="1">
      <c r="A162" s="157">
        <v>163</v>
      </c>
      <c r="B162" s="177" t="s">
        <v>55</v>
      </c>
      <c r="C162" s="177"/>
      <c r="D162" s="142" t="s">
        <v>279</v>
      </c>
      <c r="E162" s="178" t="s">
        <v>402</v>
      </c>
      <c r="F162" s="179" t="s">
        <v>377</v>
      </c>
      <c r="G162" s="498" t="s">
        <v>70</v>
      </c>
      <c r="H162" s="179" t="s">
        <v>288</v>
      </c>
      <c r="I162" s="180">
        <v>13.38</v>
      </c>
      <c r="J162" s="495">
        <v>1</v>
      </c>
      <c r="K162" s="495">
        <v>1</v>
      </c>
      <c r="L162" s="181">
        <v>200</v>
      </c>
      <c r="M162" s="181">
        <v>200</v>
      </c>
      <c r="N162" s="182" t="e">
        <f t="shared" si="8"/>
        <v>#DIV/0!</v>
      </c>
      <c r="O162" s="182" t="e">
        <f t="shared" si="9"/>
        <v>#DIV/0!</v>
      </c>
      <c r="P162" s="182"/>
      <c r="Q162" s="183">
        <f>IF(L162="nio",0,IF(L162&gt;0,VLOOKUP(G162,'3-Productie normen'!A:M,VLOOKUP(L162,'3-Productie normen'!N:P,2,FALSE),FALSE)))</f>
        <v>0</v>
      </c>
      <c r="R162" s="183">
        <f t="shared" si="10"/>
        <v>0</v>
      </c>
      <c r="S162" s="184">
        <f>VLOOKUP(G162,'3-Productie normen'!A:M,11,FALSE)</f>
        <v>1422.95</v>
      </c>
      <c r="T162" s="184"/>
      <c r="V162" s="140">
        <f t="shared" si="11"/>
        <v>5352</v>
      </c>
    </row>
    <row r="163" spans="1:22" ht="14.15" customHeight="1">
      <c r="A163" s="157">
        <v>164</v>
      </c>
      <c r="B163" s="177" t="s">
        <v>55</v>
      </c>
      <c r="C163" s="177"/>
      <c r="D163" s="142" t="s">
        <v>128</v>
      </c>
      <c r="E163" s="178" t="s">
        <v>403</v>
      </c>
      <c r="F163" s="179" t="s">
        <v>379</v>
      </c>
      <c r="G163" s="498" t="s">
        <v>70</v>
      </c>
      <c r="H163" s="179" t="s">
        <v>288</v>
      </c>
      <c r="I163" s="180">
        <v>8.23</v>
      </c>
      <c r="J163" s="495">
        <v>1</v>
      </c>
      <c r="K163" s="495">
        <v>1</v>
      </c>
      <c r="L163" s="181">
        <v>200</v>
      </c>
      <c r="M163" s="181">
        <v>400</v>
      </c>
      <c r="N163" s="182" t="e">
        <f t="shared" si="8"/>
        <v>#DIV/0!</v>
      </c>
      <c r="O163" s="182" t="e">
        <f t="shared" si="9"/>
        <v>#DIV/0!</v>
      </c>
      <c r="P163" s="182"/>
      <c r="Q163" s="183">
        <f>IF(L163="nio",0,IF(L163&gt;0,VLOOKUP(G163,'3-Productie normen'!A:M,VLOOKUP(L163,'3-Productie normen'!N:P,2,FALSE),FALSE)))</f>
        <v>0</v>
      </c>
      <c r="R163" s="183">
        <f t="shared" si="10"/>
        <v>0</v>
      </c>
      <c r="S163" s="184">
        <f>VLOOKUP(G163,'3-Productie normen'!A:M,11,FALSE)</f>
        <v>1422.95</v>
      </c>
      <c r="T163" s="184"/>
      <c r="V163" s="140">
        <f t="shared" si="11"/>
        <v>4938</v>
      </c>
    </row>
    <row r="164" spans="1:22" ht="14.15" customHeight="1">
      <c r="A164" s="157">
        <v>165</v>
      </c>
      <c r="B164" s="177" t="s">
        <v>55</v>
      </c>
      <c r="C164" s="177"/>
      <c r="D164" s="142" t="s">
        <v>128</v>
      </c>
      <c r="E164" s="178" t="s">
        <v>404</v>
      </c>
      <c r="F164" s="186" t="s">
        <v>377</v>
      </c>
      <c r="G164" s="498" t="s">
        <v>70</v>
      </c>
      <c r="H164" s="179" t="s">
        <v>288</v>
      </c>
      <c r="I164" s="180">
        <v>8.24</v>
      </c>
      <c r="J164" s="495">
        <v>1</v>
      </c>
      <c r="K164" s="495">
        <v>1</v>
      </c>
      <c r="L164" s="181">
        <v>200</v>
      </c>
      <c r="M164" s="181">
        <v>400</v>
      </c>
      <c r="N164" s="182" t="e">
        <f t="shared" si="8"/>
        <v>#DIV/0!</v>
      </c>
      <c r="O164" s="182" t="e">
        <f t="shared" si="9"/>
        <v>#DIV/0!</v>
      </c>
      <c r="P164" s="182"/>
      <c r="Q164" s="183">
        <f>IF(L164="nio",0,IF(L164&gt;0,VLOOKUP(G164,'3-Productie normen'!A:M,VLOOKUP(L164,'3-Productie normen'!N:P,2,FALSE),FALSE)))</f>
        <v>0</v>
      </c>
      <c r="R164" s="183">
        <f t="shared" si="10"/>
        <v>0</v>
      </c>
      <c r="S164" s="184">
        <f>VLOOKUP(G164,'3-Productie normen'!A:M,11,FALSE)</f>
        <v>1422.95</v>
      </c>
      <c r="T164" s="184"/>
      <c r="V164" s="140">
        <f t="shared" si="11"/>
        <v>4944</v>
      </c>
    </row>
    <row r="165" spans="1:22" ht="14.15" customHeight="1">
      <c r="A165" s="157">
        <v>166</v>
      </c>
      <c r="B165" s="177" t="s">
        <v>55</v>
      </c>
      <c r="C165" s="177"/>
      <c r="D165" s="142" t="s">
        <v>147</v>
      </c>
      <c r="E165" s="178" t="s">
        <v>405</v>
      </c>
      <c r="F165" s="187" t="s">
        <v>379</v>
      </c>
      <c r="G165" s="498" t="s">
        <v>70</v>
      </c>
      <c r="H165" s="188" t="s">
        <v>288</v>
      </c>
      <c r="I165" s="180">
        <v>7.95</v>
      </c>
      <c r="J165" s="495">
        <v>1</v>
      </c>
      <c r="K165" s="495">
        <v>1</v>
      </c>
      <c r="L165" s="181">
        <v>200</v>
      </c>
      <c r="M165" s="181">
        <v>400</v>
      </c>
      <c r="N165" s="182" t="e">
        <f t="shared" si="8"/>
        <v>#DIV/0!</v>
      </c>
      <c r="O165" s="182" t="e">
        <f t="shared" si="9"/>
        <v>#DIV/0!</v>
      </c>
      <c r="P165" s="182"/>
      <c r="Q165" s="183">
        <f>IF(L165="nio",0,IF(L165&gt;0,VLOOKUP(G165,'3-Productie normen'!A:M,VLOOKUP(L165,'3-Productie normen'!N:P,2,FALSE),FALSE)))</f>
        <v>0</v>
      </c>
      <c r="R165" s="183">
        <f t="shared" si="10"/>
        <v>0</v>
      </c>
      <c r="S165" s="184">
        <f>VLOOKUP(G165,'3-Productie normen'!A:M,11,FALSE)</f>
        <v>1422.95</v>
      </c>
      <c r="T165" s="184"/>
      <c r="V165" s="140">
        <f t="shared" si="11"/>
        <v>4770</v>
      </c>
    </row>
    <row r="166" spans="1:22" ht="14.15" customHeight="1">
      <c r="A166" s="157">
        <v>167</v>
      </c>
      <c r="B166" s="177" t="s">
        <v>55</v>
      </c>
      <c r="C166" s="177"/>
      <c r="D166" s="192" t="s">
        <v>147</v>
      </c>
      <c r="E166" s="189" t="s">
        <v>406</v>
      </c>
      <c r="F166" s="190" t="s">
        <v>377</v>
      </c>
      <c r="G166" s="498" t="s">
        <v>70</v>
      </c>
      <c r="H166" s="179" t="s">
        <v>288</v>
      </c>
      <c r="I166" s="180">
        <v>7.95</v>
      </c>
      <c r="J166" s="495">
        <v>1</v>
      </c>
      <c r="K166" s="495">
        <v>1</v>
      </c>
      <c r="L166" s="181">
        <v>200</v>
      </c>
      <c r="M166" s="181">
        <v>400</v>
      </c>
      <c r="N166" s="182" t="e">
        <f t="shared" si="8"/>
        <v>#DIV/0!</v>
      </c>
      <c r="O166" s="182" t="e">
        <f t="shared" si="9"/>
        <v>#DIV/0!</v>
      </c>
      <c r="P166" s="182"/>
      <c r="Q166" s="183">
        <f>IF(L166="nio",0,IF(L166&gt;0,VLOOKUP(G166,'3-Productie normen'!A:M,VLOOKUP(L166,'3-Productie normen'!N:P,2,FALSE),FALSE)))</f>
        <v>0</v>
      </c>
      <c r="R166" s="183">
        <f t="shared" si="10"/>
        <v>0</v>
      </c>
      <c r="S166" s="184">
        <f>VLOOKUP(G166,'3-Productie normen'!A:M,11,FALSE)</f>
        <v>1422.95</v>
      </c>
      <c r="T166" s="184"/>
      <c r="V166" s="140">
        <f t="shared" si="11"/>
        <v>4770</v>
      </c>
    </row>
    <row r="167" spans="1:22" ht="14.15" customHeight="1">
      <c r="A167" s="157">
        <v>168</v>
      </c>
      <c r="B167" s="177" t="s">
        <v>55</v>
      </c>
      <c r="C167" s="177"/>
      <c r="D167" s="142" t="s">
        <v>172</v>
      </c>
      <c r="E167" s="178" t="s">
        <v>407</v>
      </c>
      <c r="F167" s="179" t="s">
        <v>379</v>
      </c>
      <c r="G167" s="498" t="s">
        <v>70</v>
      </c>
      <c r="H167" s="179" t="s">
        <v>288</v>
      </c>
      <c r="I167" s="180">
        <v>8.23</v>
      </c>
      <c r="J167" s="495">
        <v>1</v>
      </c>
      <c r="K167" s="495">
        <v>1</v>
      </c>
      <c r="L167" s="181">
        <v>200</v>
      </c>
      <c r="M167" s="181">
        <v>400</v>
      </c>
      <c r="N167" s="182" t="e">
        <f t="shared" si="8"/>
        <v>#DIV/0!</v>
      </c>
      <c r="O167" s="182" t="e">
        <f t="shared" si="9"/>
        <v>#DIV/0!</v>
      </c>
      <c r="P167" s="182"/>
      <c r="Q167" s="183">
        <f>IF(L167="nio",0,IF(L167&gt;0,VLOOKUP(G167,'3-Productie normen'!A:M,VLOOKUP(L167,'3-Productie normen'!N:P,2,FALSE),FALSE)))</f>
        <v>0</v>
      </c>
      <c r="R167" s="183">
        <f t="shared" si="10"/>
        <v>0</v>
      </c>
      <c r="S167" s="184">
        <f>VLOOKUP(G167,'3-Productie normen'!A:M,11,FALSE)</f>
        <v>1422.95</v>
      </c>
      <c r="T167" s="184"/>
      <c r="V167" s="140">
        <f t="shared" si="11"/>
        <v>4938</v>
      </c>
    </row>
    <row r="168" spans="1:22" ht="14.15" customHeight="1">
      <c r="A168" s="157">
        <v>169</v>
      </c>
      <c r="B168" s="177" t="s">
        <v>55</v>
      </c>
      <c r="C168" s="177"/>
      <c r="D168" s="142" t="s">
        <v>172</v>
      </c>
      <c r="E168" s="178" t="s">
        <v>408</v>
      </c>
      <c r="F168" s="137" t="s">
        <v>377</v>
      </c>
      <c r="G168" s="498" t="s">
        <v>70</v>
      </c>
      <c r="H168" s="179" t="s">
        <v>288</v>
      </c>
      <c r="I168" s="180">
        <v>8.23</v>
      </c>
      <c r="J168" s="495">
        <v>1</v>
      </c>
      <c r="K168" s="495">
        <v>1</v>
      </c>
      <c r="L168" s="181">
        <v>200</v>
      </c>
      <c r="M168" s="181">
        <v>400</v>
      </c>
      <c r="N168" s="182" t="e">
        <f t="shared" si="8"/>
        <v>#DIV/0!</v>
      </c>
      <c r="O168" s="182" t="e">
        <f t="shared" si="9"/>
        <v>#DIV/0!</v>
      </c>
      <c r="P168" s="182"/>
      <c r="Q168" s="183">
        <f>IF(L168="nio",0,IF(L168&gt;0,VLOOKUP(G168,'3-Productie normen'!A:M,VLOOKUP(L168,'3-Productie normen'!N:P,2,FALSE),FALSE)))</f>
        <v>0</v>
      </c>
      <c r="R168" s="183">
        <f t="shared" si="10"/>
        <v>0</v>
      </c>
      <c r="S168" s="184">
        <f>VLOOKUP(G168,'3-Productie normen'!A:M,11,FALSE)</f>
        <v>1422.95</v>
      </c>
      <c r="T168" s="184"/>
      <c r="V168" s="140">
        <f t="shared" si="11"/>
        <v>4938</v>
      </c>
    </row>
    <row r="169" spans="1:22" ht="14.15" customHeight="1">
      <c r="A169" s="157">
        <v>170</v>
      </c>
      <c r="B169" s="177" t="s">
        <v>55</v>
      </c>
      <c r="C169" s="177"/>
      <c r="D169" s="142" t="s">
        <v>185</v>
      </c>
      <c r="E169" s="178" t="s">
        <v>409</v>
      </c>
      <c r="F169" s="137" t="s">
        <v>379</v>
      </c>
      <c r="G169" s="498" t="s">
        <v>70</v>
      </c>
      <c r="H169" s="179" t="s">
        <v>288</v>
      </c>
      <c r="I169" s="180">
        <v>10.54</v>
      </c>
      <c r="J169" s="495">
        <v>1</v>
      </c>
      <c r="K169" s="495">
        <v>1</v>
      </c>
      <c r="L169" s="181">
        <v>200</v>
      </c>
      <c r="M169" s="181">
        <v>400</v>
      </c>
      <c r="N169" s="182" t="e">
        <f t="shared" si="8"/>
        <v>#DIV/0!</v>
      </c>
      <c r="O169" s="182" t="e">
        <f t="shared" si="9"/>
        <v>#DIV/0!</v>
      </c>
      <c r="P169" s="182"/>
      <c r="Q169" s="183">
        <f>IF(L169="nio",0,IF(L169&gt;0,VLOOKUP(G169,'3-Productie normen'!A:M,VLOOKUP(L169,'3-Productie normen'!N:P,2,FALSE),FALSE)))</f>
        <v>0</v>
      </c>
      <c r="R169" s="183">
        <f t="shared" si="10"/>
        <v>0</v>
      </c>
      <c r="S169" s="184">
        <f>VLOOKUP(G169,'3-Productie normen'!A:M,11,FALSE)</f>
        <v>1422.95</v>
      </c>
      <c r="T169" s="184"/>
      <c r="V169" s="140">
        <f t="shared" si="11"/>
        <v>6323.9999999999991</v>
      </c>
    </row>
    <row r="170" spans="1:22" ht="14.15" customHeight="1">
      <c r="A170" s="157">
        <v>171</v>
      </c>
      <c r="B170" s="177" t="s">
        <v>55</v>
      </c>
      <c r="C170" s="177"/>
      <c r="D170" s="142" t="s">
        <v>185</v>
      </c>
      <c r="E170" s="178" t="s">
        <v>410</v>
      </c>
      <c r="F170" s="137" t="s">
        <v>382</v>
      </c>
      <c r="G170" s="498" t="s">
        <v>70</v>
      </c>
      <c r="H170" s="179" t="s">
        <v>288</v>
      </c>
      <c r="I170" s="180">
        <v>3.7</v>
      </c>
      <c r="J170" s="495">
        <v>1</v>
      </c>
      <c r="K170" s="495">
        <v>1</v>
      </c>
      <c r="L170" s="181">
        <v>200</v>
      </c>
      <c r="M170" s="181">
        <v>400</v>
      </c>
      <c r="N170" s="182" t="e">
        <f t="shared" si="8"/>
        <v>#DIV/0!</v>
      </c>
      <c r="O170" s="182" t="e">
        <f t="shared" si="9"/>
        <v>#DIV/0!</v>
      </c>
      <c r="P170" s="182"/>
      <c r="Q170" s="183">
        <f>IF(L170="nio",0,IF(L170&gt;0,VLOOKUP(G170,'3-Productie normen'!A:M,VLOOKUP(L170,'3-Productie normen'!N:P,2,FALSE),FALSE)))</f>
        <v>0</v>
      </c>
      <c r="R170" s="183">
        <f t="shared" si="10"/>
        <v>0</v>
      </c>
      <c r="S170" s="184">
        <f>VLOOKUP(G170,'3-Productie normen'!A:M,11,FALSE)</f>
        <v>1422.95</v>
      </c>
      <c r="T170" s="184"/>
      <c r="V170" s="140">
        <f t="shared" si="11"/>
        <v>2220</v>
      </c>
    </row>
    <row r="171" spans="1:22" ht="14.15" customHeight="1">
      <c r="A171" s="157">
        <v>172</v>
      </c>
      <c r="B171" s="177" t="s">
        <v>55</v>
      </c>
      <c r="C171" s="177"/>
      <c r="D171" s="142" t="s">
        <v>185</v>
      </c>
      <c r="E171" s="178" t="s">
        <v>411</v>
      </c>
      <c r="F171" s="137" t="s">
        <v>377</v>
      </c>
      <c r="G171" s="498" t="s">
        <v>70</v>
      </c>
      <c r="H171" s="179" t="s">
        <v>288</v>
      </c>
      <c r="I171" s="180">
        <v>10.54</v>
      </c>
      <c r="J171" s="495">
        <v>1</v>
      </c>
      <c r="K171" s="495">
        <v>1</v>
      </c>
      <c r="L171" s="181">
        <v>200</v>
      </c>
      <c r="M171" s="181">
        <v>400</v>
      </c>
      <c r="N171" s="182" t="e">
        <f t="shared" si="8"/>
        <v>#DIV/0!</v>
      </c>
      <c r="O171" s="182" t="e">
        <f t="shared" si="9"/>
        <v>#DIV/0!</v>
      </c>
      <c r="P171" s="182"/>
      <c r="Q171" s="183">
        <f>IF(L171="nio",0,IF(L171&gt;0,VLOOKUP(G171,'3-Productie normen'!A:M,VLOOKUP(L171,'3-Productie normen'!N:P,2,FALSE),FALSE)))</f>
        <v>0</v>
      </c>
      <c r="R171" s="183">
        <f t="shared" si="10"/>
        <v>0</v>
      </c>
      <c r="S171" s="184">
        <f>VLOOKUP(G171,'3-Productie normen'!A:M,11,FALSE)</f>
        <v>1422.95</v>
      </c>
      <c r="T171" s="184"/>
      <c r="V171" s="140">
        <f t="shared" si="11"/>
        <v>6323.9999999999991</v>
      </c>
    </row>
    <row r="172" spans="1:22" ht="14.15" customHeight="1">
      <c r="A172" s="157">
        <v>173</v>
      </c>
      <c r="B172" s="177" t="s">
        <v>55</v>
      </c>
      <c r="C172" s="177"/>
      <c r="D172" s="142" t="s">
        <v>185</v>
      </c>
      <c r="E172" s="178" t="s">
        <v>412</v>
      </c>
      <c r="F172" s="177" t="s">
        <v>379</v>
      </c>
      <c r="G172" s="498" t="s">
        <v>70</v>
      </c>
      <c r="H172" s="179" t="s">
        <v>288</v>
      </c>
      <c r="I172" s="180">
        <v>12.54</v>
      </c>
      <c r="J172" s="495">
        <v>1</v>
      </c>
      <c r="K172" s="495">
        <v>1</v>
      </c>
      <c r="L172" s="181">
        <v>200</v>
      </c>
      <c r="M172" s="181">
        <v>400</v>
      </c>
      <c r="N172" s="182" t="e">
        <f t="shared" si="8"/>
        <v>#DIV/0!</v>
      </c>
      <c r="O172" s="182" t="e">
        <f t="shared" si="9"/>
        <v>#DIV/0!</v>
      </c>
      <c r="P172" s="182"/>
      <c r="Q172" s="183">
        <f>IF(L172="nio",0,IF(L172&gt;0,VLOOKUP(G172,'3-Productie normen'!A:M,VLOOKUP(L172,'3-Productie normen'!N:P,2,FALSE),FALSE)))</f>
        <v>0</v>
      </c>
      <c r="R172" s="183">
        <f t="shared" si="10"/>
        <v>0</v>
      </c>
      <c r="S172" s="184">
        <f>VLOOKUP(G172,'3-Productie normen'!A:M,11,FALSE)</f>
        <v>1422.95</v>
      </c>
      <c r="T172" s="184"/>
      <c r="V172" s="140">
        <f t="shared" si="11"/>
        <v>7523.9999999999991</v>
      </c>
    </row>
    <row r="173" spans="1:22" ht="14.15" customHeight="1">
      <c r="A173" s="157">
        <v>174</v>
      </c>
      <c r="B173" s="177" t="s">
        <v>55</v>
      </c>
      <c r="C173" s="177"/>
      <c r="D173" s="142" t="s">
        <v>185</v>
      </c>
      <c r="E173" s="178" t="s">
        <v>413</v>
      </c>
      <c r="F173" s="177" t="s">
        <v>377</v>
      </c>
      <c r="G173" s="498" t="s">
        <v>70</v>
      </c>
      <c r="H173" s="179" t="s">
        <v>288</v>
      </c>
      <c r="I173" s="180">
        <v>10.51</v>
      </c>
      <c r="J173" s="495">
        <v>1</v>
      </c>
      <c r="K173" s="495">
        <v>1</v>
      </c>
      <c r="L173" s="181">
        <v>200</v>
      </c>
      <c r="M173" s="181">
        <v>400</v>
      </c>
      <c r="N173" s="182" t="e">
        <f t="shared" si="8"/>
        <v>#DIV/0!</v>
      </c>
      <c r="O173" s="182" t="e">
        <f t="shared" si="9"/>
        <v>#DIV/0!</v>
      </c>
      <c r="P173" s="182"/>
      <c r="Q173" s="183">
        <f>IF(L173="nio",0,IF(L173&gt;0,VLOOKUP(G173,'3-Productie normen'!A:M,VLOOKUP(L173,'3-Productie normen'!N:P,2,FALSE),FALSE)))</f>
        <v>0</v>
      </c>
      <c r="R173" s="183">
        <f t="shared" si="10"/>
        <v>0</v>
      </c>
      <c r="S173" s="184">
        <f>VLOOKUP(G173,'3-Productie normen'!A:M,11,FALSE)</f>
        <v>1422.95</v>
      </c>
      <c r="T173" s="184"/>
      <c r="V173" s="140">
        <f t="shared" si="11"/>
        <v>6306</v>
      </c>
    </row>
    <row r="174" spans="1:22" ht="14.15" customHeight="1">
      <c r="A174" s="157">
        <v>175</v>
      </c>
      <c r="B174" s="177" t="s">
        <v>55</v>
      </c>
      <c r="C174" s="177"/>
      <c r="D174" s="142" t="s">
        <v>213</v>
      </c>
      <c r="E174" s="178" t="s">
        <v>414</v>
      </c>
      <c r="F174" s="177" t="s">
        <v>379</v>
      </c>
      <c r="G174" s="498" t="s">
        <v>70</v>
      </c>
      <c r="H174" s="179" t="s">
        <v>288</v>
      </c>
      <c r="I174" s="180">
        <v>10.54</v>
      </c>
      <c r="J174" s="495">
        <v>1</v>
      </c>
      <c r="K174" s="495">
        <v>1</v>
      </c>
      <c r="L174" s="181">
        <v>200</v>
      </c>
      <c r="M174" s="181">
        <v>400</v>
      </c>
      <c r="N174" s="182" t="e">
        <f t="shared" si="8"/>
        <v>#DIV/0!</v>
      </c>
      <c r="O174" s="182" t="e">
        <f t="shared" si="9"/>
        <v>#DIV/0!</v>
      </c>
      <c r="P174" s="182"/>
      <c r="Q174" s="183">
        <f>IF(L174="nio",0,IF(L174&gt;0,VLOOKUP(G174,'3-Productie normen'!A:M,VLOOKUP(L174,'3-Productie normen'!N:P,2,FALSE),FALSE)))</f>
        <v>0</v>
      </c>
      <c r="R174" s="183">
        <f t="shared" si="10"/>
        <v>0</v>
      </c>
      <c r="S174" s="184">
        <f>VLOOKUP(G174,'3-Productie normen'!A:M,11,FALSE)</f>
        <v>1422.95</v>
      </c>
      <c r="T174" s="184"/>
      <c r="V174" s="140">
        <f t="shared" si="11"/>
        <v>6323.9999999999991</v>
      </c>
    </row>
    <row r="175" spans="1:22" ht="14.15" customHeight="1">
      <c r="A175" s="157">
        <v>176</v>
      </c>
      <c r="B175" s="177" t="s">
        <v>55</v>
      </c>
      <c r="C175" s="177"/>
      <c r="D175" s="142" t="s">
        <v>213</v>
      </c>
      <c r="E175" s="178" t="s">
        <v>415</v>
      </c>
      <c r="F175" s="179" t="s">
        <v>382</v>
      </c>
      <c r="G175" s="498" t="s">
        <v>70</v>
      </c>
      <c r="H175" s="179" t="s">
        <v>288</v>
      </c>
      <c r="I175" s="180">
        <v>3.7</v>
      </c>
      <c r="J175" s="495">
        <v>1</v>
      </c>
      <c r="K175" s="495">
        <v>1</v>
      </c>
      <c r="L175" s="181">
        <v>200</v>
      </c>
      <c r="M175" s="181">
        <v>400</v>
      </c>
      <c r="N175" s="182" t="e">
        <f t="shared" si="8"/>
        <v>#DIV/0!</v>
      </c>
      <c r="O175" s="182" t="e">
        <f t="shared" si="9"/>
        <v>#DIV/0!</v>
      </c>
      <c r="P175" s="182"/>
      <c r="Q175" s="183">
        <f>IF(L175="nio",0,IF(L175&gt;0,VLOOKUP(G175,'3-Productie normen'!A:M,VLOOKUP(L175,'3-Productie normen'!N:P,2,FALSE),FALSE)))</f>
        <v>0</v>
      </c>
      <c r="R175" s="183">
        <f t="shared" si="10"/>
        <v>0</v>
      </c>
      <c r="S175" s="184">
        <f>VLOOKUP(G175,'3-Productie normen'!A:M,11,FALSE)</f>
        <v>1422.95</v>
      </c>
      <c r="T175" s="184"/>
      <c r="V175" s="140">
        <f t="shared" si="11"/>
        <v>2220</v>
      </c>
    </row>
    <row r="176" spans="1:22" ht="14.15" customHeight="1">
      <c r="A176" s="157">
        <v>177</v>
      </c>
      <c r="B176" s="177" t="s">
        <v>55</v>
      </c>
      <c r="C176" s="177"/>
      <c r="D176" s="142" t="s">
        <v>213</v>
      </c>
      <c r="E176" s="178" t="s">
        <v>416</v>
      </c>
      <c r="F176" s="179" t="s">
        <v>377</v>
      </c>
      <c r="G176" s="498" t="s">
        <v>70</v>
      </c>
      <c r="H176" s="179" t="s">
        <v>288</v>
      </c>
      <c r="I176" s="180">
        <v>10.54</v>
      </c>
      <c r="J176" s="495">
        <v>1</v>
      </c>
      <c r="K176" s="495">
        <v>1</v>
      </c>
      <c r="L176" s="181">
        <v>200</v>
      </c>
      <c r="M176" s="181">
        <v>400</v>
      </c>
      <c r="N176" s="182" t="e">
        <f t="shared" si="8"/>
        <v>#DIV/0!</v>
      </c>
      <c r="O176" s="182" t="e">
        <f t="shared" si="9"/>
        <v>#DIV/0!</v>
      </c>
      <c r="P176" s="182"/>
      <c r="Q176" s="183">
        <f>IF(L176="nio",0,IF(L176&gt;0,VLOOKUP(G176,'3-Productie normen'!A:M,VLOOKUP(L176,'3-Productie normen'!N:P,2,FALSE),FALSE)))</f>
        <v>0</v>
      </c>
      <c r="R176" s="183">
        <f t="shared" si="10"/>
        <v>0</v>
      </c>
      <c r="S176" s="184">
        <f>VLOOKUP(G176,'3-Productie normen'!A:M,11,FALSE)</f>
        <v>1422.95</v>
      </c>
      <c r="T176" s="184"/>
      <c r="V176" s="140">
        <f t="shared" si="11"/>
        <v>6323.9999999999991</v>
      </c>
    </row>
    <row r="177" spans="1:22" ht="14.15" customHeight="1">
      <c r="A177" s="157">
        <v>178</v>
      </c>
      <c r="B177" s="177" t="s">
        <v>55</v>
      </c>
      <c r="C177" s="177"/>
      <c r="D177" s="142" t="s">
        <v>213</v>
      </c>
      <c r="E177" s="178" t="s">
        <v>417</v>
      </c>
      <c r="F177" s="179" t="s">
        <v>379</v>
      </c>
      <c r="G177" s="498" t="s">
        <v>70</v>
      </c>
      <c r="H177" s="179" t="s">
        <v>288</v>
      </c>
      <c r="I177" s="180">
        <v>12.54</v>
      </c>
      <c r="J177" s="495">
        <v>1</v>
      </c>
      <c r="K177" s="495">
        <v>1</v>
      </c>
      <c r="L177" s="181">
        <v>200</v>
      </c>
      <c r="M177" s="181">
        <v>400</v>
      </c>
      <c r="N177" s="182" t="e">
        <f t="shared" si="8"/>
        <v>#DIV/0!</v>
      </c>
      <c r="O177" s="182" t="e">
        <f t="shared" si="9"/>
        <v>#DIV/0!</v>
      </c>
      <c r="P177" s="182"/>
      <c r="Q177" s="183">
        <f>IF(L177="nio",0,IF(L177&gt;0,VLOOKUP(G177,'3-Productie normen'!A:M,VLOOKUP(L177,'3-Productie normen'!N:P,2,FALSE),FALSE)))</f>
        <v>0</v>
      </c>
      <c r="R177" s="183">
        <f t="shared" si="10"/>
        <v>0</v>
      </c>
      <c r="S177" s="184">
        <f>VLOOKUP(G177,'3-Productie normen'!A:M,11,FALSE)</f>
        <v>1422.95</v>
      </c>
      <c r="T177" s="184"/>
      <c r="V177" s="140">
        <f t="shared" si="11"/>
        <v>7523.9999999999991</v>
      </c>
    </row>
    <row r="178" spans="1:22" ht="14.15" customHeight="1">
      <c r="A178" s="157">
        <v>179</v>
      </c>
      <c r="B178" s="177" t="s">
        <v>55</v>
      </c>
      <c r="C178" s="177"/>
      <c r="D178" s="142" t="s">
        <v>213</v>
      </c>
      <c r="E178" s="178" t="s">
        <v>418</v>
      </c>
      <c r="F178" s="179" t="s">
        <v>377</v>
      </c>
      <c r="G178" s="498" t="s">
        <v>70</v>
      </c>
      <c r="H178" s="179" t="s">
        <v>288</v>
      </c>
      <c r="I178" s="180">
        <v>12.54</v>
      </c>
      <c r="J178" s="495">
        <v>1</v>
      </c>
      <c r="K178" s="495">
        <v>1</v>
      </c>
      <c r="L178" s="181">
        <v>200</v>
      </c>
      <c r="M178" s="181">
        <v>400</v>
      </c>
      <c r="N178" s="182" t="e">
        <f t="shared" si="8"/>
        <v>#DIV/0!</v>
      </c>
      <c r="O178" s="182" t="e">
        <f t="shared" si="9"/>
        <v>#DIV/0!</v>
      </c>
      <c r="P178" s="182"/>
      <c r="Q178" s="183">
        <f>IF(L178="nio",0,IF(L178&gt;0,VLOOKUP(G178,'3-Productie normen'!A:M,VLOOKUP(L178,'3-Productie normen'!N:P,2,FALSE),FALSE)))</f>
        <v>0</v>
      </c>
      <c r="R178" s="183">
        <f t="shared" si="10"/>
        <v>0</v>
      </c>
      <c r="S178" s="184">
        <f>VLOOKUP(G178,'3-Productie normen'!A:M,11,FALSE)</f>
        <v>1422.95</v>
      </c>
      <c r="T178" s="184"/>
      <c r="V178" s="140">
        <f t="shared" si="11"/>
        <v>7523.9999999999991</v>
      </c>
    </row>
    <row r="179" spans="1:22" ht="14.15" customHeight="1">
      <c r="A179" s="157">
        <v>180</v>
      </c>
      <c r="B179" s="177" t="s">
        <v>55</v>
      </c>
      <c r="C179" s="177"/>
      <c r="D179" s="142" t="s">
        <v>419</v>
      </c>
      <c r="E179" s="178" t="s">
        <v>420</v>
      </c>
      <c r="F179" s="186" t="s">
        <v>379</v>
      </c>
      <c r="G179" s="498" t="s">
        <v>70</v>
      </c>
      <c r="H179" s="179" t="s">
        <v>288</v>
      </c>
      <c r="I179" s="180">
        <v>6.79</v>
      </c>
      <c r="J179" s="495">
        <v>1</v>
      </c>
      <c r="K179" s="495">
        <v>1</v>
      </c>
      <c r="L179" s="181">
        <v>200</v>
      </c>
      <c r="M179" s="181">
        <v>400</v>
      </c>
      <c r="N179" s="182" t="e">
        <f t="shared" si="8"/>
        <v>#DIV/0!</v>
      </c>
      <c r="O179" s="182" t="e">
        <f t="shared" si="9"/>
        <v>#DIV/0!</v>
      </c>
      <c r="P179" s="182"/>
      <c r="Q179" s="183">
        <f>IF(L179="nio",0,IF(L179&gt;0,VLOOKUP(G179,'3-Productie normen'!A:M,VLOOKUP(L179,'3-Productie normen'!N:P,2,FALSE),FALSE)))</f>
        <v>0</v>
      </c>
      <c r="R179" s="183">
        <f t="shared" si="10"/>
        <v>0</v>
      </c>
      <c r="S179" s="184">
        <f>VLOOKUP(G179,'3-Productie normen'!A:M,11,FALSE)</f>
        <v>1422.95</v>
      </c>
      <c r="T179" s="184"/>
      <c r="V179" s="140">
        <f t="shared" si="11"/>
        <v>4074</v>
      </c>
    </row>
    <row r="180" spans="1:22" ht="14.15" customHeight="1">
      <c r="A180" s="157">
        <v>181</v>
      </c>
      <c r="B180" s="177" t="s">
        <v>55</v>
      </c>
      <c r="C180" s="177"/>
      <c r="D180" s="142" t="s">
        <v>419</v>
      </c>
      <c r="E180" s="178" t="s">
        <v>421</v>
      </c>
      <c r="F180" s="187" t="s">
        <v>377</v>
      </c>
      <c r="G180" s="498" t="s">
        <v>70</v>
      </c>
      <c r="H180" s="188" t="s">
        <v>288</v>
      </c>
      <c r="I180" s="180">
        <v>6.79</v>
      </c>
      <c r="J180" s="495">
        <v>1</v>
      </c>
      <c r="K180" s="495">
        <v>1</v>
      </c>
      <c r="L180" s="181">
        <v>200</v>
      </c>
      <c r="M180" s="181">
        <v>400</v>
      </c>
      <c r="N180" s="182" t="e">
        <f t="shared" si="8"/>
        <v>#DIV/0!</v>
      </c>
      <c r="O180" s="182" t="e">
        <f t="shared" si="9"/>
        <v>#DIV/0!</v>
      </c>
      <c r="P180" s="182"/>
      <c r="Q180" s="183">
        <f>IF(L180="nio",0,IF(L180&gt;0,VLOOKUP(G180,'3-Productie normen'!A:M,VLOOKUP(L180,'3-Productie normen'!N:P,2,FALSE),FALSE)))</f>
        <v>0</v>
      </c>
      <c r="R180" s="183">
        <f t="shared" si="10"/>
        <v>0</v>
      </c>
      <c r="S180" s="184">
        <f>VLOOKUP(G180,'3-Productie normen'!A:M,11,FALSE)</f>
        <v>1422.95</v>
      </c>
      <c r="T180" s="184"/>
      <c r="V180" s="140">
        <f t="shared" si="11"/>
        <v>4074</v>
      </c>
    </row>
    <row r="181" spans="1:22" ht="14.15" customHeight="1">
      <c r="A181" s="157">
        <v>182</v>
      </c>
      <c r="B181" s="177" t="s">
        <v>55</v>
      </c>
      <c r="C181" s="177"/>
      <c r="D181" s="142" t="s">
        <v>262</v>
      </c>
      <c r="E181" s="189" t="s">
        <v>422</v>
      </c>
      <c r="F181" s="190" t="s">
        <v>379</v>
      </c>
      <c r="G181" s="498" t="s">
        <v>70</v>
      </c>
      <c r="H181" s="179" t="s">
        <v>288</v>
      </c>
      <c r="I181" s="180">
        <v>8.23</v>
      </c>
      <c r="J181" s="495">
        <v>1</v>
      </c>
      <c r="K181" s="495">
        <v>1</v>
      </c>
      <c r="L181" s="181">
        <v>200</v>
      </c>
      <c r="M181" s="181">
        <v>400</v>
      </c>
      <c r="N181" s="182" t="e">
        <f t="shared" si="8"/>
        <v>#DIV/0!</v>
      </c>
      <c r="O181" s="182" t="e">
        <f t="shared" si="9"/>
        <v>#DIV/0!</v>
      </c>
      <c r="P181" s="182"/>
      <c r="Q181" s="183">
        <f>IF(L181="nio",0,IF(L181&gt;0,VLOOKUP(G181,'3-Productie normen'!A:M,VLOOKUP(L181,'3-Productie normen'!N:P,2,FALSE),FALSE)))</f>
        <v>0</v>
      </c>
      <c r="R181" s="183">
        <f t="shared" si="10"/>
        <v>0</v>
      </c>
      <c r="S181" s="184">
        <f>VLOOKUP(G181,'3-Productie normen'!A:M,11,FALSE)</f>
        <v>1422.95</v>
      </c>
      <c r="T181" s="184"/>
      <c r="V181" s="140">
        <f t="shared" si="11"/>
        <v>4938</v>
      </c>
    </row>
    <row r="182" spans="1:22" ht="14.15" customHeight="1">
      <c r="A182" s="157">
        <v>183</v>
      </c>
      <c r="B182" s="177" t="s">
        <v>55</v>
      </c>
      <c r="C182" s="177"/>
      <c r="D182" s="142" t="s">
        <v>262</v>
      </c>
      <c r="E182" s="178" t="s">
        <v>423</v>
      </c>
      <c r="F182" s="179" t="s">
        <v>377</v>
      </c>
      <c r="G182" s="498" t="s">
        <v>70</v>
      </c>
      <c r="H182" s="179" t="s">
        <v>288</v>
      </c>
      <c r="I182" s="180">
        <v>8.2200000000000006</v>
      </c>
      <c r="J182" s="495">
        <v>1</v>
      </c>
      <c r="K182" s="495">
        <v>1</v>
      </c>
      <c r="L182" s="181">
        <v>200</v>
      </c>
      <c r="M182" s="181">
        <v>400</v>
      </c>
      <c r="N182" s="182" t="e">
        <f t="shared" si="8"/>
        <v>#DIV/0!</v>
      </c>
      <c r="O182" s="182" t="e">
        <f t="shared" si="9"/>
        <v>#DIV/0!</v>
      </c>
      <c r="P182" s="182"/>
      <c r="Q182" s="183">
        <f>IF(L182="nio",0,IF(L182&gt;0,VLOOKUP(G182,'3-Productie normen'!A:M,VLOOKUP(L182,'3-Productie normen'!N:P,2,FALSE),FALSE)))</f>
        <v>0</v>
      </c>
      <c r="R182" s="183">
        <f t="shared" si="10"/>
        <v>0</v>
      </c>
      <c r="S182" s="184">
        <f>VLOOKUP(G182,'3-Productie normen'!A:M,11,FALSE)</f>
        <v>1422.95</v>
      </c>
      <c r="T182" s="184"/>
      <c r="V182" s="140">
        <f t="shared" si="11"/>
        <v>4932</v>
      </c>
    </row>
    <row r="183" spans="1:22" ht="14.15" customHeight="1">
      <c r="A183" s="157">
        <v>184</v>
      </c>
      <c r="B183" s="177" t="s">
        <v>55</v>
      </c>
      <c r="C183" s="177"/>
      <c r="D183" s="142" t="s">
        <v>262</v>
      </c>
      <c r="E183" s="178" t="s">
        <v>424</v>
      </c>
      <c r="F183" s="177" t="s">
        <v>379</v>
      </c>
      <c r="G183" s="498" t="s">
        <v>70</v>
      </c>
      <c r="H183" s="179" t="s">
        <v>288</v>
      </c>
      <c r="I183" s="180">
        <v>8.2200000000000006</v>
      </c>
      <c r="J183" s="495">
        <v>1</v>
      </c>
      <c r="K183" s="495">
        <v>1</v>
      </c>
      <c r="L183" s="181">
        <v>200</v>
      </c>
      <c r="M183" s="181">
        <v>400</v>
      </c>
      <c r="N183" s="182" t="e">
        <f t="shared" si="8"/>
        <v>#DIV/0!</v>
      </c>
      <c r="O183" s="182" t="e">
        <f t="shared" si="9"/>
        <v>#DIV/0!</v>
      </c>
      <c r="P183" s="182"/>
      <c r="Q183" s="183">
        <f>IF(L183="nio",0,IF(L183&gt;0,VLOOKUP(G183,'3-Productie normen'!A:M,VLOOKUP(L183,'3-Productie normen'!N:P,2,FALSE),FALSE)))</f>
        <v>0</v>
      </c>
      <c r="R183" s="183">
        <f t="shared" si="10"/>
        <v>0</v>
      </c>
      <c r="S183" s="184">
        <f>VLOOKUP(G183,'3-Productie normen'!A:M,11,FALSE)</f>
        <v>1422.95</v>
      </c>
      <c r="T183" s="184"/>
      <c r="V183" s="140">
        <f t="shared" si="11"/>
        <v>4932</v>
      </c>
    </row>
    <row r="184" spans="1:22" ht="14.15" customHeight="1">
      <c r="A184" s="157">
        <v>185</v>
      </c>
      <c r="B184" s="177" t="s">
        <v>55</v>
      </c>
      <c r="C184" s="177"/>
      <c r="D184" s="142" t="s">
        <v>262</v>
      </c>
      <c r="E184" s="178" t="s">
        <v>425</v>
      </c>
      <c r="F184" s="177" t="s">
        <v>398</v>
      </c>
      <c r="G184" s="498" t="s">
        <v>70</v>
      </c>
      <c r="H184" s="179" t="s">
        <v>288</v>
      </c>
      <c r="I184" s="180">
        <v>3.7</v>
      </c>
      <c r="J184" s="495">
        <v>1</v>
      </c>
      <c r="K184" s="495">
        <v>1</v>
      </c>
      <c r="L184" s="181">
        <v>200</v>
      </c>
      <c r="M184" s="181">
        <v>400</v>
      </c>
      <c r="N184" s="182" t="e">
        <f t="shared" si="8"/>
        <v>#DIV/0!</v>
      </c>
      <c r="O184" s="182" t="e">
        <f t="shared" si="9"/>
        <v>#DIV/0!</v>
      </c>
      <c r="P184" s="182"/>
      <c r="Q184" s="183">
        <f>IF(L184="nio",0,IF(L184&gt;0,VLOOKUP(G184,'3-Productie normen'!A:M,VLOOKUP(L184,'3-Productie normen'!N:P,2,FALSE),FALSE)))</f>
        <v>0</v>
      </c>
      <c r="R184" s="183">
        <f t="shared" si="10"/>
        <v>0</v>
      </c>
      <c r="S184" s="184">
        <f>VLOOKUP(G184,'3-Productie normen'!A:M,11,FALSE)</f>
        <v>1422.95</v>
      </c>
      <c r="T184" s="184"/>
      <c r="V184" s="140">
        <f t="shared" si="11"/>
        <v>2220</v>
      </c>
    </row>
    <row r="185" spans="1:22" ht="14.15" customHeight="1">
      <c r="A185" s="157">
        <v>186</v>
      </c>
      <c r="B185" s="177" t="s">
        <v>55</v>
      </c>
      <c r="C185" s="177"/>
      <c r="D185" s="142" t="s">
        <v>262</v>
      </c>
      <c r="E185" s="178" t="s">
        <v>426</v>
      </c>
      <c r="F185" s="177" t="s">
        <v>377</v>
      </c>
      <c r="G185" s="498" t="s">
        <v>70</v>
      </c>
      <c r="H185" s="179" t="s">
        <v>288</v>
      </c>
      <c r="I185" s="180">
        <v>12.76</v>
      </c>
      <c r="J185" s="495">
        <v>1</v>
      </c>
      <c r="K185" s="495">
        <v>1</v>
      </c>
      <c r="L185" s="181">
        <v>200</v>
      </c>
      <c r="M185" s="181">
        <v>400</v>
      </c>
      <c r="N185" s="182" t="e">
        <f t="shared" si="8"/>
        <v>#DIV/0!</v>
      </c>
      <c r="O185" s="182" t="e">
        <f t="shared" si="9"/>
        <v>#DIV/0!</v>
      </c>
      <c r="P185" s="182"/>
      <c r="Q185" s="183">
        <f>IF(L185="nio",0,IF(L185&gt;0,VLOOKUP(G185,'3-Productie normen'!A:M,VLOOKUP(L185,'3-Productie normen'!N:P,2,FALSE),FALSE)))</f>
        <v>0</v>
      </c>
      <c r="R185" s="183">
        <f t="shared" si="10"/>
        <v>0</v>
      </c>
      <c r="S185" s="184">
        <f>VLOOKUP(G185,'3-Productie normen'!A:M,11,FALSE)</f>
        <v>1422.95</v>
      </c>
      <c r="T185" s="184"/>
      <c r="V185" s="140">
        <f t="shared" si="11"/>
        <v>7656</v>
      </c>
    </row>
    <row r="186" spans="1:22" ht="14.15" customHeight="1">
      <c r="A186" s="157">
        <v>187</v>
      </c>
      <c r="B186" s="177" t="s">
        <v>55</v>
      </c>
      <c r="C186" s="177"/>
      <c r="D186" s="142" t="s">
        <v>292</v>
      </c>
      <c r="E186" s="178" t="s">
        <v>427</v>
      </c>
      <c r="F186" s="179" t="s">
        <v>428</v>
      </c>
      <c r="G186" s="498" t="s">
        <v>70</v>
      </c>
      <c r="H186" s="179" t="s">
        <v>288</v>
      </c>
      <c r="I186" s="180">
        <v>6.7</v>
      </c>
      <c r="J186" s="495">
        <v>1</v>
      </c>
      <c r="K186" s="495">
        <v>1</v>
      </c>
      <c r="L186" s="181">
        <v>200</v>
      </c>
      <c r="M186" s="181">
        <v>400</v>
      </c>
      <c r="N186" s="182" t="e">
        <f t="shared" si="8"/>
        <v>#DIV/0!</v>
      </c>
      <c r="O186" s="182" t="e">
        <f t="shared" si="9"/>
        <v>#DIV/0!</v>
      </c>
      <c r="P186" s="182"/>
      <c r="Q186" s="183">
        <f>IF(L186="nio",0,IF(L186&gt;0,VLOOKUP(G186,'3-Productie normen'!A:M,VLOOKUP(L186,'3-Productie normen'!N:P,2,FALSE),FALSE)))</f>
        <v>0</v>
      </c>
      <c r="R186" s="183">
        <f t="shared" si="10"/>
        <v>0</v>
      </c>
      <c r="S186" s="184">
        <f>VLOOKUP(G186,'3-Productie normen'!A:M,11,FALSE)</f>
        <v>1422.95</v>
      </c>
      <c r="T186" s="184"/>
      <c r="V186" s="140">
        <f t="shared" si="11"/>
        <v>4020</v>
      </c>
    </row>
    <row r="187" spans="1:22" ht="14.15" customHeight="1">
      <c r="A187" s="157">
        <v>188</v>
      </c>
      <c r="B187" s="177" t="s">
        <v>55</v>
      </c>
      <c r="C187" s="177"/>
      <c r="D187" s="142" t="s">
        <v>292</v>
      </c>
      <c r="E187" s="178" t="s">
        <v>429</v>
      </c>
      <c r="F187" s="179" t="s">
        <v>430</v>
      </c>
      <c r="G187" s="498" t="s">
        <v>70</v>
      </c>
      <c r="H187" s="179" t="s">
        <v>288</v>
      </c>
      <c r="I187" s="180">
        <v>3.75</v>
      </c>
      <c r="J187" s="495">
        <v>1</v>
      </c>
      <c r="K187" s="495">
        <v>1</v>
      </c>
      <c r="L187" s="181">
        <v>200</v>
      </c>
      <c r="M187" s="181">
        <v>400</v>
      </c>
      <c r="N187" s="182" t="e">
        <f t="shared" si="8"/>
        <v>#DIV/0!</v>
      </c>
      <c r="O187" s="182" t="e">
        <f t="shared" si="9"/>
        <v>#DIV/0!</v>
      </c>
      <c r="P187" s="182"/>
      <c r="Q187" s="183">
        <f>IF(L187="nio",0,IF(L187&gt;0,VLOOKUP(G187,'3-Productie normen'!A:M,VLOOKUP(L187,'3-Productie normen'!N:P,2,FALSE),FALSE)))</f>
        <v>0</v>
      </c>
      <c r="R187" s="183">
        <f t="shared" si="10"/>
        <v>0</v>
      </c>
      <c r="S187" s="184">
        <f>VLOOKUP(G187,'3-Productie normen'!A:M,11,FALSE)</f>
        <v>1422.95</v>
      </c>
      <c r="T187" s="184"/>
      <c r="V187" s="140">
        <f t="shared" si="11"/>
        <v>2250</v>
      </c>
    </row>
    <row r="188" spans="1:22" ht="14.15" customHeight="1">
      <c r="A188" s="157">
        <v>189</v>
      </c>
      <c r="B188" s="177" t="s">
        <v>55</v>
      </c>
      <c r="C188" s="177"/>
      <c r="D188" s="142" t="s">
        <v>292</v>
      </c>
      <c r="E188" s="178" t="s">
        <v>431</v>
      </c>
      <c r="F188" s="179" t="s">
        <v>379</v>
      </c>
      <c r="G188" s="498" t="s">
        <v>70</v>
      </c>
      <c r="H188" s="179" t="s">
        <v>288</v>
      </c>
      <c r="I188" s="180">
        <v>5.83</v>
      </c>
      <c r="J188" s="495">
        <v>1</v>
      </c>
      <c r="K188" s="495">
        <v>1</v>
      </c>
      <c r="L188" s="181">
        <v>200</v>
      </c>
      <c r="M188" s="181">
        <v>400</v>
      </c>
      <c r="N188" s="182" t="e">
        <f t="shared" si="8"/>
        <v>#DIV/0!</v>
      </c>
      <c r="O188" s="182" t="e">
        <f t="shared" si="9"/>
        <v>#DIV/0!</v>
      </c>
      <c r="P188" s="182"/>
      <c r="Q188" s="183">
        <f>IF(L188="nio",0,IF(L188&gt;0,VLOOKUP(G188,'3-Productie normen'!A:M,VLOOKUP(L188,'3-Productie normen'!N:P,2,FALSE),FALSE)))</f>
        <v>0</v>
      </c>
      <c r="R188" s="183">
        <f t="shared" si="10"/>
        <v>0</v>
      </c>
      <c r="S188" s="184">
        <f>VLOOKUP(G188,'3-Productie normen'!A:M,11,FALSE)</f>
        <v>1422.95</v>
      </c>
      <c r="T188" s="184"/>
      <c r="V188" s="140">
        <f t="shared" si="11"/>
        <v>3498</v>
      </c>
    </row>
    <row r="189" spans="1:22" ht="14.15" customHeight="1">
      <c r="A189" s="157">
        <v>190</v>
      </c>
      <c r="B189" s="177" t="s">
        <v>55</v>
      </c>
      <c r="C189" s="177"/>
      <c r="D189" s="142" t="s">
        <v>292</v>
      </c>
      <c r="E189" s="178" t="s">
        <v>432</v>
      </c>
      <c r="F189" s="179" t="s">
        <v>377</v>
      </c>
      <c r="G189" s="498" t="s">
        <v>70</v>
      </c>
      <c r="H189" s="179" t="s">
        <v>288</v>
      </c>
      <c r="I189" s="180">
        <v>5.99</v>
      </c>
      <c r="J189" s="495">
        <v>1</v>
      </c>
      <c r="K189" s="495">
        <v>1</v>
      </c>
      <c r="L189" s="181">
        <v>200</v>
      </c>
      <c r="M189" s="181">
        <v>400</v>
      </c>
      <c r="N189" s="182" t="e">
        <f t="shared" si="8"/>
        <v>#DIV/0!</v>
      </c>
      <c r="O189" s="182" t="e">
        <f t="shared" si="9"/>
        <v>#DIV/0!</v>
      </c>
      <c r="P189" s="182"/>
      <c r="Q189" s="183">
        <f>IF(L189="nio",0,IF(L189&gt;0,VLOOKUP(G189,'3-Productie normen'!A:M,VLOOKUP(L189,'3-Productie normen'!N:P,2,FALSE),FALSE)))</f>
        <v>0</v>
      </c>
      <c r="R189" s="183">
        <f t="shared" si="10"/>
        <v>0</v>
      </c>
      <c r="S189" s="184">
        <f>VLOOKUP(G189,'3-Productie normen'!A:M,11,FALSE)</f>
        <v>1422.95</v>
      </c>
      <c r="T189" s="184"/>
      <c r="V189" s="140">
        <f t="shared" si="11"/>
        <v>3594</v>
      </c>
    </row>
    <row r="190" spans="1:22" ht="14.15" customHeight="1">
      <c r="A190" s="157">
        <v>191</v>
      </c>
      <c r="B190" s="177" t="s">
        <v>55</v>
      </c>
      <c r="C190" s="177"/>
      <c r="D190" s="142" t="s">
        <v>296</v>
      </c>
      <c r="E190" s="178" t="s">
        <v>433</v>
      </c>
      <c r="F190" s="186" t="s">
        <v>428</v>
      </c>
      <c r="G190" s="498" t="s">
        <v>70</v>
      </c>
      <c r="H190" s="179" t="s">
        <v>288</v>
      </c>
      <c r="I190" s="180">
        <v>6.7</v>
      </c>
      <c r="J190" s="495">
        <v>1</v>
      </c>
      <c r="K190" s="495">
        <v>1</v>
      </c>
      <c r="L190" s="181">
        <v>200</v>
      </c>
      <c r="M190" s="181">
        <v>400</v>
      </c>
      <c r="N190" s="182" t="e">
        <f t="shared" si="8"/>
        <v>#DIV/0!</v>
      </c>
      <c r="O190" s="182" t="e">
        <f t="shared" si="9"/>
        <v>#DIV/0!</v>
      </c>
      <c r="P190" s="182"/>
      <c r="Q190" s="183">
        <f>IF(L190="nio",0,IF(L190&gt;0,VLOOKUP(G190,'3-Productie normen'!A:M,VLOOKUP(L190,'3-Productie normen'!N:P,2,FALSE),FALSE)))</f>
        <v>0</v>
      </c>
      <c r="R190" s="183">
        <f t="shared" si="10"/>
        <v>0</v>
      </c>
      <c r="S190" s="184">
        <f>VLOOKUP(G190,'3-Productie normen'!A:M,11,FALSE)</f>
        <v>1422.95</v>
      </c>
      <c r="T190" s="184"/>
      <c r="V190" s="140">
        <f t="shared" si="11"/>
        <v>4020</v>
      </c>
    </row>
    <row r="191" spans="1:22" ht="14.15" customHeight="1">
      <c r="A191" s="157">
        <v>192</v>
      </c>
      <c r="B191" s="177" t="s">
        <v>55</v>
      </c>
      <c r="C191" s="177"/>
      <c r="D191" s="142" t="s">
        <v>296</v>
      </c>
      <c r="E191" s="178" t="s">
        <v>434</v>
      </c>
      <c r="F191" s="187" t="s">
        <v>435</v>
      </c>
      <c r="G191" s="498" t="s">
        <v>70</v>
      </c>
      <c r="H191" s="188" t="s">
        <v>288</v>
      </c>
      <c r="I191" s="180">
        <v>3.66</v>
      </c>
      <c r="J191" s="495">
        <v>1</v>
      </c>
      <c r="K191" s="495">
        <v>1</v>
      </c>
      <c r="L191" s="181">
        <v>200</v>
      </c>
      <c r="M191" s="181">
        <v>400</v>
      </c>
      <c r="N191" s="182" t="e">
        <f t="shared" si="8"/>
        <v>#DIV/0!</v>
      </c>
      <c r="O191" s="182" t="e">
        <f t="shared" si="9"/>
        <v>#DIV/0!</v>
      </c>
      <c r="P191" s="182"/>
      <c r="Q191" s="183">
        <f>IF(L191="nio",0,IF(L191&gt;0,VLOOKUP(G191,'3-Productie normen'!A:M,VLOOKUP(L191,'3-Productie normen'!N:P,2,FALSE),FALSE)))</f>
        <v>0</v>
      </c>
      <c r="R191" s="183">
        <f t="shared" si="10"/>
        <v>0</v>
      </c>
      <c r="S191" s="184">
        <f>VLOOKUP(G191,'3-Productie normen'!A:M,11,FALSE)</f>
        <v>1422.95</v>
      </c>
      <c r="T191" s="184"/>
      <c r="V191" s="140">
        <f t="shared" si="11"/>
        <v>2196</v>
      </c>
    </row>
    <row r="192" spans="1:22" ht="14.15" customHeight="1">
      <c r="A192" s="157">
        <v>193</v>
      </c>
      <c r="B192" s="177" t="s">
        <v>55</v>
      </c>
      <c r="C192" s="177"/>
      <c r="D192" s="142" t="s">
        <v>296</v>
      </c>
      <c r="E192" s="178" t="s">
        <v>436</v>
      </c>
      <c r="F192" s="177" t="s">
        <v>379</v>
      </c>
      <c r="G192" s="498" t="s">
        <v>70</v>
      </c>
      <c r="H192" s="179" t="s">
        <v>288</v>
      </c>
      <c r="I192" s="180">
        <v>5.84</v>
      </c>
      <c r="J192" s="495">
        <v>1</v>
      </c>
      <c r="K192" s="495">
        <v>1</v>
      </c>
      <c r="L192" s="181">
        <v>200</v>
      </c>
      <c r="M192" s="181">
        <v>400</v>
      </c>
      <c r="N192" s="182" t="e">
        <f t="shared" si="8"/>
        <v>#DIV/0!</v>
      </c>
      <c r="O192" s="182" t="e">
        <f t="shared" si="9"/>
        <v>#DIV/0!</v>
      </c>
      <c r="P192" s="182"/>
      <c r="Q192" s="183">
        <f>IF(L192="nio",0,IF(L192&gt;0,VLOOKUP(G192,'3-Productie normen'!A:M,VLOOKUP(L192,'3-Productie normen'!N:P,2,FALSE),FALSE)))</f>
        <v>0</v>
      </c>
      <c r="R192" s="183">
        <f t="shared" si="10"/>
        <v>0</v>
      </c>
      <c r="S192" s="184">
        <f>VLOOKUP(G192,'3-Productie normen'!A:M,11,FALSE)</f>
        <v>1422.95</v>
      </c>
      <c r="T192" s="184"/>
      <c r="V192" s="140">
        <f t="shared" si="11"/>
        <v>3504</v>
      </c>
    </row>
    <row r="193" spans="1:22" ht="14.15" customHeight="1">
      <c r="A193" s="157">
        <v>194</v>
      </c>
      <c r="B193" s="177" t="s">
        <v>55</v>
      </c>
      <c r="C193" s="177"/>
      <c r="D193" s="142" t="s">
        <v>296</v>
      </c>
      <c r="E193" s="178" t="s">
        <v>437</v>
      </c>
      <c r="F193" s="177" t="s">
        <v>377</v>
      </c>
      <c r="G193" s="498" t="s">
        <v>70</v>
      </c>
      <c r="H193" s="179" t="s">
        <v>288</v>
      </c>
      <c r="I193" s="180">
        <v>5.99</v>
      </c>
      <c r="J193" s="495">
        <v>1</v>
      </c>
      <c r="K193" s="495">
        <v>1</v>
      </c>
      <c r="L193" s="181">
        <v>200</v>
      </c>
      <c r="M193" s="181">
        <v>400</v>
      </c>
      <c r="N193" s="182" t="e">
        <f t="shared" si="8"/>
        <v>#DIV/0!</v>
      </c>
      <c r="O193" s="182" t="e">
        <f t="shared" si="9"/>
        <v>#DIV/0!</v>
      </c>
      <c r="P193" s="182"/>
      <c r="Q193" s="183">
        <f>IF(L193="nio",0,IF(L193&gt;0,VLOOKUP(G193,'3-Productie normen'!A:M,VLOOKUP(L193,'3-Productie normen'!N:P,2,FALSE),FALSE)))</f>
        <v>0</v>
      </c>
      <c r="R193" s="183">
        <f t="shared" si="10"/>
        <v>0</v>
      </c>
      <c r="S193" s="184">
        <f>VLOOKUP(G193,'3-Productie normen'!A:M,11,FALSE)</f>
        <v>1422.95</v>
      </c>
      <c r="T193" s="184"/>
      <c r="V193" s="140">
        <f t="shared" si="11"/>
        <v>3594</v>
      </c>
    </row>
    <row r="194" spans="1:22" ht="14.15" customHeight="1">
      <c r="A194" s="157">
        <v>195</v>
      </c>
      <c r="B194" s="177" t="s">
        <v>55</v>
      </c>
      <c r="C194" s="177"/>
      <c r="D194" s="142" t="s">
        <v>301</v>
      </c>
      <c r="E194" s="178" t="s">
        <v>438</v>
      </c>
      <c r="F194" s="177" t="s">
        <v>377</v>
      </c>
      <c r="G194" s="498" t="s">
        <v>70</v>
      </c>
      <c r="H194" s="179" t="s">
        <v>288</v>
      </c>
      <c r="I194" s="180">
        <v>8.0500000000000007</v>
      </c>
      <c r="J194" s="495">
        <v>1</v>
      </c>
      <c r="K194" s="495">
        <v>1</v>
      </c>
      <c r="L194" s="181">
        <v>200</v>
      </c>
      <c r="M194" s="181">
        <v>400</v>
      </c>
      <c r="N194" s="182" t="e">
        <f t="shared" si="8"/>
        <v>#DIV/0!</v>
      </c>
      <c r="O194" s="182" t="e">
        <f t="shared" si="9"/>
        <v>#DIV/0!</v>
      </c>
      <c r="P194" s="182"/>
      <c r="Q194" s="183">
        <f>IF(L194="nio",0,IF(L194&gt;0,VLOOKUP(G194,'3-Productie normen'!A:M,VLOOKUP(L194,'3-Productie normen'!N:P,2,FALSE),FALSE)))</f>
        <v>0</v>
      </c>
      <c r="R194" s="183">
        <f t="shared" si="10"/>
        <v>0</v>
      </c>
      <c r="S194" s="184">
        <f>VLOOKUP(G194,'3-Productie normen'!A:M,11,FALSE)</f>
        <v>1422.95</v>
      </c>
      <c r="T194" s="184"/>
      <c r="V194" s="140">
        <f t="shared" si="11"/>
        <v>4830</v>
      </c>
    </row>
    <row r="195" spans="1:22" ht="14.15" customHeight="1">
      <c r="A195" s="157">
        <v>196</v>
      </c>
      <c r="B195" s="177" t="s">
        <v>55</v>
      </c>
      <c r="C195" s="177"/>
      <c r="D195" s="142" t="s">
        <v>301</v>
      </c>
      <c r="E195" s="178" t="s">
        <v>439</v>
      </c>
      <c r="F195" s="179" t="s">
        <v>379</v>
      </c>
      <c r="G195" s="498" t="s">
        <v>70</v>
      </c>
      <c r="H195" s="179" t="s">
        <v>288</v>
      </c>
      <c r="I195" s="180">
        <v>5.92</v>
      </c>
      <c r="J195" s="495">
        <v>1</v>
      </c>
      <c r="K195" s="495">
        <v>1</v>
      </c>
      <c r="L195" s="181">
        <v>200</v>
      </c>
      <c r="M195" s="181">
        <v>400</v>
      </c>
      <c r="N195" s="182" t="e">
        <f t="shared" si="8"/>
        <v>#DIV/0!</v>
      </c>
      <c r="O195" s="182" t="e">
        <f t="shared" si="9"/>
        <v>#DIV/0!</v>
      </c>
      <c r="P195" s="182"/>
      <c r="Q195" s="183">
        <f>IF(L195="nio",0,IF(L195&gt;0,VLOOKUP(G195,'3-Productie normen'!A:M,VLOOKUP(L195,'3-Productie normen'!N:P,2,FALSE),FALSE)))</f>
        <v>0</v>
      </c>
      <c r="R195" s="183">
        <f t="shared" si="10"/>
        <v>0</v>
      </c>
      <c r="S195" s="184">
        <f>VLOOKUP(G195,'3-Productie normen'!A:M,11,FALSE)</f>
        <v>1422.95</v>
      </c>
      <c r="T195" s="184"/>
      <c r="V195" s="140">
        <f t="shared" si="11"/>
        <v>3552</v>
      </c>
    </row>
    <row r="196" spans="1:22" ht="14.15" customHeight="1">
      <c r="A196" s="157">
        <v>197</v>
      </c>
      <c r="B196" s="177" t="s">
        <v>55</v>
      </c>
      <c r="C196" s="177"/>
      <c r="D196" s="142" t="s">
        <v>301</v>
      </c>
      <c r="E196" s="178" t="s">
        <v>440</v>
      </c>
      <c r="F196" s="179" t="s">
        <v>377</v>
      </c>
      <c r="G196" s="498" t="s">
        <v>70</v>
      </c>
      <c r="H196" s="179" t="s">
        <v>288</v>
      </c>
      <c r="I196" s="180">
        <v>5.99</v>
      </c>
      <c r="J196" s="495">
        <v>1</v>
      </c>
      <c r="K196" s="495">
        <v>1</v>
      </c>
      <c r="L196" s="181">
        <v>200</v>
      </c>
      <c r="M196" s="181">
        <v>400</v>
      </c>
      <c r="N196" s="182" t="e">
        <f t="shared" si="8"/>
        <v>#DIV/0!</v>
      </c>
      <c r="O196" s="182" t="e">
        <f t="shared" si="9"/>
        <v>#DIV/0!</v>
      </c>
      <c r="P196" s="182"/>
      <c r="Q196" s="183">
        <f>IF(L196="nio",0,IF(L196&gt;0,VLOOKUP(G196,'3-Productie normen'!A:M,VLOOKUP(L196,'3-Productie normen'!N:P,2,FALSE),FALSE)))</f>
        <v>0</v>
      </c>
      <c r="R196" s="183">
        <f t="shared" si="10"/>
        <v>0</v>
      </c>
      <c r="S196" s="184">
        <f>VLOOKUP(G196,'3-Productie normen'!A:M,11,FALSE)</f>
        <v>1422.95</v>
      </c>
      <c r="T196" s="184"/>
      <c r="V196" s="140">
        <f t="shared" si="11"/>
        <v>3594</v>
      </c>
    </row>
    <row r="197" spans="1:22" ht="14.15" customHeight="1">
      <c r="A197" s="157">
        <v>198</v>
      </c>
      <c r="B197" s="177" t="s">
        <v>55</v>
      </c>
      <c r="C197" s="177"/>
      <c r="D197" s="142" t="s">
        <v>311</v>
      </c>
      <c r="E197" s="178" t="s">
        <v>441</v>
      </c>
      <c r="F197" s="179" t="s">
        <v>377</v>
      </c>
      <c r="G197" s="498" t="s">
        <v>70</v>
      </c>
      <c r="H197" s="179" t="s">
        <v>288</v>
      </c>
      <c r="I197" s="180">
        <v>6.22</v>
      </c>
      <c r="J197" s="495">
        <v>1</v>
      </c>
      <c r="K197" s="495">
        <v>1</v>
      </c>
      <c r="L197" s="181">
        <v>200</v>
      </c>
      <c r="M197" s="181">
        <v>400</v>
      </c>
      <c r="N197" s="182" t="e">
        <f t="shared" si="8"/>
        <v>#DIV/0!</v>
      </c>
      <c r="O197" s="182" t="e">
        <f t="shared" si="9"/>
        <v>#DIV/0!</v>
      </c>
      <c r="P197" s="182"/>
      <c r="Q197" s="183">
        <f>IF(L197="nio",0,IF(L197&gt;0,VLOOKUP(G197,'3-Productie normen'!A:M,VLOOKUP(L197,'3-Productie normen'!N:P,2,FALSE),FALSE)))</f>
        <v>0</v>
      </c>
      <c r="R197" s="183">
        <f t="shared" si="10"/>
        <v>0</v>
      </c>
      <c r="S197" s="184">
        <f>VLOOKUP(G197,'3-Productie normen'!A:M,11,FALSE)</f>
        <v>1422.95</v>
      </c>
      <c r="T197" s="184"/>
      <c r="V197" s="140">
        <f t="shared" si="11"/>
        <v>3732</v>
      </c>
    </row>
    <row r="198" spans="1:22" ht="14.15" customHeight="1">
      <c r="A198" s="157">
        <v>199</v>
      </c>
      <c r="B198" s="177" t="s">
        <v>55</v>
      </c>
      <c r="C198" s="177"/>
      <c r="D198" s="142" t="s">
        <v>311</v>
      </c>
      <c r="E198" s="178" t="s">
        <v>442</v>
      </c>
      <c r="F198" s="179" t="s">
        <v>379</v>
      </c>
      <c r="G198" s="498" t="s">
        <v>70</v>
      </c>
      <c r="H198" s="179" t="s">
        <v>288</v>
      </c>
      <c r="I198" s="180">
        <v>9.17</v>
      </c>
      <c r="J198" s="495">
        <v>1</v>
      </c>
      <c r="K198" s="495">
        <v>1</v>
      </c>
      <c r="L198" s="181">
        <v>200</v>
      </c>
      <c r="M198" s="181">
        <v>400</v>
      </c>
      <c r="N198" s="182" t="e">
        <f t="shared" si="8"/>
        <v>#DIV/0!</v>
      </c>
      <c r="O198" s="182" t="e">
        <f t="shared" si="9"/>
        <v>#DIV/0!</v>
      </c>
      <c r="P198" s="182"/>
      <c r="Q198" s="183">
        <f>IF(L198="nio",0,IF(L198&gt;0,VLOOKUP(G198,'3-Productie normen'!A:M,VLOOKUP(L198,'3-Productie normen'!N:P,2,FALSE),FALSE)))</f>
        <v>0</v>
      </c>
      <c r="R198" s="183">
        <f t="shared" si="10"/>
        <v>0</v>
      </c>
      <c r="S198" s="184">
        <f>VLOOKUP(G198,'3-Productie normen'!A:M,11,FALSE)</f>
        <v>1422.95</v>
      </c>
      <c r="T198" s="184"/>
      <c r="V198" s="140">
        <f t="shared" si="11"/>
        <v>5502</v>
      </c>
    </row>
    <row r="199" spans="1:22" ht="14.15" customHeight="1">
      <c r="A199" s="157">
        <v>200</v>
      </c>
      <c r="B199" s="177" t="s">
        <v>55</v>
      </c>
      <c r="C199" s="177"/>
      <c r="D199" s="142" t="s">
        <v>340</v>
      </c>
      <c r="E199" s="178" t="s">
        <v>443</v>
      </c>
      <c r="F199" s="186" t="s">
        <v>398</v>
      </c>
      <c r="G199" s="498" t="s">
        <v>70</v>
      </c>
      <c r="H199" s="179" t="s">
        <v>288</v>
      </c>
      <c r="I199" s="180">
        <v>4.26</v>
      </c>
      <c r="J199" s="495">
        <v>1</v>
      </c>
      <c r="K199" s="495">
        <v>1</v>
      </c>
      <c r="L199" s="181">
        <v>200</v>
      </c>
      <c r="M199" s="181">
        <v>400</v>
      </c>
      <c r="N199" s="182" t="e">
        <f t="shared" si="8"/>
        <v>#DIV/0!</v>
      </c>
      <c r="O199" s="182" t="e">
        <f t="shared" si="9"/>
        <v>#DIV/0!</v>
      </c>
      <c r="P199" s="182"/>
      <c r="Q199" s="183">
        <f>IF(L199="nio",0,IF(L199&gt;0,VLOOKUP(G199,'3-Productie normen'!A:M,VLOOKUP(L199,'3-Productie normen'!N:P,2,FALSE),FALSE)))</f>
        <v>0</v>
      </c>
      <c r="R199" s="183">
        <f t="shared" si="10"/>
        <v>0</v>
      </c>
      <c r="S199" s="184">
        <f>VLOOKUP(G199,'3-Productie normen'!A:M,11,FALSE)</f>
        <v>1422.95</v>
      </c>
      <c r="T199" s="184"/>
      <c r="V199" s="140">
        <f t="shared" si="11"/>
        <v>2556</v>
      </c>
    </row>
    <row r="200" spans="1:22" ht="14.15" customHeight="1">
      <c r="A200" s="157">
        <v>201</v>
      </c>
      <c r="B200" s="177" t="s">
        <v>55</v>
      </c>
      <c r="C200" s="177"/>
      <c r="D200" s="142" t="s">
        <v>340</v>
      </c>
      <c r="E200" s="178" t="s">
        <v>444</v>
      </c>
      <c r="F200" s="187" t="s">
        <v>377</v>
      </c>
      <c r="G200" s="498" t="s">
        <v>70</v>
      </c>
      <c r="H200" s="188" t="s">
        <v>288</v>
      </c>
      <c r="I200" s="180">
        <v>6.22</v>
      </c>
      <c r="J200" s="495">
        <v>1</v>
      </c>
      <c r="K200" s="495">
        <v>1</v>
      </c>
      <c r="L200" s="181">
        <v>200</v>
      </c>
      <c r="M200" s="181">
        <v>400</v>
      </c>
      <c r="N200" s="182" t="e">
        <f t="shared" si="8"/>
        <v>#DIV/0!</v>
      </c>
      <c r="O200" s="182" t="e">
        <f t="shared" si="9"/>
        <v>#DIV/0!</v>
      </c>
      <c r="P200" s="182"/>
      <c r="Q200" s="183">
        <f>IF(L200="nio",0,IF(L200&gt;0,VLOOKUP(G200,'3-Productie normen'!A:M,VLOOKUP(L200,'3-Productie normen'!N:P,2,FALSE),FALSE)))</f>
        <v>0</v>
      </c>
      <c r="R200" s="183">
        <f t="shared" si="10"/>
        <v>0</v>
      </c>
      <c r="S200" s="184">
        <f>VLOOKUP(G200,'3-Productie normen'!A:M,11,FALSE)</f>
        <v>1422.95</v>
      </c>
      <c r="T200" s="184"/>
      <c r="V200" s="140">
        <f t="shared" si="11"/>
        <v>3732</v>
      </c>
    </row>
    <row r="201" spans="1:22" ht="14.15" customHeight="1">
      <c r="A201" s="157">
        <v>202</v>
      </c>
      <c r="B201" s="177" t="s">
        <v>55</v>
      </c>
      <c r="C201" s="177"/>
      <c r="D201" s="142" t="s">
        <v>340</v>
      </c>
      <c r="E201" s="189" t="s">
        <v>445</v>
      </c>
      <c r="F201" s="190" t="s">
        <v>379</v>
      </c>
      <c r="G201" s="498" t="s">
        <v>70</v>
      </c>
      <c r="H201" s="179" t="s">
        <v>288</v>
      </c>
      <c r="I201" s="180">
        <v>9.17</v>
      </c>
      <c r="J201" s="495">
        <v>1</v>
      </c>
      <c r="K201" s="495">
        <v>1</v>
      </c>
      <c r="L201" s="181">
        <v>200</v>
      </c>
      <c r="M201" s="181">
        <v>400</v>
      </c>
      <c r="N201" s="182" t="e">
        <f t="shared" ref="N201:N264" si="12">IF(L201="nio",0,IF(L201&gt;0,L201*I201/Q201,0))*J201</f>
        <v>#DIV/0!</v>
      </c>
      <c r="O201" s="182" t="e">
        <f t="shared" ref="O201:O264" si="13">IF(M201&gt;0,M201*I201/R201,0)*K201</f>
        <v>#DIV/0!</v>
      </c>
      <c r="P201" s="182"/>
      <c r="Q201" s="183">
        <f>IF(L201="nio",0,IF(L201&gt;0,VLOOKUP(G201,'3-Productie normen'!A:M,VLOOKUP(L201,'3-Productie normen'!N:P,2,FALSE),FALSE)))</f>
        <v>0</v>
      </c>
      <c r="R201" s="183">
        <f t="shared" ref="R201:R264" si="14">IF(M201&gt;0,Q201*$R$7,0)</f>
        <v>0</v>
      </c>
      <c r="S201" s="184">
        <f>VLOOKUP(G201,'3-Productie normen'!A:M,11,FALSE)</f>
        <v>1422.95</v>
      </c>
      <c r="T201" s="184"/>
      <c r="V201" s="140">
        <f t="shared" ref="V201:V264" si="15">SUM(L201:M201)*I201</f>
        <v>5502</v>
      </c>
    </row>
    <row r="202" spans="1:22" ht="14.15" customHeight="1">
      <c r="A202" s="157">
        <v>203</v>
      </c>
      <c r="B202" s="177" t="s">
        <v>55</v>
      </c>
      <c r="C202" s="177"/>
      <c r="D202" s="142" t="s">
        <v>340</v>
      </c>
      <c r="E202" s="178" t="s">
        <v>446</v>
      </c>
      <c r="F202" s="179" t="s">
        <v>447</v>
      </c>
      <c r="G202" s="498" t="s">
        <v>70</v>
      </c>
      <c r="H202" s="179" t="s">
        <v>288</v>
      </c>
      <c r="I202" s="180">
        <v>3.75</v>
      </c>
      <c r="J202" s="495">
        <v>1</v>
      </c>
      <c r="K202" s="495">
        <v>1</v>
      </c>
      <c r="L202" s="181">
        <v>200</v>
      </c>
      <c r="M202" s="181">
        <v>400</v>
      </c>
      <c r="N202" s="182" t="e">
        <f t="shared" si="12"/>
        <v>#DIV/0!</v>
      </c>
      <c r="O202" s="182" t="e">
        <f t="shared" si="13"/>
        <v>#DIV/0!</v>
      </c>
      <c r="P202" s="182"/>
      <c r="Q202" s="183">
        <f>IF(L202="nio",0,IF(L202&gt;0,VLOOKUP(G202,'3-Productie normen'!A:M,VLOOKUP(L202,'3-Productie normen'!N:P,2,FALSE),FALSE)))</f>
        <v>0</v>
      </c>
      <c r="R202" s="183">
        <f t="shared" si="14"/>
        <v>0</v>
      </c>
      <c r="S202" s="184">
        <f>VLOOKUP(G202,'3-Productie normen'!A:M,11,FALSE)</f>
        <v>1422.95</v>
      </c>
      <c r="T202" s="184"/>
      <c r="V202" s="140">
        <f t="shared" si="15"/>
        <v>2250</v>
      </c>
    </row>
    <row r="203" spans="1:22" ht="14.15" customHeight="1">
      <c r="A203" s="157">
        <v>204</v>
      </c>
      <c r="B203" s="177" t="s">
        <v>55</v>
      </c>
      <c r="C203" s="177"/>
      <c r="D203" s="142" t="s">
        <v>340</v>
      </c>
      <c r="E203" s="178" t="s">
        <v>448</v>
      </c>
      <c r="F203" s="177" t="s">
        <v>379</v>
      </c>
      <c r="G203" s="498" t="s">
        <v>70</v>
      </c>
      <c r="H203" s="179" t="s">
        <v>288</v>
      </c>
      <c r="I203" s="191">
        <v>6</v>
      </c>
      <c r="J203" s="495">
        <v>1</v>
      </c>
      <c r="K203" s="495">
        <v>1</v>
      </c>
      <c r="L203" s="181">
        <v>200</v>
      </c>
      <c r="M203" s="181">
        <v>400</v>
      </c>
      <c r="N203" s="182" t="e">
        <f t="shared" si="12"/>
        <v>#DIV/0!</v>
      </c>
      <c r="O203" s="182" t="e">
        <f t="shared" si="13"/>
        <v>#DIV/0!</v>
      </c>
      <c r="P203" s="182"/>
      <c r="Q203" s="183">
        <f>IF(L203="nio",0,IF(L203&gt;0,VLOOKUP(G203,'3-Productie normen'!A:M,VLOOKUP(L203,'3-Productie normen'!N:P,2,FALSE),FALSE)))</f>
        <v>0</v>
      </c>
      <c r="R203" s="183">
        <f t="shared" si="14"/>
        <v>0</v>
      </c>
      <c r="S203" s="184">
        <f>VLOOKUP(G203,'3-Productie normen'!A:M,11,FALSE)</f>
        <v>1422.95</v>
      </c>
      <c r="T203" s="184"/>
      <c r="V203" s="140">
        <f t="shared" si="15"/>
        <v>3600</v>
      </c>
    </row>
    <row r="204" spans="1:22" ht="14.15" customHeight="1">
      <c r="A204" s="157">
        <v>205</v>
      </c>
      <c r="B204" s="177" t="s">
        <v>55</v>
      </c>
      <c r="C204" s="177"/>
      <c r="D204" s="142" t="s">
        <v>340</v>
      </c>
      <c r="E204" s="178" t="s">
        <v>449</v>
      </c>
      <c r="F204" s="177" t="s">
        <v>377</v>
      </c>
      <c r="G204" s="498" t="s">
        <v>70</v>
      </c>
      <c r="H204" s="179" t="s">
        <v>288</v>
      </c>
      <c r="I204" s="191">
        <v>6</v>
      </c>
      <c r="J204" s="495">
        <v>1</v>
      </c>
      <c r="K204" s="495">
        <v>1</v>
      </c>
      <c r="L204" s="181">
        <v>200</v>
      </c>
      <c r="M204" s="181">
        <v>400</v>
      </c>
      <c r="N204" s="182" t="e">
        <f t="shared" si="12"/>
        <v>#DIV/0!</v>
      </c>
      <c r="O204" s="182" t="e">
        <f t="shared" si="13"/>
        <v>#DIV/0!</v>
      </c>
      <c r="P204" s="182"/>
      <c r="Q204" s="183">
        <f>IF(L204="nio",0,IF(L204&gt;0,VLOOKUP(G204,'3-Productie normen'!A:M,VLOOKUP(L204,'3-Productie normen'!N:P,2,FALSE),FALSE)))</f>
        <v>0</v>
      </c>
      <c r="R204" s="183">
        <f t="shared" si="14"/>
        <v>0</v>
      </c>
      <c r="S204" s="184">
        <f>VLOOKUP(G204,'3-Productie normen'!A:M,11,FALSE)</f>
        <v>1422.95</v>
      </c>
      <c r="T204" s="184"/>
      <c r="V204" s="140">
        <f t="shared" si="15"/>
        <v>3600</v>
      </c>
    </row>
    <row r="205" spans="1:22" ht="14.15" customHeight="1">
      <c r="A205" s="157">
        <v>206</v>
      </c>
      <c r="B205" s="177" t="s">
        <v>55</v>
      </c>
      <c r="C205" s="177"/>
      <c r="D205" s="142" t="s">
        <v>147</v>
      </c>
      <c r="E205" s="178" t="s">
        <v>450</v>
      </c>
      <c r="F205" s="177" t="s">
        <v>451</v>
      </c>
      <c r="G205" s="177" t="s">
        <v>72</v>
      </c>
      <c r="H205" s="179" t="s">
        <v>134</v>
      </c>
      <c r="I205" s="191">
        <v>197.94</v>
      </c>
      <c r="J205" s="495">
        <v>1</v>
      </c>
      <c r="K205" s="495">
        <v>1</v>
      </c>
      <c r="L205" s="181">
        <v>120</v>
      </c>
      <c r="M205" s="181"/>
      <c r="N205" s="182" t="e">
        <f t="shared" si="12"/>
        <v>#DIV/0!</v>
      </c>
      <c r="O205" s="182">
        <f t="shared" si="13"/>
        <v>0</v>
      </c>
      <c r="P205" s="182"/>
      <c r="Q205" s="183">
        <f>IF(L205="nio",0,IF(L205&gt;0,VLOOKUP(G205,'3-Productie normen'!A:M,VLOOKUP(L205,'3-Productie normen'!N:P,2,FALSE),FALSE)))</f>
        <v>0</v>
      </c>
      <c r="R205" s="183">
        <f t="shared" si="14"/>
        <v>0</v>
      </c>
      <c r="S205" s="184">
        <f>VLOOKUP(G205,'3-Productie normen'!A:M,11,FALSE)</f>
        <v>13316.020000000004</v>
      </c>
      <c r="T205" s="184"/>
      <c r="V205" s="140">
        <f t="shared" si="15"/>
        <v>23752.799999999999</v>
      </c>
    </row>
    <row r="206" spans="1:22" ht="14.15" customHeight="1">
      <c r="A206" s="157">
        <v>207</v>
      </c>
      <c r="B206" s="177" t="s">
        <v>55</v>
      </c>
      <c r="C206" s="177"/>
      <c r="D206" s="142" t="s">
        <v>172</v>
      </c>
      <c r="E206" s="178" t="s">
        <v>452</v>
      </c>
      <c r="F206" s="179" t="s">
        <v>451</v>
      </c>
      <c r="G206" s="179" t="s">
        <v>72</v>
      </c>
      <c r="H206" s="179" t="s">
        <v>134</v>
      </c>
      <c r="I206" s="191">
        <v>131.61000000000001</v>
      </c>
      <c r="J206" s="495">
        <v>1</v>
      </c>
      <c r="K206" s="495">
        <v>1</v>
      </c>
      <c r="L206" s="181">
        <v>120</v>
      </c>
      <c r="M206" s="181"/>
      <c r="N206" s="182" t="e">
        <f t="shared" si="12"/>
        <v>#DIV/0!</v>
      </c>
      <c r="O206" s="182">
        <f t="shared" si="13"/>
        <v>0</v>
      </c>
      <c r="P206" s="182"/>
      <c r="Q206" s="183">
        <f>IF(L206="nio",0,IF(L206&gt;0,VLOOKUP(G206,'3-Productie normen'!A:M,VLOOKUP(L206,'3-Productie normen'!N:P,2,FALSE),FALSE)))</f>
        <v>0</v>
      </c>
      <c r="R206" s="183">
        <f t="shared" si="14"/>
        <v>0</v>
      </c>
      <c r="S206" s="184">
        <f>VLOOKUP(G206,'3-Productie normen'!A:M,11,FALSE)</f>
        <v>13316.020000000004</v>
      </c>
      <c r="T206" s="184"/>
      <c r="V206" s="140">
        <f t="shared" si="15"/>
        <v>15793.2</v>
      </c>
    </row>
    <row r="207" spans="1:22" ht="14.15" customHeight="1">
      <c r="A207" s="157">
        <v>208</v>
      </c>
      <c r="B207" s="177" t="s">
        <v>55</v>
      </c>
      <c r="C207" s="177"/>
      <c r="D207" s="142" t="s">
        <v>147</v>
      </c>
      <c r="E207" s="178" t="s">
        <v>453</v>
      </c>
      <c r="F207" s="179" t="s">
        <v>451</v>
      </c>
      <c r="G207" s="179" t="s">
        <v>72</v>
      </c>
      <c r="H207" s="179" t="s">
        <v>454</v>
      </c>
      <c r="I207" s="191">
        <v>13.86</v>
      </c>
      <c r="J207" s="495">
        <v>1</v>
      </c>
      <c r="K207" s="495">
        <v>1</v>
      </c>
      <c r="L207" s="181">
        <v>120</v>
      </c>
      <c r="M207" s="181"/>
      <c r="N207" s="182" t="e">
        <f t="shared" si="12"/>
        <v>#DIV/0!</v>
      </c>
      <c r="O207" s="182">
        <f t="shared" si="13"/>
        <v>0</v>
      </c>
      <c r="P207" s="182"/>
      <c r="Q207" s="183">
        <f>IF(L207="nio",0,IF(L207&gt;0,VLOOKUP(G207,'3-Productie normen'!A:M,VLOOKUP(L207,'3-Productie normen'!N:P,2,FALSE),FALSE)))</f>
        <v>0</v>
      </c>
      <c r="R207" s="183">
        <f t="shared" si="14"/>
        <v>0</v>
      </c>
      <c r="S207" s="184">
        <f>VLOOKUP(G207,'3-Productie normen'!A:M,11,FALSE)</f>
        <v>13316.020000000004</v>
      </c>
      <c r="T207" s="184"/>
      <c r="V207" s="140">
        <f t="shared" si="15"/>
        <v>1663.1999999999998</v>
      </c>
    </row>
    <row r="208" spans="1:22" ht="14.15" customHeight="1">
      <c r="A208" s="157">
        <v>209</v>
      </c>
      <c r="B208" s="177" t="s">
        <v>55</v>
      </c>
      <c r="C208" s="177"/>
      <c r="D208" s="142" t="s">
        <v>147</v>
      </c>
      <c r="E208" s="178" t="s">
        <v>453</v>
      </c>
      <c r="F208" s="179" t="s">
        <v>451</v>
      </c>
      <c r="G208" s="179" t="s">
        <v>72</v>
      </c>
      <c r="H208" s="179" t="s">
        <v>134</v>
      </c>
      <c r="I208" s="191">
        <v>102.34</v>
      </c>
      <c r="J208" s="495">
        <v>1</v>
      </c>
      <c r="K208" s="495">
        <v>1</v>
      </c>
      <c r="L208" s="181">
        <v>120</v>
      </c>
      <c r="M208" s="181"/>
      <c r="N208" s="182" t="e">
        <f t="shared" si="12"/>
        <v>#DIV/0!</v>
      </c>
      <c r="O208" s="182">
        <f t="shared" si="13"/>
        <v>0</v>
      </c>
      <c r="P208" s="182"/>
      <c r="Q208" s="183">
        <f>IF(L208="nio",0,IF(L208&gt;0,VLOOKUP(G208,'3-Productie normen'!A:M,VLOOKUP(L208,'3-Productie normen'!N:P,2,FALSE),FALSE)))</f>
        <v>0</v>
      </c>
      <c r="R208" s="183">
        <f t="shared" si="14"/>
        <v>0</v>
      </c>
      <c r="S208" s="184">
        <f>VLOOKUP(G208,'3-Productie normen'!A:M,11,FALSE)</f>
        <v>13316.020000000004</v>
      </c>
      <c r="T208" s="184"/>
      <c r="V208" s="140">
        <f t="shared" si="15"/>
        <v>12280.800000000001</v>
      </c>
    </row>
    <row r="209" spans="1:22" ht="14.15" customHeight="1">
      <c r="A209" s="157">
        <v>210</v>
      </c>
      <c r="B209" s="177" t="s">
        <v>55</v>
      </c>
      <c r="C209" s="177"/>
      <c r="D209" s="142" t="s">
        <v>172</v>
      </c>
      <c r="E209" s="178" t="s">
        <v>455</v>
      </c>
      <c r="F209" s="179" t="s">
        <v>451</v>
      </c>
      <c r="G209" s="179" t="s">
        <v>72</v>
      </c>
      <c r="H209" s="179" t="s">
        <v>134</v>
      </c>
      <c r="I209" s="191">
        <v>129.26</v>
      </c>
      <c r="J209" s="495">
        <v>1</v>
      </c>
      <c r="K209" s="495">
        <v>1</v>
      </c>
      <c r="L209" s="181">
        <v>120</v>
      </c>
      <c r="M209" s="181"/>
      <c r="N209" s="182" t="e">
        <f t="shared" si="12"/>
        <v>#DIV/0!</v>
      </c>
      <c r="O209" s="182">
        <f t="shared" si="13"/>
        <v>0</v>
      </c>
      <c r="P209" s="182"/>
      <c r="Q209" s="183">
        <f>IF(L209="nio",0,IF(L209&gt;0,VLOOKUP(G209,'3-Productie normen'!A:M,VLOOKUP(L209,'3-Productie normen'!N:P,2,FALSE),FALSE)))</f>
        <v>0</v>
      </c>
      <c r="R209" s="183">
        <f t="shared" si="14"/>
        <v>0</v>
      </c>
      <c r="S209" s="184">
        <f>VLOOKUP(G209,'3-Productie normen'!A:M,11,FALSE)</f>
        <v>13316.020000000004</v>
      </c>
      <c r="T209" s="184"/>
      <c r="V209" s="140">
        <f t="shared" si="15"/>
        <v>15511.199999999999</v>
      </c>
    </row>
    <row r="210" spans="1:22" ht="14.15" customHeight="1">
      <c r="A210" s="157">
        <v>211</v>
      </c>
      <c r="B210" s="177" t="s">
        <v>55</v>
      </c>
      <c r="C210" s="177"/>
      <c r="D210" s="142" t="s">
        <v>188</v>
      </c>
      <c r="E210" s="178" t="s">
        <v>456</v>
      </c>
      <c r="F210" s="177" t="s">
        <v>451</v>
      </c>
      <c r="G210" s="177" t="s">
        <v>72</v>
      </c>
      <c r="H210" s="179" t="s">
        <v>134</v>
      </c>
      <c r="I210" s="191">
        <v>158.44</v>
      </c>
      <c r="J210" s="495">
        <v>1</v>
      </c>
      <c r="K210" s="495">
        <v>1</v>
      </c>
      <c r="L210" s="181">
        <v>120</v>
      </c>
      <c r="M210" s="181"/>
      <c r="N210" s="182" t="e">
        <f t="shared" si="12"/>
        <v>#DIV/0!</v>
      </c>
      <c r="O210" s="182">
        <f t="shared" si="13"/>
        <v>0</v>
      </c>
      <c r="P210" s="182"/>
      <c r="Q210" s="183">
        <f>IF(L210="nio",0,IF(L210&gt;0,VLOOKUP(G210,'3-Productie normen'!A:M,VLOOKUP(L210,'3-Productie normen'!N:P,2,FALSE),FALSE)))</f>
        <v>0</v>
      </c>
      <c r="R210" s="183">
        <f t="shared" si="14"/>
        <v>0</v>
      </c>
      <c r="S210" s="184">
        <f>VLOOKUP(G210,'3-Productie normen'!A:M,11,FALSE)</f>
        <v>13316.020000000004</v>
      </c>
      <c r="T210" s="184"/>
      <c r="V210" s="140">
        <f t="shared" si="15"/>
        <v>19012.8</v>
      </c>
    </row>
    <row r="211" spans="1:22" ht="14.15" customHeight="1">
      <c r="A211" s="157">
        <v>212</v>
      </c>
      <c r="B211" s="177" t="s">
        <v>55</v>
      </c>
      <c r="C211" s="177"/>
      <c r="D211" s="142" t="s">
        <v>203</v>
      </c>
      <c r="E211" s="178" t="s">
        <v>457</v>
      </c>
      <c r="F211" s="177" t="s">
        <v>451</v>
      </c>
      <c r="G211" s="177" t="s">
        <v>72</v>
      </c>
      <c r="H211" s="179" t="s">
        <v>134</v>
      </c>
      <c r="I211" s="191">
        <v>157.38</v>
      </c>
      <c r="J211" s="495">
        <v>1</v>
      </c>
      <c r="K211" s="495">
        <v>1</v>
      </c>
      <c r="L211" s="181">
        <v>120</v>
      </c>
      <c r="M211" s="181"/>
      <c r="N211" s="182" t="e">
        <f t="shared" si="12"/>
        <v>#DIV/0!</v>
      </c>
      <c r="O211" s="182">
        <f t="shared" si="13"/>
        <v>0</v>
      </c>
      <c r="P211" s="182"/>
      <c r="Q211" s="183">
        <f>IF(L211="nio",0,IF(L211&gt;0,VLOOKUP(G211,'3-Productie normen'!A:M,VLOOKUP(L211,'3-Productie normen'!N:P,2,FALSE),FALSE)))</f>
        <v>0</v>
      </c>
      <c r="R211" s="183">
        <f t="shared" si="14"/>
        <v>0</v>
      </c>
      <c r="S211" s="184">
        <f>VLOOKUP(G211,'3-Productie normen'!A:M,11,FALSE)</f>
        <v>13316.020000000004</v>
      </c>
      <c r="T211" s="184"/>
      <c r="V211" s="140">
        <f t="shared" si="15"/>
        <v>18885.599999999999</v>
      </c>
    </row>
    <row r="212" spans="1:22" ht="14.15" customHeight="1">
      <c r="A212" s="157">
        <v>213</v>
      </c>
      <c r="B212" s="177" t="s">
        <v>55</v>
      </c>
      <c r="C212" s="177"/>
      <c r="D212" s="142" t="s">
        <v>188</v>
      </c>
      <c r="E212" s="178" t="s">
        <v>458</v>
      </c>
      <c r="F212" s="177" t="s">
        <v>451</v>
      </c>
      <c r="G212" s="177" t="s">
        <v>72</v>
      </c>
      <c r="H212" s="179" t="s">
        <v>454</v>
      </c>
      <c r="I212" s="191">
        <v>13.86</v>
      </c>
      <c r="J212" s="495">
        <v>1</v>
      </c>
      <c r="K212" s="495">
        <v>1</v>
      </c>
      <c r="L212" s="181">
        <v>120</v>
      </c>
      <c r="M212" s="181"/>
      <c r="N212" s="182" t="e">
        <f t="shared" si="12"/>
        <v>#DIV/0!</v>
      </c>
      <c r="O212" s="182">
        <f t="shared" si="13"/>
        <v>0</v>
      </c>
      <c r="P212" s="182"/>
      <c r="Q212" s="183">
        <f>IF(L212="nio",0,IF(L212&gt;0,VLOOKUP(G212,'3-Productie normen'!A:M,VLOOKUP(L212,'3-Productie normen'!N:P,2,FALSE),FALSE)))</f>
        <v>0</v>
      </c>
      <c r="R212" s="183">
        <f t="shared" si="14"/>
        <v>0</v>
      </c>
      <c r="S212" s="184">
        <f>VLOOKUP(G212,'3-Productie normen'!A:M,11,FALSE)</f>
        <v>13316.020000000004</v>
      </c>
      <c r="T212" s="184"/>
      <c r="V212" s="140">
        <f t="shared" si="15"/>
        <v>1663.1999999999998</v>
      </c>
    </row>
    <row r="213" spans="1:22" ht="14.15" customHeight="1">
      <c r="A213" s="157">
        <v>214</v>
      </c>
      <c r="B213" s="177" t="s">
        <v>55</v>
      </c>
      <c r="C213" s="177"/>
      <c r="D213" s="142" t="s">
        <v>188</v>
      </c>
      <c r="E213" s="178" t="s">
        <v>458</v>
      </c>
      <c r="F213" s="179" t="s">
        <v>451</v>
      </c>
      <c r="G213" s="179" t="s">
        <v>72</v>
      </c>
      <c r="H213" s="179" t="s">
        <v>134</v>
      </c>
      <c r="I213" s="191">
        <v>136.69</v>
      </c>
      <c r="J213" s="495">
        <v>1</v>
      </c>
      <c r="K213" s="495">
        <v>1</v>
      </c>
      <c r="L213" s="181">
        <v>120</v>
      </c>
      <c r="M213" s="181"/>
      <c r="N213" s="182" t="e">
        <f t="shared" si="12"/>
        <v>#DIV/0!</v>
      </c>
      <c r="O213" s="182">
        <f t="shared" si="13"/>
        <v>0</v>
      </c>
      <c r="P213" s="182"/>
      <c r="Q213" s="183">
        <f>IF(L213="nio",0,IF(L213&gt;0,VLOOKUP(G213,'3-Productie normen'!A:M,VLOOKUP(L213,'3-Productie normen'!N:P,2,FALSE),FALSE)))</f>
        <v>0</v>
      </c>
      <c r="R213" s="183">
        <f t="shared" si="14"/>
        <v>0</v>
      </c>
      <c r="S213" s="184">
        <f>VLOOKUP(G213,'3-Productie normen'!A:M,11,FALSE)</f>
        <v>13316.020000000004</v>
      </c>
      <c r="T213" s="184"/>
      <c r="V213" s="140">
        <f t="shared" si="15"/>
        <v>16402.8</v>
      </c>
    </row>
    <row r="214" spans="1:22" ht="14.15" customHeight="1">
      <c r="A214" s="157">
        <v>215</v>
      </c>
      <c r="B214" s="177" t="s">
        <v>55</v>
      </c>
      <c r="C214" s="177"/>
      <c r="D214" s="142" t="s">
        <v>203</v>
      </c>
      <c r="E214" s="178" t="s">
        <v>459</v>
      </c>
      <c r="F214" s="179" t="s">
        <v>451</v>
      </c>
      <c r="G214" s="179" t="s">
        <v>72</v>
      </c>
      <c r="H214" s="179" t="s">
        <v>134</v>
      </c>
      <c r="I214" s="191">
        <v>136.75</v>
      </c>
      <c r="J214" s="495">
        <v>1</v>
      </c>
      <c r="K214" s="495">
        <v>1</v>
      </c>
      <c r="L214" s="181">
        <v>120</v>
      </c>
      <c r="M214" s="181"/>
      <c r="N214" s="182" t="e">
        <f t="shared" si="12"/>
        <v>#DIV/0!</v>
      </c>
      <c r="O214" s="182">
        <f t="shared" si="13"/>
        <v>0</v>
      </c>
      <c r="P214" s="182"/>
      <c r="Q214" s="183">
        <f>IF(L214="nio",0,IF(L214&gt;0,VLOOKUP(G214,'3-Productie normen'!A:M,VLOOKUP(L214,'3-Productie normen'!N:P,2,FALSE),FALSE)))</f>
        <v>0</v>
      </c>
      <c r="R214" s="183">
        <f t="shared" si="14"/>
        <v>0</v>
      </c>
      <c r="S214" s="184">
        <f>VLOOKUP(G214,'3-Productie normen'!A:M,11,FALSE)</f>
        <v>13316.020000000004</v>
      </c>
      <c r="T214" s="184"/>
      <c r="V214" s="140">
        <f t="shared" si="15"/>
        <v>16410</v>
      </c>
    </row>
    <row r="215" spans="1:22" ht="14.15" customHeight="1">
      <c r="A215" s="157">
        <v>216</v>
      </c>
      <c r="B215" s="177" t="s">
        <v>55</v>
      </c>
      <c r="C215" s="177"/>
      <c r="D215" s="142" t="s">
        <v>219</v>
      </c>
      <c r="E215" s="178" t="s">
        <v>460</v>
      </c>
      <c r="F215" s="179" t="s">
        <v>451</v>
      </c>
      <c r="G215" s="179" t="s">
        <v>72</v>
      </c>
      <c r="H215" s="179" t="s">
        <v>134</v>
      </c>
      <c r="I215" s="191">
        <v>202.28</v>
      </c>
      <c r="J215" s="495">
        <v>1</v>
      </c>
      <c r="K215" s="495">
        <v>1</v>
      </c>
      <c r="L215" s="181">
        <v>120</v>
      </c>
      <c r="M215" s="181"/>
      <c r="N215" s="182" t="e">
        <f t="shared" si="12"/>
        <v>#DIV/0!</v>
      </c>
      <c r="O215" s="182">
        <f t="shared" si="13"/>
        <v>0</v>
      </c>
      <c r="P215" s="182"/>
      <c r="Q215" s="183">
        <f>IF(L215="nio",0,IF(L215&gt;0,VLOOKUP(G215,'3-Productie normen'!A:M,VLOOKUP(L215,'3-Productie normen'!N:P,2,FALSE),FALSE)))</f>
        <v>0</v>
      </c>
      <c r="R215" s="183">
        <f t="shared" si="14"/>
        <v>0</v>
      </c>
      <c r="S215" s="184">
        <f>VLOOKUP(G215,'3-Productie normen'!A:M,11,FALSE)</f>
        <v>13316.020000000004</v>
      </c>
      <c r="T215" s="184"/>
      <c r="V215" s="140">
        <f t="shared" si="15"/>
        <v>24273.599999999999</v>
      </c>
    </row>
    <row r="216" spans="1:22" ht="14.15" customHeight="1">
      <c r="A216" s="157">
        <v>217</v>
      </c>
      <c r="B216" s="177" t="s">
        <v>55</v>
      </c>
      <c r="C216" s="177"/>
      <c r="D216" s="142" t="s">
        <v>233</v>
      </c>
      <c r="E216" s="178" t="s">
        <v>461</v>
      </c>
      <c r="F216" s="179" t="s">
        <v>451</v>
      </c>
      <c r="G216" s="179" t="s">
        <v>72</v>
      </c>
      <c r="H216" s="179" t="s">
        <v>134</v>
      </c>
      <c r="I216" s="191">
        <v>171.67</v>
      </c>
      <c r="J216" s="495">
        <v>1</v>
      </c>
      <c r="K216" s="495">
        <v>1</v>
      </c>
      <c r="L216" s="181">
        <v>120</v>
      </c>
      <c r="M216" s="181"/>
      <c r="N216" s="182" t="e">
        <f t="shared" si="12"/>
        <v>#DIV/0!</v>
      </c>
      <c r="O216" s="182">
        <f t="shared" si="13"/>
        <v>0</v>
      </c>
      <c r="P216" s="182"/>
      <c r="Q216" s="183">
        <f>IF(L216="nio",0,IF(L216&gt;0,VLOOKUP(G216,'3-Productie normen'!A:M,VLOOKUP(L216,'3-Productie normen'!N:P,2,FALSE),FALSE)))</f>
        <v>0</v>
      </c>
      <c r="R216" s="183">
        <f t="shared" si="14"/>
        <v>0</v>
      </c>
      <c r="S216" s="184">
        <f>VLOOKUP(G216,'3-Productie normen'!A:M,11,FALSE)</f>
        <v>13316.020000000004</v>
      </c>
      <c r="T216" s="184"/>
      <c r="V216" s="140">
        <f t="shared" si="15"/>
        <v>20600.399999999998</v>
      </c>
    </row>
    <row r="217" spans="1:22" ht="14.15" customHeight="1">
      <c r="A217" s="157">
        <v>218</v>
      </c>
      <c r="B217" s="177" t="s">
        <v>55</v>
      </c>
      <c r="C217" s="177"/>
      <c r="D217" s="142" t="s">
        <v>219</v>
      </c>
      <c r="E217" s="178" t="s">
        <v>462</v>
      </c>
      <c r="F217" s="186" t="s">
        <v>451</v>
      </c>
      <c r="G217" s="186" t="s">
        <v>72</v>
      </c>
      <c r="H217" s="179" t="s">
        <v>134</v>
      </c>
      <c r="I217" s="191">
        <v>86.25</v>
      </c>
      <c r="J217" s="495">
        <v>1</v>
      </c>
      <c r="K217" s="495">
        <v>1</v>
      </c>
      <c r="L217" s="181">
        <v>120</v>
      </c>
      <c r="M217" s="181"/>
      <c r="N217" s="182" t="e">
        <f t="shared" si="12"/>
        <v>#DIV/0!</v>
      </c>
      <c r="O217" s="182">
        <f t="shared" si="13"/>
        <v>0</v>
      </c>
      <c r="P217" s="182"/>
      <c r="Q217" s="183">
        <f>IF(L217="nio",0,IF(L217&gt;0,VLOOKUP(G217,'3-Productie normen'!A:M,VLOOKUP(L217,'3-Productie normen'!N:P,2,FALSE),FALSE)))</f>
        <v>0</v>
      </c>
      <c r="R217" s="183">
        <f t="shared" si="14"/>
        <v>0</v>
      </c>
      <c r="S217" s="184">
        <f>VLOOKUP(G217,'3-Productie normen'!A:M,11,FALSE)</f>
        <v>13316.020000000004</v>
      </c>
      <c r="T217" s="184"/>
      <c r="V217" s="140">
        <f t="shared" si="15"/>
        <v>10350</v>
      </c>
    </row>
    <row r="218" spans="1:22" ht="14.15" customHeight="1">
      <c r="A218" s="157">
        <v>219</v>
      </c>
      <c r="B218" s="177" t="s">
        <v>55</v>
      </c>
      <c r="C218" s="177"/>
      <c r="D218" s="142" t="s">
        <v>233</v>
      </c>
      <c r="E218" s="178" t="s">
        <v>463</v>
      </c>
      <c r="F218" s="187" t="s">
        <v>451</v>
      </c>
      <c r="G218" s="187" t="s">
        <v>72</v>
      </c>
      <c r="H218" s="188" t="s">
        <v>134</v>
      </c>
      <c r="I218" s="191">
        <v>87.63</v>
      </c>
      <c r="J218" s="495">
        <v>1</v>
      </c>
      <c r="K218" s="495">
        <v>1</v>
      </c>
      <c r="L218" s="181">
        <v>120</v>
      </c>
      <c r="M218" s="181"/>
      <c r="N218" s="182" t="e">
        <f t="shared" si="12"/>
        <v>#DIV/0!</v>
      </c>
      <c r="O218" s="182">
        <f t="shared" si="13"/>
        <v>0</v>
      </c>
      <c r="P218" s="182"/>
      <c r="Q218" s="183">
        <f>IF(L218="nio",0,IF(L218&gt;0,VLOOKUP(G218,'3-Productie normen'!A:M,VLOOKUP(L218,'3-Productie normen'!N:P,2,FALSE),FALSE)))</f>
        <v>0</v>
      </c>
      <c r="R218" s="183">
        <f t="shared" si="14"/>
        <v>0</v>
      </c>
      <c r="S218" s="184">
        <f>VLOOKUP(G218,'3-Productie normen'!A:M,11,FALSE)</f>
        <v>13316.020000000004</v>
      </c>
      <c r="T218" s="184"/>
      <c r="V218" s="140">
        <f t="shared" si="15"/>
        <v>10515.599999999999</v>
      </c>
    </row>
    <row r="219" spans="1:22" ht="14.15" customHeight="1">
      <c r="A219" s="157">
        <v>220</v>
      </c>
      <c r="B219" s="177" t="s">
        <v>55</v>
      </c>
      <c r="C219" s="177"/>
      <c r="D219" s="192" t="s">
        <v>245</v>
      </c>
      <c r="E219" s="189" t="s">
        <v>464</v>
      </c>
      <c r="F219" s="190" t="s">
        <v>451</v>
      </c>
      <c r="G219" s="190" t="s">
        <v>72</v>
      </c>
      <c r="H219" s="179" t="s">
        <v>134</v>
      </c>
      <c r="I219" s="191">
        <v>214.05</v>
      </c>
      <c r="J219" s="495">
        <v>1</v>
      </c>
      <c r="K219" s="495">
        <v>1</v>
      </c>
      <c r="L219" s="181">
        <v>120</v>
      </c>
      <c r="M219" s="181"/>
      <c r="N219" s="182" t="e">
        <f t="shared" si="12"/>
        <v>#DIV/0!</v>
      </c>
      <c r="O219" s="182">
        <f t="shared" si="13"/>
        <v>0</v>
      </c>
      <c r="P219" s="182"/>
      <c r="Q219" s="183">
        <f>IF(L219="nio",0,IF(L219&gt;0,VLOOKUP(G219,'3-Productie normen'!A:M,VLOOKUP(L219,'3-Productie normen'!N:P,2,FALSE),FALSE)))</f>
        <v>0</v>
      </c>
      <c r="R219" s="183">
        <f t="shared" si="14"/>
        <v>0</v>
      </c>
      <c r="S219" s="184">
        <f>VLOOKUP(G219,'3-Productie normen'!A:M,11,FALSE)</f>
        <v>13316.020000000004</v>
      </c>
      <c r="T219" s="184"/>
      <c r="V219" s="140">
        <f t="shared" si="15"/>
        <v>25686</v>
      </c>
    </row>
    <row r="220" spans="1:22" ht="14.15" customHeight="1">
      <c r="A220" s="157">
        <v>221</v>
      </c>
      <c r="B220" s="177" t="s">
        <v>55</v>
      </c>
      <c r="C220" s="177"/>
      <c r="D220" s="142" t="s">
        <v>249</v>
      </c>
      <c r="E220" s="178" t="s">
        <v>465</v>
      </c>
      <c r="F220" s="179" t="s">
        <v>451</v>
      </c>
      <c r="G220" s="179" t="s">
        <v>72</v>
      </c>
      <c r="H220" s="179" t="s">
        <v>134</v>
      </c>
      <c r="I220" s="191">
        <v>205.89</v>
      </c>
      <c r="J220" s="495">
        <v>1</v>
      </c>
      <c r="K220" s="495">
        <v>1</v>
      </c>
      <c r="L220" s="181">
        <v>120</v>
      </c>
      <c r="M220" s="181"/>
      <c r="N220" s="182" t="e">
        <f t="shared" si="12"/>
        <v>#DIV/0!</v>
      </c>
      <c r="O220" s="182">
        <f t="shared" si="13"/>
        <v>0</v>
      </c>
      <c r="P220" s="182"/>
      <c r="Q220" s="183">
        <f>IF(L220="nio",0,IF(L220&gt;0,VLOOKUP(G220,'3-Productie normen'!A:M,VLOOKUP(L220,'3-Productie normen'!N:P,2,FALSE),FALSE)))</f>
        <v>0</v>
      </c>
      <c r="R220" s="183">
        <f t="shared" si="14"/>
        <v>0</v>
      </c>
      <c r="S220" s="184">
        <f>VLOOKUP(G220,'3-Productie normen'!A:M,11,FALSE)</f>
        <v>13316.020000000004</v>
      </c>
      <c r="T220" s="184"/>
      <c r="V220" s="140">
        <f t="shared" si="15"/>
        <v>24706.799999999999</v>
      </c>
    </row>
    <row r="221" spans="1:22" ht="14.15" customHeight="1">
      <c r="A221" s="157">
        <v>222</v>
      </c>
      <c r="B221" s="177" t="s">
        <v>55</v>
      </c>
      <c r="C221" s="177"/>
      <c r="D221" s="142" t="s">
        <v>245</v>
      </c>
      <c r="E221" s="178" t="s">
        <v>466</v>
      </c>
      <c r="F221" s="137" t="s">
        <v>451</v>
      </c>
      <c r="G221" s="137" t="s">
        <v>72</v>
      </c>
      <c r="H221" s="179" t="s">
        <v>134</v>
      </c>
      <c r="I221" s="191">
        <v>88.56</v>
      </c>
      <c r="J221" s="495">
        <v>1</v>
      </c>
      <c r="K221" s="495">
        <v>1</v>
      </c>
      <c r="L221" s="181">
        <v>120</v>
      </c>
      <c r="M221" s="181"/>
      <c r="N221" s="182" t="e">
        <f t="shared" si="12"/>
        <v>#DIV/0!</v>
      </c>
      <c r="O221" s="182">
        <f t="shared" si="13"/>
        <v>0</v>
      </c>
      <c r="P221" s="182"/>
      <c r="Q221" s="183">
        <f>IF(L221="nio",0,IF(L221&gt;0,VLOOKUP(G221,'3-Productie normen'!A:M,VLOOKUP(L221,'3-Productie normen'!N:P,2,FALSE),FALSE)))</f>
        <v>0</v>
      </c>
      <c r="R221" s="183">
        <f t="shared" si="14"/>
        <v>0</v>
      </c>
      <c r="S221" s="184">
        <f>VLOOKUP(G221,'3-Productie normen'!A:M,11,FALSE)</f>
        <v>13316.020000000004</v>
      </c>
      <c r="T221" s="184"/>
      <c r="V221" s="140">
        <f t="shared" si="15"/>
        <v>10627.2</v>
      </c>
    </row>
    <row r="222" spans="1:22" ht="14.15" customHeight="1">
      <c r="A222" s="157">
        <v>223</v>
      </c>
      <c r="B222" s="177" t="s">
        <v>55</v>
      </c>
      <c r="C222" s="177"/>
      <c r="D222" s="142" t="s">
        <v>249</v>
      </c>
      <c r="E222" s="178" t="s">
        <v>467</v>
      </c>
      <c r="F222" s="137" t="s">
        <v>451</v>
      </c>
      <c r="G222" s="137" t="s">
        <v>72</v>
      </c>
      <c r="H222" s="179" t="s">
        <v>134</v>
      </c>
      <c r="I222" s="191">
        <v>90.52</v>
      </c>
      <c r="J222" s="495">
        <v>1</v>
      </c>
      <c r="K222" s="495">
        <v>1</v>
      </c>
      <c r="L222" s="181">
        <v>120</v>
      </c>
      <c r="M222" s="181"/>
      <c r="N222" s="182" t="e">
        <f t="shared" si="12"/>
        <v>#DIV/0!</v>
      </c>
      <c r="O222" s="182">
        <f t="shared" si="13"/>
        <v>0</v>
      </c>
      <c r="P222" s="182"/>
      <c r="Q222" s="183">
        <f>IF(L222="nio",0,IF(L222&gt;0,VLOOKUP(G222,'3-Productie normen'!A:M,VLOOKUP(L222,'3-Productie normen'!N:P,2,FALSE),FALSE)))</f>
        <v>0</v>
      </c>
      <c r="R222" s="183">
        <f t="shared" si="14"/>
        <v>0</v>
      </c>
      <c r="S222" s="184">
        <f>VLOOKUP(G222,'3-Productie normen'!A:M,11,FALSE)</f>
        <v>13316.020000000004</v>
      </c>
      <c r="T222" s="184"/>
      <c r="V222" s="140">
        <f t="shared" si="15"/>
        <v>10862.4</v>
      </c>
    </row>
    <row r="223" spans="1:22" ht="14.15" customHeight="1">
      <c r="A223" s="157">
        <v>224</v>
      </c>
      <c r="B223" s="177" t="s">
        <v>55</v>
      </c>
      <c r="C223" s="177"/>
      <c r="D223" s="142" t="s">
        <v>265</v>
      </c>
      <c r="E223" s="178" t="s">
        <v>468</v>
      </c>
      <c r="F223" s="137" t="s">
        <v>451</v>
      </c>
      <c r="G223" s="137" t="s">
        <v>72</v>
      </c>
      <c r="H223" s="179" t="s">
        <v>469</v>
      </c>
      <c r="I223" s="517"/>
      <c r="J223" s="495">
        <v>1</v>
      </c>
      <c r="K223" s="495">
        <v>1</v>
      </c>
      <c r="L223" s="181">
        <v>120</v>
      </c>
      <c r="M223" s="181"/>
      <c r="N223" s="182" t="e">
        <f t="shared" si="12"/>
        <v>#DIV/0!</v>
      </c>
      <c r="O223" s="182">
        <f t="shared" si="13"/>
        <v>0</v>
      </c>
      <c r="P223" s="182"/>
      <c r="Q223" s="183">
        <f>IF(L223="nio",0,IF(L223&gt;0,VLOOKUP(G223,'3-Productie normen'!A:M,VLOOKUP(L223,'3-Productie normen'!N:P,2,FALSE),FALSE)))</f>
        <v>0</v>
      </c>
      <c r="R223" s="183">
        <f t="shared" si="14"/>
        <v>0</v>
      </c>
      <c r="S223" s="184">
        <f>VLOOKUP(G223,'3-Productie normen'!A:M,11,FALSE)</f>
        <v>13316.020000000004</v>
      </c>
      <c r="T223" s="184"/>
      <c r="V223" s="140">
        <f t="shared" si="15"/>
        <v>0</v>
      </c>
    </row>
    <row r="224" spans="1:22" ht="14.15" customHeight="1">
      <c r="A224" s="157">
        <v>225</v>
      </c>
      <c r="B224" s="177" t="s">
        <v>55</v>
      </c>
      <c r="C224" s="177"/>
      <c r="D224" s="142" t="s">
        <v>265</v>
      </c>
      <c r="E224" s="178" t="s">
        <v>468</v>
      </c>
      <c r="F224" s="137" t="s">
        <v>451</v>
      </c>
      <c r="G224" s="137" t="s">
        <v>72</v>
      </c>
      <c r="H224" s="179" t="s">
        <v>134</v>
      </c>
      <c r="I224" s="191">
        <v>172.33</v>
      </c>
      <c r="J224" s="495">
        <v>1</v>
      </c>
      <c r="K224" s="495">
        <v>1</v>
      </c>
      <c r="L224" s="181">
        <v>120</v>
      </c>
      <c r="M224" s="181"/>
      <c r="N224" s="182" t="e">
        <f t="shared" si="12"/>
        <v>#DIV/0!</v>
      </c>
      <c r="O224" s="182">
        <f t="shared" si="13"/>
        <v>0</v>
      </c>
      <c r="P224" s="182"/>
      <c r="Q224" s="183">
        <f>IF(L224="nio",0,IF(L224&gt;0,VLOOKUP(G224,'3-Productie normen'!A:M,VLOOKUP(L224,'3-Productie normen'!N:P,2,FALSE),FALSE)))</f>
        <v>0</v>
      </c>
      <c r="R224" s="183">
        <f t="shared" si="14"/>
        <v>0</v>
      </c>
      <c r="S224" s="184">
        <f>VLOOKUP(G224,'3-Productie normen'!A:M,11,FALSE)</f>
        <v>13316.020000000004</v>
      </c>
      <c r="T224" s="184"/>
      <c r="V224" s="140">
        <f t="shared" si="15"/>
        <v>20679.600000000002</v>
      </c>
    </row>
    <row r="225" spans="1:22" ht="14.15" customHeight="1">
      <c r="A225" s="157">
        <v>226</v>
      </c>
      <c r="B225" s="177" t="s">
        <v>55</v>
      </c>
      <c r="C225" s="177"/>
      <c r="D225" s="142" t="s">
        <v>279</v>
      </c>
      <c r="E225" s="178" t="s">
        <v>470</v>
      </c>
      <c r="F225" s="137" t="s">
        <v>451</v>
      </c>
      <c r="G225" s="137" t="s">
        <v>72</v>
      </c>
      <c r="H225" s="179" t="s">
        <v>134</v>
      </c>
      <c r="I225" s="191">
        <v>181.57</v>
      </c>
      <c r="J225" s="495">
        <v>1</v>
      </c>
      <c r="K225" s="495">
        <v>1</v>
      </c>
      <c r="L225" s="181">
        <v>120</v>
      </c>
      <c r="M225" s="181"/>
      <c r="N225" s="182" t="e">
        <f t="shared" si="12"/>
        <v>#DIV/0!</v>
      </c>
      <c r="O225" s="182">
        <f t="shared" si="13"/>
        <v>0</v>
      </c>
      <c r="P225" s="182"/>
      <c r="Q225" s="183">
        <f>IF(L225="nio",0,IF(L225&gt;0,VLOOKUP(G225,'3-Productie normen'!A:M,VLOOKUP(L225,'3-Productie normen'!N:P,2,FALSE),FALSE)))</f>
        <v>0</v>
      </c>
      <c r="R225" s="183">
        <f t="shared" si="14"/>
        <v>0</v>
      </c>
      <c r="S225" s="184">
        <f>VLOOKUP(G225,'3-Productie normen'!A:M,11,FALSE)</f>
        <v>13316.020000000004</v>
      </c>
      <c r="T225" s="184"/>
      <c r="V225" s="140">
        <f t="shared" si="15"/>
        <v>21788.399999999998</v>
      </c>
    </row>
    <row r="226" spans="1:22" ht="14.15" customHeight="1">
      <c r="A226" s="157">
        <v>227</v>
      </c>
      <c r="B226" s="177" t="s">
        <v>55</v>
      </c>
      <c r="C226" s="177"/>
      <c r="D226" s="142" t="s">
        <v>265</v>
      </c>
      <c r="E226" s="178" t="s">
        <v>471</v>
      </c>
      <c r="F226" s="137" t="s">
        <v>451</v>
      </c>
      <c r="G226" s="137" t="s">
        <v>72</v>
      </c>
      <c r="H226" s="179" t="s">
        <v>134</v>
      </c>
      <c r="I226" s="191">
        <v>136.99</v>
      </c>
      <c r="J226" s="495">
        <v>1</v>
      </c>
      <c r="K226" s="495">
        <v>1</v>
      </c>
      <c r="L226" s="181">
        <v>120</v>
      </c>
      <c r="M226" s="181"/>
      <c r="N226" s="182" t="e">
        <f t="shared" si="12"/>
        <v>#DIV/0!</v>
      </c>
      <c r="O226" s="182">
        <f t="shared" si="13"/>
        <v>0</v>
      </c>
      <c r="P226" s="182"/>
      <c r="Q226" s="183">
        <f>IF(L226="nio",0,IF(L226&gt;0,VLOOKUP(G226,'3-Productie normen'!A:M,VLOOKUP(L226,'3-Productie normen'!N:P,2,FALSE),FALSE)))</f>
        <v>0</v>
      </c>
      <c r="R226" s="183">
        <f t="shared" si="14"/>
        <v>0</v>
      </c>
      <c r="S226" s="184">
        <f>VLOOKUP(G226,'3-Productie normen'!A:M,11,FALSE)</f>
        <v>13316.020000000004</v>
      </c>
      <c r="T226" s="184"/>
      <c r="V226" s="140">
        <f t="shared" si="15"/>
        <v>16438.800000000003</v>
      </c>
    </row>
    <row r="227" spans="1:22" ht="14.15" customHeight="1">
      <c r="A227" s="157">
        <v>228</v>
      </c>
      <c r="B227" s="177" t="s">
        <v>55</v>
      </c>
      <c r="C227" s="177"/>
      <c r="D227" s="142" t="s">
        <v>279</v>
      </c>
      <c r="E227" s="178" t="s">
        <v>472</v>
      </c>
      <c r="F227" s="137" t="s">
        <v>451</v>
      </c>
      <c r="G227" s="137" t="s">
        <v>72</v>
      </c>
      <c r="H227" s="179" t="s">
        <v>134</v>
      </c>
      <c r="I227" s="191">
        <v>106.34</v>
      </c>
      <c r="J227" s="495">
        <v>1</v>
      </c>
      <c r="K227" s="495">
        <v>1</v>
      </c>
      <c r="L227" s="181">
        <v>120</v>
      </c>
      <c r="M227" s="181"/>
      <c r="N227" s="182" t="e">
        <f t="shared" si="12"/>
        <v>#DIV/0!</v>
      </c>
      <c r="O227" s="182">
        <f t="shared" si="13"/>
        <v>0</v>
      </c>
      <c r="P227" s="182"/>
      <c r="Q227" s="183">
        <f>IF(L227="nio",0,IF(L227&gt;0,VLOOKUP(G227,'3-Productie normen'!A:M,VLOOKUP(L227,'3-Productie normen'!N:P,2,FALSE),FALSE)))</f>
        <v>0</v>
      </c>
      <c r="R227" s="183">
        <f t="shared" si="14"/>
        <v>0</v>
      </c>
      <c r="S227" s="184">
        <f>VLOOKUP(G227,'3-Productie normen'!A:M,11,FALSE)</f>
        <v>13316.020000000004</v>
      </c>
      <c r="T227" s="184"/>
      <c r="V227" s="140">
        <f t="shared" si="15"/>
        <v>12760.800000000001</v>
      </c>
    </row>
    <row r="228" spans="1:22" ht="14.15" customHeight="1">
      <c r="A228" s="157">
        <v>229</v>
      </c>
      <c r="B228" s="177" t="s">
        <v>55</v>
      </c>
      <c r="C228" s="177"/>
      <c r="D228" s="142" t="s">
        <v>296</v>
      </c>
      <c r="E228" s="178" t="s">
        <v>473</v>
      </c>
      <c r="F228" s="137" t="s">
        <v>451</v>
      </c>
      <c r="G228" s="137" t="s">
        <v>72</v>
      </c>
      <c r="H228" s="179" t="s">
        <v>134</v>
      </c>
      <c r="I228" s="191">
        <v>70.67</v>
      </c>
      <c r="J228" s="495">
        <v>1</v>
      </c>
      <c r="K228" s="495">
        <v>1</v>
      </c>
      <c r="L228" s="181">
        <v>120</v>
      </c>
      <c r="M228" s="181"/>
      <c r="N228" s="182" t="e">
        <f t="shared" si="12"/>
        <v>#DIV/0!</v>
      </c>
      <c r="O228" s="182">
        <f t="shared" si="13"/>
        <v>0</v>
      </c>
      <c r="P228" s="182"/>
      <c r="Q228" s="183">
        <f>IF(L228="nio",0,IF(L228&gt;0,VLOOKUP(G228,'3-Productie normen'!A:M,VLOOKUP(L228,'3-Productie normen'!N:P,2,FALSE),FALSE)))</f>
        <v>0</v>
      </c>
      <c r="R228" s="183">
        <f t="shared" si="14"/>
        <v>0</v>
      </c>
      <c r="S228" s="184">
        <f>VLOOKUP(G228,'3-Productie normen'!A:M,11,FALSE)</f>
        <v>13316.020000000004</v>
      </c>
      <c r="T228" s="184"/>
      <c r="V228" s="140">
        <f t="shared" si="15"/>
        <v>8480.4</v>
      </c>
    </row>
    <row r="229" spans="1:22" s="47" customFormat="1" ht="14.15" customHeight="1">
      <c r="A229" s="157">
        <v>230</v>
      </c>
      <c r="B229" s="177" t="s">
        <v>55</v>
      </c>
      <c r="C229" s="177"/>
      <c r="D229" s="142" t="s">
        <v>296</v>
      </c>
      <c r="E229" s="178" t="s">
        <v>473</v>
      </c>
      <c r="F229" s="137" t="s">
        <v>451</v>
      </c>
      <c r="G229" s="137" t="s">
        <v>72</v>
      </c>
      <c r="H229" s="179" t="s">
        <v>469</v>
      </c>
      <c r="I229" s="191">
        <v>70.67</v>
      </c>
      <c r="J229" s="495">
        <v>1</v>
      </c>
      <c r="K229" s="495">
        <v>1</v>
      </c>
      <c r="L229" s="181">
        <v>120</v>
      </c>
      <c r="M229" s="181"/>
      <c r="N229" s="182" t="e">
        <f t="shared" si="12"/>
        <v>#DIV/0!</v>
      </c>
      <c r="O229" s="182">
        <f t="shared" si="13"/>
        <v>0</v>
      </c>
      <c r="P229" s="182"/>
      <c r="Q229" s="183">
        <f>IF(L229="nio",0,IF(L229&gt;0,VLOOKUP(G229,'3-Productie normen'!A:M,VLOOKUP(L229,'3-Productie normen'!N:P,2,FALSE),FALSE)))</f>
        <v>0</v>
      </c>
      <c r="R229" s="183">
        <f t="shared" si="14"/>
        <v>0</v>
      </c>
      <c r="S229" s="184">
        <f>VLOOKUP(G229,'3-Productie normen'!A:M,11,FALSE)</f>
        <v>13316.020000000004</v>
      </c>
      <c r="T229" s="184"/>
      <c r="U229" s="4"/>
      <c r="V229" s="140">
        <f t="shared" si="15"/>
        <v>8480.4</v>
      </c>
    </row>
    <row r="230" spans="1:22" ht="14.15" customHeight="1">
      <c r="A230" s="157">
        <v>231</v>
      </c>
      <c r="B230" s="177" t="s">
        <v>55</v>
      </c>
      <c r="C230" s="177"/>
      <c r="D230" s="142" t="s">
        <v>296</v>
      </c>
      <c r="E230" s="178" t="s">
        <v>474</v>
      </c>
      <c r="F230" s="137" t="s">
        <v>451</v>
      </c>
      <c r="G230" s="137" t="s">
        <v>72</v>
      </c>
      <c r="H230" s="179" t="s">
        <v>134</v>
      </c>
      <c r="I230" s="191">
        <v>55.58</v>
      </c>
      <c r="J230" s="495">
        <v>1</v>
      </c>
      <c r="K230" s="495">
        <v>1</v>
      </c>
      <c r="L230" s="181">
        <v>120</v>
      </c>
      <c r="M230" s="181"/>
      <c r="N230" s="182" t="e">
        <f t="shared" si="12"/>
        <v>#DIV/0!</v>
      </c>
      <c r="O230" s="182">
        <f t="shared" si="13"/>
        <v>0</v>
      </c>
      <c r="P230" s="182"/>
      <c r="Q230" s="183">
        <f>IF(L230="nio",0,IF(L230&gt;0,VLOOKUP(G230,'3-Productie normen'!A:M,VLOOKUP(L230,'3-Productie normen'!N:P,2,FALSE),FALSE)))</f>
        <v>0</v>
      </c>
      <c r="R230" s="183">
        <f t="shared" si="14"/>
        <v>0</v>
      </c>
      <c r="S230" s="184">
        <f>VLOOKUP(G230,'3-Productie normen'!A:M,11,FALSE)</f>
        <v>13316.020000000004</v>
      </c>
      <c r="T230" s="184"/>
      <c r="V230" s="140">
        <f t="shared" si="15"/>
        <v>6669.5999999999995</v>
      </c>
    </row>
    <row r="231" spans="1:22" ht="14.15" customHeight="1">
      <c r="A231" s="157">
        <v>232</v>
      </c>
      <c r="B231" s="177" t="s">
        <v>55</v>
      </c>
      <c r="C231" s="177"/>
      <c r="D231" s="142" t="s">
        <v>296</v>
      </c>
      <c r="E231" s="178" t="s">
        <v>475</v>
      </c>
      <c r="F231" s="177" t="s">
        <v>451</v>
      </c>
      <c r="G231" s="177" t="s">
        <v>72</v>
      </c>
      <c r="H231" s="179" t="s">
        <v>134</v>
      </c>
      <c r="I231" s="191">
        <v>35.19</v>
      </c>
      <c r="J231" s="495">
        <v>1</v>
      </c>
      <c r="K231" s="495">
        <v>1</v>
      </c>
      <c r="L231" s="181">
        <v>120</v>
      </c>
      <c r="M231" s="181"/>
      <c r="N231" s="182" t="e">
        <f t="shared" si="12"/>
        <v>#DIV/0!</v>
      </c>
      <c r="O231" s="182">
        <f t="shared" si="13"/>
        <v>0</v>
      </c>
      <c r="P231" s="182"/>
      <c r="Q231" s="183">
        <f>IF(L231="nio",0,IF(L231&gt;0,VLOOKUP(G231,'3-Productie normen'!A:M,VLOOKUP(L231,'3-Productie normen'!N:P,2,FALSE),FALSE)))</f>
        <v>0</v>
      </c>
      <c r="R231" s="183">
        <f t="shared" si="14"/>
        <v>0</v>
      </c>
      <c r="S231" s="184">
        <f>VLOOKUP(G231,'3-Productie normen'!A:M,11,FALSE)</f>
        <v>13316.020000000004</v>
      </c>
      <c r="T231" s="184"/>
      <c r="V231" s="140">
        <f t="shared" si="15"/>
        <v>4222.7999999999993</v>
      </c>
    </row>
    <row r="232" spans="1:22" ht="14.15" customHeight="1">
      <c r="A232" s="157">
        <v>233</v>
      </c>
      <c r="B232" s="177" t="s">
        <v>55</v>
      </c>
      <c r="C232" s="177"/>
      <c r="D232" s="142" t="s">
        <v>296</v>
      </c>
      <c r="E232" s="178" t="s">
        <v>476</v>
      </c>
      <c r="F232" s="177" t="s">
        <v>451</v>
      </c>
      <c r="G232" s="177" t="s">
        <v>72</v>
      </c>
      <c r="H232" s="179" t="s">
        <v>288</v>
      </c>
      <c r="I232" s="191">
        <v>5.16</v>
      </c>
      <c r="J232" s="495">
        <v>1</v>
      </c>
      <c r="K232" s="495">
        <v>1</v>
      </c>
      <c r="L232" s="181">
        <v>120</v>
      </c>
      <c r="M232" s="181"/>
      <c r="N232" s="182" t="e">
        <f t="shared" si="12"/>
        <v>#DIV/0!</v>
      </c>
      <c r="O232" s="182">
        <f t="shared" si="13"/>
        <v>0</v>
      </c>
      <c r="P232" s="182"/>
      <c r="Q232" s="183">
        <f>IF(L232="nio",0,IF(L232&gt;0,VLOOKUP(G232,'3-Productie normen'!A:M,VLOOKUP(L232,'3-Productie normen'!N:P,2,FALSE),FALSE)))</f>
        <v>0</v>
      </c>
      <c r="R232" s="183">
        <f t="shared" si="14"/>
        <v>0</v>
      </c>
      <c r="S232" s="184">
        <f>VLOOKUP(G232,'3-Productie normen'!A:M,11,FALSE)</f>
        <v>13316.020000000004</v>
      </c>
      <c r="T232" s="184"/>
      <c r="V232" s="140">
        <f t="shared" si="15"/>
        <v>619.20000000000005</v>
      </c>
    </row>
    <row r="233" spans="1:22" ht="14.15" customHeight="1">
      <c r="A233" s="157">
        <v>234</v>
      </c>
      <c r="B233" s="177" t="s">
        <v>55</v>
      </c>
      <c r="C233" s="177"/>
      <c r="D233" s="142" t="s">
        <v>296</v>
      </c>
      <c r="E233" s="178" t="s">
        <v>477</v>
      </c>
      <c r="F233" s="177" t="s">
        <v>451</v>
      </c>
      <c r="G233" s="177" t="s">
        <v>72</v>
      </c>
      <c r="H233" s="179" t="s">
        <v>134</v>
      </c>
      <c r="I233" s="191">
        <v>78.39</v>
      </c>
      <c r="J233" s="495">
        <v>1</v>
      </c>
      <c r="K233" s="495">
        <v>1</v>
      </c>
      <c r="L233" s="181">
        <v>120</v>
      </c>
      <c r="M233" s="181"/>
      <c r="N233" s="182" t="e">
        <f t="shared" si="12"/>
        <v>#DIV/0!</v>
      </c>
      <c r="O233" s="182">
        <f t="shared" si="13"/>
        <v>0</v>
      </c>
      <c r="P233" s="182"/>
      <c r="Q233" s="183">
        <f>IF(L233="nio",0,IF(L233&gt;0,VLOOKUP(G233,'3-Productie normen'!A:M,VLOOKUP(L233,'3-Productie normen'!N:P,2,FALSE),FALSE)))</f>
        <v>0</v>
      </c>
      <c r="R233" s="183">
        <f t="shared" si="14"/>
        <v>0</v>
      </c>
      <c r="S233" s="184">
        <f>VLOOKUP(G233,'3-Productie normen'!A:M,11,FALSE)</f>
        <v>13316.020000000004</v>
      </c>
      <c r="T233" s="184"/>
      <c r="V233" s="140">
        <f t="shared" si="15"/>
        <v>9406.7999999999993</v>
      </c>
    </row>
    <row r="234" spans="1:22" ht="14.15" customHeight="1">
      <c r="A234" s="157">
        <v>235</v>
      </c>
      <c r="B234" s="177" t="s">
        <v>55</v>
      </c>
      <c r="C234" s="177"/>
      <c r="D234" s="142" t="s">
        <v>296</v>
      </c>
      <c r="E234" s="178" t="s">
        <v>478</v>
      </c>
      <c r="F234" s="179" t="s">
        <v>451</v>
      </c>
      <c r="G234" s="179" t="s">
        <v>72</v>
      </c>
      <c r="H234" s="179" t="s">
        <v>134</v>
      </c>
      <c r="I234" s="191">
        <v>35.06</v>
      </c>
      <c r="J234" s="495">
        <v>1</v>
      </c>
      <c r="K234" s="495">
        <v>1</v>
      </c>
      <c r="L234" s="181">
        <v>120</v>
      </c>
      <c r="M234" s="181"/>
      <c r="N234" s="182" t="e">
        <f t="shared" si="12"/>
        <v>#DIV/0!</v>
      </c>
      <c r="O234" s="182">
        <f t="shared" si="13"/>
        <v>0</v>
      </c>
      <c r="P234" s="182"/>
      <c r="Q234" s="183">
        <f>IF(L234="nio",0,IF(L234&gt;0,VLOOKUP(G234,'3-Productie normen'!A:M,VLOOKUP(L234,'3-Productie normen'!N:P,2,FALSE),FALSE)))</f>
        <v>0</v>
      </c>
      <c r="R234" s="183">
        <f t="shared" si="14"/>
        <v>0</v>
      </c>
      <c r="S234" s="184">
        <f>VLOOKUP(G234,'3-Productie normen'!A:M,11,FALSE)</f>
        <v>13316.020000000004</v>
      </c>
      <c r="T234" s="184"/>
      <c r="V234" s="140">
        <f t="shared" si="15"/>
        <v>4207.2000000000007</v>
      </c>
    </row>
    <row r="235" spans="1:22" ht="14.15" customHeight="1">
      <c r="A235" s="157">
        <v>236</v>
      </c>
      <c r="B235" s="177" t="s">
        <v>55</v>
      </c>
      <c r="C235" s="177"/>
      <c r="D235" s="142" t="s">
        <v>296</v>
      </c>
      <c r="E235" s="178" t="s">
        <v>479</v>
      </c>
      <c r="F235" s="179" t="s">
        <v>451</v>
      </c>
      <c r="G235" s="179" t="s">
        <v>72</v>
      </c>
      <c r="H235" s="179" t="s">
        <v>134</v>
      </c>
      <c r="I235" s="191">
        <v>68.97</v>
      </c>
      <c r="J235" s="495">
        <v>1</v>
      </c>
      <c r="K235" s="495">
        <v>1</v>
      </c>
      <c r="L235" s="181">
        <v>120</v>
      </c>
      <c r="M235" s="181"/>
      <c r="N235" s="182" t="e">
        <f t="shared" si="12"/>
        <v>#DIV/0!</v>
      </c>
      <c r="O235" s="182">
        <f t="shared" si="13"/>
        <v>0</v>
      </c>
      <c r="P235" s="182"/>
      <c r="Q235" s="183">
        <f>IF(L235="nio",0,IF(L235&gt;0,VLOOKUP(G235,'3-Productie normen'!A:M,VLOOKUP(L235,'3-Productie normen'!N:P,2,FALSE),FALSE)))</f>
        <v>0</v>
      </c>
      <c r="R235" s="183">
        <f t="shared" si="14"/>
        <v>0</v>
      </c>
      <c r="S235" s="184">
        <f>VLOOKUP(G235,'3-Productie normen'!A:M,11,FALSE)</f>
        <v>13316.020000000004</v>
      </c>
      <c r="T235" s="184"/>
      <c r="V235" s="140">
        <f t="shared" si="15"/>
        <v>8276.4</v>
      </c>
    </row>
    <row r="236" spans="1:22" ht="14.15" customHeight="1">
      <c r="A236" s="157">
        <v>237</v>
      </c>
      <c r="B236" s="177" t="s">
        <v>55</v>
      </c>
      <c r="C236" s="177"/>
      <c r="D236" s="142" t="s">
        <v>311</v>
      </c>
      <c r="E236" s="178" t="s">
        <v>480</v>
      </c>
      <c r="F236" s="179" t="s">
        <v>481</v>
      </c>
      <c r="G236" s="179" t="s">
        <v>72</v>
      </c>
      <c r="H236" s="179" t="s">
        <v>284</v>
      </c>
      <c r="I236" s="191">
        <v>72.959999999999994</v>
      </c>
      <c r="J236" s="495">
        <v>1</v>
      </c>
      <c r="K236" s="495">
        <v>1</v>
      </c>
      <c r="L236" s="181">
        <v>120</v>
      </c>
      <c r="M236" s="181"/>
      <c r="N236" s="182" t="e">
        <f t="shared" si="12"/>
        <v>#DIV/0!</v>
      </c>
      <c r="O236" s="182">
        <f t="shared" si="13"/>
        <v>0</v>
      </c>
      <c r="P236" s="182"/>
      <c r="Q236" s="183">
        <f>IF(L236="nio",0,IF(L236&gt;0,VLOOKUP(G236,'3-Productie normen'!A:M,VLOOKUP(L236,'3-Productie normen'!N:P,2,FALSE),FALSE)))</f>
        <v>0</v>
      </c>
      <c r="R236" s="183">
        <f t="shared" si="14"/>
        <v>0</v>
      </c>
      <c r="S236" s="184">
        <f>VLOOKUP(G236,'3-Productie normen'!A:M,11,FALSE)</f>
        <v>13316.020000000004</v>
      </c>
      <c r="T236" s="184"/>
      <c r="V236" s="140">
        <f t="shared" si="15"/>
        <v>8755.1999999999989</v>
      </c>
    </row>
    <row r="237" spans="1:22" ht="14.15" customHeight="1">
      <c r="A237" s="157">
        <v>238</v>
      </c>
      <c r="B237" s="177" t="s">
        <v>55</v>
      </c>
      <c r="C237" s="177"/>
      <c r="D237" s="142" t="s">
        <v>311</v>
      </c>
      <c r="E237" s="178" t="s">
        <v>482</v>
      </c>
      <c r="F237" s="179" t="s">
        <v>481</v>
      </c>
      <c r="G237" s="179" t="s">
        <v>72</v>
      </c>
      <c r="H237" s="179" t="s">
        <v>284</v>
      </c>
      <c r="I237" s="191">
        <v>39.93</v>
      </c>
      <c r="J237" s="495">
        <v>1</v>
      </c>
      <c r="K237" s="495">
        <v>1</v>
      </c>
      <c r="L237" s="181">
        <v>120</v>
      </c>
      <c r="M237" s="181"/>
      <c r="N237" s="182" t="e">
        <f t="shared" si="12"/>
        <v>#DIV/0!</v>
      </c>
      <c r="O237" s="182">
        <f t="shared" si="13"/>
        <v>0</v>
      </c>
      <c r="P237" s="182"/>
      <c r="Q237" s="183">
        <f>IF(L237="nio",0,IF(L237&gt;0,VLOOKUP(G237,'3-Productie normen'!A:M,VLOOKUP(L237,'3-Productie normen'!N:P,2,FALSE),FALSE)))</f>
        <v>0</v>
      </c>
      <c r="R237" s="183">
        <f t="shared" si="14"/>
        <v>0</v>
      </c>
      <c r="S237" s="184">
        <f>VLOOKUP(G237,'3-Productie normen'!A:M,11,FALSE)</f>
        <v>13316.020000000004</v>
      </c>
      <c r="T237" s="184"/>
      <c r="V237" s="140">
        <f t="shared" si="15"/>
        <v>4791.6000000000004</v>
      </c>
    </row>
    <row r="238" spans="1:22" ht="14.15" customHeight="1">
      <c r="A238" s="157">
        <v>239</v>
      </c>
      <c r="B238" s="177" t="s">
        <v>55</v>
      </c>
      <c r="C238" s="177"/>
      <c r="D238" s="194" t="s">
        <v>340</v>
      </c>
      <c r="E238" s="194" t="s">
        <v>483</v>
      </c>
      <c r="F238" s="194" t="s">
        <v>481</v>
      </c>
      <c r="G238" s="194" t="s">
        <v>72</v>
      </c>
      <c r="H238" s="195" t="s">
        <v>284</v>
      </c>
      <c r="I238" s="194">
        <v>72.94</v>
      </c>
      <c r="J238" s="495">
        <v>1</v>
      </c>
      <c r="K238" s="495">
        <v>1</v>
      </c>
      <c r="L238" s="181">
        <v>120</v>
      </c>
      <c r="M238" s="181"/>
      <c r="N238" s="182" t="e">
        <f t="shared" si="12"/>
        <v>#DIV/0!</v>
      </c>
      <c r="O238" s="182">
        <f t="shared" si="13"/>
        <v>0</v>
      </c>
      <c r="P238" s="182"/>
      <c r="Q238" s="183">
        <f>IF(L238="nio",0,IF(L238&gt;0,VLOOKUP(G238,'3-Productie normen'!A:M,VLOOKUP(L238,'3-Productie normen'!N:P,2,FALSE),FALSE)))</f>
        <v>0</v>
      </c>
      <c r="R238" s="183">
        <f t="shared" si="14"/>
        <v>0</v>
      </c>
      <c r="S238" s="184">
        <f>VLOOKUP(G238,'3-Productie normen'!A:M,11,FALSE)</f>
        <v>13316.020000000004</v>
      </c>
      <c r="T238" s="184"/>
      <c r="V238" s="140">
        <f t="shared" si="15"/>
        <v>8752.7999999999993</v>
      </c>
    </row>
    <row r="239" spans="1:22" ht="14.15" customHeight="1">
      <c r="A239" s="157">
        <v>240</v>
      </c>
      <c r="B239" s="177" t="s">
        <v>55</v>
      </c>
      <c r="C239" s="177"/>
      <c r="D239" s="194" t="s">
        <v>340</v>
      </c>
      <c r="E239" s="194" t="s">
        <v>484</v>
      </c>
      <c r="F239" s="194" t="s">
        <v>481</v>
      </c>
      <c r="G239" s="194" t="s">
        <v>72</v>
      </c>
      <c r="H239" s="195" t="s">
        <v>284</v>
      </c>
      <c r="I239" s="194">
        <v>76.62</v>
      </c>
      <c r="J239" s="495">
        <v>1</v>
      </c>
      <c r="K239" s="495">
        <v>1</v>
      </c>
      <c r="L239" s="181">
        <v>120</v>
      </c>
      <c r="M239" s="181"/>
      <c r="N239" s="182" t="e">
        <f t="shared" si="12"/>
        <v>#DIV/0!</v>
      </c>
      <c r="O239" s="182">
        <f t="shared" si="13"/>
        <v>0</v>
      </c>
      <c r="P239" s="182"/>
      <c r="Q239" s="183">
        <f>IF(L239="nio",0,IF(L239&gt;0,VLOOKUP(G239,'3-Productie normen'!A:M,VLOOKUP(L239,'3-Productie normen'!N:P,2,FALSE),FALSE)))</f>
        <v>0</v>
      </c>
      <c r="R239" s="183">
        <f t="shared" si="14"/>
        <v>0</v>
      </c>
      <c r="S239" s="184">
        <f>VLOOKUP(G239,'3-Productie normen'!A:M,11,FALSE)</f>
        <v>13316.020000000004</v>
      </c>
      <c r="T239" s="184"/>
      <c r="V239" s="140">
        <f t="shared" si="15"/>
        <v>9194.4000000000015</v>
      </c>
    </row>
    <row r="240" spans="1:22" ht="14.15" customHeight="1">
      <c r="A240" s="157">
        <v>241</v>
      </c>
      <c r="B240" s="177" t="s">
        <v>55</v>
      </c>
      <c r="C240" s="177"/>
      <c r="D240" s="194" t="s">
        <v>128</v>
      </c>
      <c r="E240" s="194" t="s">
        <v>485</v>
      </c>
      <c r="F240" s="194" t="s">
        <v>486</v>
      </c>
      <c r="G240" s="194" t="s">
        <v>72</v>
      </c>
      <c r="H240" s="195" t="s">
        <v>134</v>
      </c>
      <c r="I240" s="194">
        <v>8.18</v>
      </c>
      <c r="J240" s="495">
        <v>1</v>
      </c>
      <c r="K240" s="495">
        <v>1</v>
      </c>
      <c r="L240" s="181">
        <v>200</v>
      </c>
      <c r="M240" s="181"/>
      <c r="N240" s="182" t="e">
        <f t="shared" si="12"/>
        <v>#DIV/0!</v>
      </c>
      <c r="O240" s="182">
        <f t="shared" si="13"/>
        <v>0</v>
      </c>
      <c r="P240" s="182"/>
      <c r="Q240" s="183">
        <f>IF(L240="nio",0,IF(L240&gt;0,VLOOKUP(G240,'3-Productie normen'!A:M,VLOOKUP(L240,'3-Productie normen'!N:P,2,FALSE),FALSE)))</f>
        <v>0</v>
      </c>
      <c r="R240" s="183">
        <f t="shared" si="14"/>
        <v>0</v>
      </c>
      <c r="S240" s="184">
        <f>VLOOKUP(G240,'3-Productie normen'!A:M,11,FALSE)</f>
        <v>13316.020000000004</v>
      </c>
      <c r="T240" s="184"/>
      <c r="V240" s="140">
        <f t="shared" si="15"/>
        <v>1636</v>
      </c>
    </row>
    <row r="241" spans="1:22" ht="14.15" customHeight="1">
      <c r="A241" s="157">
        <v>242</v>
      </c>
      <c r="B241" s="177" t="s">
        <v>55</v>
      </c>
      <c r="C241" s="177"/>
      <c r="D241" s="194" t="s">
        <v>128</v>
      </c>
      <c r="E241" s="194" t="s">
        <v>487</v>
      </c>
      <c r="F241" s="194" t="s">
        <v>451</v>
      </c>
      <c r="G241" s="194" t="s">
        <v>72</v>
      </c>
      <c r="H241" s="195" t="s">
        <v>288</v>
      </c>
      <c r="I241" s="194">
        <v>308.08</v>
      </c>
      <c r="J241" s="495">
        <v>1</v>
      </c>
      <c r="K241" s="495">
        <v>1</v>
      </c>
      <c r="L241" s="181">
        <v>200</v>
      </c>
      <c r="M241" s="181"/>
      <c r="N241" s="182" t="e">
        <f t="shared" si="12"/>
        <v>#DIV/0!</v>
      </c>
      <c r="O241" s="182">
        <f t="shared" si="13"/>
        <v>0</v>
      </c>
      <c r="P241" s="182"/>
      <c r="Q241" s="183">
        <f>IF(L241="nio",0,IF(L241&gt;0,VLOOKUP(G241,'3-Productie normen'!A:M,VLOOKUP(L241,'3-Productie normen'!N:P,2,FALSE),FALSE)))</f>
        <v>0</v>
      </c>
      <c r="R241" s="183">
        <f t="shared" si="14"/>
        <v>0</v>
      </c>
      <c r="S241" s="184">
        <f>VLOOKUP(G241,'3-Productie normen'!A:M,11,FALSE)</f>
        <v>13316.020000000004</v>
      </c>
      <c r="T241" s="184"/>
      <c r="V241" s="140">
        <f t="shared" si="15"/>
        <v>61616</v>
      </c>
    </row>
    <row r="242" spans="1:22" ht="14.15" customHeight="1">
      <c r="A242" s="157">
        <v>243</v>
      </c>
      <c r="B242" s="177" t="s">
        <v>55</v>
      </c>
      <c r="C242" s="177"/>
      <c r="D242" s="194" t="s">
        <v>128</v>
      </c>
      <c r="E242" s="194" t="s">
        <v>487</v>
      </c>
      <c r="F242" s="194" t="s">
        <v>451</v>
      </c>
      <c r="G242" s="194" t="s">
        <v>72</v>
      </c>
      <c r="H242" s="195" t="s">
        <v>454</v>
      </c>
      <c r="I242" s="194">
        <v>14.4</v>
      </c>
      <c r="J242" s="495">
        <v>1</v>
      </c>
      <c r="K242" s="495">
        <v>1</v>
      </c>
      <c r="L242" s="181">
        <v>200</v>
      </c>
      <c r="M242" s="181"/>
      <c r="N242" s="182" t="e">
        <f t="shared" si="12"/>
        <v>#DIV/0!</v>
      </c>
      <c r="O242" s="182">
        <f t="shared" si="13"/>
        <v>0</v>
      </c>
      <c r="P242" s="182"/>
      <c r="Q242" s="183">
        <f>IF(L242="nio",0,IF(L242&gt;0,VLOOKUP(G242,'3-Productie normen'!A:M,VLOOKUP(L242,'3-Productie normen'!N:P,2,FALSE),FALSE)))</f>
        <v>0</v>
      </c>
      <c r="R242" s="183">
        <f t="shared" si="14"/>
        <v>0</v>
      </c>
      <c r="S242" s="184">
        <f>VLOOKUP(G242,'3-Productie normen'!A:M,11,FALSE)</f>
        <v>13316.020000000004</v>
      </c>
      <c r="T242" s="184"/>
      <c r="V242" s="140">
        <f t="shared" si="15"/>
        <v>2880</v>
      </c>
    </row>
    <row r="243" spans="1:22" ht="14.15" customHeight="1">
      <c r="A243" s="157">
        <v>244</v>
      </c>
      <c r="B243" s="177" t="s">
        <v>55</v>
      </c>
      <c r="C243" s="177"/>
      <c r="D243" s="194" t="s">
        <v>128</v>
      </c>
      <c r="E243" s="194" t="s">
        <v>488</v>
      </c>
      <c r="F243" s="194" t="s">
        <v>451</v>
      </c>
      <c r="G243" s="194" t="s">
        <v>72</v>
      </c>
      <c r="H243" s="194" t="s">
        <v>288</v>
      </c>
      <c r="I243" s="194">
        <v>97.32</v>
      </c>
      <c r="J243" s="495">
        <v>1</v>
      </c>
      <c r="K243" s="495">
        <v>1</v>
      </c>
      <c r="L243" s="181">
        <v>200</v>
      </c>
      <c r="M243" s="181"/>
      <c r="N243" s="182" t="e">
        <f t="shared" si="12"/>
        <v>#DIV/0!</v>
      </c>
      <c r="O243" s="182">
        <f t="shared" si="13"/>
        <v>0</v>
      </c>
      <c r="P243" s="182"/>
      <c r="Q243" s="183">
        <f>IF(L243="nio",0,IF(L243&gt;0,VLOOKUP(G243,'3-Productie normen'!A:M,VLOOKUP(L243,'3-Productie normen'!N:P,2,FALSE),FALSE)))</f>
        <v>0</v>
      </c>
      <c r="R243" s="183">
        <f t="shared" si="14"/>
        <v>0</v>
      </c>
      <c r="S243" s="184">
        <f>VLOOKUP(G243,'3-Productie normen'!A:M,11,FALSE)</f>
        <v>13316.020000000004</v>
      </c>
      <c r="T243" s="184"/>
      <c r="V243" s="140">
        <f t="shared" si="15"/>
        <v>19464</v>
      </c>
    </row>
    <row r="244" spans="1:22" ht="14.15" customHeight="1">
      <c r="A244" s="157">
        <v>245</v>
      </c>
      <c r="B244" s="177" t="s">
        <v>55</v>
      </c>
      <c r="C244" s="177"/>
      <c r="D244" s="194" t="s">
        <v>489</v>
      </c>
      <c r="E244" s="194" t="s">
        <v>490</v>
      </c>
      <c r="F244" s="194" t="s">
        <v>451</v>
      </c>
      <c r="G244" s="194" t="s">
        <v>72</v>
      </c>
      <c r="H244" s="194" t="s">
        <v>491</v>
      </c>
      <c r="I244" s="194">
        <v>185.23</v>
      </c>
      <c r="J244" s="495">
        <v>1</v>
      </c>
      <c r="K244" s="495">
        <v>1</v>
      </c>
      <c r="L244" s="181">
        <v>200</v>
      </c>
      <c r="M244" s="181"/>
      <c r="N244" s="182" t="e">
        <f t="shared" si="12"/>
        <v>#DIV/0!</v>
      </c>
      <c r="O244" s="182">
        <f t="shared" si="13"/>
        <v>0</v>
      </c>
      <c r="P244" s="182"/>
      <c r="Q244" s="183">
        <f>IF(L244="nio",0,IF(L244&gt;0,VLOOKUP(G244,'3-Productie normen'!A:M,VLOOKUP(L244,'3-Productie normen'!N:P,2,FALSE),FALSE)))</f>
        <v>0</v>
      </c>
      <c r="R244" s="183">
        <f t="shared" si="14"/>
        <v>0</v>
      </c>
      <c r="S244" s="184">
        <f>VLOOKUP(G244,'3-Productie normen'!A:M,11,FALSE)</f>
        <v>13316.020000000004</v>
      </c>
      <c r="T244" s="184"/>
      <c r="V244" s="140">
        <f t="shared" si="15"/>
        <v>37046</v>
      </c>
    </row>
    <row r="245" spans="1:22" ht="14.15" customHeight="1">
      <c r="A245" s="157">
        <v>246</v>
      </c>
      <c r="B245" s="177" t="s">
        <v>55</v>
      </c>
      <c r="C245" s="177"/>
      <c r="D245" s="194" t="s">
        <v>185</v>
      </c>
      <c r="E245" s="194" t="s">
        <v>492</v>
      </c>
      <c r="F245" s="194" t="s">
        <v>451</v>
      </c>
      <c r="G245" s="194" t="s">
        <v>72</v>
      </c>
      <c r="H245" s="194" t="s">
        <v>454</v>
      </c>
      <c r="I245" s="194">
        <v>14.4</v>
      </c>
      <c r="J245" s="495">
        <v>1</v>
      </c>
      <c r="K245" s="495">
        <v>1</v>
      </c>
      <c r="L245" s="181">
        <v>200</v>
      </c>
      <c r="M245" s="181"/>
      <c r="N245" s="182" t="e">
        <f t="shared" si="12"/>
        <v>#DIV/0!</v>
      </c>
      <c r="O245" s="182">
        <f t="shared" si="13"/>
        <v>0</v>
      </c>
      <c r="P245" s="182"/>
      <c r="Q245" s="183">
        <f>IF(L245="nio",0,IF(L245&gt;0,VLOOKUP(G245,'3-Productie normen'!A:M,VLOOKUP(L245,'3-Productie normen'!N:P,2,FALSE),FALSE)))</f>
        <v>0</v>
      </c>
      <c r="R245" s="183">
        <f t="shared" si="14"/>
        <v>0</v>
      </c>
      <c r="S245" s="184">
        <f>VLOOKUP(G245,'3-Productie normen'!A:M,11,FALSE)</f>
        <v>13316.020000000004</v>
      </c>
      <c r="T245" s="184"/>
      <c r="V245" s="140">
        <f t="shared" si="15"/>
        <v>2880</v>
      </c>
    </row>
    <row r="246" spans="1:22" ht="14.15" customHeight="1">
      <c r="A246" s="157">
        <v>247</v>
      </c>
      <c r="B246" s="177" t="s">
        <v>55</v>
      </c>
      <c r="C246" s="177"/>
      <c r="D246" s="194" t="s">
        <v>185</v>
      </c>
      <c r="E246" s="194" t="s">
        <v>492</v>
      </c>
      <c r="F246" s="194" t="s">
        <v>451</v>
      </c>
      <c r="G246" s="194" t="s">
        <v>72</v>
      </c>
      <c r="H246" s="194" t="s">
        <v>134</v>
      </c>
      <c r="I246" s="194">
        <v>384.56</v>
      </c>
      <c r="J246" s="495">
        <v>1</v>
      </c>
      <c r="K246" s="495">
        <v>1</v>
      </c>
      <c r="L246" s="181">
        <v>200</v>
      </c>
      <c r="M246" s="181"/>
      <c r="N246" s="182" t="e">
        <f t="shared" si="12"/>
        <v>#DIV/0!</v>
      </c>
      <c r="O246" s="182">
        <f t="shared" si="13"/>
        <v>0</v>
      </c>
      <c r="P246" s="182"/>
      <c r="Q246" s="183">
        <f>IF(L246="nio",0,IF(L246&gt;0,VLOOKUP(G246,'3-Productie normen'!A:M,VLOOKUP(L246,'3-Productie normen'!N:P,2,FALSE),FALSE)))</f>
        <v>0</v>
      </c>
      <c r="R246" s="183">
        <f t="shared" si="14"/>
        <v>0</v>
      </c>
      <c r="S246" s="184">
        <f>VLOOKUP(G246,'3-Productie normen'!A:M,11,FALSE)</f>
        <v>13316.020000000004</v>
      </c>
      <c r="T246" s="184"/>
      <c r="V246" s="140">
        <f t="shared" si="15"/>
        <v>76912</v>
      </c>
    </row>
    <row r="247" spans="1:22" ht="14.15" customHeight="1">
      <c r="A247" s="157">
        <v>248</v>
      </c>
      <c r="B247" s="177" t="s">
        <v>55</v>
      </c>
      <c r="C247" s="177"/>
      <c r="D247" s="194" t="s">
        <v>185</v>
      </c>
      <c r="E247" s="194" t="s">
        <v>493</v>
      </c>
      <c r="F247" s="194" t="s">
        <v>451</v>
      </c>
      <c r="G247" s="194" t="s">
        <v>72</v>
      </c>
      <c r="H247" s="194" t="s">
        <v>288</v>
      </c>
      <c r="I247" s="194">
        <v>92.83</v>
      </c>
      <c r="J247" s="495">
        <v>1</v>
      </c>
      <c r="K247" s="495">
        <v>1</v>
      </c>
      <c r="L247" s="181">
        <v>200</v>
      </c>
      <c r="M247" s="181"/>
      <c r="N247" s="182" t="e">
        <f t="shared" si="12"/>
        <v>#DIV/0!</v>
      </c>
      <c r="O247" s="182">
        <f t="shared" si="13"/>
        <v>0</v>
      </c>
      <c r="P247" s="182"/>
      <c r="Q247" s="183">
        <f>IF(L247="nio",0,IF(L247&gt;0,VLOOKUP(G247,'3-Productie normen'!A:M,VLOOKUP(L247,'3-Productie normen'!N:P,2,FALSE),FALSE)))</f>
        <v>0</v>
      </c>
      <c r="R247" s="183">
        <f t="shared" si="14"/>
        <v>0</v>
      </c>
      <c r="S247" s="184">
        <f>VLOOKUP(G247,'3-Productie normen'!A:M,11,FALSE)</f>
        <v>13316.020000000004</v>
      </c>
      <c r="T247" s="184"/>
      <c r="V247" s="140">
        <f t="shared" si="15"/>
        <v>18566</v>
      </c>
    </row>
    <row r="248" spans="1:22" ht="14.15" customHeight="1">
      <c r="A248" s="157">
        <v>249</v>
      </c>
      <c r="B248" s="177" t="s">
        <v>55</v>
      </c>
      <c r="C248" s="177"/>
      <c r="D248" s="194" t="s">
        <v>213</v>
      </c>
      <c r="E248" s="194" t="s">
        <v>494</v>
      </c>
      <c r="F248" s="194" t="s">
        <v>451</v>
      </c>
      <c r="G248" s="194" t="s">
        <v>72</v>
      </c>
      <c r="H248" s="194" t="s">
        <v>134</v>
      </c>
      <c r="I248" s="194">
        <v>17.21</v>
      </c>
      <c r="J248" s="495">
        <v>1</v>
      </c>
      <c r="K248" s="495">
        <v>1</v>
      </c>
      <c r="L248" s="181">
        <v>200</v>
      </c>
      <c r="M248" s="181"/>
      <c r="N248" s="182" t="e">
        <f t="shared" si="12"/>
        <v>#DIV/0!</v>
      </c>
      <c r="O248" s="182">
        <f t="shared" si="13"/>
        <v>0</v>
      </c>
      <c r="P248" s="182"/>
      <c r="Q248" s="183">
        <f>IF(L248="nio",0,IF(L248&gt;0,VLOOKUP(G248,'3-Productie normen'!A:M,VLOOKUP(L248,'3-Productie normen'!N:P,2,FALSE),FALSE)))</f>
        <v>0</v>
      </c>
      <c r="R248" s="183">
        <f t="shared" si="14"/>
        <v>0</v>
      </c>
      <c r="S248" s="184">
        <f>VLOOKUP(G248,'3-Productie normen'!A:M,11,FALSE)</f>
        <v>13316.020000000004</v>
      </c>
      <c r="T248" s="184"/>
      <c r="V248" s="140">
        <f t="shared" si="15"/>
        <v>3442</v>
      </c>
    </row>
    <row r="249" spans="1:22" ht="14.15" customHeight="1">
      <c r="A249" s="157">
        <v>250</v>
      </c>
      <c r="B249" s="177" t="s">
        <v>55</v>
      </c>
      <c r="C249" s="177"/>
      <c r="D249" s="194" t="s">
        <v>213</v>
      </c>
      <c r="E249" s="194" t="s">
        <v>494</v>
      </c>
      <c r="F249" s="194" t="s">
        <v>451</v>
      </c>
      <c r="G249" s="194" t="s">
        <v>72</v>
      </c>
      <c r="H249" s="194" t="s">
        <v>288</v>
      </c>
      <c r="I249" s="194">
        <v>400.75</v>
      </c>
      <c r="J249" s="495">
        <v>1</v>
      </c>
      <c r="K249" s="495">
        <v>1</v>
      </c>
      <c r="L249" s="181">
        <v>200</v>
      </c>
      <c r="M249" s="181"/>
      <c r="N249" s="182" t="e">
        <f t="shared" si="12"/>
        <v>#DIV/0!</v>
      </c>
      <c r="O249" s="182">
        <f t="shared" si="13"/>
        <v>0</v>
      </c>
      <c r="P249" s="182"/>
      <c r="Q249" s="183">
        <f>IF(L249="nio",0,IF(L249&gt;0,VLOOKUP(G249,'3-Productie normen'!A:M,VLOOKUP(L249,'3-Productie normen'!N:P,2,FALSE),FALSE)))</f>
        <v>0</v>
      </c>
      <c r="R249" s="183">
        <f t="shared" si="14"/>
        <v>0</v>
      </c>
      <c r="S249" s="184">
        <f>VLOOKUP(G249,'3-Productie normen'!A:M,11,FALSE)</f>
        <v>13316.020000000004</v>
      </c>
      <c r="T249" s="184"/>
      <c r="V249" s="140">
        <f t="shared" si="15"/>
        <v>80150</v>
      </c>
    </row>
    <row r="250" spans="1:22" ht="14.15" customHeight="1">
      <c r="A250" s="157">
        <v>251</v>
      </c>
      <c r="B250" s="177" t="s">
        <v>55</v>
      </c>
      <c r="C250" s="177"/>
      <c r="D250" s="194" t="s">
        <v>213</v>
      </c>
      <c r="E250" s="194" t="s">
        <v>495</v>
      </c>
      <c r="F250" s="194" t="s">
        <v>451</v>
      </c>
      <c r="G250" s="194" t="s">
        <v>72</v>
      </c>
      <c r="H250" s="194" t="s">
        <v>288</v>
      </c>
      <c r="I250" s="194">
        <v>92.81</v>
      </c>
      <c r="J250" s="495">
        <v>1</v>
      </c>
      <c r="K250" s="495">
        <v>1</v>
      </c>
      <c r="L250" s="181">
        <v>200</v>
      </c>
      <c r="M250" s="181"/>
      <c r="N250" s="182" t="e">
        <f t="shared" si="12"/>
        <v>#DIV/0!</v>
      </c>
      <c r="O250" s="182">
        <f t="shared" si="13"/>
        <v>0</v>
      </c>
      <c r="P250" s="182"/>
      <c r="Q250" s="183">
        <f>IF(L250="nio",0,IF(L250&gt;0,VLOOKUP(G250,'3-Productie normen'!A:M,VLOOKUP(L250,'3-Productie normen'!N:P,2,FALSE),FALSE)))</f>
        <v>0</v>
      </c>
      <c r="R250" s="183">
        <f t="shared" si="14"/>
        <v>0</v>
      </c>
      <c r="S250" s="184">
        <f>VLOOKUP(G250,'3-Productie normen'!A:M,11,FALSE)</f>
        <v>13316.020000000004</v>
      </c>
      <c r="T250" s="184"/>
      <c r="V250" s="140">
        <f t="shared" si="15"/>
        <v>18562</v>
      </c>
    </row>
    <row r="251" spans="1:22" ht="14.15" customHeight="1">
      <c r="A251" s="157">
        <v>252</v>
      </c>
      <c r="B251" s="177" t="s">
        <v>55</v>
      </c>
      <c r="C251" s="177"/>
      <c r="D251" s="194" t="s">
        <v>419</v>
      </c>
      <c r="E251" s="194" t="s">
        <v>496</v>
      </c>
      <c r="F251" s="194" t="s">
        <v>451</v>
      </c>
      <c r="G251" s="194" t="s">
        <v>72</v>
      </c>
      <c r="H251" s="194" t="s">
        <v>454</v>
      </c>
      <c r="I251" s="194">
        <v>21.93</v>
      </c>
      <c r="J251" s="495">
        <v>1</v>
      </c>
      <c r="K251" s="495">
        <v>1</v>
      </c>
      <c r="L251" s="181">
        <v>200</v>
      </c>
      <c r="M251" s="181"/>
      <c r="N251" s="182" t="e">
        <f t="shared" si="12"/>
        <v>#DIV/0!</v>
      </c>
      <c r="O251" s="182">
        <f t="shared" si="13"/>
        <v>0</v>
      </c>
      <c r="P251" s="182"/>
      <c r="Q251" s="183">
        <f>IF(L251="nio",0,IF(L251&gt;0,VLOOKUP(G251,'3-Productie normen'!A:M,VLOOKUP(L251,'3-Productie normen'!N:P,2,FALSE),FALSE)))</f>
        <v>0</v>
      </c>
      <c r="R251" s="183">
        <f t="shared" si="14"/>
        <v>0</v>
      </c>
      <c r="S251" s="184">
        <f>VLOOKUP(G251,'3-Productie normen'!A:M,11,FALSE)</f>
        <v>13316.020000000004</v>
      </c>
      <c r="T251" s="184"/>
      <c r="V251" s="140">
        <f t="shared" si="15"/>
        <v>4386</v>
      </c>
    </row>
    <row r="252" spans="1:22" ht="14.15" customHeight="1">
      <c r="A252" s="157">
        <v>253</v>
      </c>
      <c r="B252" s="177" t="s">
        <v>55</v>
      </c>
      <c r="C252" s="177"/>
      <c r="D252" s="194" t="s">
        <v>419</v>
      </c>
      <c r="E252" s="194" t="s">
        <v>496</v>
      </c>
      <c r="F252" s="194" t="s">
        <v>451</v>
      </c>
      <c r="G252" s="194" t="s">
        <v>72</v>
      </c>
      <c r="H252" s="194" t="s">
        <v>288</v>
      </c>
      <c r="I252" s="194">
        <v>242.42</v>
      </c>
      <c r="J252" s="495">
        <v>1</v>
      </c>
      <c r="K252" s="495">
        <v>1</v>
      </c>
      <c r="L252" s="181">
        <v>200</v>
      </c>
      <c r="M252" s="181"/>
      <c r="N252" s="182" t="e">
        <f t="shared" si="12"/>
        <v>#DIV/0!</v>
      </c>
      <c r="O252" s="182">
        <f t="shared" si="13"/>
        <v>0</v>
      </c>
      <c r="P252" s="182"/>
      <c r="Q252" s="183">
        <f>IF(L252="nio",0,IF(L252&gt;0,VLOOKUP(G252,'3-Productie normen'!A:M,VLOOKUP(L252,'3-Productie normen'!N:P,2,FALSE),FALSE)))</f>
        <v>0</v>
      </c>
      <c r="R252" s="183">
        <f t="shared" si="14"/>
        <v>0</v>
      </c>
      <c r="S252" s="184">
        <f>VLOOKUP(G252,'3-Productie normen'!A:M,11,FALSE)</f>
        <v>13316.020000000004</v>
      </c>
      <c r="T252" s="184"/>
      <c r="V252" s="140">
        <f t="shared" si="15"/>
        <v>48484</v>
      </c>
    </row>
    <row r="253" spans="1:22" ht="14.15" customHeight="1">
      <c r="A253" s="157">
        <v>254</v>
      </c>
      <c r="B253" s="177" t="s">
        <v>55</v>
      </c>
      <c r="C253" s="177"/>
      <c r="D253" s="194" t="s">
        <v>419</v>
      </c>
      <c r="E253" s="194" t="s">
        <v>497</v>
      </c>
      <c r="F253" s="194" t="s">
        <v>451</v>
      </c>
      <c r="G253" s="194" t="s">
        <v>72</v>
      </c>
      <c r="H253" s="194" t="s">
        <v>288</v>
      </c>
      <c r="I253" s="194">
        <v>96.03</v>
      </c>
      <c r="J253" s="495">
        <v>1</v>
      </c>
      <c r="K253" s="495">
        <v>1</v>
      </c>
      <c r="L253" s="181">
        <v>200</v>
      </c>
      <c r="M253" s="181"/>
      <c r="N253" s="182" t="e">
        <f t="shared" si="12"/>
        <v>#DIV/0!</v>
      </c>
      <c r="O253" s="182">
        <f t="shared" si="13"/>
        <v>0</v>
      </c>
      <c r="P253" s="182"/>
      <c r="Q253" s="183">
        <f>IF(L253="nio",0,IF(L253&gt;0,VLOOKUP(G253,'3-Productie normen'!A:M,VLOOKUP(L253,'3-Productie normen'!N:P,2,FALSE),FALSE)))</f>
        <v>0</v>
      </c>
      <c r="R253" s="183">
        <f t="shared" si="14"/>
        <v>0</v>
      </c>
      <c r="S253" s="184">
        <f>VLOOKUP(G253,'3-Productie normen'!A:M,11,FALSE)</f>
        <v>13316.020000000004</v>
      </c>
      <c r="T253" s="184"/>
      <c r="V253" s="140">
        <f t="shared" si="15"/>
        <v>19206</v>
      </c>
    </row>
    <row r="254" spans="1:22" ht="14.15" customHeight="1">
      <c r="A254" s="157">
        <v>255</v>
      </c>
      <c r="B254" s="177" t="s">
        <v>55</v>
      </c>
      <c r="C254" s="177"/>
      <c r="D254" s="194" t="s">
        <v>262</v>
      </c>
      <c r="E254" s="194" t="s">
        <v>498</v>
      </c>
      <c r="F254" s="194" t="s">
        <v>451</v>
      </c>
      <c r="G254" s="194" t="s">
        <v>72</v>
      </c>
      <c r="H254" s="194" t="s">
        <v>454</v>
      </c>
      <c r="I254" s="194">
        <v>27.72</v>
      </c>
      <c r="J254" s="495">
        <v>1</v>
      </c>
      <c r="K254" s="495">
        <v>1</v>
      </c>
      <c r="L254" s="181">
        <v>200</v>
      </c>
      <c r="M254" s="181"/>
      <c r="N254" s="182" t="e">
        <f t="shared" si="12"/>
        <v>#DIV/0!</v>
      </c>
      <c r="O254" s="182">
        <f t="shared" si="13"/>
        <v>0</v>
      </c>
      <c r="P254" s="182"/>
      <c r="Q254" s="183">
        <f>IF(L254="nio",0,IF(L254&gt;0,VLOOKUP(G254,'3-Productie normen'!A:M,VLOOKUP(L254,'3-Productie normen'!N:P,2,FALSE),FALSE)))</f>
        <v>0</v>
      </c>
      <c r="R254" s="183">
        <f t="shared" si="14"/>
        <v>0</v>
      </c>
      <c r="S254" s="184">
        <f>VLOOKUP(G254,'3-Productie normen'!A:M,11,FALSE)</f>
        <v>13316.020000000004</v>
      </c>
      <c r="T254" s="184"/>
      <c r="V254" s="140">
        <f t="shared" si="15"/>
        <v>5544</v>
      </c>
    </row>
    <row r="255" spans="1:22" ht="14.15" customHeight="1">
      <c r="A255" s="157">
        <v>256</v>
      </c>
      <c r="B255" s="177" t="s">
        <v>55</v>
      </c>
      <c r="C255" s="177"/>
      <c r="D255" s="194" t="s">
        <v>262</v>
      </c>
      <c r="E255" s="194" t="s">
        <v>498</v>
      </c>
      <c r="F255" s="194" t="s">
        <v>451</v>
      </c>
      <c r="G255" s="194" t="s">
        <v>72</v>
      </c>
      <c r="H255" s="194" t="s">
        <v>134</v>
      </c>
      <c r="I255" s="194">
        <v>64.739999999999995</v>
      </c>
      <c r="J255" s="495">
        <v>1</v>
      </c>
      <c r="K255" s="495">
        <v>1</v>
      </c>
      <c r="L255" s="181">
        <v>200</v>
      </c>
      <c r="M255" s="181"/>
      <c r="N255" s="182" t="e">
        <f t="shared" si="12"/>
        <v>#DIV/0!</v>
      </c>
      <c r="O255" s="182">
        <f t="shared" si="13"/>
        <v>0</v>
      </c>
      <c r="P255" s="182"/>
      <c r="Q255" s="183">
        <f>IF(L255="nio",0,IF(L255&gt;0,VLOOKUP(G255,'3-Productie normen'!A:M,VLOOKUP(L255,'3-Productie normen'!N:P,2,FALSE),FALSE)))</f>
        <v>0</v>
      </c>
      <c r="R255" s="183">
        <f t="shared" si="14"/>
        <v>0</v>
      </c>
      <c r="S255" s="184">
        <f>VLOOKUP(G255,'3-Productie normen'!A:M,11,FALSE)</f>
        <v>13316.020000000004</v>
      </c>
      <c r="T255" s="184"/>
      <c r="V255" s="140">
        <f t="shared" si="15"/>
        <v>12947.999999999998</v>
      </c>
    </row>
    <row r="256" spans="1:22" ht="14.15" customHeight="1">
      <c r="A256" s="157">
        <v>257</v>
      </c>
      <c r="B256" s="177" t="s">
        <v>55</v>
      </c>
      <c r="C256" s="177"/>
      <c r="D256" s="194" t="s">
        <v>262</v>
      </c>
      <c r="E256" s="194" t="s">
        <v>498</v>
      </c>
      <c r="F256" s="194" t="s">
        <v>451</v>
      </c>
      <c r="G256" s="194" t="s">
        <v>72</v>
      </c>
      <c r="H256" s="194" t="s">
        <v>288</v>
      </c>
      <c r="I256" s="194">
        <v>299.17</v>
      </c>
      <c r="J256" s="495">
        <v>1</v>
      </c>
      <c r="K256" s="495">
        <v>1</v>
      </c>
      <c r="L256" s="181">
        <v>200</v>
      </c>
      <c r="M256" s="181"/>
      <c r="N256" s="182" t="e">
        <f t="shared" si="12"/>
        <v>#DIV/0!</v>
      </c>
      <c r="O256" s="182">
        <f t="shared" si="13"/>
        <v>0</v>
      </c>
      <c r="P256" s="182"/>
      <c r="Q256" s="183">
        <f>IF(L256="nio",0,IF(L256&gt;0,VLOOKUP(G256,'3-Productie normen'!A:M,VLOOKUP(L256,'3-Productie normen'!N:P,2,FALSE),FALSE)))</f>
        <v>0</v>
      </c>
      <c r="R256" s="183">
        <f t="shared" si="14"/>
        <v>0</v>
      </c>
      <c r="S256" s="184">
        <f>VLOOKUP(G256,'3-Productie normen'!A:M,11,FALSE)</f>
        <v>13316.020000000004</v>
      </c>
      <c r="T256" s="184"/>
      <c r="V256" s="140">
        <f t="shared" si="15"/>
        <v>59834</v>
      </c>
    </row>
    <row r="257" spans="1:22" ht="14.15" customHeight="1">
      <c r="A257" s="157">
        <v>258</v>
      </c>
      <c r="B257" s="177" t="s">
        <v>55</v>
      </c>
      <c r="C257" s="177"/>
      <c r="D257" s="194" t="s">
        <v>262</v>
      </c>
      <c r="E257" s="194" t="s">
        <v>499</v>
      </c>
      <c r="F257" s="194" t="s">
        <v>451</v>
      </c>
      <c r="G257" s="194" t="s">
        <v>72</v>
      </c>
      <c r="H257" s="194" t="s">
        <v>288</v>
      </c>
      <c r="I257" s="194">
        <v>62.5</v>
      </c>
      <c r="J257" s="495">
        <v>1</v>
      </c>
      <c r="K257" s="495">
        <v>1</v>
      </c>
      <c r="L257" s="181">
        <v>200</v>
      </c>
      <c r="M257" s="181"/>
      <c r="N257" s="182" t="e">
        <f t="shared" si="12"/>
        <v>#DIV/0!</v>
      </c>
      <c r="O257" s="182">
        <f t="shared" si="13"/>
        <v>0</v>
      </c>
      <c r="P257" s="182"/>
      <c r="Q257" s="183">
        <f>IF(L257="nio",0,IF(L257&gt;0,VLOOKUP(G257,'3-Productie normen'!A:M,VLOOKUP(L257,'3-Productie normen'!N:P,2,FALSE),FALSE)))</f>
        <v>0</v>
      </c>
      <c r="R257" s="183">
        <f t="shared" si="14"/>
        <v>0</v>
      </c>
      <c r="S257" s="184">
        <f>VLOOKUP(G257,'3-Productie normen'!A:M,11,FALSE)</f>
        <v>13316.020000000004</v>
      </c>
      <c r="T257" s="184"/>
      <c r="V257" s="140">
        <f t="shared" si="15"/>
        <v>12500</v>
      </c>
    </row>
    <row r="258" spans="1:22" ht="14.15" customHeight="1">
      <c r="A258" s="157">
        <v>259</v>
      </c>
      <c r="B258" s="177" t="s">
        <v>55</v>
      </c>
      <c r="C258" s="177"/>
      <c r="D258" s="194" t="s">
        <v>292</v>
      </c>
      <c r="E258" s="196" t="s">
        <v>500</v>
      </c>
      <c r="F258" s="196" t="s">
        <v>451</v>
      </c>
      <c r="G258" s="196" t="s">
        <v>72</v>
      </c>
      <c r="H258" s="194" t="s">
        <v>134</v>
      </c>
      <c r="I258" s="194">
        <v>5.46</v>
      </c>
      <c r="J258" s="495">
        <v>1</v>
      </c>
      <c r="K258" s="495">
        <v>1</v>
      </c>
      <c r="L258" s="181">
        <v>200</v>
      </c>
      <c r="M258" s="181"/>
      <c r="N258" s="182" t="e">
        <f t="shared" si="12"/>
        <v>#DIV/0!</v>
      </c>
      <c r="O258" s="182">
        <f t="shared" si="13"/>
        <v>0</v>
      </c>
      <c r="P258" s="182"/>
      <c r="Q258" s="183">
        <f>IF(L258="nio",0,IF(L258&gt;0,VLOOKUP(G258,'3-Productie normen'!A:M,VLOOKUP(L258,'3-Productie normen'!N:P,2,FALSE),FALSE)))</f>
        <v>0</v>
      </c>
      <c r="R258" s="183">
        <f t="shared" si="14"/>
        <v>0</v>
      </c>
      <c r="S258" s="184">
        <f>VLOOKUP(G258,'3-Productie normen'!A:M,11,FALSE)</f>
        <v>13316.020000000004</v>
      </c>
      <c r="T258" s="184"/>
      <c r="V258" s="140">
        <f t="shared" si="15"/>
        <v>1092</v>
      </c>
    </row>
    <row r="259" spans="1:22" ht="14.15" customHeight="1">
      <c r="A259" s="157">
        <v>260</v>
      </c>
      <c r="B259" s="177" t="s">
        <v>55</v>
      </c>
      <c r="C259" s="177"/>
      <c r="D259" s="194" t="s">
        <v>292</v>
      </c>
      <c r="E259" s="194" t="s">
        <v>500</v>
      </c>
      <c r="F259" s="194" t="s">
        <v>451</v>
      </c>
      <c r="G259" s="194" t="s">
        <v>72</v>
      </c>
      <c r="H259" s="194" t="s">
        <v>454</v>
      </c>
      <c r="I259" s="194">
        <v>33.119999999999997</v>
      </c>
      <c r="J259" s="495">
        <v>1</v>
      </c>
      <c r="K259" s="495">
        <v>1</v>
      </c>
      <c r="L259" s="181">
        <v>200</v>
      </c>
      <c r="M259" s="181"/>
      <c r="N259" s="182" t="e">
        <f t="shared" si="12"/>
        <v>#DIV/0!</v>
      </c>
      <c r="O259" s="182">
        <f t="shared" si="13"/>
        <v>0</v>
      </c>
      <c r="P259" s="182"/>
      <c r="Q259" s="183">
        <f>IF(L259="nio",0,IF(L259&gt;0,VLOOKUP(G259,'3-Productie normen'!A:M,VLOOKUP(L259,'3-Productie normen'!N:P,2,FALSE),FALSE)))</f>
        <v>0</v>
      </c>
      <c r="R259" s="183">
        <f t="shared" si="14"/>
        <v>0</v>
      </c>
      <c r="S259" s="184">
        <f>VLOOKUP(G259,'3-Productie normen'!A:M,11,FALSE)</f>
        <v>13316.020000000004</v>
      </c>
      <c r="T259" s="184"/>
      <c r="V259" s="140">
        <f t="shared" si="15"/>
        <v>6623.9999999999991</v>
      </c>
    </row>
    <row r="260" spans="1:22" ht="14.15" customHeight="1">
      <c r="A260" s="157">
        <v>261</v>
      </c>
      <c r="B260" s="177" t="s">
        <v>55</v>
      </c>
      <c r="C260" s="177"/>
      <c r="D260" s="194" t="s">
        <v>292</v>
      </c>
      <c r="E260" s="194" t="s">
        <v>500</v>
      </c>
      <c r="F260" s="194" t="s">
        <v>451</v>
      </c>
      <c r="G260" s="194" t="s">
        <v>72</v>
      </c>
      <c r="H260" s="194" t="s">
        <v>288</v>
      </c>
      <c r="I260" s="194">
        <v>242.07</v>
      </c>
      <c r="J260" s="495">
        <v>1</v>
      </c>
      <c r="K260" s="495">
        <v>1</v>
      </c>
      <c r="L260" s="181">
        <v>200</v>
      </c>
      <c r="M260" s="181"/>
      <c r="N260" s="182" t="e">
        <f t="shared" si="12"/>
        <v>#DIV/0!</v>
      </c>
      <c r="O260" s="182">
        <f t="shared" si="13"/>
        <v>0</v>
      </c>
      <c r="P260" s="182"/>
      <c r="Q260" s="183">
        <f>IF(L260="nio",0,IF(L260&gt;0,VLOOKUP(G260,'3-Productie normen'!A:M,VLOOKUP(L260,'3-Productie normen'!N:P,2,FALSE),FALSE)))</f>
        <v>0</v>
      </c>
      <c r="R260" s="183">
        <f t="shared" si="14"/>
        <v>0</v>
      </c>
      <c r="S260" s="184">
        <f>VLOOKUP(G260,'3-Productie normen'!A:M,11,FALSE)</f>
        <v>13316.020000000004</v>
      </c>
      <c r="T260" s="184"/>
      <c r="V260" s="140">
        <f t="shared" si="15"/>
        <v>48414</v>
      </c>
    </row>
    <row r="261" spans="1:22" ht="14.15" customHeight="1">
      <c r="A261" s="157">
        <v>262</v>
      </c>
      <c r="B261" s="177" t="s">
        <v>55</v>
      </c>
      <c r="C261" s="177"/>
      <c r="D261" s="194" t="s">
        <v>292</v>
      </c>
      <c r="E261" s="194" t="s">
        <v>501</v>
      </c>
      <c r="F261" s="194" t="s">
        <v>451</v>
      </c>
      <c r="G261" s="194" t="s">
        <v>72</v>
      </c>
      <c r="H261" s="194" t="s">
        <v>134</v>
      </c>
      <c r="I261" s="194">
        <v>8.3699999999999992</v>
      </c>
      <c r="J261" s="495">
        <v>1</v>
      </c>
      <c r="K261" s="495">
        <v>1</v>
      </c>
      <c r="L261" s="181">
        <v>200</v>
      </c>
      <c r="M261" s="181"/>
      <c r="N261" s="182" t="e">
        <f t="shared" si="12"/>
        <v>#DIV/0!</v>
      </c>
      <c r="O261" s="182">
        <f t="shared" si="13"/>
        <v>0</v>
      </c>
      <c r="P261" s="182"/>
      <c r="Q261" s="183">
        <f>IF(L261="nio",0,IF(L261&gt;0,VLOOKUP(G261,'3-Productie normen'!A:M,VLOOKUP(L261,'3-Productie normen'!N:P,2,FALSE),FALSE)))</f>
        <v>0</v>
      </c>
      <c r="R261" s="183">
        <f t="shared" si="14"/>
        <v>0</v>
      </c>
      <c r="S261" s="184">
        <f>VLOOKUP(G261,'3-Productie normen'!A:M,11,FALSE)</f>
        <v>13316.020000000004</v>
      </c>
      <c r="T261" s="184"/>
      <c r="V261" s="140">
        <f t="shared" si="15"/>
        <v>1673.9999999999998</v>
      </c>
    </row>
    <row r="262" spans="1:22" ht="14.15" customHeight="1">
      <c r="A262" s="157">
        <v>263</v>
      </c>
      <c r="B262" s="177" t="s">
        <v>55</v>
      </c>
      <c r="C262" s="177"/>
      <c r="D262" s="194" t="s">
        <v>292</v>
      </c>
      <c r="E262" s="194" t="s">
        <v>502</v>
      </c>
      <c r="F262" s="194" t="s">
        <v>451</v>
      </c>
      <c r="G262" s="194" t="s">
        <v>72</v>
      </c>
      <c r="H262" s="194" t="s">
        <v>339</v>
      </c>
      <c r="I262" s="194">
        <v>5.8</v>
      </c>
      <c r="J262" s="495">
        <v>1</v>
      </c>
      <c r="K262" s="495">
        <v>1</v>
      </c>
      <c r="L262" s="181">
        <v>200</v>
      </c>
      <c r="M262" s="181"/>
      <c r="N262" s="182" t="e">
        <f t="shared" si="12"/>
        <v>#DIV/0!</v>
      </c>
      <c r="O262" s="182">
        <f t="shared" si="13"/>
        <v>0</v>
      </c>
      <c r="P262" s="182"/>
      <c r="Q262" s="183">
        <f>IF(L262="nio",0,IF(L262&gt;0,VLOOKUP(G262,'3-Productie normen'!A:M,VLOOKUP(L262,'3-Productie normen'!N:P,2,FALSE),FALSE)))</f>
        <v>0</v>
      </c>
      <c r="R262" s="183">
        <f t="shared" si="14"/>
        <v>0</v>
      </c>
      <c r="S262" s="184">
        <f>VLOOKUP(G262,'3-Productie normen'!A:M,11,FALSE)</f>
        <v>13316.020000000004</v>
      </c>
      <c r="T262" s="184"/>
      <c r="V262" s="140">
        <f t="shared" si="15"/>
        <v>1160</v>
      </c>
    </row>
    <row r="263" spans="1:22" ht="14.15" customHeight="1">
      <c r="A263" s="157">
        <v>264</v>
      </c>
      <c r="B263" s="177" t="s">
        <v>55</v>
      </c>
      <c r="C263" s="177"/>
      <c r="D263" s="194" t="s">
        <v>292</v>
      </c>
      <c r="E263" s="194" t="s">
        <v>503</v>
      </c>
      <c r="F263" s="194" t="s">
        <v>451</v>
      </c>
      <c r="G263" s="194" t="s">
        <v>72</v>
      </c>
      <c r="H263" s="194" t="s">
        <v>134</v>
      </c>
      <c r="I263" s="194">
        <v>5.17</v>
      </c>
      <c r="J263" s="495">
        <v>1</v>
      </c>
      <c r="K263" s="495">
        <v>1</v>
      </c>
      <c r="L263" s="181">
        <v>200</v>
      </c>
      <c r="M263" s="181"/>
      <c r="N263" s="182" t="e">
        <f t="shared" si="12"/>
        <v>#DIV/0!</v>
      </c>
      <c r="O263" s="182">
        <f t="shared" si="13"/>
        <v>0</v>
      </c>
      <c r="P263" s="182"/>
      <c r="Q263" s="183">
        <f>IF(L263="nio",0,IF(L263&gt;0,VLOOKUP(G263,'3-Productie normen'!A:M,VLOOKUP(L263,'3-Productie normen'!N:P,2,FALSE),FALSE)))</f>
        <v>0</v>
      </c>
      <c r="R263" s="183">
        <f t="shared" si="14"/>
        <v>0</v>
      </c>
      <c r="S263" s="184">
        <f>VLOOKUP(G263,'3-Productie normen'!A:M,11,FALSE)</f>
        <v>13316.020000000004</v>
      </c>
      <c r="T263" s="184"/>
      <c r="V263" s="140">
        <f t="shared" si="15"/>
        <v>1034</v>
      </c>
    </row>
    <row r="264" spans="1:22" ht="14.15" customHeight="1">
      <c r="A264" s="157">
        <v>265</v>
      </c>
      <c r="B264" s="177" t="s">
        <v>55</v>
      </c>
      <c r="C264" s="177"/>
      <c r="D264" s="194" t="s">
        <v>292</v>
      </c>
      <c r="E264" s="194" t="s">
        <v>504</v>
      </c>
      <c r="F264" s="194" t="s">
        <v>451</v>
      </c>
      <c r="G264" s="194" t="s">
        <v>72</v>
      </c>
      <c r="H264" s="194" t="s">
        <v>134</v>
      </c>
      <c r="I264" s="194">
        <v>3.65</v>
      </c>
      <c r="J264" s="495">
        <v>1</v>
      </c>
      <c r="K264" s="495">
        <v>1</v>
      </c>
      <c r="L264" s="181">
        <v>200</v>
      </c>
      <c r="M264" s="181"/>
      <c r="N264" s="182" t="e">
        <f t="shared" si="12"/>
        <v>#DIV/0!</v>
      </c>
      <c r="O264" s="182">
        <f t="shared" si="13"/>
        <v>0</v>
      </c>
      <c r="P264" s="182"/>
      <c r="Q264" s="183">
        <f>IF(L264="nio",0,IF(L264&gt;0,VLOOKUP(G264,'3-Productie normen'!A:M,VLOOKUP(L264,'3-Productie normen'!N:P,2,FALSE),FALSE)))</f>
        <v>0</v>
      </c>
      <c r="R264" s="183">
        <f t="shared" si="14"/>
        <v>0</v>
      </c>
      <c r="S264" s="184">
        <f>VLOOKUP(G264,'3-Productie normen'!A:M,11,FALSE)</f>
        <v>13316.020000000004</v>
      </c>
      <c r="T264" s="184"/>
      <c r="V264" s="140">
        <f t="shared" si="15"/>
        <v>730</v>
      </c>
    </row>
    <row r="265" spans="1:22" ht="14.15" customHeight="1">
      <c r="A265" s="157">
        <v>266</v>
      </c>
      <c r="B265" s="177" t="s">
        <v>55</v>
      </c>
      <c r="C265" s="177"/>
      <c r="D265" s="194" t="s">
        <v>292</v>
      </c>
      <c r="E265" s="194" t="s">
        <v>505</v>
      </c>
      <c r="F265" s="194" t="s">
        <v>451</v>
      </c>
      <c r="G265" s="194" t="s">
        <v>72</v>
      </c>
      <c r="H265" s="194" t="s">
        <v>134</v>
      </c>
      <c r="I265" s="194">
        <v>9.9499999999999993</v>
      </c>
      <c r="J265" s="495">
        <v>1</v>
      </c>
      <c r="K265" s="495">
        <v>1</v>
      </c>
      <c r="L265" s="181">
        <v>200</v>
      </c>
      <c r="M265" s="181"/>
      <c r="N265" s="182" t="e">
        <f t="shared" ref="N265:N328" si="16">IF(L265="nio",0,IF(L265&gt;0,L265*I265/Q265,0))*J265</f>
        <v>#DIV/0!</v>
      </c>
      <c r="O265" s="182">
        <f t="shared" ref="O265:O328" si="17">IF(M265&gt;0,M265*I265/R265,0)*K265</f>
        <v>0</v>
      </c>
      <c r="P265" s="182"/>
      <c r="Q265" s="183">
        <f>IF(L265="nio",0,IF(L265&gt;0,VLOOKUP(G265,'3-Productie normen'!A:M,VLOOKUP(L265,'3-Productie normen'!N:P,2,FALSE),FALSE)))</f>
        <v>0</v>
      </c>
      <c r="R265" s="183">
        <f t="shared" ref="R265:R328" si="18">IF(M265&gt;0,Q265*$R$7,0)</f>
        <v>0</v>
      </c>
      <c r="S265" s="184">
        <f>VLOOKUP(G265,'3-Productie normen'!A:M,11,FALSE)</f>
        <v>13316.020000000004</v>
      </c>
      <c r="T265" s="184"/>
      <c r="V265" s="140">
        <f t="shared" ref="V265:V328" si="19">SUM(L265:M265)*I265</f>
        <v>1989.9999999999998</v>
      </c>
    </row>
    <row r="266" spans="1:22" ht="14.15" customHeight="1">
      <c r="A266" s="157">
        <v>267</v>
      </c>
      <c r="B266" s="177" t="s">
        <v>55</v>
      </c>
      <c r="C266" s="177"/>
      <c r="D266" s="194" t="s">
        <v>128</v>
      </c>
      <c r="E266" s="194" t="s">
        <v>506</v>
      </c>
      <c r="F266" s="194" t="s">
        <v>507</v>
      </c>
      <c r="G266" s="194" t="s">
        <v>77</v>
      </c>
      <c r="H266" s="194" t="s">
        <v>134</v>
      </c>
      <c r="I266" s="194">
        <v>3.91</v>
      </c>
      <c r="J266" s="495">
        <v>1</v>
      </c>
      <c r="K266" s="495">
        <v>1</v>
      </c>
      <c r="L266" s="181">
        <v>200</v>
      </c>
      <c r="M266" s="181"/>
      <c r="N266" s="182" t="e">
        <f t="shared" si="16"/>
        <v>#DIV/0!</v>
      </c>
      <c r="O266" s="182">
        <f t="shared" si="17"/>
        <v>0</v>
      </c>
      <c r="P266" s="182"/>
      <c r="Q266" s="183">
        <f>IF(L266="nio",0,IF(L266&gt;0,VLOOKUP(G266,'3-Productie normen'!A:M,VLOOKUP(L266,'3-Productie normen'!N:P,2,FALSE),FALSE)))</f>
        <v>0</v>
      </c>
      <c r="R266" s="183">
        <f t="shared" si="18"/>
        <v>0</v>
      </c>
      <c r="S266" s="184">
        <f>VLOOKUP(G266,'3-Productie normen'!A:M,11,FALSE)</f>
        <v>42.63</v>
      </c>
      <c r="T266" s="184"/>
      <c r="V266" s="140">
        <f t="shared" si="19"/>
        <v>782</v>
      </c>
    </row>
    <row r="267" spans="1:22" ht="14.15" customHeight="1">
      <c r="A267" s="157">
        <v>268</v>
      </c>
      <c r="B267" s="177" t="s">
        <v>55</v>
      </c>
      <c r="C267" s="177"/>
      <c r="D267" s="194" t="s">
        <v>419</v>
      </c>
      <c r="E267" s="194" t="s">
        <v>508</v>
      </c>
      <c r="F267" s="194" t="s">
        <v>509</v>
      </c>
      <c r="G267" s="194" t="s">
        <v>77</v>
      </c>
      <c r="H267" s="194" t="s">
        <v>134</v>
      </c>
      <c r="I267" s="194">
        <v>6.5</v>
      </c>
      <c r="J267" s="495">
        <v>1</v>
      </c>
      <c r="K267" s="495">
        <v>1</v>
      </c>
      <c r="L267" s="181">
        <v>200</v>
      </c>
      <c r="M267" s="181"/>
      <c r="N267" s="182" t="e">
        <f t="shared" si="16"/>
        <v>#DIV/0!</v>
      </c>
      <c r="O267" s="182">
        <f t="shared" si="17"/>
        <v>0</v>
      </c>
      <c r="P267" s="182"/>
      <c r="Q267" s="183">
        <f>IF(L267="nio",0,IF(L267&gt;0,VLOOKUP(G267,'3-Productie normen'!A:M,VLOOKUP(L267,'3-Productie normen'!N:P,2,FALSE),FALSE)))</f>
        <v>0</v>
      </c>
      <c r="R267" s="183">
        <f t="shared" si="18"/>
        <v>0</v>
      </c>
      <c r="S267" s="184">
        <f>VLOOKUP(G267,'3-Productie normen'!A:M,11,FALSE)</f>
        <v>42.63</v>
      </c>
      <c r="T267" s="184"/>
      <c r="V267" s="140">
        <f t="shared" si="19"/>
        <v>1300</v>
      </c>
    </row>
    <row r="268" spans="1:22" ht="14.15" customHeight="1">
      <c r="A268" s="157">
        <v>269</v>
      </c>
      <c r="B268" s="177" t="s">
        <v>55</v>
      </c>
      <c r="C268" s="177"/>
      <c r="D268" s="194" t="s">
        <v>292</v>
      </c>
      <c r="E268" s="194" t="s">
        <v>510</v>
      </c>
      <c r="F268" s="194" t="s">
        <v>511</v>
      </c>
      <c r="G268" s="194" t="s">
        <v>77</v>
      </c>
      <c r="H268" s="194" t="s">
        <v>134</v>
      </c>
      <c r="I268" s="194">
        <v>3.15</v>
      </c>
      <c r="J268" s="495">
        <v>1</v>
      </c>
      <c r="K268" s="495">
        <v>1</v>
      </c>
      <c r="L268" s="181">
        <v>200</v>
      </c>
      <c r="M268" s="181"/>
      <c r="N268" s="182" t="e">
        <f t="shared" si="16"/>
        <v>#DIV/0!</v>
      </c>
      <c r="O268" s="182">
        <f t="shared" si="17"/>
        <v>0</v>
      </c>
      <c r="P268" s="182"/>
      <c r="Q268" s="183">
        <f>IF(L268="nio",0,IF(L268&gt;0,VLOOKUP(G268,'3-Productie normen'!A:M,VLOOKUP(L268,'3-Productie normen'!N:P,2,FALSE),FALSE)))</f>
        <v>0</v>
      </c>
      <c r="R268" s="183">
        <f t="shared" si="18"/>
        <v>0</v>
      </c>
      <c r="S268" s="184">
        <f>VLOOKUP(G268,'3-Productie normen'!A:M,11,FALSE)</f>
        <v>42.63</v>
      </c>
      <c r="T268" s="184"/>
      <c r="V268" s="140">
        <f t="shared" si="19"/>
        <v>630</v>
      </c>
    </row>
    <row r="269" spans="1:22" ht="14.15" customHeight="1">
      <c r="A269" s="157">
        <v>270</v>
      </c>
      <c r="B269" s="177" t="s">
        <v>55</v>
      </c>
      <c r="C269" s="177"/>
      <c r="D269" s="194" t="s">
        <v>292</v>
      </c>
      <c r="E269" s="194" t="s">
        <v>512</v>
      </c>
      <c r="F269" s="194" t="s">
        <v>511</v>
      </c>
      <c r="G269" s="194" t="s">
        <v>77</v>
      </c>
      <c r="H269" s="194" t="s">
        <v>134</v>
      </c>
      <c r="I269" s="194">
        <v>4.33</v>
      </c>
      <c r="J269" s="495">
        <v>1</v>
      </c>
      <c r="K269" s="495">
        <v>1</v>
      </c>
      <c r="L269" s="181">
        <v>200</v>
      </c>
      <c r="M269" s="181"/>
      <c r="N269" s="182" t="e">
        <f t="shared" si="16"/>
        <v>#DIV/0!</v>
      </c>
      <c r="O269" s="182">
        <f t="shared" si="17"/>
        <v>0</v>
      </c>
      <c r="P269" s="182"/>
      <c r="Q269" s="183">
        <f>IF(L269="nio",0,IF(L269&gt;0,VLOOKUP(G269,'3-Productie normen'!A:M,VLOOKUP(L269,'3-Productie normen'!N:P,2,FALSE),FALSE)))</f>
        <v>0</v>
      </c>
      <c r="R269" s="183">
        <f t="shared" si="18"/>
        <v>0</v>
      </c>
      <c r="S269" s="184">
        <f>VLOOKUP(G269,'3-Productie normen'!A:M,11,FALSE)</f>
        <v>42.63</v>
      </c>
      <c r="T269" s="184"/>
      <c r="V269" s="140">
        <f t="shared" si="19"/>
        <v>866</v>
      </c>
    </row>
    <row r="270" spans="1:22" ht="14.15" customHeight="1">
      <c r="A270" s="157">
        <v>271</v>
      </c>
      <c r="B270" s="177" t="s">
        <v>55</v>
      </c>
      <c r="C270" s="177"/>
      <c r="D270" s="194" t="s">
        <v>128</v>
      </c>
      <c r="E270" s="194" t="s">
        <v>513</v>
      </c>
      <c r="F270" s="194" t="s">
        <v>514</v>
      </c>
      <c r="G270" s="194" t="s">
        <v>81</v>
      </c>
      <c r="H270" s="194" t="s">
        <v>515</v>
      </c>
      <c r="I270" s="194">
        <v>16.5</v>
      </c>
      <c r="J270" s="495">
        <v>1</v>
      </c>
      <c r="K270" s="495">
        <v>1</v>
      </c>
      <c r="L270" s="181">
        <v>200</v>
      </c>
      <c r="M270" s="181"/>
      <c r="N270" s="182" t="e">
        <f t="shared" si="16"/>
        <v>#DIV/0!</v>
      </c>
      <c r="O270" s="182">
        <f t="shared" si="17"/>
        <v>0</v>
      </c>
      <c r="P270" s="182"/>
      <c r="Q270" s="183">
        <f>IF(L270="nio",0,IF(L270&gt;0,VLOOKUP(G270,'3-Productie normen'!A:M,VLOOKUP(L270,'3-Productie normen'!N:P,2,FALSE),FALSE)))</f>
        <v>0</v>
      </c>
      <c r="R270" s="183">
        <f t="shared" si="18"/>
        <v>0</v>
      </c>
      <c r="S270" s="184">
        <f>VLOOKUP(G270,'3-Productie normen'!A:M,11,FALSE)</f>
        <v>1934.4</v>
      </c>
      <c r="T270" s="184"/>
      <c r="V270" s="140">
        <f t="shared" si="19"/>
        <v>3300</v>
      </c>
    </row>
    <row r="271" spans="1:22" ht="14.15" customHeight="1">
      <c r="A271" s="157">
        <v>272</v>
      </c>
      <c r="B271" s="177" t="s">
        <v>55</v>
      </c>
      <c r="C271" s="177"/>
      <c r="D271" s="194" t="s">
        <v>128</v>
      </c>
      <c r="E271" s="194" t="s">
        <v>513</v>
      </c>
      <c r="F271" s="194" t="s">
        <v>514</v>
      </c>
      <c r="G271" s="194" t="s">
        <v>81</v>
      </c>
      <c r="H271" s="194" t="s">
        <v>516</v>
      </c>
      <c r="I271" s="194">
        <v>8.8000000000000007</v>
      </c>
      <c r="J271" s="495">
        <v>1</v>
      </c>
      <c r="K271" s="495">
        <v>1</v>
      </c>
      <c r="L271" s="181">
        <v>200</v>
      </c>
      <c r="M271" s="181"/>
      <c r="N271" s="182" t="e">
        <f t="shared" si="16"/>
        <v>#DIV/0!</v>
      </c>
      <c r="O271" s="182">
        <f t="shared" si="17"/>
        <v>0</v>
      </c>
      <c r="P271" s="182"/>
      <c r="Q271" s="183">
        <f>IF(L271="nio",0,IF(L271&gt;0,VLOOKUP(G271,'3-Productie normen'!A:M,VLOOKUP(L271,'3-Productie normen'!N:P,2,FALSE),FALSE)))</f>
        <v>0</v>
      </c>
      <c r="R271" s="183">
        <f t="shared" si="18"/>
        <v>0</v>
      </c>
      <c r="S271" s="184">
        <f>VLOOKUP(G271,'3-Productie normen'!A:M,11,FALSE)</f>
        <v>1934.4</v>
      </c>
      <c r="T271" s="184"/>
      <c r="V271" s="140">
        <f t="shared" si="19"/>
        <v>1760.0000000000002</v>
      </c>
    </row>
    <row r="272" spans="1:22" ht="14.15" customHeight="1">
      <c r="A272" s="157">
        <v>273</v>
      </c>
      <c r="B272" s="177" t="s">
        <v>55</v>
      </c>
      <c r="C272" s="177"/>
      <c r="D272" s="194" t="s">
        <v>147</v>
      </c>
      <c r="E272" s="194" t="s">
        <v>517</v>
      </c>
      <c r="F272" s="194" t="s">
        <v>514</v>
      </c>
      <c r="G272" s="194" t="s">
        <v>81</v>
      </c>
      <c r="H272" s="194" t="s">
        <v>518</v>
      </c>
      <c r="I272" s="194">
        <v>22.78</v>
      </c>
      <c r="J272" s="495">
        <v>1</v>
      </c>
      <c r="K272" s="495">
        <v>1</v>
      </c>
      <c r="L272" s="181">
        <v>200</v>
      </c>
      <c r="M272" s="181"/>
      <c r="N272" s="182" t="e">
        <f t="shared" si="16"/>
        <v>#DIV/0!</v>
      </c>
      <c r="O272" s="182">
        <f t="shared" si="17"/>
        <v>0</v>
      </c>
      <c r="P272" s="182"/>
      <c r="Q272" s="183">
        <f>IF(L272="nio",0,IF(L272&gt;0,VLOOKUP(G272,'3-Productie normen'!A:M,VLOOKUP(L272,'3-Productie normen'!N:P,2,FALSE),FALSE)))</f>
        <v>0</v>
      </c>
      <c r="R272" s="183">
        <f t="shared" si="18"/>
        <v>0</v>
      </c>
      <c r="S272" s="184">
        <f>VLOOKUP(G272,'3-Productie normen'!A:M,11,FALSE)</f>
        <v>1934.4</v>
      </c>
      <c r="T272" s="184"/>
      <c r="V272" s="140">
        <f t="shared" si="19"/>
        <v>4556</v>
      </c>
    </row>
    <row r="273" spans="1:22" ht="14.15" customHeight="1">
      <c r="A273" s="157">
        <v>274</v>
      </c>
      <c r="B273" s="177" t="s">
        <v>55</v>
      </c>
      <c r="C273" s="177"/>
      <c r="D273" s="194" t="s">
        <v>489</v>
      </c>
      <c r="E273" s="194" t="s">
        <v>519</v>
      </c>
      <c r="F273" s="194" t="s">
        <v>514</v>
      </c>
      <c r="G273" s="194" t="s">
        <v>81</v>
      </c>
      <c r="H273" s="194" t="s">
        <v>518</v>
      </c>
      <c r="I273" s="194"/>
      <c r="J273" s="495">
        <v>1</v>
      </c>
      <c r="K273" s="495">
        <v>1</v>
      </c>
      <c r="L273" s="181">
        <v>200</v>
      </c>
      <c r="M273" s="181"/>
      <c r="N273" s="182" t="e">
        <f t="shared" si="16"/>
        <v>#DIV/0!</v>
      </c>
      <c r="O273" s="182">
        <f t="shared" si="17"/>
        <v>0</v>
      </c>
      <c r="P273" s="182"/>
      <c r="Q273" s="183">
        <f>IF(L273="nio",0,IF(L273&gt;0,VLOOKUP(G273,'3-Productie normen'!A:M,VLOOKUP(L273,'3-Productie normen'!N:P,2,FALSE),FALSE)))</f>
        <v>0</v>
      </c>
      <c r="R273" s="183">
        <f t="shared" si="18"/>
        <v>0</v>
      </c>
      <c r="S273" s="184">
        <f>VLOOKUP(G273,'3-Productie normen'!A:M,11,FALSE)</f>
        <v>1934.4</v>
      </c>
      <c r="T273" s="184"/>
      <c r="V273" s="140">
        <f t="shared" si="19"/>
        <v>0</v>
      </c>
    </row>
    <row r="274" spans="1:22" ht="14.15" customHeight="1">
      <c r="A274" s="157">
        <v>275</v>
      </c>
      <c r="B274" s="177" t="s">
        <v>55</v>
      </c>
      <c r="C274" s="177"/>
      <c r="D274" s="194" t="s">
        <v>489</v>
      </c>
      <c r="E274" s="194" t="s">
        <v>519</v>
      </c>
      <c r="F274" s="194" t="s">
        <v>514</v>
      </c>
      <c r="G274" s="194" t="s">
        <v>81</v>
      </c>
      <c r="H274" s="194" t="s">
        <v>288</v>
      </c>
      <c r="I274" s="194">
        <v>23.12</v>
      </c>
      <c r="J274" s="495">
        <v>1</v>
      </c>
      <c r="K274" s="495">
        <v>1</v>
      </c>
      <c r="L274" s="181">
        <v>200</v>
      </c>
      <c r="M274" s="181"/>
      <c r="N274" s="182" t="e">
        <f t="shared" si="16"/>
        <v>#DIV/0!</v>
      </c>
      <c r="O274" s="182">
        <f t="shared" si="17"/>
        <v>0</v>
      </c>
      <c r="P274" s="182"/>
      <c r="Q274" s="183">
        <f>IF(L274="nio",0,IF(L274&gt;0,VLOOKUP(G274,'3-Productie normen'!A:M,VLOOKUP(L274,'3-Productie normen'!N:P,2,FALSE),FALSE)))</f>
        <v>0</v>
      </c>
      <c r="R274" s="183">
        <f t="shared" si="18"/>
        <v>0</v>
      </c>
      <c r="S274" s="184">
        <f>VLOOKUP(G274,'3-Productie normen'!A:M,11,FALSE)</f>
        <v>1934.4</v>
      </c>
      <c r="T274" s="184"/>
      <c r="V274" s="140">
        <f t="shared" si="19"/>
        <v>4624</v>
      </c>
    </row>
    <row r="275" spans="1:22" ht="14.15" customHeight="1">
      <c r="A275" s="157">
        <v>276</v>
      </c>
      <c r="B275" s="177" t="s">
        <v>55</v>
      </c>
      <c r="C275" s="177"/>
      <c r="D275" s="194" t="s">
        <v>172</v>
      </c>
      <c r="E275" s="194" t="s">
        <v>520</v>
      </c>
      <c r="F275" s="194" t="s">
        <v>514</v>
      </c>
      <c r="G275" s="194" t="s">
        <v>81</v>
      </c>
      <c r="H275" s="194" t="s">
        <v>518</v>
      </c>
      <c r="I275" s="194">
        <v>25.3</v>
      </c>
      <c r="J275" s="495">
        <v>1</v>
      </c>
      <c r="K275" s="495">
        <v>1</v>
      </c>
      <c r="L275" s="181">
        <v>200</v>
      </c>
      <c r="M275" s="181"/>
      <c r="N275" s="182" t="e">
        <f t="shared" si="16"/>
        <v>#DIV/0!</v>
      </c>
      <c r="O275" s="182">
        <f t="shared" si="17"/>
        <v>0</v>
      </c>
      <c r="P275" s="182"/>
      <c r="Q275" s="183">
        <f>IF(L275="nio",0,IF(L275&gt;0,VLOOKUP(G275,'3-Productie normen'!A:M,VLOOKUP(L275,'3-Productie normen'!N:P,2,FALSE),FALSE)))</f>
        <v>0</v>
      </c>
      <c r="R275" s="183">
        <f t="shared" si="18"/>
        <v>0</v>
      </c>
      <c r="S275" s="184">
        <f>VLOOKUP(G275,'3-Productie normen'!A:M,11,FALSE)</f>
        <v>1934.4</v>
      </c>
      <c r="T275" s="184"/>
      <c r="V275" s="140">
        <f t="shared" si="19"/>
        <v>5060</v>
      </c>
    </row>
    <row r="276" spans="1:22" ht="14.15" customHeight="1">
      <c r="A276" s="157">
        <v>277</v>
      </c>
      <c r="B276" s="177" t="s">
        <v>55</v>
      </c>
      <c r="C276" s="177"/>
      <c r="D276" s="194" t="s">
        <v>521</v>
      </c>
      <c r="E276" s="194" t="s">
        <v>522</v>
      </c>
      <c r="F276" s="194" t="s">
        <v>514</v>
      </c>
      <c r="G276" s="194" t="s">
        <v>81</v>
      </c>
      <c r="H276" s="194" t="s">
        <v>523</v>
      </c>
      <c r="I276" s="194">
        <v>26.5</v>
      </c>
      <c r="J276" s="495">
        <v>1</v>
      </c>
      <c r="K276" s="495">
        <v>1</v>
      </c>
      <c r="L276" s="181">
        <v>200</v>
      </c>
      <c r="M276" s="181"/>
      <c r="N276" s="182" t="e">
        <f t="shared" si="16"/>
        <v>#DIV/0!</v>
      </c>
      <c r="O276" s="182">
        <f t="shared" si="17"/>
        <v>0</v>
      </c>
      <c r="P276" s="182"/>
      <c r="Q276" s="183">
        <f>IF(L276="nio",0,IF(L276&gt;0,VLOOKUP(G276,'3-Productie normen'!A:M,VLOOKUP(L276,'3-Productie normen'!N:P,2,FALSE),FALSE)))</f>
        <v>0</v>
      </c>
      <c r="R276" s="183">
        <f t="shared" si="18"/>
        <v>0</v>
      </c>
      <c r="S276" s="184">
        <f>VLOOKUP(G276,'3-Productie normen'!A:M,11,FALSE)</f>
        <v>1934.4</v>
      </c>
      <c r="T276" s="184"/>
      <c r="V276" s="140">
        <f t="shared" si="19"/>
        <v>5300</v>
      </c>
    </row>
    <row r="277" spans="1:22" ht="14.15" customHeight="1">
      <c r="A277" s="157">
        <v>278</v>
      </c>
      <c r="B277" s="177" t="s">
        <v>55</v>
      </c>
      <c r="C277" s="177"/>
      <c r="D277" s="194" t="s">
        <v>185</v>
      </c>
      <c r="E277" s="194" t="s">
        <v>524</v>
      </c>
      <c r="F277" s="194" t="s">
        <v>514</v>
      </c>
      <c r="G277" s="194" t="s">
        <v>81</v>
      </c>
      <c r="H277" s="194" t="s">
        <v>518</v>
      </c>
      <c r="I277" s="194"/>
      <c r="J277" s="495">
        <v>1</v>
      </c>
      <c r="K277" s="495">
        <v>1</v>
      </c>
      <c r="L277" s="181">
        <v>200</v>
      </c>
      <c r="M277" s="181"/>
      <c r="N277" s="182" t="e">
        <f t="shared" si="16"/>
        <v>#DIV/0!</v>
      </c>
      <c r="O277" s="182">
        <f t="shared" si="17"/>
        <v>0</v>
      </c>
      <c r="P277" s="182"/>
      <c r="Q277" s="183">
        <f>IF(L277="nio",0,IF(L277&gt;0,VLOOKUP(G277,'3-Productie normen'!A:M,VLOOKUP(L277,'3-Productie normen'!N:P,2,FALSE),FALSE)))</f>
        <v>0</v>
      </c>
      <c r="R277" s="183">
        <f t="shared" si="18"/>
        <v>0</v>
      </c>
      <c r="S277" s="184">
        <f>VLOOKUP(G277,'3-Productie normen'!A:M,11,FALSE)</f>
        <v>1934.4</v>
      </c>
      <c r="T277" s="184"/>
      <c r="V277" s="140">
        <f t="shared" si="19"/>
        <v>0</v>
      </c>
    </row>
    <row r="278" spans="1:22" ht="14.15" customHeight="1">
      <c r="A278" s="157">
        <v>279</v>
      </c>
      <c r="B278" s="177" t="s">
        <v>55</v>
      </c>
      <c r="C278" s="177"/>
      <c r="D278" s="194" t="s">
        <v>185</v>
      </c>
      <c r="E278" s="194" t="s">
        <v>524</v>
      </c>
      <c r="F278" s="194" t="s">
        <v>514</v>
      </c>
      <c r="G278" s="194" t="s">
        <v>81</v>
      </c>
      <c r="H278" s="194" t="s">
        <v>525</v>
      </c>
      <c r="I278" s="194">
        <v>10.28</v>
      </c>
      <c r="J278" s="495">
        <v>1</v>
      </c>
      <c r="K278" s="495">
        <v>1</v>
      </c>
      <c r="L278" s="181">
        <v>200</v>
      </c>
      <c r="M278" s="181"/>
      <c r="N278" s="182" t="e">
        <f t="shared" si="16"/>
        <v>#DIV/0!</v>
      </c>
      <c r="O278" s="182">
        <f t="shared" si="17"/>
        <v>0</v>
      </c>
      <c r="P278" s="182"/>
      <c r="Q278" s="183">
        <f>IF(L278="nio",0,IF(L278&gt;0,VLOOKUP(G278,'3-Productie normen'!A:M,VLOOKUP(L278,'3-Productie normen'!N:P,2,FALSE),FALSE)))</f>
        <v>0</v>
      </c>
      <c r="R278" s="183">
        <f t="shared" si="18"/>
        <v>0</v>
      </c>
      <c r="S278" s="184">
        <f>VLOOKUP(G278,'3-Productie normen'!A:M,11,FALSE)</f>
        <v>1934.4</v>
      </c>
      <c r="T278" s="184"/>
      <c r="V278" s="140">
        <f t="shared" si="19"/>
        <v>2056</v>
      </c>
    </row>
    <row r="279" spans="1:22" ht="14.15" customHeight="1">
      <c r="A279" s="157">
        <v>280</v>
      </c>
      <c r="B279" s="177" t="s">
        <v>55</v>
      </c>
      <c r="C279" s="177"/>
      <c r="D279" s="194" t="s">
        <v>185</v>
      </c>
      <c r="E279" s="194" t="s">
        <v>524</v>
      </c>
      <c r="F279" s="194" t="s">
        <v>514</v>
      </c>
      <c r="G279" s="194" t="s">
        <v>81</v>
      </c>
      <c r="H279" s="194" t="s">
        <v>288</v>
      </c>
      <c r="I279" s="194">
        <v>26.15</v>
      </c>
      <c r="J279" s="495">
        <v>1</v>
      </c>
      <c r="K279" s="495">
        <v>1</v>
      </c>
      <c r="L279" s="181">
        <v>200</v>
      </c>
      <c r="M279" s="181"/>
      <c r="N279" s="182" t="e">
        <f t="shared" si="16"/>
        <v>#DIV/0!</v>
      </c>
      <c r="O279" s="182">
        <f t="shared" si="17"/>
        <v>0</v>
      </c>
      <c r="P279" s="182"/>
      <c r="Q279" s="183">
        <f>IF(L279="nio",0,IF(L279&gt;0,VLOOKUP(G279,'3-Productie normen'!A:M,VLOOKUP(L279,'3-Productie normen'!N:P,2,FALSE),FALSE)))</f>
        <v>0</v>
      </c>
      <c r="R279" s="183">
        <f t="shared" si="18"/>
        <v>0</v>
      </c>
      <c r="S279" s="184">
        <f>VLOOKUP(G279,'3-Productie normen'!A:M,11,FALSE)</f>
        <v>1934.4</v>
      </c>
      <c r="T279" s="184"/>
      <c r="V279" s="140">
        <f t="shared" si="19"/>
        <v>5230</v>
      </c>
    </row>
    <row r="280" spans="1:22" ht="14.15" customHeight="1">
      <c r="A280" s="157">
        <v>281</v>
      </c>
      <c r="B280" s="177" t="s">
        <v>55</v>
      </c>
      <c r="C280" s="177"/>
      <c r="D280" s="194" t="s">
        <v>188</v>
      </c>
      <c r="E280" s="194" t="s">
        <v>526</v>
      </c>
      <c r="F280" s="194" t="s">
        <v>514</v>
      </c>
      <c r="G280" s="194" t="s">
        <v>81</v>
      </c>
      <c r="H280" s="194" t="s">
        <v>518</v>
      </c>
      <c r="I280" s="194">
        <v>37.21</v>
      </c>
      <c r="J280" s="495">
        <v>1</v>
      </c>
      <c r="K280" s="495">
        <v>1</v>
      </c>
      <c r="L280" s="181">
        <v>200</v>
      </c>
      <c r="M280" s="181"/>
      <c r="N280" s="182" t="e">
        <f t="shared" si="16"/>
        <v>#DIV/0!</v>
      </c>
      <c r="O280" s="182">
        <f t="shared" si="17"/>
        <v>0</v>
      </c>
      <c r="P280" s="182"/>
      <c r="Q280" s="183">
        <f>IF(L280="nio",0,IF(L280&gt;0,VLOOKUP(G280,'3-Productie normen'!A:M,VLOOKUP(L280,'3-Productie normen'!N:P,2,FALSE),FALSE)))</f>
        <v>0</v>
      </c>
      <c r="R280" s="183">
        <f t="shared" si="18"/>
        <v>0</v>
      </c>
      <c r="S280" s="184">
        <f>VLOOKUP(G280,'3-Productie normen'!A:M,11,FALSE)</f>
        <v>1934.4</v>
      </c>
      <c r="T280" s="184"/>
      <c r="V280" s="140">
        <f t="shared" si="19"/>
        <v>7442</v>
      </c>
    </row>
    <row r="281" spans="1:22" ht="14.15" customHeight="1">
      <c r="A281" s="157">
        <v>282</v>
      </c>
      <c r="B281" s="177" t="s">
        <v>55</v>
      </c>
      <c r="C281" s="177"/>
      <c r="D281" s="194" t="s">
        <v>203</v>
      </c>
      <c r="E281" s="194" t="s">
        <v>527</v>
      </c>
      <c r="F281" s="194" t="s">
        <v>514</v>
      </c>
      <c r="G281" s="194" t="s">
        <v>81</v>
      </c>
      <c r="H281" s="194" t="s">
        <v>518</v>
      </c>
      <c r="I281" s="194">
        <v>37.299999999999997</v>
      </c>
      <c r="J281" s="495">
        <v>1</v>
      </c>
      <c r="K281" s="495">
        <v>1</v>
      </c>
      <c r="L281" s="181">
        <v>200</v>
      </c>
      <c r="M281" s="181"/>
      <c r="N281" s="182" t="e">
        <f t="shared" si="16"/>
        <v>#DIV/0!</v>
      </c>
      <c r="O281" s="182">
        <f t="shared" si="17"/>
        <v>0</v>
      </c>
      <c r="P281" s="182"/>
      <c r="Q281" s="183">
        <f>IF(L281="nio",0,IF(L281&gt;0,VLOOKUP(G281,'3-Productie normen'!A:M,VLOOKUP(L281,'3-Productie normen'!N:P,2,FALSE),FALSE)))</f>
        <v>0</v>
      </c>
      <c r="R281" s="183">
        <f t="shared" si="18"/>
        <v>0</v>
      </c>
      <c r="S281" s="184">
        <f>VLOOKUP(G281,'3-Productie normen'!A:M,11,FALSE)</f>
        <v>1934.4</v>
      </c>
      <c r="T281" s="184"/>
      <c r="V281" s="140">
        <f t="shared" si="19"/>
        <v>7459.9999999999991</v>
      </c>
    </row>
    <row r="282" spans="1:22" ht="14.15" customHeight="1">
      <c r="A282" s="157">
        <v>283</v>
      </c>
      <c r="B282" s="177" t="s">
        <v>55</v>
      </c>
      <c r="C282" s="177"/>
      <c r="D282" s="194" t="s">
        <v>528</v>
      </c>
      <c r="E282" s="194" t="s">
        <v>529</v>
      </c>
      <c r="F282" s="194" t="s">
        <v>514</v>
      </c>
      <c r="G282" s="194" t="s">
        <v>81</v>
      </c>
      <c r="H282" s="194" t="s">
        <v>523</v>
      </c>
      <c r="I282" s="194">
        <v>26.92</v>
      </c>
      <c r="J282" s="495">
        <v>1</v>
      </c>
      <c r="K282" s="495">
        <v>1</v>
      </c>
      <c r="L282" s="181">
        <v>200</v>
      </c>
      <c r="M282" s="181"/>
      <c r="N282" s="182" t="e">
        <f t="shared" si="16"/>
        <v>#DIV/0!</v>
      </c>
      <c r="O282" s="182">
        <f t="shared" si="17"/>
        <v>0</v>
      </c>
      <c r="P282" s="182"/>
      <c r="Q282" s="183">
        <f>IF(L282="nio",0,IF(L282&gt;0,VLOOKUP(G282,'3-Productie normen'!A:M,VLOOKUP(L282,'3-Productie normen'!N:P,2,FALSE),FALSE)))</f>
        <v>0</v>
      </c>
      <c r="R282" s="183">
        <f t="shared" si="18"/>
        <v>0</v>
      </c>
      <c r="S282" s="184">
        <f>VLOOKUP(G282,'3-Productie normen'!A:M,11,FALSE)</f>
        <v>1934.4</v>
      </c>
      <c r="T282" s="184"/>
      <c r="V282" s="140">
        <f t="shared" si="19"/>
        <v>5384</v>
      </c>
    </row>
    <row r="283" spans="1:22" ht="14.15" customHeight="1">
      <c r="A283" s="157">
        <v>284</v>
      </c>
      <c r="B283" s="177" t="s">
        <v>55</v>
      </c>
      <c r="C283" s="177"/>
      <c r="D283" s="194" t="s">
        <v>213</v>
      </c>
      <c r="E283" s="194" t="s">
        <v>530</v>
      </c>
      <c r="F283" s="194" t="s">
        <v>514</v>
      </c>
      <c r="G283" s="194" t="s">
        <v>81</v>
      </c>
      <c r="H283" s="194" t="s">
        <v>518</v>
      </c>
      <c r="I283" s="194"/>
      <c r="J283" s="495">
        <v>1</v>
      </c>
      <c r="K283" s="495">
        <v>1</v>
      </c>
      <c r="L283" s="181">
        <v>200</v>
      </c>
      <c r="M283" s="181"/>
      <c r="N283" s="182" t="e">
        <f t="shared" si="16"/>
        <v>#DIV/0!</v>
      </c>
      <c r="O283" s="182">
        <f t="shared" si="17"/>
        <v>0</v>
      </c>
      <c r="P283" s="182"/>
      <c r="Q283" s="183">
        <f>IF(L283="nio",0,IF(L283&gt;0,VLOOKUP(G283,'3-Productie normen'!A:M,VLOOKUP(L283,'3-Productie normen'!N:P,2,FALSE),FALSE)))</f>
        <v>0</v>
      </c>
      <c r="R283" s="183">
        <f t="shared" si="18"/>
        <v>0</v>
      </c>
      <c r="S283" s="184">
        <f>VLOOKUP(G283,'3-Productie normen'!A:M,11,FALSE)</f>
        <v>1934.4</v>
      </c>
      <c r="T283" s="184"/>
      <c r="V283" s="140">
        <f t="shared" si="19"/>
        <v>0</v>
      </c>
    </row>
    <row r="284" spans="1:22" ht="14.15" customHeight="1">
      <c r="A284" s="157">
        <v>285</v>
      </c>
      <c r="B284" s="177" t="s">
        <v>55</v>
      </c>
      <c r="C284" s="177"/>
      <c r="D284" s="194" t="s">
        <v>213</v>
      </c>
      <c r="E284" s="194" t="s">
        <v>530</v>
      </c>
      <c r="F284" s="194" t="s">
        <v>514</v>
      </c>
      <c r="G284" s="194" t="s">
        <v>81</v>
      </c>
      <c r="H284" s="194" t="s">
        <v>288</v>
      </c>
      <c r="I284" s="194">
        <v>37.06</v>
      </c>
      <c r="J284" s="495">
        <v>1</v>
      </c>
      <c r="K284" s="495">
        <v>1</v>
      </c>
      <c r="L284" s="181">
        <v>200</v>
      </c>
      <c r="M284" s="181"/>
      <c r="N284" s="182" t="e">
        <f t="shared" si="16"/>
        <v>#DIV/0!</v>
      </c>
      <c r="O284" s="182">
        <f t="shared" si="17"/>
        <v>0</v>
      </c>
      <c r="P284" s="182"/>
      <c r="Q284" s="183">
        <f>IF(L284="nio",0,IF(L284&gt;0,VLOOKUP(G284,'3-Productie normen'!A:M,VLOOKUP(L284,'3-Productie normen'!N:P,2,FALSE),FALSE)))</f>
        <v>0</v>
      </c>
      <c r="R284" s="183">
        <f t="shared" si="18"/>
        <v>0</v>
      </c>
      <c r="S284" s="184">
        <f>VLOOKUP(G284,'3-Productie normen'!A:M,11,FALSE)</f>
        <v>1934.4</v>
      </c>
      <c r="T284" s="184"/>
      <c r="V284" s="140">
        <f t="shared" si="19"/>
        <v>7412</v>
      </c>
    </row>
    <row r="285" spans="1:22" ht="14.15" customHeight="1">
      <c r="A285" s="157">
        <v>286</v>
      </c>
      <c r="B285" s="177" t="s">
        <v>55</v>
      </c>
      <c r="C285" s="177"/>
      <c r="D285" s="194" t="s">
        <v>219</v>
      </c>
      <c r="E285" s="194" t="s">
        <v>531</v>
      </c>
      <c r="F285" s="194" t="s">
        <v>514</v>
      </c>
      <c r="G285" s="194" t="s">
        <v>81</v>
      </c>
      <c r="H285" s="194" t="s">
        <v>518</v>
      </c>
      <c r="I285" s="194">
        <v>37.28</v>
      </c>
      <c r="J285" s="495">
        <v>1</v>
      </c>
      <c r="K285" s="495">
        <v>1</v>
      </c>
      <c r="L285" s="181">
        <v>200</v>
      </c>
      <c r="M285" s="181"/>
      <c r="N285" s="182" t="e">
        <f t="shared" si="16"/>
        <v>#DIV/0!</v>
      </c>
      <c r="O285" s="182">
        <f t="shared" si="17"/>
        <v>0</v>
      </c>
      <c r="P285" s="182"/>
      <c r="Q285" s="183">
        <f>IF(L285="nio",0,IF(L285&gt;0,VLOOKUP(G285,'3-Productie normen'!A:M,VLOOKUP(L285,'3-Productie normen'!N:P,2,FALSE),FALSE)))</f>
        <v>0</v>
      </c>
      <c r="R285" s="183">
        <f t="shared" si="18"/>
        <v>0</v>
      </c>
      <c r="S285" s="184">
        <f>VLOOKUP(G285,'3-Productie normen'!A:M,11,FALSE)</f>
        <v>1934.4</v>
      </c>
      <c r="T285" s="184"/>
      <c r="V285" s="140">
        <f t="shared" si="19"/>
        <v>7456</v>
      </c>
    </row>
    <row r="286" spans="1:22" ht="14.15" customHeight="1">
      <c r="A286" s="157">
        <v>287</v>
      </c>
      <c r="B286" s="177" t="s">
        <v>55</v>
      </c>
      <c r="C286" s="177"/>
      <c r="D286" s="194" t="s">
        <v>233</v>
      </c>
      <c r="E286" s="194" t="s">
        <v>532</v>
      </c>
      <c r="F286" s="194" t="s">
        <v>514</v>
      </c>
      <c r="G286" s="194" t="s">
        <v>81</v>
      </c>
      <c r="H286" s="194" t="s">
        <v>518</v>
      </c>
      <c r="I286" s="194">
        <v>37.299999999999997</v>
      </c>
      <c r="J286" s="495">
        <v>1</v>
      </c>
      <c r="K286" s="495">
        <v>1</v>
      </c>
      <c r="L286" s="181">
        <v>200</v>
      </c>
      <c r="M286" s="181"/>
      <c r="N286" s="182" t="e">
        <f t="shared" si="16"/>
        <v>#DIV/0!</v>
      </c>
      <c r="O286" s="182">
        <f t="shared" si="17"/>
        <v>0</v>
      </c>
      <c r="P286" s="182"/>
      <c r="Q286" s="183">
        <f>IF(L286="nio",0,IF(L286&gt;0,VLOOKUP(G286,'3-Productie normen'!A:M,VLOOKUP(L286,'3-Productie normen'!N:P,2,FALSE),FALSE)))</f>
        <v>0</v>
      </c>
      <c r="R286" s="183">
        <f t="shared" si="18"/>
        <v>0</v>
      </c>
      <c r="S286" s="184">
        <f>VLOOKUP(G286,'3-Productie normen'!A:M,11,FALSE)</f>
        <v>1934.4</v>
      </c>
      <c r="T286" s="184"/>
      <c r="V286" s="140">
        <f t="shared" si="19"/>
        <v>7459.9999999999991</v>
      </c>
    </row>
    <row r="287" spans="1:22" ht="14.15" customHeight="1">
      <c r="A287" s="157">
        <v>288</v>
      </c>
      <c r="B287" s="177" t="s">
        <v>55</v>
      </c>
      <c r="C287" s="177"/>
      <c r="D287" s="194" t="s">
        <v>533</v>
      </c>
      <c r="E287" s="194" t="s">
        <v>534</v>
      </c>
      <c r="F287" s="194" t="s">
        <v>514</v>
      </c>
      <c r="G287" s="194" t="s">
        <v>81</v>
      </c>
      <c r="H287" s="194" t="s">
        <v>523</v>
      </c>
      <c r="I287" s="194">
        <v>26.92</v>
      </c>
      <c r="J287" s="495">
        <v>1</v>
      </c>
      <c r="K287" s="495">
        <v>1</v>
      </c>
      <c r="L287" s="181">
        <v>200</v>
      </c>
      <c r="M287" s="181"/>
      <c r="N287" s="182" t="e">
        <f t="shared" si="16"/>
        <v>#DIV/0!</v>
      </c>
      <c r="O287" s="182">
        <f t="shared" si="17"/>
        <v>0</v>
      </c>
      <c r="P287" s="182"/>
      <c r="Q287" s="183">
        <f>IF(L287="nio",0,IF(L287&gt;0,VLOOKUP(G287,'3-Productie normen'!A:M,VLOOKUP(L287,'3-Productie normen'!N:P,2,FALSE),FALSE)))</f>
        <v>0</v>
      </c>
      <c r="R287" s="183">
        <f t="shared" si="18"/>
        <v>0</v>
      </c>
      <c r="S287" s="184">
        <f>VLOOKUP(G287,'3-Productie normen'!A:M,11,FALSE)</f>
        <v>1934.4</v>
      </c>
      <c r="T287" s="184"/>
      <c r="V287" s="140">
        <f t="shared" si="19"/>
        <v>5384</v>
      </c>
    </row>
    <row r="288" spans="1:22" ht="14.15" customHeight="1">
      <c r="A288" s="157">
        <v>289</v>
      </c>
      <c r="B288" s="177" t="s">
        <v>55</v>
      </c>
      <c r="C288" s="177"/>
      <c r="D288" s="194" t="s">
        <v>419</v>
      </c>
      <c r="E288" s="194" t="s">
        <v>535</v>
      </c>
      <c r="F288" s="194" t="s">
        <v>514</v>
      </c>
      <c r="G288" s="194" t="s">
        <v>81</v>
      </c>
      <c r="H288" s="194" t="s">
        <v>518</v>
      </c>
      <c r="I288" s="194"/>
      <c r="J288" s="495">
        <v>1</v>
      </c>
      <c r="K288" s="495">
        <v>1</v>
      </c>
      <c r="L288" s="181">
        <v>200</v>
      </c>
      <c r="M288" s="181"/>
      <c r="N288" s="182" t="e">
        <f t="shared" si="16"/>
        <v>#DIV/0!</v>
      </c>
      <c r="O288" s="182">
        <f t="shared" si="17"/>
        <v>0</v>
      </c>
      <c r="P288" s="182"/>
      <c r="Q288" s="183">
        <f>IF(L288="nio",0,IF(L288&gt;0,VLOOKUP(G288,'3-Productie normen'!A:M,VLOOKUP(L288,'3-Productie normen'!N:P,2,FALSE),FALSE)))</f>
        <v>0</v>
      </c>
      <c r="R288" s="183">
        <f t="shared" si="18"/>
        <v>0</v>
      </c>
      <c r="S288" s="184">
        <f>VLOOKUP(G288,'3-Productie normen'!A:M,11,FALSE)</f>
        <v>1934.4</v>
      </c>
      <c r="T288" s="184"/>
      <c r="V288" s="140">
        <f t="shared" si="19"/>
        <v>0</v>
      </c>
    </row>
    <row r="289" spans="1:22" ht="14.15" customHeight="1">
      <c r="A289" s="157">
        <v>290</v>
      </c>
      <c r="B289" s="177" t="s">
        <v>55</v>
      </c>
      <c r="C289" s="177"/>
      <c r="D289" s="194" t="s">
        <v>419</v>
      </c>
      <c r="E289" s="194" t="s">
        <v>535</v>
      </c>
      <c r="F289" s="194" t="s">
        <v>514</v>
      </c>
      <c r="G289" s="194" t="s">
        <v>81</v>
      </c>
      <c r="H289" s="194" t="s">
        <v>525</v>
      </c>
      <c r="I289" s="194">
        <v>10.9</v>
      </c>
      <c r="J289" s="495">
        <v>1</v>
      </c>
      <c r="K289" s="495">
        <v>1</v>
      </c>
      <c r="L289" s="181">
        <v>200</v>
      </c>
      <c r="M289" s="181"/>
      <c r="N289" s="182" t="e">
        <f t="shared" si="16"/>
        <v>#DIV/0!</v>
      </c>
      <c r="O289" s="182">
        <f t="shared" si="17"/>
        <v>0</v>
      </c>
      <c r="P289" s="182"/>
      <c r="Q289" s="183">
        <f>IF(L289="nio",0,IF(L289&gt;0,VLOOKUP(G289,'3-Productie normen'!A:M,VLOOKUP(L289,'3-Productie normen'!N:P,2,FALSE),FALSE)))</f>
        <v>0</v>
      </c>
      <c r="R289" s="183">
        <f t="shared" si="18"/>
        <v>0</v>
      </c>
      <c r="S289" s="184">
        <f>VLOOKUP(G289,'3-Productie normen'!A:M,11,FALSE)</f>
        <v>1934.4</v>
      </c>
      <c r="T289" s="184"/>
      <c r="V289" s="140">
        <f t="shared" si="19"/>
        <v>2180</v>
      </c>
    </row>
    <row r="290" spans="1:22" ht="14.15" customHeight="1">
      <c r="A290" s="157">
        <v>291</v>
      </c>
      <c r="B290" s="177" t="s">
        <v>55</v>
      </c>
      <c r="C290" s="177"/>
      <c r="D290" s="194" t="s">
        <v>419</v>
      </c>
      <c r="E290" s="194" t="s">
        <v>535</v>
      </c>
      <c r="F290" s="194" t="s">
        <v>514</v>
      </c>
      <c r="G290" s="194" t="s">
        <v>81</v>
      </c>
      <c r="H290" s="194" t="s">
        <v>288</v>
      </c>
      <c r="I290" s="194">
        <v>26.16</v>
      </c>
      <c r="J290" s="495">
        <v>1</v>
      </c>
      <c r="K290" s="495">
        <v>1</v>
      </c>
      <c r="L290" s="181">
        <v>200</v>
      </c>
      <c r="M290" s="181"/>
      <c r="N290" s="182" t="e">
        <f t="shared" si="16"/>
        <v>#DIV/0!</v>
      </c>
      <c r="O290" s="182">
        <f t="shared" si="17"/>
        <v>0</v>
      </c>
      <c r="P290" s="182"/>
      <c r="Q290" s="183">
        <f>IF(L290="nio",0,IF(L290&gt;0,VLOOKUP(G290,'3-Productie normen'!A:M,VLOOKUP(L290,'3-Productie normen'!N:P,2,FALSE),FALSE)))</f>
        <v>0</v>
      </c>
      <c r="R290" s="183">
        <f t="shared" si="18"/>
        <v>0</v>
      </c>
      <c r="S290" s="184">
        <f>VLOOKUP(G290,'3-Productie normen'!A:M,11,FALSE)</f>
        <v>1934.4</v>
      </c>
      <c r="T290" s="184"/>
      <c r="V290" s="140">
        <f t="shared" si="19"/>
        <v>5232</v>
      </c>
    </row>
    <row r="291" spans="1:22" ht="14.15" customHeight="1">
      <c r="A291" s="157">
        <v>292</v>
      </c>
      <c r="B291" s="177" t="s">
        <v>55</v>
      </c>
      <c r="C291" s="177"/>
      <c r="D291" s="194" t="s">
        <v>245</v>
      </c>
      <c r="E291" s="194" t="s">
        <v>536</v>
      </c>
      <c r="F291" s="194" t="s">
        <v>514</v>
      </c>
      <c r="G291" s="194" t="s">
        <v>81</v>
      </c>
      <c r="H291" s="194" t="s">
        <v>518</v>
      </c>
      <c r="I291" s="194">
        <v>34.15</v>
      </c>
      <c r="J291" s="495">
        <v>1</v>
      </c>
      <c r="K291" s="495">
        <v>1</v>
      </c>
      <c r="L291" s="181">
        <v>200</v>
      </c>
      <c r="M291" s="181"/>
      <c r="N291" s="182" t="e">
        <f t="shared" si="16"/>
        <v>#DIV/0!</v>
      </c>
      <c r="O291" s="182">
        <f t="shared" si="17"/>
        <v>0</v>
      </c>
      <c r="P291" s="182"/>
      <c r="Q291" s="183">
        <f>IF(L291="nio",0,IF(L291&gt;0,VLOOKUP(G291,'3-Productie normen'!A:M,VLOOKUP(L291,'3-Productie normen'!N:P,2,FALSE),FALSE)))</f>
        <v>0</v>
      </c>
      <c r="R291" s="183">
        <f t="shared" si="18"/>
        <v>0</v>
      </c>
      <c r="S291" s="184">
        <f>VLOOKUP(G291,'3-Productie normen'!A:M,11,FALSE)</f>
        <v>1934.4</v>
      </c>
      <c r="T291" s="184"/>
      <c r="V291" s="140">
        <f t="shared" si="19"/>
        <v>6830</v>
      </c>
    </row>
    <row r="292" spans="1:22" ht="14.15" customHeight="1">
      <c r="A292" s="157">
        <v>293</v>
      </c>
      <c r="B292" s="177" t="s">
        <v>55</v>
      </c>
      <c r="C292" s="177"/>
      <c r="D292" s="194" t="s">
        <v>249</v>
      </c>
      <c r="E292" s="194" t="s">
        <v>537</v>
      </c>
      <c r="F292" s="194" t="s">
        <v>514</v>
      </c>
      <c r="G292" s="194" t="s">
        <v>81</v>
      </c>
      <c r="H292" s="194" t="s">
        <v>518</v>
      </c>
      <c r="I292" s="194">
        <v>34.75</v>
      </c>
      <c r="J292" s="495">
        <v>1</v>
      </c>
      <c r="K292" s="495">
        <v>1</v>
      </c>
      <c r="L292" s="181">
        <v>200</v>
      </c>
      <c r="M292" s="181"/>
      <c r="N292" s="182" t="e">
        <f t="shared" si="16"/>
        <v>#DIV/0!</v>
      </c>
      <c r="O292" s="182">
        <f t="shared" si="17"/>
        <v>0</v>
      </c>
      <c r="P292" s="182"/>
      <c r="Q292" s="183">
        <f>IF(L292="nio",0,IF(L292&gt;0,VLOOKUP(G292,'3-Productie normen'!A:M,VLOOKUP(L292,'3-Productie normen'!N:P,2,FALSE),FALSE)))</f>
        <v>0</v>
      </c>
      <c r="R292" s="183">
        <f t="shared" si="18"/>
        <v>0</v>
      </c>
      <c r="S292" s="184">
        <f>VLOOKUP(G292,'3-Productie normen'!A:M,11,FALSE)</f>
        <v>1934.4</v>
      </c>
      <c r="T292" s="184"/>
      <c r="V292" s="140">
        <f t="shared" si="19"/>
        <v>6950</v>
      </c>
    </row>
    <row r="293" spans="1:22" ht="14.15" customHeight="1">
      <c r="A293" s="157">
        <v>294</v>
      </c>
      <c r="B293" s="177" t="s">
        <v>55</v>
      </c>
      <c r="C293" s="177"/>
      <c r="D293" s="194" t="s">
        <v>538</v>
      </c>
      <c r="E293" s="194" t="s">
        <v>539</v>
      </c>
      <c r="F293" s="194" t="s">
        <v>514</v>
      </c>
      <c r="G293" s="194" t="s">
        <v>81</v>
      </c>
      <c r="H293" s="194" t="s">
        <v>540</v>
      </c>
      <c r="I293" s="194">
        <v>25.69</v>
      </c>
      <c r="J293" s="495">
        <v>1</v>
      </c>
      <c r="K293" s="495">
        <v>1</v>
      </c>
      <c r="L293" s="181">
        <v>200</v>
      </c>
      <c r="M293" s="181"/>
      <c r="N293" s="182" t="e">
        <f t="shared" si="16"/>
        <v>#DIV/0!</v>
      </c>
      <c r="O293" s="182">
        <f t="shared" si="17"/>
        <v>0</v>
      </c>
      <c r="P293" s="182"/>
      <c r="Q293" s="183">
        <f>IF(L293="nio",0,IF(L293&gt;0,VLOOKUP(G293,'3-Productie normen'!A:M,VLOOKUP(L293,'3-Productie normen'!N:P,2,FALSE),FALSE)))</f>
        <v>0</v>
      </c>
      <c r="R293" s="183">
        <f t="shared" si="18"/>
        <v>0</v>
      </c>
      <c r="S293" s="184">
        <f>VLOOKUP(G293,'3-Productie normen'!A:M,11,FALSE)</f>
        <v>1934.4</v>
      </c>
      <c r="T293" s="184"/>
      <c r="V293" s="140">
        <f t="shared" si="19"/>
        <v>5138</v>
      </c>
    </row>
    <row r="294" spans="1:22" ht="14.15" customHeight="1">
      <c r="A294" s="157">
        <v>295</v>
      </c>
      <c r="B294" s="177" t="s">
        <v>55</v>
      </c>
      <c r="C294" s="177"/>
      <c r="D294" s="194" t="s">
        <v>262</v>
      </c>
      <c r="E294" s="194" t="s">
        <v>541</v>
      </c>
      <c r="F294" s="194" t="s">
        <v>514</v>
      </c>
      <c r="G294" s="194" t="s">
        <v>81</v>
      </c>
      <c r="H294" s="194" t="s">
        <v>542</v>
      </c>
      <c r="I294" s="194"/>
      <c r="J294" s="495">
        <v>1</v>
      </c>
      <c r="K294" s="495">
        <v>1</v>
      </c>
      <c r="L294" s="181">
        <v>200</v>
      </c>
      <c r="M294" s="181"/>
      <c r="N294" s="182" t="e">
        <f t="shared" si="16"/>
        <v>#DIV/0!</v>
      </c>
      <c r="O294" s="182">
        <f t="shared" si="17"/>
        <v>0</v>
      </c>
      <c r="P294" s="182"/>
      <c r="Q294" s="183">
        <f>IF(L294="nio",0,IF(L294&gt;0,VLOOKUP(G294,'3-Productie normen'!A:M,VLOOKUP(L294,'3-Productie normen'!N:P,2,FALSE),FALSE)))</f>
        <v>0</v>
      </c>
      <c r="R294" s="183">
        <f t="shared" si="18"/>
        <v>0</v>
      </c>
      <c r="S294" s="184">
        <f>VLOOKUP(G294,'3-Productie normen'!A:M,11,FALSE)</f>
        <v>1934.4</v>
      </c>
      <c r="T294" s="184"/>
      <c r="V294" s="140">
        <f t="shared" si="19"/>
        <v>0</v>
      </c>
    </row>
    <row r="295" spans="1:22" ht="14.15" customHeight="1">
      <c r="A295" s="157">
        <v>296</v>
      </c>
      <c r="B295" s="177" t="s">
        <v>55</v>
      </c>
      <c r="C295" s="177"/>
      <c r="D295" s="194" t="s">
        <v>262</v>
      </c>
      <c r="E295" s="194" t="s">
        <v>541</v>
      </c>
      <c r="F295" s="194" t="s">
        <v>514</v>
      </c>
      <c r="G295" s="194" t="s">
        <v>81</v>
      </c>
      <c r="H295" s="194" t="s">
        <v>518</v>
      </c>
      <c r="I295" s="194"/>
      <c r="J295" s="495">
        <v>1</v>
      </c>
      <c r="K295" s="495">
        <v>1</v>
      </c>
      <c r="L295" s="181">
        <v>200</v>
      </c>
      <c r="M295" s="181"/>
      <c r="N295" s="182" t="e">
        <f t="shared" si="16"/>
        <v>#DIV/0!</v>
      </c>
      <c r="O295" s="182">
        <f t="shared" si="17"/>
        <v>0</v>
      </c>
      <c r="P295" s="182"/>
      <c r="Q295" s="183">
        <f>IF(L295="nio",0,IF(L295&gt;0,VLOOKUP(G295,'3-Productie normen'!A:M,VLOOKUP(L295,'3-Productie normen'!N:P,2,FALSE),FALSE)))</f>
        <v>0</v>
      </c>
      <c r="R295" s="183">
        <f t="shared" si="18"/>
        <v>0</v>
      </c>
      <c r="S295" s="184">
        <f>VLOOKUP(G295,'3-Productie normen'!A:M,11,FALSE)</f>
        <v>1934.4</v>
      </c>
      <c r="T295" s="184"/>
      <c r="V295" s="140">
        <f t="shared" si="19"/>
        <v>0</v>
      </c>
    </row>
    <row r="296" spans="1:22" ht="14.15" customHeight="1">
      <c r="A296" s="157">
        <v>297</v>
      </c>
      <c r="B296" s="177" t="s">
        <v>55</v>
      </c>
      <c r="C296" s="177"/>
      <c r="D296" s="194" t="s">
        <v>262</v>
      </c>
      <c r="E296" s="194" t="s">
        <v>541</v>
      </c>
      <c r="F296" s="194" t="s">
        <v>514</v>
      </c>
      <c r="G296" s="194" t="s">
        <v>81</v>
      </c>
      <c r="H296" s="194" t="s">
        <v>288</v>
      </c>
      <c r="I296" s="194">
        <v>37.19</v>
      </c>
      <c r="J296" s="495">
        <v>1</v>
      </c>
      <c r="K296" s="495">
        <v>1</v>
      </c>
      <c r="L296" s="181">
        <v>200</v>
      </c>
      <c r="M296" s="181"/>
      <c r="N296" s="182" t="e">
        <f t="shared" si="16"/>
        <v>#DIV/0!</v>
      </c>
      <c r="O296" s="182">
        <f t="shared" si="17"/>
        <v>0</v>
      </c>
      <c r="P296" s="182"/>
      <c r="Q296" s="183">
        <f>IF(L296="nio",0,IF(L296&gt;0,VLOOKUP(G296,'3-Productie normen'!A:M,VLOOKUP(L296,'3-Productie normen'!N:P,2,FALSE),FALSE)))</f>
        <v>0</v>
      </c>
      <c r="R296" s="183">
        <f t="shared" si="18"/>
        <v>0</v>
      </c>
      <c r="S296" s="184">
        <f>VLOOKUP(G296,'3-Productie normen'!A:M,11,FALSE)</f>
        <v>1934.4</v>
      </c>
      <c r="T296" s="184"/>
      <c r="V296" s="140">
        <f t="shared" si="19"/>
        <v>7438</v>
      </c>
    </row>
    <row r="297" spans="1:22" ht="14.15" customHeight="1">
      <c r="A297" s="157">
        <v>298</v>
      </c>
      <c r="B297" s="177" t="s">
        <v>55</v>
      </c>
      <c r="C297" s="177"/>
      <c r="D297" s="194" t="s">
        <v>265</v>
      </c>
      <c r="E297" s="194" t="s">
        <v>543</v>
      </c>
      <c r="F297" s="194" t="s">
        <v>514</v>
      </c>
      <c r="G297" s="194" t="s">
        <v>81</v>
      </c>
      <c r="H297" s="194" t="s">
        <v>518</v>
      </c>
      <c r="I297" s="194">
        <v>37.28</v>
      </c>
      <c r="J297" s="495">
        <v>1</v>
      </c>
      <c r="K297" s="495">
        <v>1</v>
      </c>
      <c r="L297" s="181">
        <v>200</v>
      </c>
      <c r="M297" s="181"/>
      <c r="N297" s="182" t="e">
        <f t="shared" si="16"/>
        <v>#DIV/0!</v>
      </c>
      <c r="O297" s="182">
        <f t="shared" si="17"/>
        <v>0</v>
      </c>
      <c r="P297" s="182"/>
      <c r="Q297" s="183">
        <f>IF(L297="nio",0,IF(L297&gt;0,VLOOKUP(G297,'3-Productie normen'!A:M,VLOOKUP(L297,'3-Productie normen'!N:P,2,FALSE),FALSE)))</f>
        <v>0</v>
      </c>
      <c r="R297" s="183">
        <f t="shared" si="18"/>
        <v>0</v>
      </c>
      <c r="S297" s="184">
        <f>VLOOKUP(G297,'3-Productie normen'!A:M,11,FALSE)</f>
        <v>1934.4</v>
      </c>
      <c r="T297" s="184"/>
      <c r="V297" s="140">
        <f t="shared" si="19"/>
        <v>7456</v>
      </c>
    </row>
    <row r="298" spans="1:22" ht="14.15" customHeight="1">
      <c r="A298" s="157">
        <v>299</v>
      </c>
      <c r="B298" s="177" t="s">
        <v>55</v>
      </c>
      <c r="C298" s="177"/>
      <c r="D298" s="194" t="s">
        <v>279</v>
      </c>
      <c r="E298" s="194" t="s">
        <v>544</v>
      </c>
      <c r="F298" s="194" t="s">
        <v>514</v>
      </c>
      <c r="G298" s="194" t="s">
        <v>81</v>
      </c>
      <c r="H298" s="194" t="s">
        <v>518</v>
      </c>
      <c r="I298" s="194">
        <v>34.47</v>
      </c>
      <c r="J298" s="495">
        <v>1</v>
      </c>
      <c r="K298" s="495">
        <v>1</v>
      </c>
      <c r="L298" s="181">
        <v>200</v>
      </c>
      <c r="M298" s="181"/>
      <c r="N298" s="182" t="e">
        <f t="shared" si="16"/>
        <v>#DIV/0!</v>
      </c>
      <c r="O298" s="182">
        <f t="shared" si="17"/>
        <v>0</v>
      </c>
      <c r="P298" s="182"/>
      <c r="Q298" s="183">
        <f>IF(L298="nio",0,IF(L298&gt;0,VLOOKUP(G298,'3-Productie normen'!A:M,VLOOKUP(L298,'3-Productie normen'!N:P,2,FALSE),FALSE)))</f>
        <v>0</v>
      </c>
      <c r="R298" s="183">
        <f t="shared" si="18"/>
        <v>0</v>
      </c>
      <c r="S298" s="184">
        <f>VLOOKUP(G298,'3-Productie normen'!A:M,11,FALSE)</f>
        <v>1934.4</v>
      </c>
      <c r="T298" s="184"/>
      <c r="V298" s="140">
        <f t="shared" si="19"/>
        <v>6894</v>
      </c>
    </row>
    <row r="299" spans="1:22" ht="14.15" customHeight="1">
      <c r="A299" s="157">
        <v>300</v>
      </c>
      <c r="B299" s="177" t="s">
        <v>55</v>
      </c>
      <c r="C299" s="177"/>
      <c r="D299" s="194" t="s">
        <v>545</v>
      </c>
      <c r="E299" s="194" t="s">
        <v>546</v>
      </c>
      <c r="F299" s="194" t="s">
        <v>514</v>
      </c>
      <c r="G299" s="194" t="s">
        <v>81</v>
      </c>
      <c r="H299" s="194" t="s">
        <v>523</v>
      </c>
      <c r="I299" s="194">
        <v>27.46</v>
      </c>
      <c r="J299" s="495">
        <v>1</v>
      </c>
      <c r="K299" s="495">
        <v>1</v>
      </c>
      <c r="L299" s="181">
        <v>200</v>
      </c>
      <c r="M299" s="181"/>
      <c r="N299" s="182" t="e">
        <f t="shared" si="16"/>
        <v>#DIV/0!</v>
      </c>
      <c r="O299" s="182">
        <f t="shared" si="17"/>
        <v>0</v>
      </c>
      <c r="P299" s="182"/>
      <c r="Q299" s="183">
        <f>IF(L299="nio",0,IF(L299&gt;0,VLOOKUP(G299,'3-Productie normen'!A:M,VLOOKUP(L299,'3-Productie normen'!N:P,2,FALSE),FALSE)))</f>
        <v>0</v>
      </c>
      <c r="R299" s="183">
        <f t="shared" si="18"/>
        <v>0</v>
      </c>
      <c r="S299" s="184">
        <f>VLOOKUP(G299,'3-Productie normen'!A:M,11,FALSE)</f>
        <v>1934.4</v>
      </c>
      <c r="T299" s="184"/>
      <c r="V299" s="140">
        <f t="shared" si="19"/>
        <v>5492</v>
      </c>
    </row>
    <row r="300" spans="1:22" ht="14.15" customHeight="1">
      <c r="A300" s="157">
        <v>301</v>
      </c>
      <c r="B300" s="177" t="s">
        <v>55</v>
      </c>
      <c r="C300" s="177"/>
      <c r="D300" s="194" t="s">
        <v>292</v>
      </c>
      <c r="E300" s="194" t="s">
        <v>547</v>
      </c>
      <c r="F300" s="194" t="s">
        <v>514</v>
      </c>
      <c r="G300" s="194" t="s">
        <v>81</v>
      </c>
      <c r="H300" s="194" t="s">
        <v>134</v>
      </c>
      <c r="I300" s="194">
        <v>16.11</v>
      </c>
      <c r="J300" s="495">
        <v>1</v>
      </c>
      <c r="K300" s="495">
        <v>1</v>
      </c>
      <c r="L300" s="181">
        <v>200</v>
      </c>
      <c r="M300" s="181"/>
      <c r="N300" s="182" t="e">
        <f t="shared" si="16"/>
        <v>#DIV/0!</v>
      </c>
      <c r="O300" s="182">
        <f t="shared" si="17"/>
        <v>0</v>
      </c>
      <c r="P300" s="182"/>
      <c r="Q300" s="183">
        <f>IF(L300="nio",0,IF(L300&gt;0,VLOOKUP(G300,'3-Productie normen'!A:M,VLOOKUP(L300,'3-Productie normen'!N:P,2,FALSE),FALSE)))</f>
        <v>0</v>
      </c>
      <c r="R300" s="183">
        <f t="shared" si="18"/>
        <v>0</v>
      </c>
      <c r="S300" s="184">
        <f>VLOOKUP(G300,'3-Productie normen'!A:M,11,FALSE)</f>
        <v>1934.4</v>
      </c>
      <c r="T300" s="184"/>
      <c r="V300" s="140">
        <f t="shared" si="19"/>
        <v>3222</v>
      </c>
    </row>
    <row r="301" spans="1:22" ht="14.15" customHeight="1">
      <c r="A301" s="157">
        <v>302</v>
      </c>
      <c r="B301" s="177" t="s">
        <v>55</v>
      </c>
      <c r="C301" s="177"/>
      <c r="D301" s="194" t="s">
        <v>296</v>
      </c>
      <c r="E301" s="194" t="s">
        <v>548</v>
      </c>
      <c r="F301" s="194" t="s">
        <v>514</v>
      </c>
      <c r="G301" s="194" t="s">
        <v>81</v>
      </c>
      <c r="H301" s="194" t="s">
        <v>134</v>
      </c>
      <c r="I301" s="194">
        <v>16.11</v>
      </c>
      <c r="J301" s="495">
        <v>1</v>
      </c>
      <c r="K301" s="495">
        <v>1</v>
      </c>
      <c r="L301" s="181">
        <v>200</v>
      </c>
      <c r="M301" s="181"/>
      <c r="N301" s="182" t="e">
        <f t="shared" si="16"/>
        <v>#DIV/0!</v>
      </c>
      <c r="O301" s="182">
        <f t="shared" si="17"/>
        <v>0</v>
      </c>
      <c r="P301" s="182"/>
      <c r="Q301" s="183">
        <f>IF(L301="nio",0,IF(L301&gt;0,VLOOKUP(G301,'3-Productie normen'!A:M,VLOOKUP(L301,'3-Productie normen'!N:P,2,FALSE),FALSE)))</f>
        <v>0</v>
      </c>
      <c r="R301" s="183">
        <f t="shared" si="18"/>
        <v>0</v>
      </c>
      <c r="S301" s="184">
        <f>VLOOKUP(G301,'3-Productie normen'!A:M,11,FALSE)</f>
        <v>1934.4</v>
      </c>
      <c r="T301" s="184"/>
      <c r="V301" s="140">
        <f t="shared" si="19"/>
        <v>3222</v>
      </c>
    </row>
    <row r="302" spans="1:22" ht="14.15" customHeight="1">
      <c r="A302" s="157">
        <v>303</v>
      </c>
      <c r="B302" s="177" t="s">
        <v>55</v>
      </c>
      <c r="C302" s="177"/>
      <c r="D302" s="194" t="s">
        <v>301</v>
      </c>
      <c r="E302" s="194" t="s">
        <v>549</v>
      </c>
      <c r="F302" s="194" t="s">
        <v>514</v>
      </c>
      <c r="G302" s="194" t="s">
        <v>81</v>
      </c>
      <c r="H302" s="194" t="s">
        <v>134</v>
      </c>
      <c r="I302" s="194">
        <v>16.11</v>
      </c>
      <c r="J302" s="495">
        <v>1</v>
      </c>
      <c r="K302" s="495">
        <v>1</v>
      </c>
      <c r="L302" s="181">
        <v>200</v>
      </c>
      <c r="M302" s="181"/>
      <c r="N302" s="182" t="e">
        <f t="shared" si="16"/>
        <v>#DIV/0!</v>
      </c>
      <c r="O302" s="182">
        <f t="shared" si="17"/>
        <v>0</v>
      </c>
      <c r="P302" s="182"/>
      <c r="Q302" s="183">
        <f>IF(L302="nio",0,IF(L302&gt;0,VLOOKUP(G302,'3-Productie normen'!A:M,VLOOKUP(L302,'3-Productie normen'!N:P,2,FALSE),FALSE)))</f>
        <v>0</v>
      </c>
      <c r="R302" s="183">
        <f t="shared" si="18"/>
        <v>0</v>
      </c>
      <c r="S302" s="184">
        <f>VLOOKUP(G302,'3-Productie normen'!A:M,11,FALSE)</f>
        <v>1934.4</v>
      </c>
      <c r="T302" s="184"/>
      <c r="V302" s="140">
        <f t="shared" si="19"/>
        <v>3222</v>
      </c>
    </row>
    <row r="303" spans="1:22" ht="14.15" customHeight="1">
      <c r="A303" s="157">
        <v>304</v>
      </c>
      <c r="B303" s="177" t="s">
        <v>55</v>
      </c>
      <c r="C303" s="177"/>
      <c r="D303" s="194" t="s">
        <v>550</v>
      </c>
      <c r="E303" s="194" t="s">
        <v>551</v>
      </c>
      <c r="F303" s="194" t="s">
        <v>514</v>
      </c>
      <c r="G303" s="194" t="s">
        <v>81</v>
      </c>
      <c r="H303" s="194" t="s">
        <v>552</v>
      </c>
      <c r="I303" s="194">
        <v>22.4</v>
      </c>
      <c r="J303" s="495">
        <v>1</v>
      </c>
      <c r="K303" s="495">
        <v>1</v>
      </c>
      <c r="L303" s="181">
        <v>200</v>
      </c>
      <c r="M303" s="181"/>
      <c r="N303" s="182" t="e">
        <f t="shared" si="16"/>
        <v>#DIV/0!</v>
      </c>
      <c r="O303" s="182">
        <f t="shared" si="17"/>
        <v>0</v>
      </c>
      <c r="P303" s="182"/>
      <c r="Q303" s="183">
        <f>IF(L303="nio",0,IF(L303&gt;0,VLOOKUP(G303,'3-Productie normen'!A:M,VLOOKUP(L303,'3-Productie normen'!N:P,2,FALSE),FALSE)))</f>
        <v>0</v>
      </c>
      <c r="R303" s="183">
        <f t="shared" si="18"/>
        <v>0</v>
      </c>
      <c r="S303" s="184">
        <f>VLOOKUP(G303,'3-Productie normen'!A:M,11,FALSE)</f>
        <v>1934.4</v>
      </c>
      <c r="T303" s="184"/>
      <c r="V303" s="140">
        <f t="shared" si="19"/>
        <v>4480</v>
      </c>
    </row>
    <row r="304" spans="1:22" ht="14.15" customHeight="1">
      <c r="A304" s="157">
        <v>305</v>
      </c>
      <c r="B304" s="177" t="s">
        <v>55</v>
      </c>
      <c r="C304" s="177"/>
      <c r="D304" s="194" t="s">
        <v>311</v>
      </c>
      <c r="E304" s="194" t="s">
        <v>553</v>
      </c>
      <c r="F304" s="194" t="s">
        <v>514</v>
      </c>
      <c r="G304" s="194" t="s">
        <v>81</v>
      </c>
      <c r="H304" s="194"/>
      <c r="I304" s="194"/>
      <c r="J304" s="495">
        <v>1</v>
      </c>
      <c r="K304" s="495">
        <v>1</v>
      </c>
      <c r="L304" s="181">
        <v>200</v>
      </c>
      <c r="M304" s="181"/>
      <c r="N304" s="182" t="e">
        <f t="shared" si="16"/>
        <v>#DIV/0!</v>
      </c>
      <c r="O304" s="182">
        <f t="shared" si="17"/>
        <v>0</v>
      </c>
      <c r="P304" s="182"/>
      <c r="Q304" s="183">
        <f>IF(L304="nio",0,IF(L304&gt;0,VLOOKUP(G304,'3-Productie normen'!A:M,VLOOKUP(L304,'3-Productie normen'!N:P,2,FALSE),FALSE)))</f>
        <v>0</v>
      </c>
      <c r="R304" s="183">
        <f t="shared" si="18"/>
        <v>0</v>
      </c>
      <c r="S304" s="184">
        <f>VLOOKUP(G304,'3-Productie normen'!A:M,11,FALSE)</f>
        <v>1934.4</v>
      </c>
      <c r="T304" s="184"/>
      <c r="V304" s="140">
        <f t="shared" si="19"/>
        <v>0</v>
      </c>
    </row>
    <row r="305" spans="1:22" ht="14.15" customHeight="1">
      <c r="A305" s="157">
        <v>306</v>
      </c>
      <c r="B305" s="177" t="s">
        <v>55</v>
      </c>
      <c r="C305" s="177"/>
      <c r="D305" s="194" t="s">
        <v>311</v>
      </c>
      <c r="E305" s="194" t="s">
        <v>553</v>
      </c>
      <c r="F305" s="194" t="s">
        <v>514</v>
      </c>
      <c r="G305" s="194" t="s">
        <v>81</v>
      </c>
      <c r="H305" s="194" t="s">
        <v>554</v>
      </c>
      <c r="I305" s="194">
        <v>12.56</v>
      </c>
      <c r="J305" s="495">
        <v>1</v>
      </c>
      <c r="K305" s="495">
        <v>1</v>
      </c>
      <c r="L305" s="181">
        <v>200</v>
      </c>
      <c r="M305" s="181"/>
      <c r="N305" s="182" t="e">
        <f t="shared" si="16"/>
        <v>#DIV/0!</v>
      </c>
      <c r="O305" s="182">
        <f t="shared" si="17"/>
        <v>0</v>
      </c>
      <c r="P305" s="182"/>
      <c r="Q305" s="183">
        <f>IF(L305="nio",0,IF(L305&gt;0,VLOOKUP(G305,'3-Productie normen'!A:M,VLOOKUP(L305,'3-Productie normen'!N:P,2,FALSE),FALSE)))</f>
        <v>0</v>
      </c>
      <c r="R305" s="183">
        <f t="shared" si="18"/>
        <v>0</v>
      </c>
      <c r="S305" s="184">
        <f>VLOOKUP(G305,'3-Productie normen'!A:M,11,FALSE)</f>
        <v>1934.4</v>
      </c>
      <c r="T305" s="184"/>
      <c r="V305" s="140">
        <f t="shared" si="19"/>
        <v>2512</v>
      </c>
    </row>
    <row r="306" spans="1:22" ht="14.15" customHeight="1">
      <c r="A306" s="157">
        <v>307</v>
      </c>
      <c r="B306" s="177" t="s">
        <v>55</v>
      </c>
      <c r="C306" s="177"/>
      <c r="D306" s="194" t="s">
        <v>311</v>
      </c>
      <c r="E306" s="194" t="s">
        <v>555</v>
      </c>
      <c r="F306" s="194" t="s">
        <v>514</v>
      </c>
      <c r="G306" s="194" t="s">
        <v>81</v>
      </c>
      <c r="H306" s="194"/>
      <c r="I306" s="194"/>
      <c r="J306" s="495">
        <v>1</v>
      </c>
      <c r="K306" s="495">
        <v>1</v>
      </c>
      <c r="L306" s="181">
        <v>200</v>
      </c>
      <c r="M306" s="181"/>
      <c r="N306" s="182" t="e">
        <f t="shared" si="16"/>
        <v>#DIV/0!</v>
      </c>
      <c r="O306" s="182">
        <f t="shared" si="17"/>
        <v>0</v>
      </c>
      <c r="P306" s="182"/>
      <c r="Q306" s="183">
        <f>IF(L306="nio",0,IF(L306&gt;0,VLOOKUP(G306,'3-Productie normen'!A:M,VLOOKUP(L306,'3-Productie normen'!N:P,2,FALSE),FALSE)))</f>
        <v>0</v>
      </c>
      <c r="R306" s="183">
        <f t="shared" si="18"/>
        <v>0</v>
      </c>
      <c r="S306" s="184">
        <f>VLOOKUP(G306,'3-Productie normen'!A:M,11,FALSE)</f>
        <v>1934.4</v>
      </c>
      <c r="T306" s="184"/>
      <c r="V306" s="140">
        <f t="shared" si="19"/>
        <v>0</v>
      </c>
    </row>
    <row r="307" spans="1:22" ht="14.15" customHeight="1">
      <c r="A307" s="157">
        <v>308</v>
      </c>
      <c r="B307" s="177" t="s">
        <v>55</v>
      </c>
      <c r="C307" s="177"/>
      <c r="D307" s="194" t="s">
        <v>311</v>
      </c>
      <c r="E307" s="194" t="s">
        <v>555</v>
      </c>
      <c r="F307" s="194" t="s">
        <v>514</v>
      </c>
      <c r="G307" s="194" t="s">
        <v>81</v>
      </c>
      <c r="H307" s="194" t="s">
        <v>134</v>
      </c>
      <c r="I307" s="194">
        <v>17.670000000000002</v>
      </c>
      <c r="J307" s="495">
        <v>1</v>
      </c>
      <c r="K307" s="495">
        <v>1</v>
      </c>
      <c r="L307" s="181">
        <v>200</v>
      </c>
      <c r="M307" s="181"/>
      <c r="N307" s="182" t="e">
        <f t="shared" si="16"/>
        <v>#DIV/0!</v>
      </c>
      <c r="O307" s="182">
        <f t="shared" si="17"/>
        <v>0</v>
      </c>
      <c r="P307" s="182"/>
      <c r="Q307" s="183">
        <f>IF(L307="nio",0,IF(L307&gt;0,VLOOKUP(G307,'3-Productie normen'!A:M,VLOOKUP(L307,'3-Productie normen'!N:P,2,FALSE),FALSE)))</f>
        <v>0</v>
      </c>
      <c r="R307" s="183">
        <f t="shared" si="18"/>
        <v>0</v>
      </c>
      <c r="S307" s="184">
        <f>VLOOKUP(G307,'3-Productie normen'!A:M,11,FALSE)</f>
        <v>1934.4</v>
      </c>
      <c r="T307" s="184"/>
      <c r="V307" s="140">
        <f t="shared" si="19"/>
        <v>3534.0000000000005</v>
      </c>
    </row>
    <row r="308" spans="1:22" ht="14.15" customHeight="1">
      <c r="A308" s="157">
        <v>309</v>
      </c>
      <c r="B308" s="177" t="s">
        <v>55</v>
      </c>
      <c r="C308" s="177"/>
      <c r="D308" s="194" t="s">
        <v>311</v>
      </c>
      <c r="E308" s="194" t="s">
        <v>556</v>
      </c>
      <c r="F308" s="194" t="s">
        <v>514</v>
      </c>
      <c r="G308" s="194" t="s">
        <v>81</v>
      </c>
      <c r="H308" s="194" t="s">
        <v>134</v>
      </c>
      <c r="I308" s="194">
        <v>14.75</v>
      </c>
      <c r="J308" s="495">
        <v>1</v>
      </c>
      <c r="K308" s="495">
        <v>1</v>
      </c>
      <c r="L308" s="181">
        <v>200</v>
      </c>
      <c r="M308" s="181"/>
      <c r="N308" s="182" t="e">
        <f t="shared" si="16"/>
        <v>#DIV/0!</v>
      </c>
      <c r="O308" s="182">
        <f t="shared" si="17"/>
        <v>0</v>
      </c>
      <c r="P308" s="182"/>
      <c r="Q308" s="183">
        <f>IF(L308="nio",0,IF(L308&gt;0,VLOOKUP(G308,'3-Productie normen'!A:M,VLOOKUP(L308,'3-Productie normen'!N:P,2,FALSE),FALSE)))</f>
        <v>0</v>
      </c>
      <c r="R308" s="183">
        <f t="shared" si="18"/>
        <v>0</v>
      </c>
      <c r="S308" s="184">
        <f>VLOOKUP(G308,'3-Productie normen'!A:M,11,FALSE)</f>
        <v>1934.4</v>
      </c>
      <c r="T308" s="184"/>
      <c r="V308" s="140">
        <f t="shared" si="19"/>
        <v>2950</v>
      </c>
    </row>
    <row r="309" spans="1:22" ht="14.15" customHeight="1">
      <c r="A309" s="157">
        <v>310</v>
      </c>
      <c r="B309" s="177" t="s">
        <v>55</v>
      </c>
      <c r="C309" s="177"/>
      <c r="D309" s="194" t="s">
        <v>311</v>
      </c>
      <c r="E309" s="194" t="s">
        <v>557</v>
      </c>
      <c r="F309" s="194" t="s">
        <v>514</v>
      </c>
      <c r="G309" s="194" t="s">
        <v>81</v>
      </c>
      <c r="H309" s="194"/>
      <c r="I309" s="194"/>
      <c r="J309" s="495">
        <v>1</v>
      </c>
      <c r="K309" s="495">
        <v>1</v>
      </c>
      <c r="L309" s="181">
        <v>200</v>
      </c>
      <c r="M309" s="181"/>
      <c r="N309" s="182" t="e">
        <f t="shared" si="16"/>
        <v>#DIV/0!</v>
      </c>
      <c r="O309" s="182">
        <f t="shared" si="17"/>
        <v>0</v>
      </c>
      <c r="P309" s="182"/>
      <c r="Q309" s="183">
        <f>IF(L309="nio",0,IF(L309&gt;0,VLOOKUP(G309,'3-Productie normen'!A:M,VLOOKUP(L309,'3-Productie normen'!N:P,2,FALSE),FALSE)))</f>
        <v>0</v>
      </c>
      <c r="R309" s="183">
        <f t="shared" si="18"/>
        <v>0</v>
      </c>
      <c r="S309" s="184">
        <f>VLOOKUP(G309,'3-Productie normen'!A:M,11,FALSE)</f>
        <v>1934.4</v>
      </c>
      <c r="T309" s="184"/>
      <c r="V309" s="140">
        <f t="shared" si="19"/>
        <v>0</v>
      </c>
    </row>
    <row r="310" spans="1:22" ht="14.15" customHeight="1">
      <c r="A310" s="157">
        <v>311</v>
      </c>
      <c r="B310" s="177" t="s">
        <v>55</v>
      </c>
      <c r="C310" s="177"/>
      <c r="D310" s="194" t="s">
        <v>311</v>
      </c>
      <c r="E310" s="194" t="s">
        <v>557</v>
      </c>
      <c r="F310" s="194" t="s">
        <v>514</v>
      </c>
      <c r="G310" s="194" t="s">
        <v>81</v>
      </c>
      <c r="H310" s="194" t="s">
        <v>554</v>
      </c>
      <c r="I310" s="194">
        <v>12.94</v>
      </c>
      <c r="J310" s="495">
        <v>1</v>
      </c>
      <c r="K310" s="495">
        <v>1</v>
      </c>
      <c r="L310" s="181">
        <v>200</v>
      </c>
      <c r="M310" s="181"/>
      <c r="N310" s="182" t="e">
        <f t="shared" si="16"/>
        <v>#DIV/0!</v>
      </c>
      <c r="O310" s="182">
        <f t="shared" si="17"/>
        <v>0</v>
      </c>
      <c r="P310" s="182"/>
      <c r="Q310" s="183">
        <f>IF(L310="nio",0,IF(L310&gt;0,VLOOKUP(G310,'3-Productie normen'!A:M,VLOOKUP(L310,'3-Productie normen'!N:P,2,FALSE),FALSE)))</f>
        <v>0</v>
      </c>
      <c r="R310" s="183">
        <f t="shared" si="18"/>
        <v>0</v>
      </c>
      <c r="S310" s="184">
        <f>VLOOKUP(G310,'3-Productie normen'!A:M,11,FALSE)</f>
        <v>1934.4</v>
      </c>
      <c r="T310" s="184"/>
      <c r="V310" s="140">
        <f t="shared" si="19"/>
        <v>2588</v>
      </c>
    </row>
    <row r="311" spans="1:22" ht="14.15" customHeight="1">
      <c r="A311" s="157">
        <v>312</v>
      </c>
      <c r="B311" s="177" t="s">
        <v>55</v>
      </c>
      <c r="C311" s="177"/>
      <c r="D311" s="194" t="s">
        <v>340</v>
      </c>
      <c r="E311" s="194" t="s">
        <v>558</v>
      </c>
      <c r="F311" s="194" t="s">
        <v>514</v>
      </c>
      <c r="G311" s="194" t="s">
        <v>81</v>
      </c>
      <c r="H311" s="194"/>
      <c r="I311" s="194"/>
      <c r="J311" s="495">
        <v>1</v>
      </c>
      <c r="K311" s="495">
        <v>1</v>
      </c>
      <c r="L311" s="181">
        <v>200</v>
      </c>
      <c r="M311" s="181"/>
      <c r="N311" s="182" t="e">
        <f t="shared" si="16"/>
        <v>#DIV/0!</v>
      </c>
      <c r="O311" s="182">
        <f t="shared" si="17"/>
        <v>0</v>
      </c>
      <c r="P311" s="182"/>
      <c r="Q311" s="183">
        <f>IF(L311="nio",0,IF(L311&gt;0,VLOOKUP(G311,'3-Productie normen'!A:M,VLOOKUP(L311,'3-Productie normen'!N:P,2,FALSE),FALSE)))</f>
        <v>0</v>
      </c>
      <c r="R311" s="183">
        <f t="shared" si="18"/>
        <v>0</v>
      </c>
      <c r="S311" s="184">
        <f>VLOOKUP(G311,'3-Productie normen'!A:M,11,FALSE)</f>
        <v>1934.4</v>
      </c>
      <c r="T311" s="184"/>
      <c r="V311" s="140">
        <f t="shared" si="19"/>
        <v>0</v>
      </c>
    </row>
    <row r="312" spans="1:22" ht="14.15" customHeight="1">
      <c r="A312" s="157">
        <v>313</v>
      </c>
      <c r="B312" s="177" t="s">
        <v>55</v>
      </c>
      <c r="C312" s="177"/>
      <c r="D312" s="194" t="s">
        <v>340</v>
      </c>
      <c r="E312" s="194" t="s">
        <v>558</v>
      </c>
      <c r="F312" s="194" t="s">
        <v>514</v>
      </c>
      <c r="G312" s="194" t="s">
        <v>81</v>
      </c>
      <c r="H312" s="194" t="s">
        <v>134</v>
      </c>
      <c r="I312" s="194">
        <v>17.93</v>
      </c>
      <c r="J312" s="495">
        <v>1</v>
      </c>
      <c r="K312" s="495">
        <v>1</v>
      </c>
      <c r="L312" s="181">
        <v>200</v>
      </c>
      <c r="M312" s="181"/>
      <c r="N312" s="182" t="e">
        <f t="shared" si="16"/>
        <v>#DIV/0!</v>
      </c>
      <c r="O312" s="182">
        <f t="shared" si="17"/>
        <v>0</v>
      </c>
      <c r="P312" s="182"/>
      <c r="Q312" s="183">
        <f>IF(L312="nio",0,IF(L312&gt;0,VLOOKUP(G312,'3-Productie normen'!A:M,VLOOKUP(L312,'3-Productie normen'!N:P,2,FALSE),FALSE)))</f>
        <v>0</v>
      </c>
      <c r="R312" s="183">
        <f t="shared" si="18"/>
        <v>0</v>
      </c>
      <c r="S312" s="184">
        <f>VLOOKUP(G312,'3-Productie normen'!A:M,11,FALSE)</f>
        <v>1934.4</v>
      </c>
      <c r="T312" s="184"/>
      <c r="V312" s="140">
        <f t="shared" si="19"/>
        <v>3586</v>
      </c>
    </row>
    <row r="313" spans="1:22" ht="14.15" customHeight="1">
      <c r="A313" s="157">
        <v>314</v>
      </c>
      <c r="B313" s="177" t="s">
        <v>55</v>
      </c>
      <c r="C313" s="177"/>
      <c r="D313" s="194" t="s">
        <v>340</v>
      </c>
      <c r="E313" s="194" t="s">
        <v>559</v>
      </c>
      <c r="F313" s="194" t="s">
        <v>514</v>
      </c>
      <c r="G313" s="194" t="s">
        <v>81</v>
      </c>
      <c r="H313" s="194" t="s">
        <v>134</v>
      </c>
      <c r="I313" s="194">
        <v>14.75</v>
      </c>
      <c r="J313" s="495">
        <v>1</v>
      </c>
      <c r="K313" s="495">
        <v>1</v>
      </c>
      <c r="L313" s="181">
        <v>200</v>
      </c>
      <c r="M313" s="181"/>
      <c r="N313" s="182" t="e">
        <f t="shared" si="16"/>
        <v>#DIV/0!</v>
      </c>
      <c r="O313" s="182">
        <f t="shared" si="17"/>
        <v>0</v>
      </c>
      <c r="P313" s="182"/>
      <c r="Q313" s="183">
        <f>IF(L313="nio",0,IF(L313&gt;0,VLOOKUP(G313,'3-Productie normen'!A:M,VLOOKUP(L313,'3-Productie normen'!N:P,2,FALSE),FALSE)))</f>
        <v>0</v>
      </c>
      <c r="R313" s="183">
        <f t="shared" si="18"/>
        <v>0</v>
      </c>
      <c r="S313" s="184">
        <f>VLOOKUP(G313,'3-Productie normen'!A:M,11,FALSE)</f>
        <v>1934.4</v>
      </c>
      <c r="T313" s="184"/>
      <c r="V313" s="140">
        <f t="shared" si="19"/>
        <v>2950</v>
      </c>
    </row>
    <row r="314" spans="1:22" ht="14.15" customHeight="1">
      <c r="A314" s="157">
        <v>315</v>
      </c>
      <c r="B314" s="177" t="s">
        <v>55</v>
      </c>
      <c r="C314" s="177"/>
      <c r="D314" s="194" t="s">
        <v>172</v>
      </c>
      <c r="E314" s="194" t="s">
        <v>560</v>
      </c>
      <c r="F314" s="194" t="s">
        <v>561</v>
      </c>
      <c r="G314" s="194" t="s">
        <v>83</v>
      </c>
      <c r="H314" s="194" t="s">
        <v>288</v>
      </c>
      <c r="I314" s="194">
        <v>8.18</v>
      </c>
      <c r="J314" s="495">
        <v>1</v>
      </c>
      <c r="K314" s="495">
        <v>1</v>
      </c>
      <c r="L314" s="181">
        <v>200</v>
      </c>
      <c r="M314" s="181"/>
      <c r="N314" s="182" t="e">
        <f t="shared" si="16"/>
        <v>#DIV/0!</v>
      </c>
      <c r="O314" s="182">
        <f t="shared" si="17"/>
        <v>0</v>
      </c>
      <c r="P314" s="182"/>
      <c r="Q314" s="183">
        <f>IF(L314="nio",0,IF(L314&gt;0,VLOOKUP(G314,'3-Productie normen'!A:M,VLOOKUP(L314,'3-Productie normen'!N:P,2,FALSE),FALSE)))</f>
        <v>0</v>
      </c>
      <c r="R314" s="183">
        <f t="shared" si="18"/>
        <v>0</v>
      </c>
      <c r="S314" s="184">
        <f>VLOOKUP(G314,'3-Productie normen'!A:M,11,FALSE)</f>
        <v>77.39</v>
      </c>
      <c r="T314" s="184"/>
      <c r="V314" s="140">
        <f t="shared" si="19"/>
        <v>1636</v>
      </c>
    </row>
    <row r="315" spans="1:22" ht="14.15" customHeight="1">
      <c r="A315" s="157">
        <v>316</v>
      </c>
      <c r="B315" s="177" t="s">
        <v>55</v>
      </c>
      <c r="C315" s="177"/>
      <c r="D315" s="194" t="s">
        <v>296</v>
      </c>
      <c r="E315" s="194" t="s">
        <v>562</v>
      </c>
      <c r="F315" s="194" t="s">
        <v>561</v>
      </c>
      <c r="G315" s="194" t="s">
        <v>83</v>
      </c>
      <c r="H315" s="194" t="s">
        <v>288</v>
      </c>
      <c r="I315" s="194">
        <v>3.5</v>
      </c>
      <c r="J315" s="495">
        <v>1</v>
      </c>
      <c r="K315" s="495">
        <v>1</v>
      </c>
      <c r="L315" s="181">
        <v>200</v>
      </c>
      <c r="M315" s="181"/>
      <c r="N315" s="182" t="e">
        <f t="shared" si="16"/>
        <v>#DIV/0!</v>
      </c>
      <c r="O315" s="182">
        <f t="shared" si="17"/>
        <v>0</v>
      </c>
      <c r="P315" s="182"/>
      <c r="Q315" s="183">
        <f>IF(L315="nio",0,IF(L315&gt;0,VLOOKUP(G315,'3-Productie normen'!A:M,VLOOKUP(L315,'3-Productie normen'!N:P,2,FALSE),FALSE)))</f>
        <v>0</v>
      </c>
      <c r="R315" s="183">
        <f t="shared" si="18"/>
        <v>0</v>
      </c>
      <c r="S315" s="184">
        <f>VLOOKUP(G315,'3-Productie normen'!A:M,11,FALSE)</f>
        <v>77.39</v>
      </c>
      <c r="T315" s="184"/>
      <c r="V315" s="140">
        <f t="shared" si="19"/>
        <v>700</v>
      </c>
    </row>
    <row r="316" spans="1:22" ht="14.15" customHeight="1">
      <c r="A316" s="157">
        <v>317</v>
      </c>
      <c r="B316" s="177" t="s">
        <v>55</v>
      </c>
      <c r="C316" s="177"/>
      <c r="D316" s="194" t="s">
        <v>301</v>
      </c>
      <c r="E316" s="194" t="s">
        <v>563</v>
      </c>
      <c r="F316" s="194" t="s">
        <v>561</v>
      </c>
      <c r="G316" s="194" t="s">
        <v>83</v>
      </c>
      <c r="H316" s="194" t="s">
        <v>288</v>
      </c>
      <c r="I316" s="194">
        <v>3.5</v>
      </c>
      <c r="J316" s="495">
        <v>1</v>
      </c>
      <c r="K316" s="495">
        <v>1</v>
      </c>
      <c r="L316" s="181">
        <v>200</v>
      </c>
      <c r="M316" s="181"/>
      <c r="N316" s="182" t="e">
        <f t="shared" si="16"/>
        <v>#DIV/0!</v>
      </c>
      <c r="O316" s="182">
        <f t="shared" si="17"/>
        <v>0</v>
      </c>
      <c r="P316" s="182"/>
      <c r="Q316" s="183">
        <f>IF(L316="nio",0,IF(L316&gt;0,VLOOKUP(G316,'3-Productie normen'!A:M,VLOOKUP(L316,'3-Productie normen'!N:P,2,FALSE),FALSE)))</f>
        <v>0</v>
      </c>
      <c r="R316" s="183">
        <f t="shared" si="18"/>
        <v>0</v>
      </c>
      <c r="S316" s="184">
        <f>VLOOKUP(G316,'3-Productie normen'!A:M,11,FALSE)</f>
        <v>77.39</v>
      </c>
      <c r="T316" s="184"/>
      <c r="V316" s="140">
        <f t="shared" si="19"/>
        <v>700</v>
      </c>
    </row>
    <row r="317" spans="1:22" ht="14.15" customHeight="1">
      <c r="A317" s="157">
        <v>318</v>
      </c>
      <c r="B317" s="177" t="s">
        <v>55</v>
      </c>
      <c r="C317" s="177"/>
      <c r="D317" s="194" t="s">
        <v>311</v>
      </c>
      <c r="E317" s="194" t="s">
        <v>564</v>
      </c>
      <c r="F317" s="194" t="s">
        <v>565</v>
      </c>
      <c r="G317" s="194" t="s">
        <v>83</v>
      </c>
      <c r="H317" s="194" t="s">
        <v>288</v>
      </c>
      <c r="I317" s="194">
        <v>4.1100000000000003</v>
      </c>
      <c r="J317" s="495">
        <v>1</v>
      </c>
      <c r="K317" s="495">
        <v>1</v>
      </c>
      <c r="L317" s="181">
        <v>200</v>
      </c>
      <c r="M317" s="181"/>
      <c r="N317" s="182" t="e">
        <f t="shared" si="16"/>
        <v>#DIV/0!</v>
      </c>
      <c r="O317" s="182">
        <f t="shared" si="17"/>
        <v>0</v>
      </c>
      <c r="P317" s="182"/>
      <c r="Q317" s="183">
        <f>IF(L317="nio",0,IF(L317&gt;0,VLOOKUP(G317,'3-Productie normen'!A:M,VLOOKUP(L317,'3-Productie normen'!N:P,2,FALSE),FALSE)))</f>
        <v>0</v>
      </c>
      <c r="R317" s="183">
        <f t="shared" si="18"/>
        <v>0</v>
      </c>
      <c r="S317" s="184">
        <f>VLOOKUP(G317,'3-Productie normen'!A:M,11,FALSE)</f>
        <v>77.39</v>
      </c>
      <c r="T317" s="184"/>
      <c r="V317" s="140">
        <f t="shared" si="19"/>
        <v>822.00000000000011</v>
      </c>
    </row>
    <row r="318" spans="1:22" ht="14.15" customHeight="1">
      <c r="A318" s="157">
        <v>319</v>
      </c>
      <c r="B318" s="177" t="s">
        <v>55</v>
      </c>
      <c r="C318" s="177"/>
      <c r="D318" s="194" t="s">
        <v>311</v>
      </c>
      <c r="E318" s="194" t="s">
        <v>566</v>
      </c>
      <c r="F318" s="194" t="s">
        <v>561</v>
      </c>
      <c r="G318" s="194" t="s">
        <v>83</v>
      </c>
      <c r="H318" s="194" t="s">
        <v>288</v>
      </c>
      <c r="I318" s="518"/>
      <c r="J318" s="495">
        <v>1</v>
      </c>
      <c r="K318" s="495">
        <v>1</v>
      </c>
      <c r="L318" s="181">
        <v>200</v>
      </c>
      <c r="M318" s="181"/>
      <c r="N318" s="182" t="e">
        <f t="shared" si="16"/>
        <v>#DIV/0!</v>
      </c>
      <c r="O318" s="182">
        <f t="shared" si="17"/>
        <v>0</v>
      </c>
      <c r="P318" s="182"/>
      <c r="Q318" s="183">
        <f>IF(L318="nio",0,IF(L318&gt;0,VLOOKUP(G318,'3-Productie normen'!A:M,VLOOKUP(L318,'3-Productie normen'!N:P,2,FALSE),FALSE)))</f>
        <v>0</v>
      </c>
      <c r="R318" s="183">
        <f t="shared" si="18"/>
        <v>0</v>
      </c>
      <c r="S318" s="184">
        <f>VLOOKUP(G318,'3-Productie normen'!A:M,11,FALSE)</f>
        <v>77.39</v>
      </c>
      <c r="T318" s="184"/>
      <c r="V318" s="140">
        <f t="shared" si="19"/>
        <v>0</v>
      </c>
    </row>
    <row r="319" spans="1:22" ht="14.15" customHeight="1">
      <c r="A319" s="157">
        <v>320</v>
      </c>
      <c r="B319" s="177" t="s">
        <v>55</v>
      </c>
      <c r="C319" s="177"/>
      <c r="D319" s="194" t="s">
        <v>340</v>
      </c>
      <c r="E319" s="194" t="s">
        <v>567</v>
      </c>
      <c r="F319" s="194" t="s">
        <v>561</v>
      </c>
      <c r="G319" s="194" t="s">
        <v>83</v>
      </c>
      <c r="H319" s="194" t="s">
        <v>288</v>
      </c>
      <c r="I319" s="194">
        <v>3.76</v>
      </c>
      <c r="J319" s="495">
        <v>1</v>
      </c>
      <c r="K319" s="495">
        <v>1</v>
      </c>
      <c r="L319" s="181">
        <v>200</v>
      </c>
      <c r="M319" s="181"/>
      <c r="N319" s="182" t="e">
        <f t="shared" si="16"/>
        <v>#DIV/0!</v>
      </c>
      <c r="O319" s="182">
        <f t="shared" si="17"/>
        <v>0</v>
      </c>
      <c r="P319" s="182"/>
      <c r="Q319" s="183">
        <f>IF(L319="nio",0,IF(L319&gt;0,VLOOKUP(G319,'3-Productie normen'!A:M,VLOOKUP(L319,'3-Productie normen'!N:P,2,FALSE),FALSE)))</f>
        <v>0</v>
      </c>
      <c r="R319" s="183">
        <f t="shared" si="18"/>
        <v>0</v>
      </c>
      <c r="S319" s="184">
        <f>VLOOKUP(G319,'3-Productie normen'!A:M,11,FALSE)</f>
        <v>77.39</v>
      </c>
      <c r="T319" s="184"/>
      <c r="V319" s="140">
        <f t="shared" si="19"/>
        <v>752</v>
      </c>
    </row>
    <row r="320" spans="1:22" ht="14.15" customHeight="1">
      <c r="A320" s="157">
        <v>321</v>
      </c>
      <c r="B320" s="177" t="s">
        <v>55</v>
      </c>
      <c r="C320" s="177"/>
      <c r="D320" s="194" t="s">
        <v>340</v>
      </c>
      <c r="E320" s="194" t="s">
        <v>568</v>
      </c>
      <c r="F320" s="194" t="s">
        <v>561</v>
      </c>
      <c r="G320" s="194" t="s">
        <v>83</v>
      </c>
      <c r="H320" s="194" t="s">
        <v>288</v>
      </c>
      <c r="I320" s="194">
        <v>3.5</v>
      </c>
      <c r="J320" s="495">
        <v>1</v>
      </c>
      <c r="K320" s="495">
        <v>1</v>
      </c>
      <c r="L320" s="181">
        <v>200</v>
      </c>
      <c r="M320" s="181"/>
      <c r="N320" s="182" t="e">
        <f t="shared" si="16"/>
        <v>#DIV/0!</v>
      </c>
      <c r="O320" s="182">
        <f t="shared" si="17"/>
        <v>0</v>
      </c>
      <c r="P320" s="182"/>
      <c r="Q320" s="183">
        <f>IF(L320="nio",0,IF(L320&gt;0,VLOOKUP(G320,'3-Productie normen'!A:M,VLOOKUP(L320,'3-Productie normen'!N:P,2,FALSE),FALSE)))</f>
        <v>0</v>
      </c>
      <c r="R320" s="183">
        <f t="shared" si="18"/>
        <v>0</v>
      </c>
      <c r="S320" s="184">
        <f>VLOOKUP(G320,'3-Productie normen'!A:M,11,FALSE)</f>
        <v>77.39</v>
      </c>
      <c r="T320" s="184"/>
      <c r="V320" s="140">
        <f t="shared" si="19"/>
        <v>700</v>
      </c>
    </row>
    <row r="321" spans="1:22" ht="14.15" customHeight="1">
      <c r="A321" s="157">
        <v>322</v>
      </c>
      <c r="B321" s="177" t="s">
        <v>55</v>
      </c>
      <c r="C321" s="177"/>
      <c r="D321" s="194" t="s">
        <v>419</v>
      </c>
      <c r="E321" s="194" t="s">
        <v>569</v>
      </c>
      <c r="F321" s="194" t="s">
        <v>570</v>
      </c>
      <c r="G321" s="498" t="s">
        <v>86</v>
      </c>
      <c r="H321" s="194" t="s">
        <v>134</v>
      </c>
      <c r="I321" s="194">
        <v>184.92</v>
      </c>
      <c r="J321" s="495">
        <v>1</v>
      </c>
      <c r="K321" s="495">
        <v>1</v>
      </c>
      <c r="L321" s="181">
        <v>200</v>
      </c>
      <c r="M321" s="181"/>
      <c r="N321" s="182" t="e">
        <f t="shared" si="16"/>
        <v>#DIV/0!</v>
      </c>
      <c r="O321" s="182">
        <f t="shared" si="17"/>
        <v>0</v>
      </c>
      <c r="P321" s="182"/>
      <c r="Q321" s="183">
        <f>IF(L321="nio",0,IF(L321&gt;0,VLOOKUP(G321,'3-Productie normen'!A:M,VLOOKUP(L321,'3-Productie normen'!N:P,2,FALSE),FALSE)))</f>
        <v>0</v>
      </c>
      <c r="R321" s="183">
        <f t="shared" si="18"/>
        <v>0</v>
      </c>
      <c r="S321" s="184">
        <f>VLOOKUP(G321,'3-Productie normen'!A:M,11,FALSE)</f>
        <v>3036.6500000000005</v>
      </c>
      <c r="T321" s="184"/>
      <c r="V321" s="140">
        <f t="shared" si="19"/>
        <v>36984</v>
      </c>
    </row>
    <row r="322" spans="1:22" ht="14.15" customHeight="1">
      <c r="A322" s="157">
        <v>323</v>
      </c>
      <c r="B322" s="177" t="s">
        <v>55</v>
      </c>
      <c r="C322" s="177"/>
      <c r="D322" s="194" t="s">
        <v>419</v>
      </c>
      <c r="E322" s="194" t="s">
        <v>571</v>
      </c>
      <c r="F322" s="194" t="s">
        <v>572</v>
      </c>
      <c r="G322" s="498" t="s">
        <v>86</v>
      </c>
      <c r="H322" s="194" t="s">
        <v>134</v>
      </c>
      <c r="I322" s="194">
        <v>338.57</v>
      </c>
      <c r="J322" s="495">
        <v>1</v>
      </c>
      <c r="K322" s="495">
        <v>1</v>
      </c>
      <c r="L322" s="181">
        <v>200</v>
      </c>
      <c r="M322" s="181"/>
      <c r="N322" s="182" t="e">
        <f t="shared" si="16"/>
        <v>#DIV/0!</v>
      </c>
      <c r="O322" s="182">
        <f t="shared" si="17"/>
        <v>0</v>
      </c>
      <c r="P322" s="182"/>
      <c r="Q322" s="183">
        <f>IF(L322="nio",0,IF(L322&gt;0,VLOOKUP(G322,'3-Productie normen'!A:M,VLOOKUP(L322,'3-Productie normen'!N:P,2,FALSE),FALSE)))</f>
        <v>0</v>
      </c>
      <c r="R322" s="183">
        <f t="shared" si="18"/>
        <v>0</v>
      </c>
      <c r="S322" s="184">
        <f>VLOOKUP(G322,'3-Productie normen'!A:M,11,FALSE)</f>
        <v>3036.6500000000005</v>
      </c>
      <c r="T322" s="184"/>
      <c r="V322" s="140">
        <f t="shared" si="19"/>
        <v>67714</v>
      </c>
    </row>
    <row r="323" spans="1:22" ht="14.15" customHeight="1">
      <c r="A323" s="157">
        <v>324</v>
      </c>
      <c r="B323" s="177" t="s">
        <v>55</v>
      </c>
      <c r="C323" s="177"/>
      <c r="D323" s="194" t="s">
        <v>419</v>
      </c>
      <c r="E323" s="194" t="s">
        <v>573</v>
      </c>
      <c r="F323" s="194" t="s">
        <v>574</v>
      </c>
      <c r="G323" s="498" t="s">
        <v>86</v>
      </c>
      <c r="H323" s="194" t="s">
        <v>134</v>
      </c>
      <c r="I323" s="194">
        <v>326.76</v>
      </c>
      <c r="J323" s="495">
        <v>1</v>
      </c>
      <c r="K323" s="495">
        <v>1</v>
      </c>
      <c r="L323" s="181">
        <v>200</v>
      </c>
      <c r="M323" s="181"/>
      <c r="N323" s="182" t="e">
        <f t="shared" si="16"/>
        <v>#DIV/0!</v>
      </c>
      <c r="O323" s="182">
        <f t="shared" si="17"/>
        <v>0</v>
      </c>
      <c r="P323" s="182"/>
      <c r="Q323" s="183">
        <f>IF(L323="nio",0,IF(L323&gt;0,VLOOKUP(G323,'3-Productie normen'!A:M,VLOOKUP(L323,'3-Productie normen'!N:P,2,FALSE),FALSE)))</f>
        <v>0</v>
      </c>
      <c r="R323" s="183">
        <f t="shared" si="18"/>
        <v>0</v>
      </c>
      <c r="S323" s="184">
        <f>VLOOKUP(G323,'3-Productie normen'!A:M,11,FALSE)</f>
        <v>3036.6500000000005</v>
      </c>
      <c r="T323" s="184"/>
      <c r="V323" s="140">
        <f t="shared" si="19"/>
        <v>65352</v>
      </c>
    </row>
    <row r="324" spans="1:22" ht="14.15" customHeight="1">
      <c r="A324" s="157">
        <v>325</v>
      </c>
      <c r="B324" s="177" t="s">
        <v>55</v>
      </c>
      <c r="C324" s="177"/>
      <c r="D324" s="197" t="s">
        <v>128</v>
      </c>
      <c r="E324" s="197" t="s">
        <v>575</v>
      </c>
      <c r="F324" s="197" t="s">
        <v>576</v>
      </c>
      <c r="G324" s="197" t="s">
        <v>88</v>
      </c>
      <c r="H324" s="197" t="s">
        <v>131</v>
      </c>
      <c r="I324" s="197">
        <v>13.43</v>
      </c>
      <c r="J324" s="495">
        <v>1</v>
      </c>
      <c r="K324" s="495">
        <v>1</v>
      </c>
      <c r="L324" s="181">
        <v>200</v>
      </c>
      <c r="M324" s="181">
        <v>200</v>
      </c>
      <c r="N324" s="182" t="e">
        <f t="shared" si="16"/>
        <v>#DIV/0!</v>
      </c>
      <c r="O324" s="182" t="e">
        <f t="shared" si="17"/>
        <v>#DIV/0!</v>
      </c>
      <c r="P324" s="182"/>
      <c r="Q324" s="183">
        <f>IF(L324="nio",0,IF(L324&gt;0,VLOOKUP(G324,'3-Productie normen'!A:M,VLOOKUP(L324,'3-Productie normen'!N:P,2,FALSE),FALSE)))</f>
        <v>0</v>
      </c>
      <c r="R324" s="183">
        <f t="shared" si="18"/>
        <v>0</v>
      </c>
      <c r="S324" s="184">
        <f>VLOOKUP(G324,'3-Productie normen'!A:M,11,FALSE)</f>
        <v>1661.59</v>
      </c>
      <c r="T324" s="184"/>
      <c r="V324" s="140">
        <f t="shared" si="19"/>
        <v>5372</v>
      </c>
    </row>
    <row r="325" spans="1:22" ht="14.15" customHeight="1">
      <c r="A325" s="157">
        <v>326</v>
      </c>
      <c r="B325" s="177" t="s">
        <v>55</v>
      </c>
      <c r="C325" s="177"/>
      <c r="D325" s="197" t="s">
        <v>128</v>
      </c>
      <c r="E325" s="197" t="s">
        <v>577</v>
      </c>
      <c r="F325" s="197" t="s">
        <v>578</v>
      </c>
      <c r="G325" s="197" t="s">
        <v>88</v>
      </c>
      <c r="H325" s="197" t="s">
        <v>131</v>
      </c>
      <c r="I325" s="197">
        <v>8.3699999999999992</v>
      </c>
      <c r="J325" s="495">
        <v>1</v>
      </c>
      <c r="K325" s="495">
        <v>1</v>
      </c>
      <c r="L325" s="181">
        <v>200</v>
      </c>
      <c r="M325" s="181">
        <v>200</v>
      </c>
      <c r="N325" s="182" t="e">
        <f t="shared" si="16"/>
        <v>#DIV/0!</v>
      </c>
      <c r="O325" s="182" t="e">
        <f t="shared" si="17"/>
        <v>#DIV/0!</v>
      </c>
      <c r="P325" s="182"/>
      <c r="Q325" s="183">
        <f>IF(L325="nio",0,IF(L325&gt;0,VLOOKUP(G325,'3-Productie normen'!A:M,VLOOKUP(L325,'3-Productie normen'!N:P,2,FALSE),FALSE)))</f>
        <v>0</v>
      </c>
      <c r="R325" s="183">
        <f t="shared" si="18"/>
        <v>0</v>
      </c>
      <c r="S325" s="184">
        <f>VLOOKUP(G325,'3-Productie normen'!A:M,11,FALSE)</f>
        <v>1661.59</v>
      </c>
      <c r="T325" s="184"/>
      <c r="V325" s="140">
        <f t="shared" si="19"/>
        <v>3347.9999999999995</v>
      </c>
    </row>
    <row r="326" spans="1:22" ht="14.15" customHeight="1">
      <c r="A326" s="157">
        <v>327</v>
      </c>
      <c r="B326" s="177" t="s">
        <v>55</v>
      </c>
      <c r="C326" s="177"/>
      <c r="D326" s="197" t="s">
        <v>213</v>
      </c>
      <c r="E326" s="197" t="s">
        <v>579</v>
      </c>
      <c r="F326" s="197" t="s">
        <v>580</v>
      </c>
      <c r="G326" s="197" t="s">
        <v>90</v>
      </c>
      <c r="H326" s="197" t="s">
        <v>288</v>
      </c>
      <c r="I326" s="197">
        <v>22.84</v>
      </c>
      <c r="J326" s="495">
        <v>1</v>
      </c>
      <c r="K326" s="495">
        <v>1</v>
      </c>
      <c r="L326" s="181">
        <v>200</v>
      </c>
      <c r="M326" s="181"/>
      <c r="N326" s="182" t="e">
        <f t="shared" si="16"/>
        <v>#DIV/0!</v>
      </c>
      <c r="O326" s="182">
        <f t="shared" si="17"/>
        <v>0</v>
      </c>
      <c r="P326" s="182"/>
      <c r="Q326" s="183">
        <f>IF(L326="nio",0,IF(L326&gt;0,VLOOKUP(G326,'3-Productie normen'!A:M,VLOOKUP(L326,'3-Productie normen'!N:P,2,FALSE),FALSE)))</f>
        <v>0</v>
      </c>
      <c r="R326" s="183">
        <f t="shared" si="18"/>
        <v>0</v>
      </c>
      <c r="S326" s="184">
        <f>VLOOKUP(G326,'3-Productie normen'!A:M,11,FALSE)</f>
        <v>178.58999999999997</v>
      </c>
      <c r="T326" s="184"/>
      <c r="V326" s="140">
        <f t="shared" si="19"/>
        <v>4568</v>
      </c>
    </row>
    <row r="327" spans="1:22" ht="14.15" customHeight="1">
      <c r="A327" s="157">
        <v>328</v>
      </c>
      <c r="B327" s="177" t="s">
        <v>55</v>
      </c>
      <c r="C327" s="177"/>
      <c r="D327" s="197" t="s">
        <v>213</v>
      </c>
      <c r="E327" s="197" t="s">
        <v>581</v>
      </c>
      <c r="F327" s="197" t="s">
        <v>582</v>
      </c>
      <c r="G327" s="197" t="s">
        <v>90</v>
      </c>
      <c r="H327" s="197" t="s">
        <v>288</v>
      </c>
      <c r="I327" s="197">
        <v>29.8</v>
      </c>
      <c r="J327" s="495">
        <v>1</v>
      </c>
      <c r="K327" s="495">
        <v>1</v>
      </c>
      <c r="L327" s="181">
        <v>200</v>
      </c>
      <c r="M327" s="181"/>
      <c r="N327" s="182" t="e">
        <f t="shared" si="16"/>
        <v>#DIV/0!</v>
      </c>
      <c r="O327" s="182">
        <f t="shared" si="17"/>
        <v>0</v>
      </c>
      <c r="P327" s="182"/>
      <c r="Q327" s="183">
        <f>IF(L327="nio",0,IF(L327&gt;0,VLOOKUP(G327,'3-Productie normen'!A:M,VLOOKUP(L327,'3-Productie normen'!N:P,2,FALSE),FALSE)))</f>
        <v>0</v>
      </c>
      <c r="R327" s="183">
        <f t="shared" si="18"/>
        <v>0</v>
      </c>
      <c r="S327" s="184">
        <f>VLOOKUP(G327,'3-Productie normen'!A:M,11,FALSE)</f>
        <v>178.58999999999997</v>
      </c>
      <c r="T327" s="184"/>
      <c r="V327" s="140">
        <f t="shared" si="19"/>
        <v>5960</v>
      </c>
    </row>
    <row r="328" spans="1:22" ht="14.15" customHeight="1">
      <c r="A328" s="157">
        <v>329</v>
      </c>
      <c r="B328" s="177" t="s">
        <v>55</v>
      </c>
      <c r="C328" s="177"/>
      <c r="D328" s="197" t="s">
        <v>419</v>
      </c>
      <c r="E328" s="197" t="s">
        <v>583</v>
      </c>
      <c r="F328" s="197" t="s">
        <v>582</v>
      </c>
      <c r="G328" s="197" t="s">
        <v>90</v>
      </c>
      <c r="H328" s="197" t="s">
        <v>134</v>
      </c>
      <c r="I328" s="197">
        <v>10.210000000000001</v>
      </c>
      <c r="J328" s="495">
        <v>1</v>
      </c>
      <c r="K328" s="495">
        <v>1</v>
      </c>
      <c r="L328" s="181">
        <v>200</v>
      </c>
      <c r="M328" s="181"/>
      <c r="N328" s="182" t="e">
        <f t="shared" si="16"/>
        <v>#DIV/0!</v>
      </c>
      <c r="O328" s="182">
        <f t="shared" si="17"/>
        <v>0</v>
      </c>
      <c r="P328" s="182"/>
      <c r="Q328" s="183">
        <f>IF(L328="nio",0,IF(L328&gt;0,VLOOKUP(G328,'3-Productie normen'!A:M,VLOOKUP(L328,'3-Productie normen'!N:P,2,FALSE),FALSE)))</f>
        <v>0</v>
      </c>
      <c r="R328" s="183">
        <f t="shared" si="18"/>
        <v>0</v>
      </c>
      <c r="S328" s="184">
        <f>VLOOKUP(G328,'3-Productie normen'!A:M,11,FALSE)</f>
        <v>178.58999999999997</v>
      </c>
      <c r="T328" s="184"/>
      <c r="V328" s="140">
        <f t="shared" si="19"/>
        <v>2042.0000000000002</v>
      </c>
    </row>
    <row r="329" spans="1:22" ht="14.15" customHeight="1">
      <c r="A329" s="157">
        <v>330</v>
      </c>
      <c r="B329" s="177" t="s">
        <v>55</v>
      </c>
      <c r="C329" s="177"/>
      <c r="D329" s="197" t="s">
        <v>419</v>
      </c>
      <c r="E329" s="197" t="s">
        <v>584</v>
      </c>
      <c r="F329" s="197" t="s">
        <v>580</v>
      </c>
      <c r="G329" s="197" t="s">
        <v>90</v>
      </c>
      <c r="H329" s="197" t="s">
        <v>134</v>
      </c>
      <c r="I329" s="197">
        <v>6.91</v>
      </c>
      <c r="J329" s="495">
        <v>1</v>
      </c>
      <c r="K329" s="495">
        <v>1</v>
      </c>
      <c r="L329" s="181">
        <v>200</v>
      </c>
      <c r="M329" s="181"/>
      <c r="N329" s="182" t="e">
        <f t="shared" ref="N329:N392" si="20">IF(L329="nio",0,IF(L329&gt;0,L329*I329/Q329,0))*J329</f>
        <v>#DIV/0!</v>
      </c>
      <c r="O329" s="182">
        <f t="shared" ref="O329:O392" si="21">IF(M329&gt;0,M329*I329/R329,0)*K329</f>
        <v>0</v>
      </c>
      <c r="P329" s="182"/>
      <c r="Q329" s="183">
        <f>IF(L329="nio",0,IF(L329&gt;0,VLOOKUP(G329,'3-Productie normen'!A:M,VLOOKUP(L329,'3-Productie normen'!N:P,2,FALSE),FALSE)))</f>
        <v>0</v>
      </c>
      <c r="R329" s="183">
        <f t="shared" ref="R329:R392" si="22">IF(M329&gt;0,Q329*$R$7,0)</f>
        <v>0</v>
      </c>
      <c r="S329" s="184">
        <f>VLOOKUP(G329,'3-Productie normen'!A:M,11,FALSE)</f>
        <v>178.58999999999997</v>
      </c>
      <c r="T329" s="184"/>
      <c r="V329" s="140">
        <f t="shared" ref="V329:V392" si="23">SUM(L329:M329)*I329</f>
        <v>1382</v>
      </c>
    </row>
    <row r="330" spans="1:22" ht="14.15" customHeight="1">
      <c r="A330" s="157">
        <v>331</v>
      </c>
      <c r="B330" s="177" t="s">
        <v>55</v>
      </c>
      <c r="C330" s="177"/>
      <c r="D330" s="197" t="s">
        <v>265</v>
      </c>
      <c r="E330" s="197" t="s">
        <v>585</v>
      </c>
      <c r="F330" s="197" t="s">
        <v>586</v>
      </c>
      <c r="G330" s="197" t="s">
        <v>90</v>
      </c>
      <c r="H330" s="197" t="s">
        <v>288</v>
      </c>
      <c r="I330" s="197">
        <v>3.56</v>
      </c>
      <c r="J330" s="495">
        <v>1</v>
      </c>
      <c r="K330" s="495">
        <v>1</v>
      </c>
      <c r="L330" s="181">
        <v>200</v>
      </c>
      <c r="M330" s="181"/>
      <c r="N330" s="182" t="e">
        <f t="shared" si="20"/>
        <v>#DIV/0!</v>
      </c>
      <c r="O330" s="182">
        <f t="shared" si="21"/>
        <v>0</v>
      </c>
      <c r="P330" s="182"/>
      <c r="Q330" s="183">
        <f>IF(L330="nio",0,IF(L330&gt;0,VLOOKUP(G330,'3-Productie normen'!A:M,VLOOKUP(L330,'3-Productie normen'!N:P,2,FALSE),FALSE)))</f>
        <v>0</v>
      </c>
      <c r="R330" s="183">
        <f t="shared" si="22"/>
        <v>0</v>
      </c>
      <c r="S330" s="184">
        <f>VLOOKUP(G330,'3-Productie normen'!A:M,11,FALSE)</f>
        <v>178.58999999999997</v>
      </c>
      <c r="T330" s="184"/>
      <c r="V330" s="140">
        <f t="shared" si="23"/>
        <v>712</v>
      </c>
    </row>
    <row r="331" spans="1:22" ht="14.15" customHeight="1">
      <c r="A331" s="157">
        <v>332</v>
      </c>
      <c r="B331" s="177" t="s">
        <v>55</v>
      </c>
      <c r="C331" s="177"/>
      <c r="D331" s="197" t="s">
        <v>262</v>
      </c>
      <c r="E331" s="197" t="s">
        <v>587</v>
      </c>
      <c r="F331" s="197" t="s">
        <v>588</v>
      </c>
      <c r="G331" s="197" t="s">
        <v>90</v>
      </c>
      <c r="H331" s="197" t="s">
        <v>288</v>
      </c>
      <c r="I331" s="197">
        <v>4.03</v>
      </c>
      <c r="J331" s="495">
        <v>1</v>
      </c>
      <c r="K331" s="495">
        <v>1</v>
      </c>
      <c r="L331" s="181">
        <v>200</v>
      </c>
      <c r="M331" s="181"/>
      <c r="N331" s="182" t="e">
        <f t="shared" si="20"/>
        <v>#DIV/0!</v>
      </c>
      <c r="O331" s="182">
        <f t="shared" si="21"/>
        <v>0</v>
      </c>
      <c r="P331" s="182"/>
      <c r="Q331" s="183">
        <f>IF(L331="nio",0,IF(L331&gt;0,VLOOKUP(G331,'3-Productie normen'!A:M,VLOOKUP(L331,'3-Productie normen'!N:P,2,FALSE),FALSE)))</f>
        <v>0</v>
      </c>
      <c r="R331" s="183">
        <f t="shared" si="22"/>
        <v>0</v>
      </c>
      <c r="S331" s="184">
        <f>VLOOKUP(G331,'3-Productie normen'!A:M,11,FALSE)</f>
        <v>178.58999999999997</v>
      </c>
      <c r="T331" s="184"/>
      <c r="V331" s="140">
        <f t="shared" si="23"/>
        <v>806</v>
      </c>
    </row>
    <row r="332" spans="1:22" ht="14.15" customHeight="1">
      <c r="A332" s="157">
        <v>333</v>
      </c>
      <c r="B332" s="177" t="s">
        <v>55</v>
      </c>
      <c r="C332" s="177"/>
      <c r="D332" s="197" t="s">
        <v>262</v>
      </c>
      <c r="E332" s="197" t="s">
        <v>589</v>
      </c>
      <c r="F332" s="197" t="s">
        <v>590</v>
      </c>
      <c r="G332" s="197" t="s">
        <v>90</v>
      </c>
      <c r="H332" s="197" t="s">
        <v>288</v>
      </c>
      <c r="I332" s="197">
        <v>4.1100000000000003</v>
      </c>
      <c r="J332" s="495">
        <v>1</v>
      </c>
      <c r="K332" s="495">
        <v>1</v>
      </c>
      <c r="L332" s="181">
        <v>200</v>
      </c>
      <c r="M332" s="181"/>
      <c r="N332" s="182" t="e">
        <f t="shared" si="20"/>
        <v>#DIV/0!</v>
      </c>
      <c r="O332" s="182">
        <f t="shared" si="21"/>
        <v>0</v>
      </c>
      <c r="P332" s="182"/>
      <c r="Q332" s="183">
        <f>IF(L332="nio",0,IF(L332&gt;0,VLOOKUP(G332,'3-Productie normen'!A:M,VLOOKUP(L332,'3-Productie normen'!N:P,2,FALSE),FALSE)))</f>
        <v>0</v>
      </c>
      <c r="R332" s="183">
        <f t="shared" si="22"/>
        <v>0</v>
      </c>
      <c r="S332" s="184">
        <f>VLOOKUP(G332,'3-Productie normen'!A:M,11,FALSE)</f>
        <v>178.58999999999997</v>
      </c>
      <c r="T332" s="184"/>
      <c r="V332" s="140">
        <f t="shared" si="23"/>
        <v>822.00000000000011</v>
      </c>
    </row>
    <row r="333" spans="1:22" ht="14.15" customHeight="1">
      <c r="A333" s="157">
        <v>334</v>
      </c>
      <c r="B333" s="177" t="s">
        <v>55</v>
      </c>
      <c r="C333" s="177"/>
      <c r="D333" s="197" t="s">
        <v>172</v>
      </c>
      <c r="E333" s="197" t="s">
        <v>591</v>
      </c>
      <c r="F333" s="197" t="s">
        <v>592</v>
      </c>
      <c r="G333" s="197" t="s">
        <v>95</v>
      </c>
      <c r="H333" s="197" t="s">
        <v>134</v>
      </c>
      <c r="I333" s="197">
        <v>77.650000000000006</v>
      </c>
      <c r="J333" s="495">
        <v>1</v>
      </c>
      <c r="K333" s="495">
        <v>1</v>
      </c>
      <c r="L333" s="181">
        <v>200</v>
      </c>
      <c r="M333" s="181"/>
      <c r="N333" s="182" t="e">
        <f t="shared" si="20"/>
        <v>#DIV/0!</v>
      </c>
      <c r="O333" s="182">
        <f t="shared" si="21"/>
        <v>0</v>
      </c>
      <c r="P333" s="182"/>
      <c r="Q333" s="183">
        <f>IF(L333="nio",0,IF(L333&gt;0,VLOOKUP(G333,'3-Productie normen'!A:M,VLOOKUP(L333,'3-Productie normen'!N:P,2,FALSE),FALSE)))</f>
        <v>0</v>
      </c>
      <c r="R333" s="183">
        <f t="shared" si="22"/>
        <v>0</v>
      </c>
      <c r="S333" s="184">
        <f>VLOOKUP(G333,'3-Productie normen'!A:M,11,FALSE)</f>
        <v>19332.940000000006</v>
      </c>
      <c r="T333" s="184"/>
      <c r="V333" s="140">
        <f t="shared" si="23"/>
        <v>15530.000000000002</v>
      </c>
    </row>
    <row r="334" spans="1:22" ht="14.15" customHeight="1">
      <c r="A334" s="157">
        <v>335</v>
      </c>
      <c r="B334" s="177" t="s">
        <v>55</v>
      </c>
      <c r="C334" s="177"/>
      <c r="D334" s="197" t="s">
        <v>172</v>
      </c>
      <c r="E334" s="197" t="s">
        <v>593</v>
      </c>
      <c r="F334" s="197" t="s">
        <v>592</v>
      </c>
      <c r="G334" s="197" t="s">
        <v>95</v>
      </c>
      <c r="H334" s="197" t="s">
        <v>134</v>
      </c>
      <c r="I334" s="197">
        <v>77.260000000000005</v>
      </c>
      <c r="J334" s="495">
        <v>1</v>
      </c>
      <c r="K334" s="495">
        <v>1</v>
      </c>
      <c r="L334" s="181">
        <v>200</v>
      </c>
      <c r="M334" s="181"/>
      <c r="N334" s="182" t="e">
        <f t="shared" si="20"/>
        <v>#DIV/0!</v>
      </c>
      <c r="O334" s="182">
        <f t="shared" si="21"/>
        <v>0</v>
      </c>
      <c r="P334" s="182"/>
      <c r="Q334" s="183">
        <f>IF(L334="nio",0,IF(L334&gt;0,VLOOKUP(G334,'3-Productie normen'!A:M,VLOOKUP(L334,'3-Productie normen'!N:P,2,FALSE),FALSE)))</f>
        <v>0</v>
      </c>
      <c r="R334" s="183">
        <f t="shared" si="22"/>
        <v>0</v>
      </c>
      <c r="S334" s="184">
        <f>VLOOKUP(G334,'3-Productie normen'!A:M,11,FALSE)</f>
        <v>19332.940000000006</v>
      </c>
      <c r="T334" s="184"/>
      <c r="V334" s="140">
        <f t="shared" si="23"/>
        <v>15452.000000000002</v>
      </c>
    </row>
    <row r="335" spans="1:22" ht="14.15" customHeight="1">
      <c r="A335" s="157">
        <v>336</v>
      </c>
      <c r="B335" s="177" t="s">
        <v>55</v>
      </c>
      <c r="C335" s="177"/>
      <c r="D335" s="197" t="s">
        <v>172</v>
      </c>
      <c r="E335" s="197" t="s">
        <v>594</v>
      </c>
      <c r="F335" s="197" t="s">
        <v>592</v>
      </c>
      <c r="G335" s="197" t="s">
        <v>95</v>
      </c>
      <c r="H335" s="197" t="s">
        <v>131</v>
      </c>
      <c r="I335" s="197">
        <v>83.06</v>
      </c>
      <c r="J335" s="495">
        <v>1</v>
      </c>
      <c r="K335" s="495">
        <v>1</v>
      </c>
      <c r="L335" s="181">
        <v>200</v>
      </c>
      <c r="M335" s="181"/>
      <c r="N335" s="182" t="e">
        <f t="shared" si="20"/>
        <v>#DIV/0!</v>
      </c>
      <c r="O335" s="182">
        <f t="shared" si="21"/>
        <v>0</v>
      </c>
      <c r="P335" s="182"/>
      <c r="Q335" s="183">
        <f>IF(L335="nio",0,IF(L335&gt;0,VLOOKUP(G335,'3-Productie normen'!A:M,VLOOKUP(L335,'3-Productie normen'!N:P,2,FALSE),FALSE)))</f>
        <v>0</v>
      </c>
      <c r="R335" s="183">
        <f t="shared" si="22"/>
        <v>0</v>
      </c>
      <c r="S335" s="184">
        <f>VLOOKUP(G335,'3-Productie normen'!A:M,11,FALSE)</f>
        <v>19332.940000000006</v>
      </c>
      <c r="T335" s="184"/>
      <c r="V335" s="140">
        <f t="shared" si="23"/>
        <v>16612</v>
      </c>
    </row>
    <row r="336" spans="1:22" ht="14.15" customHeight="1">
      <c r="A336" s="157">
        <v>337</v>
      </c>
      <c r="B336" s="177" t="s">
        <v>55</v>
      </c>
      <c r="C336" s="177"/>
      <c r="D336" s="197" t="s">
        <v>185</v>
      </c>
      <c r="E336" s="197" t="s">
        <v>595</v>
      </c>
      <c r="F336" s="197" t="s">
        <v>596</v>
      </c>
      <c r="G336" s="197" t="s">
        <v>95</v>
      </c>
      <c r="H336" s="197" t="s">
        <v>134</v>
      </c>
      <c r="I336" s="197">
        <v>71.040000000000006</v>
      </c>
      <c r="J336" s="495">
        <v>1</v>
      </c>
      <c r="K336" s="495">
        <v>1</v>
      </c>
      <c r="L336" s="181">
        <v>200</v>
      </c>
      <c r="M336" s="181"/>
      <c r="N336" s="182" t="e">
        <f t="shared" si="20"/>
        <v>#DIV/0!</v>
      </c>
      <c r="O336" s="182">
        <f t="shared" si="21"/>
        <v>0</v>
      </c>
      <c r="P336" s="182"/>
      <c r="Q336" s="183">
        <f>IF(L336="nio",0,IF(L336&gt;0,VLOOKUP(G336,'3-Productie normen'!A:M,VLOOKUP(L336,'3-Productie normen'!N:P,2,FALSE),FALSE)))</f>
        <v>0</v>
      </c>
      <c r="R336" s="183">
        <f t="shared" si="22"/>
        <v>0</v>
      </c>
      <c r="S336" s="184">
        <f>VLOOKUP(G336,'3-Productie normen'!A:M,11,FALSE)</f>
        <v>19332.940000000006</v>
      </c>
      <c r="T336" s="184"/>
      <c r="V336" s="140">
        <f t="shared" si="23"/>
        <v>14208.000000000002</v>
      </c>
    </row>
    <row r="337" spans="1:22" ht="14.15" customHeight="1">
      <c r="A337" s="157">
        <v>338</v>
      </c>
      <c r="B337" s="177" t="s">
        <v>55</v>
      </c>
      <c r="C337" s="177"/>
      <c r="D337" s="197" t="s">
        <v>185</v>
      </c>
      <c r="E337" s="197" t="s">
        <v>597</v>
      </c>
      <c r="F337" s="197" t="s">
        <v>598</v>
      </c>
      <c r="G337" s="197" t="s">
        <v>95</v>
      </c>
      <c r="H337" s="197" t="s">
        <v>131</v>
      </c>
      <c r="I337" s="197">
        <v>57.04</v>
      </c>
      <c r="J337" s="495">
        <v>1</v>
      </c>
      <c r="K337" s="495">
        <v>1</v>
      </c>
      <c r="L337" s="181">
        <v>200</v>
      </c>
      <c r="M337" s="181"/>
      <c r="N337" s="182" t="e">
        <f t="shared" si="20"/>
        <v>#DIV/0!</v>
      </c>
      <c r="O337" s="182">
        <f t="shared" si="21"/>
        <v>0</v>
      </c>
      <c r="P337" s="182"/>
      <c r="Q337" s="183">
        <f>IF(L337="nio",0,IF(L337&gt;0,VLOOKUP(G337,'3-Productie normen'!A:M,VLOOKUP(L337,'3-Productie normen'!N:P,2,FALSE),FALSE)))</f>
        <v>0</v>
      </c>
      <c r="R337" s="183">
        <f t="shared" si="22"/>
        <v>0</v>
      </c>
      <c r="S337" s="184">
        <f>VLOOKUP(G337,'3-Productie normen'!A:M,11,FALSE)</f>
        <v>19332.940000000006</v>
      </c>
      <c r="T337" s="184"/>
      <c r="V337" s="140">
        <f t="shared" si="23"/>
        <v>11408</v>
      </c>
    </row>
    <row r="338" spans="1:22" ht="14.15" customHeight="1">
      <c r="A338" s="157">
        <v>339</v>
      </c>
      <c r="B338" s="177" t="s">
        <v>55</v>
      </c>
      <c r="C338" s="177"/>
      <c r="D338" s="197" t="s">
        <v>185</v>
      </c>
      <c r="E338" s="197" t="s">
        <v>599</v>
      </c>
      <c r="F338" s="197" t="s">
        <v>592</v>
      </c>
      <c r="G338" s="197" t="s">
        <v>95</v>
      </c>
      <c r="H338" s="197" t="s">
        <v>131</v>
      </c>
      <c r="I338" s="197">
        <v>57.04</v>
      </c>
      <c r="J338" s="495">
        <v>1</v>
      </c>
      <c r="K338" s="495">
        <v>1</v>
      </c>
      <c r="L338" s="181">
        <v>200</v>
      </c>
      <c r="M338" s="181"/>
      <c r="N338" s="182" t="e">
        <f t="shared" si="20"/>
        <v>#DIV/0!</v>
      </c>
      <c r="O338" s="182">
        <f t="shared" si="21"/>
        <v>0</v>
      </c>
      <c r="P338" s="182"/>
      <c r="Q338" s="183">
        <f>IF(L338="nio",0,IF(L338&gt;0,VLOOKUP(G338,'3-Productie normen'!A:M,VLOOKUP(L338,'3-Productie normen'!N:P,2,FALSE),FALSE)))</f>
        <v>0</v>
      </c>
      <c r="R338" s="183">
        <f t="shared" si="22"/>
        <v>0</v>
      </c>
      <c r="S338" s="184">
        <f>VLOOKUP(G338,'3-Productie normen'!A:M,11,FALSE)</f>
        <v>19332.940000000006</v>
      </c>
      <c r="T338" s="184"/>
      <c r="V338" s="140">
        <f t="shared" si="23"/>
        <v>11408</v>
      </c>
    </row>
    <row r="339" spans="1:22" ht="14.15" customHeight="1">
      <c r="A339" s="157">
        <v>340</v>
      </c>
      <c r="B339" s="177" t="s">
        <v>55</v>
      </c>
      <c r="C339" s="177"/>
      <c r="D339" s="197" t="s">
        <v>185</v>
      </c>
      <c r="E339" s="197" t="s">
        <v>600</v>
      </c>
      <c r="F339" s="197" t="s">
        <v>598</v>
      </c>
      <c r="G339" s="197" t="s">
        <v>95</v>
      </c>
      <c r="H339" s="197" t="s">
        <v>131</v>
      </c>
      <c r="I339" s="197">
        <v>57.04</v>
      </c>
      <c r="J339" s="495">
        <v>1</v>
      </c>
      <c r="K339" s="495">
        <v>1</v>
      </c>
      <c r="L339" s="181">
        <v>200</v>
      </c>
      <c r="M339" s="181"/>
      <c r="N339" s="182" t="e">
        <f t="shared" si="20"/>
        <v>#DIV/0!</v>
      </c>
      <c r="O339" s="182">
        <f t="shared" si="21"/>
        <v>0</v>
      </c>
      <c r="P339" s="182"/>
      <c r="Q339" s="183">
        <f>IF(L339="nio",0,IF(L339&gt;0,VLOOKUP(G339,'3-Productie normen'!A:M,VLOOKUP(L339,'3-Productie normen'!N:P,2,FALSE),FALSE)))</f>
        <v>0</v>
      </c>
      <c r="R339" s="183">
        <f t="shared" si="22"/>
        <v>0</v>
      </c>
      <c r="S339" s="184">
        <f>VLOOKUP(G339,'3-Productie normen'!A:M,11,FALSE)</f>
        <v>19332.940000000006</v>
      </c>
      <c r="T339" s="184"/>
      <c r="V339" s="140">
        <f t="shared" si="23"/>
        <v>11408</v>
      </c>
    </row>
    <row r="340" spans="1:22" ht="14.15" customHeight="1">
      <c r="A340" s="157">
        <v>341</v>
      </c>
      <c r="B340" s="177" t="s">
        <v>55</v>
      </c>
      <c r="C340" s="177"/>
      <c r="D340" s="197" t="s">
        <v>185</v>
      </c>
      <c r="E340" s="197" t="s">
        <v>601</v>
      </c>
      <c r="F340" s="197" t="s">
        <v>602</v>
      </c>
      <c r="G340" s="197" t="s">
        <v>95</v>
      </c>
      <c r="H340" s="197" t="s">
        <v>134</v>
      </c>
      <c r="I340" s="197">
        <v>71.05</v>
      </c>
      <c r="J340" s="495">
        <v>1</v>
      </c>
      <c r="K340" s="495">
        <v>1</v>
      </c>
      <c r="L340" s="181">
        <v>200</v>
      </c>
      <c r="M340" s="181"/>
      <c r="N340" s="182" t="e">
        <f t="shared" si="20"/>
        <v>#DIV/0!</v>
      </c>
      <c r="O340" s="182">
        <f t="shared" si="21"/>
        <v>0</v>
      </c>
      <c r="P340" s="182"/>
      <c r="Q340" s="183">
        <f>IF(L340="nio",0,IF(L340&gt;0,VLOOKUP(G340,'3-Productie normen'!A:M,VLOOKUP(L340,'3-Productie normen'!N:P,2,FALSE),FALSE)))</f>
        <v>0</v>
      </c>
      <c r="R340" s="183">
        <f t="shared" si="22"/>
        <v>0</v>
      </c>
      <c r="S340" s="184">
        <f>VLOOKUP(G340,'3-Productie normen'!A:M,11,FALSE)</f>
        <v>19332.940000000006</v>
      </c>
      <c r="T340" s="184"/>
      <c r="V340" s="140">
        <f t="shared" si="23"/>
        <v>14210</v>
      </c>
    </row>
    <row r="341" spans="1:22" ht="14.15" customHeight="1">
      <c r="A341" s="157">
        <v>342</v>
      </c>
      <c r="B341" s="177" t="s">
        <v>55</v>
      </c>
      <c r="C341" s="177"/>
      <c r="D341" s="197" t="s">
        <v>185</v>
      </c>
      <c r="E341" s="197" t="s">
        <v>603</v>
      </c>
      <c r="F341" s="197" t="s">
        <v>604</v>
      </c>
      <c r="G341" s="197" t="s">
        <v>95</v>
      </c>
      <c r="H341" s="197" t="s">
        <v>134</v>
      </c>
      <c r="I341" s="197">
        <v>112</v>
      </c>
      <c r="J341" s="495">
        <v>1</v>
      </c>
      <c r="K341" s="495">
        <v>1</v>
      </c>
      <c r="L341" s="181">
        <v>200</v>
      </c>
      <c r="M341" s="181"/>
      <c r="N341" s="182" t="e">
        <f t="shared" si="20"/>
        <v>#DIV/0!</v>
      </c>
      <c r="O341" s="182">
        <f t="shared" si="21"/>
        <v>0</v>
      </c>
      <c r="P341" s="182"/>
      <c r="Q341" s="183">
        <f>IF(L341="nio",0,IF(L341&gt;0,VLOOKUP(G341,'3-Productie normen'!A:M,VLOOKUP(L341,'3-Productie normen'!N:P,2,FALSE),FALSE)))</f>
        <v>0</v>
      </c>
      <c r="R341" s="183">
        <f t="shared" si="22"/>
        <v>0</v>
      </c>
      <c r="S341" s="184">
        <f>VLOOKUP(G341,'3-Productie normen'!A:M,11,FALSE)</f>
        <v>19332.940000000006</v>
      </c>
      <c r="T341" s="184"/>
      <c r="V341" s="140">
        <f t="shared" si="23"/>
        <v>22400</v>
      </c>
    </row>
    <row r="342" spans="1:22" ht="14.15" customHeight="1">
      <c r="A342" s="157">
        <v>343</v>
      </c>
      <c r="B342" s="177" t="s">
        <v>55</v>
      </c>
      <c r="C342" s="177"/>
      <c r="D342" s="197" t="s">
        <v>185</v>
      </c>
      <c r="E342" s="197" t="s">
        <v>605</v>
      </c>
      <c r="F342" s="197" t="s">
        <v>223</v>
      </c>
      <c r="G342" s="197" t="s">
        <v>95</v>
      </c>
      <c r="H342" s="197" t="s">
        <v>134</v>
      </c>
      <c r="I342" s="197">
        <v>72.64</v>
      </c>
      <c r="J342" s="495">
        <v>1</v>
      </c>
      <c r="K342" s="495">
        <v>1</v>
      </c>
      <c r="L342" s="181">
        <v>200</v>
      </c>
      <c r="M342" s="181"/>
      <c r="N342" s="182" t="e">
        <f t="shared" si="20"/>
        <v>#DIV/0!</v>
      </c>
      <c r="O342" s="182">
        <f t="shared" si="21"/>
        <v>0</v>
      </c>
      <c r="P342" s="182"/>
      <c r="Q342" s="183">
        <f>IF(L342="nio",0,IF(L342&gt;0,VLOOKUP(G342,'3-Productie normen'!A:M,VLOOKUP(L342,'3-Productie normen'!N:P,2,FALSE),FALSE)))</f>
        <v>0</v>
      </c>
      <c r="R342" s="183">
        <f t="shared" si="22"/>
        <v>0</v>
      </c>
      <c r="S342" s="184">
        <f>VLOOKUP(G342,'3-Productie normen'!A:M,11,FALSE)</f>
        <v>19332.940000000006</v>
      </c>
      <c r="T342" s="184"/>
      <c r="V342" s="140">
        <f t="shared" si="23"/>
        <v>14528</v>
      </c>
    </row>
    <row r="343" spans="1:22" ht="14.15" customHeight="1">
      <c r="A343" s="157">
        <v>344</v>
      </c>
      <c r="B343" s="177" t="s">
        <v>55</v>
      </c>
      <c r="C343" s="177"/>
      <c r="D343" s="197" t="s">
        <v>185</v>
      </c>
      <c r="E343" s="197" t="s">
        <v>606</v>
      </c>
      <c r="F343" s="197" t="s">
        <v>607</v>
      </c>
      <c r="G343" s="197" t="s">
        <v>95</v>
      </c>
      <c r="H343" s="197" t="s">
        <v>134</v>
      </c>
      <c r="I343" s="197">
        <v>62.83</v>
      </c>
      <c r="J343" s="495">
        <v>1</v>
      </c>
      <c r="K343" s="495">
        <v>1</v>
      </c>
      <c r="L343" s="181">
        <v>200</v>
      </c>
      <c r="M343" s="181"/>
      <c r="N343" s="182" t="e">
        <f t="shared" si="20"/>
        <v>#DIV/0!</v>
      </c>
      <c r="O343" s="182">
        <f t="shared" si="21"/>
        <v>0</v>
      </c>
      <c r="P343" s="182"/>
      <c r="Q343" s="183">
        <f>IF(L343="nio",0,IF(L343&gt;0,VLOOKUP(G343,'3-Productie normen'!A:M,VLOOKUP(L343,'3-Productie normen'!N:P,2,FALSE),FALSE)))</f>
        <v>0</v>
      </c>
      <c r="R343" s="183">
        <f t="shared" si="22"/>
        <v>0</v>
      </c>
      <c r="S343" s="184">
        <f>VLOOKUP(G343,'3-Productie normen'!A:M,11,FALSE)</f>
        <v>19332.940000000006</v>
      </c>
      <c r="T343" s="184"/>
      <c r="V343" s="140">
        <f t="shared" si="23"/>
        <v>12566</v>
      </c>
    </row>
    <row r="344" spans="1:22" ht="14.15" customHeight="1">
      <c r="A344" s="157">
        <v>345</v>
      </c>
      <c r="B344" s="177" t="s">
        <v>55</v>
      </c>
      <c r="C344" s="177"/>
      <c r="D344" s="197" t="s">
        <v>185</v>
      </c>
      <c r="E344" s="197" t="s">
        <v>608</v>
      </c>
      <c r="F344" s="197" t="s">
        <v>609</v>
      </c>
      <c r="G344" s="197" t="s">
        <v>95</v>
      </c>
      <c r="H344" s="197" t="s">
        <v>134</v>
      </c>
      <c r="I344" s="197">
        <v>112</v>
      </c>
      <c r="J344" s="495">
        <v>1</v>
      </c>
      <c r="K344" s="495">
        <v>1</v>
      </c>
      <c r="L344" s="181">
        <v>200</v>
      </c>
      <c r="M344" s="181"/>
      <c r="N344" s="182" t="e">
        <f t="shared" si="20"/>
        <v>#DIV/0!</v>
      </c>
      <c r="O344" s="182">
        <f t="shared" si="21"/>
        <v>0</v>
      </c>
      <c r="P344" s="182"/>
      <c r="Q344" s="183">
        <f>IF(L344="nio",0,IF(L344&gt;0,VLOOKUP(G344,'3-Productie normen'!A:M,VLOOKUP(L344,'3-Productie normen'!N:P,2,FALSE),FALSE)))</f>
        <v>0</v>
      </c>
      <c r="R344" s="183">
        <f t="shared" si="22"/>
        <v>0</v>
      </c>
      <c r="S344" s="184">
        <f>VLOOKUP(G344,'3-Productie normen'!A:M,11,FALSE)</f>
        <v>19332.940000000006</v>
      </c>
      <c r="T344" s="184"/>
      <c r="V344" s="140">
        <f t="shared" si="23"/>
        <v>22400</v>
      </c>
    </row>
    <row r="345" spans="1:22" ht="14.15" customHeight="1">
      <c r="A345" s="157">
        <v>346</v>
      </c>
      <c r="B345" s="177" t="s">
        <v>55</v>
      </c>
      <c r="C345" s="177"/>
      <c r="D345" s="197" t="s">
        <v>185</v>
      </c>
      <c r="E345" s="197" t="s">
        <v>610</v>
      </c>
      <c r="F345" s="197" t="s">
        <v>609</v>
      </c>
      <c r="G345" s="197" t="s">
        <v>95</v>
      </c>
      <c r="H345" s="197" t="s">
        <v>134</v>
      </c>
      <c r="I345" s="197">
        <v>98.2</v>
      </c>
      <c r="J345" s="495">
        <v>1</v>
      </c>
      <c r="K345" s="495">
        <v>1</v>
      </c>
      <c r="L345" s="181">
        <v>200</v>
      </c>
      <c r="M345" s="181"/>
      <c r="N345" s="182" t="e">
        <f t="shared" si="20"/>
        <v>#DIV/0!</v>
      </c>
      <c r="O345" s="182">
        <f t="shared" si="21"/>
        <v>0</v>
      </c>
      <c r="P345" s="182"/>
      <c r="Q345" s="183">
        <f>IF(L345="nio",0,IF(L345&gt;0,VLOOKUP(G345,'3-Productie normen'!A:M,VLOOKUP(L345,'3-Productie normen'!N:P,2,FALSE),FALSE)))</f>
        <v>0</v>
      </c>
      <c r="R345" s="183">
        <f t="shared" si="22"/>
        <v>0</v>
      </c>
      <c r="S345" s="184">
        <f>VLOOKUP(G345,'3-Productie normen'!A:M,11,FALSE)</f>
        <v>19332.940000000006</v>
      </c>
      <c r="T345" s="184"/>
      <c r="V345" s="140">
        <f t="shared" si="23"/>
        <v>19640</v>
      </c>
    </row>
    <row r="346" spans="1:22" ht="14.15" customHeight="1">
      <c r="A346" s="157">
        <v>347</v>
      </c>
      <c r="B346" s="177" t="s">
        <v>55</v>
      </c>
      <c r="C346" s="177"/>
      <c r="D346" s="194" t="s">
        <v>188</v>
      </c>
      <c r="E346" s="194" t="s">
        <v>611</v>
      </c>
      <c r="F346" s="194" t="s">
        <v>223</v>
      </c>
      <c r="G346" s="194" t="s">
        <v>95</v>
      </c>
      <c r="H346" s="194" t="s">
        <v>131</v>
      </c>
      <c r="I346" s="194">
        <v>57.13</v>
      </c>
      <c r="J346" s="495">
        <v>1</v>
      </c>
      <c r="K346" s="495">
        <v>1</v>
      </c>
      <c r="L346" s="181">
        <v>200</v>
      </c>
      <c r="M346" s="181"/>
      <c r="N346" s="182" t="e">
        <f t="shared" si="20"/>
        <v>#DIV/0!</v>
      </c>
      <c r="O346" s="182">
        <f t="shared" si="21"/>
        <v>0</v>
      </c>
      <c r="P346" s="182"/>
      <c r="Q346" s="183">
        <f>IF(L346="nio",0,IF(L346&gt;0,VLOOKUP(G346,'3-Productie normen'!A:M,VLOOKUP(L346,'3-Productie normen'!N:P,2,FALSE),FALSE)))</f>
        <v>0</v>
      </c>
      <c r="R346" s="183">
        <f t="shared" si="22"/>
        <v>0</v>
      </c>
      <c r="S346" s="184">
        <f>VLOOKUP(G346,'3-Productie normen'!A:M,11,FALSE)</f>
        <v>19332.940000000006</v>
      </c>
      <c r="T346" s="184"/>
      <c r="V346" s="140">
        <f t="shared" si="23"/>
        <v>11426</v>
      </c>
    </row>
    <row r="347" spans="1:22" ht="14.15" customHeight="1">
      <c r="A347" s="157">
        <v>348</v>
      </c>
      <c r="B347" s="177" t="s">
        <v>55</v>
      </c>
      <c r="C347" s="177"/>
      <c r="D347" s="194" t="s">
        <v>188</v>
      </c>
      <c r="E347" s="194" t="s">
        <v>612</v>
      </c>
      <c r="F347" s="194" t="s">
        <v>607</v>
      </c>
      <c r="G347" s="194" t="s">
        <v>95</v>
      </c>
      <c r="H347" s="194" t="s">
        <v>134</v>
      </c>
      <c r="I347" s="194">
        <v>85.95</v>
      </c>
      <c r="J347" s="495">
        <v>1</v>
      </c>
      <c r="K347" s="495">
        <v>1</v>
      </c>
      <c r="L347" s="181">
        <v>200</v>
      </c>
      <c r="M347" s="181"/>
      <c r="N347" s="182" t="e">
        <f t="shared" si="20"/>
        <v>#DIV/0!</v>
      </c>
      <c r="O347" s="182">
        <f t="shared" si="21"/>
        <v>0</v>
      </c>
      <c r="P347" s="182"/>
      <c r="Q347" s="183">
        <f>IF(L347="nio",0,IF(L347&gt;0,VLOOKUP(G347,'3-Productie normen'!A:M,VLOOKUP(L347,'3-Productie normen'!N:P,2,FALSE),FALSE)))</f>
        <v>0</v>
      </c>
      <c r="R347" s="183">
        <f t="shared" si="22"/>
        <v>0</v>
      </c>
      <c r="S347" s="184">
        <f>VLOOKUP(G347,'3-Productie normen'!A:M,11,FALSE)</f>
        <v>19332.940000000006</v>
      </c>
      <c r="T347" s="184"/>
      <c r="V347" s="140">
        <f t="shared" si="23"/>
        <v>17190</v>
      </c>
    </row>
    <row r="348" spans="1:22" ht="14.15" customHeight="1">
      <c r="A348" s="157">
        <v>349</v>
      </c>
      <c r="B348" s="177" t="s">
        <v>55</v>
      </c>
      <c r="C348" s="177"/>
      <c r="D348" s="194" t="s">
        <v>188</v>
      </c>
      <c r="E348" s="194" t="s">
        <v>613</v>
      </c>
      <c r="F348" s="194" t="s">
        <v>607</v>
      </c>
      <c r="G348" s="194" t="s">
        <v>95</v>
      </c>
      <c r="H348" s="194" t="s">
        <v>134</v>
      </c>
      <c r="I348" s="194">
        <v>71.290000000000006</v>
      </c>
      <c r="J348" s="495">
        <v>1</v>
      </c>
      <c r="K348" s="495">
        <v>1</v>
      </c>
      <c r="L348" s="181">
        <v>200</v>
      </c>
      <c r="M348" s="181"/>
      <c r="N348" s="182" t="e">
        <f t="shared" si="20"/>
        <v>#DIV/0!</v>
      </c>
      <c r="O348" s="182">
        <f t="shared" si="21"/>
        <v>0</v>
      </c>
      <c r="P348" s="182"/>
      <c r="Q348" s="183">
        <f>IF(L348="nio",0,IF(L348&gt;0,VLOOKUP(G348,'3-Productie normen'!A:M,VLOOKUP(L348,'3-Productie normen'!N:P,2,FALSE),FALSE)))</f>
        <v>0</v>
      </c>
      <c r="R348" s="183">
        <f t="shared" si="22"/>
        <v>0</v>
      </c>
      <c r="S348" s="184">
        <f>VLOOKUP(G348,'3-Productie normen'!A:M,11,FALSE)</f>
        <v>19332.940000000006</v>
      </c>
      <c r="T348" s="184"/>
      <c r="V348" s="140">
        <f t="shared" si="23"/>
        <v>14258.000000000002</v>
      </c>
    </row>
    <row r="349" spans="1:22" ht="14.15" customHeight="1">
      <c r="A349" s="157">
        <v>350</v>
      </c>
      <c r="B349" s="177" t="s">
        <v>55</v>
      </c>
      <c r="C349" s="177"/>
      <c r="D349" s="194" t="s">
        <v>188</v>
      </c>
      <c r="E349" s="194" t="s">
        <v>614</v>
      </c>
      <c r="F349" s="194" t="s">
        <v>615</v>
      </c>
      <c r="G349" s="194" t="s">
        <v>95</v>
      </c>
      <c r="H349" s="194" t="s">
        <v>134</v>
      </c>
      <c r="I349" s="194">
        <v>158.22</v>
      </c>
      <c r="J349" s="495">
        <v>1</v>
      </c>
      <c r="K349" s="495">
        <v>1</v>
      </c>
      <c r="L349" s="181">
        <v>200</v>
      </c>
      <c r="M349" s="181"/>
      <c r="N349" s="182" t="e">
        <f t="shared" si="20"/>
        <v>#DIV/0!</v>
      </c>
      <c r="O349" s="182">
        <f t="shared" si="21"/>
        <v>0</v>
      </c>
      <c r="P349" s="182"/>
      <c r="Q349" s="183">
        <f>IF(L349="nio",0,IF(L349&gt;0,VLOOKUP(G349,'3-Productie normen'!A:M,VLOOKUP(L349,'3-Productie normen'!N:P,2,FALSE),FALSE)))</f>
        <v>0</v>
      </c>
      <c r="R349" s="183">
        <f t="shared" si="22"/>
        <v>0</v>
      </c>
      <c r="S349" s="184">
        <f>VLOOKUP(G349,'3-Productie normen'!A:M,11,FALSE)</f>
        <v>19332.940000000006</v>
      </c>
      <c r="T349" s="184"/>
      <c r="V349" s="140">
        <f t="shared" si="23"/>
        <v>31644</v>
      </c>
    </row>
    <row r="350" spans="1:22" ht="14.15" customHeight="1">
      <c r="A350" s="157">
        <v>351</v>
      </c>
      <c r="B350" s="177" t="s">
        <v>55</v>
      </c>
      <c r="C350" s="177"/>
      <c r="D350" s="194" t="s">
        <v>188</v>
      </c>
      <c r="E350" s="194" t="s">
        <v>616</v>
      </c>
      <c r="F350" s="194" t="s">
        <v>223</v>
      </c>
      <c r="G350" s="194" t="s">
        <v>95</v>
      </c>
      <c r="H350" s="194" t="s">
        <v>134</v>
      </c>
      <c r="I350" s="194">
        <v>48.54</v>
      </c>
      <c r="J350" s="495">
        <v>1</v>
      </c>
      <c r="K350" s="495">
        <v>1</v>
      </c>
      <c r="L350" s="181">
        <v>200</v>
      </c>
      <c r="M350" s="181"/>
      <c r="N350" s="182" t="e">
        <f t="shared" si="20"/>
        <v>#DIV/0!</v>
      </c>
      <c r="O350" s="182">
        <f t="shared" si="21"/>
        <v>0</v>
      </c>
      <c r="P350" s="182"/>
      <c r="Q350" s="183">
        <f>IF(L350="nio",0,IF(L350&gt;0,VLOOKUP(G350,'3-Productie normen'!A:M,VLOOKUP(L350,'3-Productie normen'!N:P,2,FALSE),FALSE)))</f>
        <v>0</v>
      </c>
      <c r="R350" s="183">
        <f t="shared" si="22"/>
        <v>0</v>
      </c>
      <c r="S350" s="184">
        <f>VLOOKUP(G350,'3-Productie normen'!A:M,11,FALSE)</f>
        <v>19332.940000000006</v>
      </c>
      <c r="T350" s="184"/>
      <c r="V350" s="140">
        <f t="shared" si="23"/>
        <v>9708</v>
      </c>
    </row>
    <row r="351" spans="1:22" ht="14.15" customHeight="1">
      <c r="A351" s="157">
        <v>352</v>
      </c>
      <c r="B351" s="177" t="s">
        <v>55</v>
      </c>
      <c r="C351" s="177"/>
      <c r="D351" s="194" t="s">
        <v>188</v>
      </c>
      <c r="E351" s="194" t="s">
        <v>617</v>
      </c>
      <c r="F351" s="194" t="s">
        <v>618</v>
      </c>
      <c r="G351" s="194" t="s">
        <v>95</v>
      </c>
      <c r="H351" s="194" t="s">
        <v>134</v>
      </c>
      <c r="I351" s="194">
        <v>162.24</v>
      </c>
      <c r="J351" s="495">
        <v>1</v>
      </c>
      <c r="K351" s="495">
        <v>1</v>
      </c>
      <c r="L351" s="181">
        <v>200</v>
      </c>
      <c r="M351" s="181"/>
      <c r="N351" s="182" t="e">
        <f t="shared" si="20"/>
        <v>#DIV/0!</v>
      </c>
      <c r="O351" s="182">
        <f t="shared" si="21"/>
        <v>0</v>
      </c>
      <c r="P351" s="182"/>
      <c r="Q351" s="183">
        <f>IF(L351="nio",0,IF(L351&gt;0,VLOOKUP(G351,'3-Productie normen'!A:M,VLOOKUP(L351,'3-Productie normen'!N:P,2,FALSE),FALSE)))</f>
        <v>0</v>
      </c>
      <c r="R351" s="183">
        <f t="shared" si="22"/>
        <v>0</v>
      </c>
      <c r="S351" s="184">
        <f>VLOOKUP(G351,'3-Productie normen'!A:M,11,FALSE)</f>
        <v>19332.940000000006</v>
      </c>
      <c r="T351" s="184"/>
      <c r="V351" s="140">
        <f t="shared" si="23"/>
        <v>32448</v>
      </c>
    </row>
    <row r="352" spans="1:22" ht="14.15" customHeight="1">
      <c r="A352" s="157">
        <v>353</v>
      </c>
      <c r="B352" s="177" t="s">
        <v>55</v>
      </c>
      <c r="C352" s="177"/>
      <c r="D352" s="194" t="s">
        <v>203</v>
      </c>
      <c r="E352" s="194" t="s">
        <v>619</v>
      </c>
      <c r="F352" s="194" t="s">
        <v>223</v>
      </c>
      <c r="G352" s="194" t="s">
        <v>95</v>
      </c>
      <c r="H352" s="194" t="s">
        <v>134</v>
      </c>
      <c r="I352" s="194">
        <v>85.52</v>
      </c>
      <c r="J352" s="495">
        <v>1</v>
      </c>
      <c r="K352" s="495">
        <v>1</v>
      </c>
      <c r="L352" s="181">
        <v>200</v>
      </c>
      <c r="M352" s="181"/>
      <c r="N352" s="182" t="e">
        <f t="shared" si="20"/>
        <v>#DIV/0!</v>
      </c>
      <c r="O352" s="182">
        <f t="shared" si="21"/>
        <v>0</v>
      </c>
      <c r="P352" s="182"/>
      <c r="Q352" s="183">
        <f>IF(L352="nio",0,IF(L352&gt;0,VLOOKUP(G352,'3-Productie normen'!A:M,VLOOKUP(L352,'3-Productie normen'!N:P,2,FALSE),FALSE)))</f>
        <v>0</v>
      </c>
      <c r="R352" s="183">
        <f t="shared" si="22"/>
        <v>0</v>
      </c>
      <c r="S352" s="184">
        <f>VLOOKUP(G352,'3-Productie normen'!A:M,11,FALSE)</f>
        <v>19332.940000000006</v>
      </c>
      <c r="T352" s="184"/>
      <c r="V352" s="140">
        <f t="shared" si="23"/>
        <v>17104</v>
      </c>
    </row>
    <row r="353" spans="1:22" ht="14.15" customHeight="1">
      <c r="A353" s="157">
        <v>354</v>
      </c>
      <c r="B353" s="177" t="s">
        <v>55</v>
      </c>
      <c r="C353" s="177"/>
      <c r="D353" s="194" t="s">
        <v>203</v>
      </c>
      <c r="E353" s="194" t="s">
        <v>620</v>
      </c>
      <c r="F353" s="194" t="s">
        <v>223</v>
      </c>
      <c r="G353" s="194" t="s">
        <v>95</v>
      </c>
      <c r="H353" s="194" t="s">
        <v>134</v>
      </c>
      <c r="I353" s="194">
        <v>71.66</v>
      </c>
      <c r="J353" s="495">
        <v>1</v>
      </c>
      <c r="K353" s="495">
        <v>1</v>
      </c>
      <c r="L353" s="181">
        <v>200</v>
      </c>
      <c r="M353" s="181"/>
      <c r="N353" s="182" t="e">
        <f t="shared" si="20"/>
        <v>#DIV/0!</v>
      </c>
      <c r="O353" s="182">
        <f t="shared" si="21"/>
        <v>0</v>
      </c>
      <c r="P353" s="182"/>
      <c r="Q353" s="183">
        <f>IF(L353="nio",0,IF(L353&gt;0,VLOOKUP(G353,'3-Productie normen'!A:M,VLOOKUP(L353,'3-Productie normen'!N:P,2,FALSE),FALSE)))</f>
        <v>0</v>
      </c>
      <c r="R353" s="183">
        <f t="shared" si="22"/>
        <v>0</v>
      </c>
      <c r="S353" s="184">
        <f>VLOOKUP(G353,'3-Productie normen'!A:M,11,FALSE)</f>
        <v>19332.940000000006</v>
      </c>
      <c r="T353" s="184"/>
      <c r="V353" s="140">
        <f t="shared" si="23"/>
        <v>14332</v>
      </c>
    </row>
    <row r="354" spans="1:22" ht="14.15" customHeight="1">
      <c r="A354" s="157">
        <v>355</v>
      </c>
      <c r="B354" s="177" t="s">
        <v>55</v>
      </c>
      <c r="C354" s="177"/>
      <c r="D354" s="194" t="s">
        <v>203</v>
      </c>
      <c r="E354" s="194" t="s">
        <v>621</v>
      </c>
      <c r="F354" s="194" t="s">
        <v>223</v>
      </c>
      <c r="G354" s="194" t="s">
        <v>95</v>
      </c>
      <c r="H354" s="194" t="s">
        <v>134</v>
      </c>
      <c r="I354" s="194">
        <v>57.13</v>
      </c>
      <c r="J354" s="495">
        <v>1</v>
      </c>
      <c r="K354" s="495">
        <v>1</v>
      </c>
      <c r="L354" s="181">
        <v>200</v>
      </c>
      <c r="M354" s="181"/>
      <c r="N354" s="182" t="e">
        <f t="shared" si="20"/>
        <v>#DIV/0!</v>
      </c>
      <c r="O354" s="182">
        <f t="shared" si="21"/>
        <v>0</v>
      </c>
      <c r="P354" s="182"/>
      <c r="Q354" s="183">
        <f>IF(L354="nio",0,IF(L354&gt;0,VLOOKUP(G354,'3-Productie normen'!A:M,VLOOKUP(L354,'3-Productie normen'!N:P,2,FALSE),FALSE)))</f>
        <v>0</v>
      </c>
      <c r="R354" s="183">
        <f t="shared" si="22"/>
        <v>0</v>
      </c>
      <c r="S354" s="184">
        <f>VLOOKUP(G354,'3-Productie normen'!A:M,11,FALSE)</f>
        <v>19332.940000000006</v>
      </c>
      <c r="T354" s="184"/>
      <c r="V354" s="140">
        <f t="shared" si="23"/>
        <v>11426</v>
      </c>
    </row>
    <row r="355" spans="1:22" ht="14.15" customHeight="1">
      <c r="A355" s="157">
        <v>356</v>
      </c>
      <c r="B355" s="177" t="s">
        <v>55</v>
      </c>
      <c r="C355" s="177"/>
      <c r="D355" s="194" t="s">
        <v>203</v>
      </c>
      <c r="E355" s="194" t="s">
        <v>622</v>
      </c>
      <c r="F355" s="194" t="s">
        <v>223</v>
      </c>
      <c r="G355" s="194" t="s">
        <v>95</v>
      </c>
      <c r="H355" s="194" t="s">
        <v>134</v>
      </c>
      <c r="I355" s="194">
        <v>85.3</v>
      </c>
      <c r="J355" s="495">
        <v>1</v>
      </c>
      <c r="K355" s="495">
        <v>1</v>
      </c>
      <c r="L355" s="181">
        <v>200</v>
      </c>
      <c r="M355" s="181"/>
      <c r="N355" s="182" t="e">
        <f t="shared" si="20"/>
        <v>#DIV/0!</v>
      </c>
      <c r="O355" s="182">
        <f t="shared" si="21"/>
        <v>0</v>
      </c>
      <c r="P355" s="182"/>
      <c r="Q355" s="183">
        <f>IF(L355="nio",0,IF(L355&gt;0,VLOOKUP(G355,'3-Productie normen'!A:M,VLOOKUP(L355,'3-Productie normen'!N:P,2,FALSE),FALSE)))</f>
        <v>0</v>
      </c>
      <c r="R355" s="183">
        <f t="shared" si="22"/>
        <v>0</v>
      </c>
      <c r="S355" s="184">
        <f>VLOOKUP(G355,'3-Productie normen'!A:M,11,FALSE)</f>
        <v>19332.940000000006</v>
      </c>
      <c r="T355" s="184"/>
      <c r="V355" s="140">
        <f t="shared" si="23"/>
        <v>17060</v>
      </c>
    </row>
    <row r="356" spans="1:22" ht="14.15" customHeight="1">
      <c r="A356" s="157">
        <v>357</v>
      </c>
      <c r="B356" s="177" t="s">
        <v>55</v>
      </c>
      <c r="C356" s="177"/>
      <c r="D356" s="194" t="s">
        <v>203</v>
      </c>
      <c r="E356" s="194" t="s">
        <v>623</v>
      </c>
      <c r="F356" s="194" t="s">
        <v>223</v>
      </c>
      <c r="G356" s="194" t="s">
        <v>95</v>
      </c>
      <c r="H356" s="194" t="s">
        <v>134</v>
      </c>
      <c r="I356" s="194">
        <v>42.69</v>
      </c>
      <c r="J356" s="495">
        <v>1</v>
      </c>
      <c r="K356" s="495">
        <v>1</v>
      </c>
      <c r="L356" s="181">
        <v>200</v>
      </c>
      <c r="M356" s="181"/>
      <c r="N356" s="182" t="e">
        <f t="shared" si="20"/>
        <v>#DIV/0!</v>
      </c>
      <c r="O356" s="182">
        <f t="shared" si="21"/>
        <v>0</v>
      </c>
      <c r="P356" s="182"/>
      <c r="Q356" s="183">
        <f>IF(L356="nio",0,IF(L356&gt;0,VLOOKUP(G356,'3-Productie normen'!A:M,VLOOKUP(L356,'3-Productie normen'!N:P,2,FALSE),FALSE)))</f>
        <v>0</v>
      </c>
      <c r="R356" s="183">
        <f t="shared" si="22"/>
        <v>0</v>
      </c>
      <c r="S356" s="184">
        <f>VLOOKUP(G356,'3-Productie normen'!A:M,11,FALSE)</f>
        <v>19332.940000000006</v>
      </c>
      <c r="T356" s="184"/>
      <c r="V356" s="140">
        <f t="shared" si="23"/>
        <v>8538</v>
      </c>
    </row>
    <row r="357" spans="1:22" ht="14.15" customHeight="1">
      <c r="A357" s="157">
        <v>358</v>
      </c>
      <c r="B357" s="177" t="s">
        <v>55</v>
      </c>
      <c r="C357" s="177"/>
      <c r="D357" s="194" t="s">
        <v>203</v>
      </c>
      <c r="E357" s="194" t="s">
        <v>624</v>
      </c>
      <c r="F357" s="194" t="s">
        <v>625</v>
      </c>
      <c r="G357" s="194" t="s">
        <v>95</v>
      </c>
      <c r="H357" s="194" t="s">
        <v>134</v>
      </c>
      <c r="I357" s="194">
        <v>158.24</v>
      </c>
      <c r="J357" s="495">
        <v>1</v>
      </c>
      <c r="K357" s="495">
        <v>1</v>
      </c>
      <c r="L357" s="181">
        <v>200</v>
      </c>
      <c r="M357" s="181"/>
      <c r="N357" s="182" t="e">
        <f t="shared" si="20"/>
        <v>#DIV/0!</v>
      </c>
      <c r="O357" s="182">
        <f t="shared" si="21"/>
        <v>0</v>
      </c>
      <c r="P357" s="182"/>
      <c r="Q357" s="183">
        <f>IF(L357="nio",0,IF(L357&gt;0,VLOOKUP(G357,'3-Productie normen'!A:M,VLOOKUP(L357,'3-Productie normen'!N:P,2,FALSE),FALSE)))</f>
        <v>0</v>
      </c>
      <c r="R357" s="183">
        <f t="shared" si="22"/>
        <v>0</v>
      </c>
      <c r="S357" s="184">
        <f>VLOOKUP(G357,'3-Productie normen'!A:M,11,FALSE)</f>
        <v>19332.940000000006</v>
      </c>
      <c r="T357" s="184"/>
      <c r="V357" s="140">
        <f t="shared" si="23"/>
        <v>31648</v>
      </c>
    </row>
    <row r="358" spans="1:22" ht="14.15" customHeight="1">
      <c r="A358" s="157">
        <v>359</v>
      </c>
      <c r="B358" s="177" t="s">
        <v>55</v>
      </c>
      <c r="C358" s="177"/>
      <c r="D358" s="194" t="s">
        <v>203</v>
      </c>
      <c r="E358" s="194" t="s">
        <v>626</v>
      </c>
      <c r="F358" s="194" t="s">
        <v>223</v>
      </c>
      <c r="G358" s="194" t="s">
        <v>95</v>
      </c>
      <c r="H358" s="194" t="s">
        <v>134</v>
      </c>
      <c r="I358" s="194">
        <v>48.54</v>
      </c>
      <c r="J358" s="495">
        <v>1</v>
      </c>
      <c r="K358" s="495">
        <v>1</v>
      </c>
      <c r="L358" s="181">
        <v>200</v>
      </c>
      <c r="M358" s="181"/>
      <c r="N358" s="182" t="e">
        <f t="shared" si="20"/>
        <v>#DIV/0!</v>
      </c>
      <c r="O358" s="182">
        <f t="shared" si="21"/>
        <v>0</v>
      </c>
      <c r="P358" s="182"/>
      <c r="Q358" s="183">
        <f>IF(L358="nio",0,IF(L358&gt;0,VLOOKUP(G358,'3-Productie normen'!A:M,VLOOKUP(L358,'3-Productie normen'!N:P,2,FALSE),FALSE)))</f>
        <v>0</v>
      </c>
      <c r="R358" s="183">
        <f t="shared" si="22"/>
        <v>0</v>
      </c>
      <c r="S358" s="184">
        <f>VLOOKUP(G358,'3-Productie normen'!A:M,11,FALSE)</f>
        <v>19332.940000000006</v>
      </c>
      <c r="T358" s="184"/>
      <c r="V358" s="140">
        <f t="shared" si="23"/>
        <v>9708</v>
      </c>
    </row>
    <row r="359" spans="1:22" ht="14.15" customHeight="1">
      <c r="A359" s="157">
        <v>360</v>
      </c>
      <c r="B359" s="177" t="s">
        <v>55</v>
      </c>
      <c r="C359" s="177"/>
      <c r="D359" s="194" t="s">
        <v>203</v>
      </c>
      <c r="E359" s="194" t="s">
        <v>627</v>
      </c>
      <c r="F359" s="194" t="s">
        <v>628</v>
      </c>
      <c r="G359" s="194" t="s">
        <v>95</v>
      </c>
      <c r="H359" s="194" t="s">
        <v>134</v>
      </c>
      <c r="I359" s="194">
        <v>162.27000000000001</v>
      </c>
      <c r="J359" s="495">
        <v>1</v>
      </c>
      <c r="K359" s="495">
        <v>1</v>
      </c>
      <c r="L359" s="181">
        <v>200</v>
      </c>
      <c r="M359" s="181"/>
      <c r="N359" s="182" t="e">
        <f t="shared" si="20"/>
        <v>#DIV/0!</v>
      </c>
      <c r="O359" s="182">
        <f t="shared" si="21"/>
        <v>0</v>
      </c>
      <c r="P359" s="182"/>
      <c r="Q359" s="183">
        <f>IF(L359="nio",0,IF(L359&gt;0,VLOOKUP(G359,'3-Productie normen'!A:M,VLOOKUP(L359,'3-Productie normen'!N:P,2,FALSE),FALSE)))</f>
        <v>0</v>
      </c>
      <c r="R359" s="183">
        <f t="shared" si="22"/>
        <v>0</v>
      </c>
      <c r="S359" s="184">
        <f>VLOOKUP(G359,'3-Productie normen'!A:M,11,FALSE)</f>
        <v>19332.940000000006</v>
      </c>
      <c r="T359" s="184"/>
      <c r="V359" s="140">
        <f t="shared" si="23"/>
        <v>32454.000000000004</v>
      </c>
    </row>
    <row r="360" spans="1:22" ht="14.15" customHeight="1">
      <c r="A360" s="157">
        <v>361</v>
      </c>
      <c r="B360" s="177" t="s">
        <v>55</v>
      </c>
      <c r="C360" s="177"/>
      <c r="D360" s="194" t="s">
        <v>213</v>
      </c>
      <c r="E360" s="194" t="s">
        <v>629</v>
      </c>
      <c r="F360" s="194" t="s">
        <v>598</v>
      </c>
      <c r="G360" s="194" t="s">
        <v>95</v>
      </c>
      <c r="H360" s="194" t="s">
        <v>134</v>
      </c>
      <c r="I360" s="194">
        <v>51.65</v>
      </c>
      <c r="J360" s="495">
        <v>1</v>
      </c>
      <c r="K360" s="495">
        <v>1</v>
      </c>
      <c r="L360" s="181">
        <v>200</v>
      </c>
      <c r="M360" s="181"/>
      <c r="N360" s="182" t="e">
        <f t="shared" si="20"/>
        <v>#DIV/0!</v>
      </c>
      <c r="O360" s="182">
        <f t="shared" si="21"/>
        <v>0</v>
      </c>
      <c r="P360" s="182"/>
      <c r="Q360" s="183">
        <f>IF(L360="nio",0,IF(L360&gt;0,VLOOKUP(G360,'3-Productie normen'!A:M,VLOOKUP(L360,'3-Productie normen'!N:P,2,FALSE),FALSE)))</f>
        <v>0</v>
      </c>
      <c r="R360" s="183">
        <f t="shared" si="22"/>
        <v>0</v>
      </c>
      <c r="S360" s="184">
        <f>VLOOKUP(G360,'3-Productie normen'!A:M,11,FALSE)</f>
        <v>19332.940000000006</v>
      </c>
      <c r="T360" s="184"/>
      <c r="V360" s="140">
        <f t="shared" si="23"/>
        <v>10330</v>
      </c>
    </row>
    <row r="361" spans="1:22" ht="14.15" customHeight="1">
      <c r="A361" s="157">
        <v>362</v>
      </c>
      <c r="B361" s="177" t="s">
        <v>55</v>
      </c>
      <c r="C361" s="177"/>
      <c r="D361" s="194" t="s">
        <v>213</v>
      </c>
      <c r="E361" s="194" t="s">
        <v>630</v>
      </c>
      <c r="F361" s="194" t="s">
        <v>607</v>
      </c>
      <c r="G361" s="194" t="s">
        <v>95</v>
      </c>
      <c r="H361" s="194" t="s">
        <v>134</v>
      </c>
      <c r="I361" s="194">
        <v>65.260000000000005</v>
      </c>
      <c r="J361" s="495">
        <v>1</v>
      </c>
      <c r="K361" s="495">
        <v>1</v>
      </c>
      <c r="L361" s="181">
        <v>200</v>
      </c>
      <c r="M361" s="181"/>
      <c r="N361" s="182" t="e">
        <f t="shared" si="20"/>
        <v>#DIV/0!</v>
      </c>
      <c r="O361" s="182">
        <f t="shared" si="21"/>
        <v>0</v>
      </c>
      <c r="P361" s="182"/>
      <c r="Q361" s="183">
        <f>IF(L361="nio",0,IF(L361&gt;0,VLOOKUP(G361,'3-Productie normen'!A:M,VLOOKUP(L361,'3-Productie normen'!N:P,2,FALSE),FALSE)))</f>
        <v>0</v>
      </c>
      <c r="R361" s="183">
        <f t="shared" si="22"/>
        <v>0</v>
      </c>
      <c r="S361" s="184">
        <f>VLOOKUP(G361,'3-Productie normen'!A:M,11,FALSE)</f>
        <v>19332.940000000006</v>
      </c>
      <c r="T361" s="184"/>
      <c r="V361" s="140">
        <f t="shared" si="23"/>
        <v>13052.000000000002</v>
      </c>
    </row>
    <row r="362" spans="1:22" ht="14.15" customHeight="1">
      <c r="A362" s="157">
        <v>363</v>
      </c>
      <c r="B362" s="177" t="s">
        <v>55</v>
      </c>
      <c r="C362" s="177"/>
      <c r="D362" s="194" t="s">
        <v>213</v>
      </c>
      <c r="E362" s="194" t="s">
        <v>631</v>
      </c>
      <c r="F362" s="194" t="s">
        <v>607</v>
      </c>
      <c r="G362" s="194" t="s">
        <v>95</v>
      </c>
      <c r="H362" s="194" t="s">
        <v>134</v>
      </c>
      <c r="I362" s="194">
        <v>82.17</v>
      </c>
      <c r="J362" s="495">
        <v>1</v>
      </c>
      <c r="K362" s="495">
        <v>1</v>
      </c>
      <c r="L362" s="181">
        <v>200</v>
      </c>
      <c r="M362" s="181"/>
      <c r="N362" s="182" t="e">
        <f t="shared" si="20"/>
        <v>#DIV/0!</v>
      </c>
      <c r="O362" s="182">
        <f t="shared" si="21"/>
        <v>0</v>
      </c>
      <c r="P362" s="182"/>
      <c r="Q362" s="183">
        <f>IF(L362="nio",0,IF(L362&gt;0,VLOOKUP(G362,'3-Productie normen'!A:M,VLOOKUP(L362,'3-Productie normen'!N:P,2,FALSE),FALSE)))</f>
        <v>0</v>
      </c>
      <c r="R362" s="183">
        <f t="shared" si="22"/>
        <v>0</v>
      </c>
      <c r="S362" s="184">
        <f>VLOOKUP(G362,'3-Productie normen'!A:M,11,FALSE)</f>
        <v>19332.940000000006</v>
      </c>
      <c r="T362" s="184"/>
      <c r="V362" s="140">
        <f t="shared" si="23"/>
        <v>16434</v>
      </c>
    </row>
    <row r="363" spans="1:22" ht="14.15" customHeight="1">
      <c r="A363" s="157">
        <v>364</v>
      </c>
      <c r="B363" s="177" t="s">
        <v>55</v>
      </c>
      <c r="C363" s="177"/>
      <c r="D363" s="194" t="s">
        <v>213</v>
      </c>
      <c r="E363" s="194" t="s">
        <v>632</v>
      </c>
      <c r="F363" s="194" t="s">
        <v>607</v>
      </c>
      <c r="G363" s="194" t="s">
        <v>95</v>
      </c>
      <c r="H363" s="194" t="s">
        <v>134</v>
      </c>
      <c r="I363" s="194">
        <v>59.02</v>
      </c>
      <c r="J363" s="495">
        <v>1</v>
      </c>
      <c r="K363" s="495">
        <v>1</v>
      </c>
      <c r="L363" s="181">
        <v>200</v>
      </c>
      <c r="M363" s="181"/>
      <c r="N363" s="182" t="e">
        <f t="shared" si="20"/>
        <v>#DIV/0!</v>
      </c>
      <c r="O363" s="182">
        <f t="shared" si="21"/>
        <v>0</v>
      </c>
      <c r="P363" s="182"/>
      <c r="Q363" s="183">
        <f>IF(L363="nio",0,IF(L363&gt;0,VLOOKUP(G363,'3-Productie normen'!A:M,VLOOKUP(L363,'3-Productie normen'!N:P,2,FALSE),FALSE)))</f>
        <v>0</v>
      </c>
      <c r="R363" s="183">
        <f t="shared" si="22"/>
        <v>0</v>
      </c>
      <c r="S363" s="184">
        <f>VLOOKUP(G363,'3-Productie normen'!A:M,11,FALSE)</f>
        <v>19332.940000000006</v>
      </c>
      <c r="T363" s="184"/>
      <c r="V363" s="140">
        <f t="shared" si="23"/>
        <v>11804</v>
      </c>
    </row>
    <row r="364" spans="1:22" ht="14.15" customHeight="1">
      <c r="A364" s="157">
        <v>365</v>
      </c>
      <c r="B364" s="177" t="s">
        <v>55</v>
      </c>
      <c r="C364" s="177"/>
      <c r="D364" s="194" t="s">
        <v>213</v>
      </c>
      <c r="E364" s="194" t="s">
        <v>633</v>
      </c>
      <c r="F364" s="194" t="s">
        <v>592</v>
      </c>
      <c r="G364" s="194" t="s">
        <v>95</v>
      </c>
      <c r="H364" s="194" t="s">
        <v>134</v>
      </c>
      <c r="I364" s="194">
        <v>89.06</v>
      </c>
      <c r="J364" s="495">
        <v>1</v>
      </c>
      <c r="K364" s="495">
        <v>1</v>
      </c>
      <c r="L364" s="181">
        <v>200</v>
      </c>
      <c r="M364" s="181"/>
      <c r="N364" s="182" t="e">
        <f t="shared" si="20"/>
        <v>#DIV/0!</v>
      </c>
      <c r="O364" s="182">
        <f t="shared" si="21"/>
        <v>0</v>
      </c>
      <c r="P364" s="182"/>
      <c r="Q364" s="183">
        <f>IF(L364="nio",0,IF(L364&gt;0,VLOOKUP(G364,'3-Productie normen'!A:M,VLOOKUP(L364,'3-Productie normen'!N:P,2,FALSE),FALSE)))</f>
        <v>0</v>
      </c>
      <c r="R364" s="183">
        <f t="shared" si="22"/>
        <v>0</v>
      </c>
      <c r="S364" s="184">
        <f>VLOOKUP(G364,'3-Productie normen'!A:M,11,FALSE)</f>
        <v>19332.940000000006</v>
      </c>
      <c r="T364" s="184"/>
      <c r="V364" s="140">
        <f t="shared" si="23"/>
        <v>17812</v>
      </c>
    </row>
    <row r="365" spans="1:22" ht="14.15" customHeight="1">
      <c r="A365" s="157">
        <v>366</v>
      </c>
      <c r="B365" s="177" t="s">
        <v>55</v>
      </c>
      <c r="C365" s="177"/>
      <c r="D365" s="194" t="s">
        <v>219</v>
      </c>
      <c r="E365" s="194" t="s">
        <v>634</v>
      </c>
      <c r="F365" s="194" t="s">
        <v>223</v>
      </c>
      <c r="G365" s="194" t="s">
        <v>95</v>
      </c>
      <c r="H365" s="194" t="s">
        <v>134</v>
      </c>
      <c r="I365" s="194">
        <v>43.04</v>
      </c>
      <c r="J365" s="495">
        <v>1</v>
      </c>
      <c r="K365" s="495">
        <v>1</v>
      </c>
      <c r="L365" s="181">
        <v>200</v>
      </c>
      <c r="M365" s="181"/>
      <c r="N365" s="182" t="e">
        <f t="shared" si="20"/>
        <v>#DIV/0!</v>
      </c>
      <c r="O365" s="182">
        <f t="shared" si="21"/>
        <v>0</v>
      </c>
      <c r="P365" s="182"/>
      <c r="Q365" s="183">
        <f>IF(L365="nio",0,IF(L365&gt;0,VLOOKUP(G365,'3-Productie normen'!A:M,VLOOKUP(L365,'3-Productie normen'!N:P,2,FALSE),FALSE)))</f>
        <v>0</v>
      </c>
      <c r="R365" s="183">
        <f t="shared" si="22"/>
        <v>0</v>
      </c>
      <c r="S365" s="184">
        <f>VLOOKUP(G365,'3-Productie normen'!A:M,11,FALSE)</f>
        <v>19332.940000000006</v>
      </c>
      <c r="T365" s="184"/>
      <c r="V365" s="140">
        <f t="shared" si="23"/>
        <v>8608</v>
      </c>
    </row>
    <row r="366" spans="1:22" ht="14.15" customHeight="1">
      <c r="A366" s="157">
        <v>367</v>
      </c>
      <c r="B366" s="177" t="s">
        <v>55</v>
      </c>
      <c r="C366" s="177"/>
      <c r="D366" s="194" t="s">
        <v>219</v>
      </c>
      <c r="E366" s="194" t="s">
        <v>635</v>
      </c>
      <c r="F366" s="194" t="s">
        <v>592</v>
      </c>
      <c r="G366" s="194" t="s">
        <v>95</v>
      </c>
      <c r="H366" s="194" t="s">
        <v>134</v>
      </c>
      <c r="I366" s="194">
        <v>56.6</v>
      </c>
      <c r="J366" s="495">
        <v>1</v>
      </c>
      <c r="K366" s="495">
        <v>1</v>
      </c>
      <c r="L366" s="181">
        <v>200</v>
      </c>
      <c r="M366" s="181"/>
      <c r="N366" s="182" t="e">
        <f t="shared" si="20"/>
        <v>#DIV/0!</v>
      </c>
      <c r="O366" s="182">
        <f t="shared" si="21"/>
        <v>0</v>
      </c>
      <c r="P366" s="182"/>
      <c r="Q366" s="183">
        <f>IF(L366="nio",0,IF(L366&gt;0,VLOOKUP(G366,'3-Productie normen'!A:M,VLOOKUP(L366,'3-Productie normen'!N:P,2,FALSE),FALSE)))</f>
        <v>0</v>
      </c>
      <c r="R366" s="183">
        <f t="shared" si="22"/>
        <v>0</v>
      </c>
      <c r="S366" s="184">
        <f>VLOOKUP(G366,'3-Productie normen'!A:M,11,FALSE)</f>
        <v>19332.940000000006</v>
      </c>
      <c r="T366" s="184"/>
      <c r="V366" s="140">
        <f t="shared" si="23"/>
        <v>11320</v>
      </c>
    </row>
    <row r="367" spans="1:22" ht="14.15" customHeight="1">
      <c r="A367" s="157">
        <v>368</v>
      </c>
      <c r="B367" s="177" t="s">
        <v>55</v>
      </c>
      <c r="C367" s="177"/>
      <c r="D367" s="194" t="s">
        <v>219</v>
      </c>
      <c r="E367" s="194" t="s">
        <v>636</v>
      </c>
      <c r="F367" s="194" t="s">
        <v>598</v>
      </c>
      <c r="G367" s="194" t="s">
        <v>95</v>
      </c>
      <c r="H367" s="194" t="s">
        <v>134</v>
      </c>
      <c r="I367" s="194">
        <v>96.96</v>
      </c>
      <c r="J367" s="495">
        <v>1</v>
      </c>
      <c r="K367" s="495">
        <v>1</v>
      </c>
      <c r="L367" s="181">
        <v>200</v>
      </c>
      <c r="M367" s="181"/>
      <c r="N367" s="182" t="e">
        <f t="shared" si="20"/>
        <v>#DIV/0!</v>
      </c>
      <c r="O367" s="182">
        <f t="shared" si="21"/>
        <v>0</v>
      </c>
      <c r="P367" s="182"/>
      <c r="Q367" s="183">
        <f>IF(L367="nio",0,IF(L367&gt;0,VLOOKUP(G367,'3-Productie normen'!A:M,VLOOKUP(L367,'3-Productie normen'!N:P,2,FALSE),FALSE)))</f>
        <v>0</v>
      </c>
      <c r="R367" s="183">
        <f t="shared" si="22"/>
        <v>0</v>
      </c>
      <c r="S367" s="184">
        <f>VLOOKUP(G367,'3-Productie normen'!A:M,11,FALSE)</f>
        <v>19332.940000000006</v>
      </c>
      <c r="T367" s="184"/>
      <c r="V367" s="140">
        <f t="shared" si="23"/>
        <v>19392</v>
      </c>
    </row>
    <row r="368" spans="1:22" ht="14.15" customHeight="1">
      <c r="A368" s="157">
        <v>369</v>
      </c>
      <c r="B368" s="177" t="s">
        <v>55</v>
      </c>
      <c r="C368" s="177"/>
      <c r="D368" s="194" t="s">
        <v>219</v>
      </c>
      <c r="E368" s="194" t="s">
        <v>637</v>
      </c>
      <c r="F368" s="194" t="s">
        <v>607</v>
      </c>
      <c r="G368" s="194" t="s">
        <v>95</v>
      </c>
      <c r="H368" s="194" t="s">
        <v>134</v>
      </c>
      <c r="I368" s="194">
        <v>96.94</v>
      </c>
      <c r="J368" s="495">
        <v>1</v>
      </c>
      <c r="K368" s="495">
        <v>1</v>
      </c>
      <c r="L368" s="181">
        <v>200</v>
      </c>
      <c r="M368" s="181"/>
      <c r="N368" s="182" t="e">
        <f t="shared" si="20"/>
        <v>#DIV/0!</v>
      </c>
      <c r="O368" s="182">
        <f t="shared" si="21"/>
        <v>0</v>
      </c>
      <c r="P368" s="182"/>
      <c r="Q368" s="183">
        <f>IF(L368="nio",0,IF(L368&gt;0,VLOOKUP(G368,'3-Productie normen'!A:M,VLOOKUP(L368,'3-Productie normen'!N:P,2,FALSE),FALSE)))</f>
        <v>0</v>
      </c>
      <c r="R368" s="183">
        <f t="shared" si="22"/>
        <v>0</v>
      </c>
      <c r="S368" s="184">
        <f>VLOOKUP(G368,'3-Productie normen'!A:M,11,FALSE)</f>
        <v>19332.940000000006</v>
      </c>
      <c r="T368" s="184"/>
      <c r="V368" s="140">
        <f t="shared" si="23"/>
        <v>19388</v>
      </c>
    </row>
    <row r="369" spans="1:22" ht="14.15" customHeight="1">
      <c r="A369" s="157">
        <v>370</v>
      </c>
      <c r="B369" s="177" t="s">
        <v>55</v>
      </c>
      <c r="C369" s="177"/>
      <c r="D369" s="194" t="s">
        <v>219</v>
      </c>
      <c r="E369" s="194" t="s">
        <v>638</v>
      </c>
      <c r="F369" s="194" t="s">
        <v>223</v>
      </c>
      <c r="G369" s="194" t="s">
        <v>95</v>
      </c>
      <c r="H369" s="194" t="s">
        <v>134</v>
      </c>
      <c r="I369" s="194">
        <v>56.34</v>
      </c>
      <c r="J369" s="495">
        <v>1</v>
      </c>
      <c r="K369" s="495">
        <v>1</v>
      </c>
      <c r="L369" s="181">
        <v>200</v>
      </c>
      <c r="M369" s="181"/>
      <c r="N369" s="182" t="e">
        <f t="shared" si="20"/>
        <v>#DIV/0!</v>
      </c>
      <c r="O369" s="182">
        <f t="shared" si="21"/>
        <v>0</v>
      </c>
      <c r="P369" s="182"/>
      <c r="Q369" s="183">
        <f>IF(L369="nio",0,IF(L369&gt;0,VLOOKUP(G369,'3-Productie normen'!A:M,VLOOKUP(L369,'3-Productie normen'!N:P,2,FALSE),FALSE)))</f>
        <v>0</v>
      </c>
      <c r="R369" s="183">
        <f t="shared" si="22"/>
        <v>0</v>
      </c>
      <c r="S369" s="184">
        <f>VLOOKUP(G369,'3-Productie normen'!A:M,11,FALSE)</f>
        <v>19332.940000000006</v>
      </c>
      <c r="T369" s="184"/>
      <c r="V369" s="140">
        <f t="shared" si="23"/>
        <v>11268</v>
      </c>
    </row>
    <row r="370" spans="1:22" ht="14.15" customHeight="1">
      <c r="A370" s="157">
        <v>371</v>
      </c>
      <c r="B370" s="177" t="s">
        <v>55</v>
      </c>
      <c r="C370" s="177"/>
      <c r="D370" s="194" t="s">
        <v>219</v>
      </c>
      <c r="E370" s="194" t="s">
        <v>639</v>
      </c>
      <c r="F370" s="194" t="s">
        <v>592</v>
      </c>
      <c r="G370" s="194" t="s">
        <v>95</v>
      </c>
      <c r="H370" s="194" t="s">
        <v>131</v>
      </c>
      <c r="I370" s="194">
        <v>58.96</v>
      </c>
      <c r="J370" s="495">
        <v>1</v>
      </c>
      <c r="K370" s="495">
        <v>1</v>
      </c>
      <c r="L370" s="181">
        <v>200</v>
      </c>
      <c r="M370" s="181"/>
      <c r="N370" s="182" t="e">
        <f t="shared" si="20"/>
        <v>#DIV/0!</v>
      </c>
      <c r="O370" s="182">
        <f t="shared" si="21"/>
        <v>0</v>
      </c>
      <c r="P370" s="182"/>
      <c r="Q370" s="183">
        <f>IF(L370="nio",0,IF(L370&gt;0,VLOOKUP(G370,'3-Productie normen'!A:M,VLOOKUP(L370,'3-Productie normen'!N:P,2,FALSE),FALSE)))</f>
        <v>0</v>
      </c>
      <c r="R370" s="183">
        <f t="shared" si="22"/>
        <v>0</v>
      </c>
      <c r="S370" s="184">
        <f>VLOOKUP(G370,'3-Productie normen'!A:M,11,FALSE)</f>
        <v>19332.940000000006</v>
      </c>
      <c r="T370" s="184"/>
      <c r="V370" s="140">
        <f t="shared" si="23"/>
        <v>11792</v>
      </c>
    </row>
    <row r="371" spans="1:22" ht="14.15" customHeight="1">
      <c r="A371" s="157">
        <v>372</v>
      </c>
      <c r="B371" s="177" t="s">
        <v>55</v>
      </c>
      <c r="C371" s="177"/>
      <c r="D371" s="194" t="s">
        <v>219</v>
      </c>
      <c r="E371" s="194" t="s">
        <v>640</v>
      </c>
      <c r="F371" s="194" t="s">
        <v>223</v>
      </c>
      <c r="G371" s="194" t="s">
        <v>95</v>
      </c>
      <c r="H371" s="194" t="s">
        <v>134</v>
      </c>
      <c r="I371" s="194">
        <v>42.52</v>
      </c>
      <c r="J371" s="495">
        <v>1</v>
      </c>
      <c r="K371" s="495">
        <v>1</v>
      </c>
      <c r="L371" s="181">
        <v>200</v>
      </c>
      <c r="M371" s="181"/>
      <c r="N371" s="182" t="e">
        <f t="shared" si="20"/>
        <v>#DIV/0!</v>
      </c>
      <c r="O371" s="182">
        <f t="shared" si="21"/>
        <v>0</v>
      </c>
      <c r="P371" s="182"/>
      <c r="Q371" s="183">
        <f>IF(L371="nio",0,IF(L371&gt;0,VLOOKUP(G371,'3-Productie normen'!A:M,VLOOKUP(L371,'3-Productie normen'!N:P,2,FALSE),FALSE)))</f>
        <v>0</v>
      </c>
      <c r="R371" s="183">
        <f t="shared" si="22"/>
        <v>0</v>
      </c>
      <c r="S371" s="184">
        <f>VLOOKUP(G371,'3-Productie normen'!A:M,11,FALSE)</f>
        <v>19332.940000000006</v>
      </c>
      <c r="T371" s="184"/>
      <c r="V371" s="140">
        <f t="shared" si="23"/>
        <v>8504</v>
      </c>
    </row>
    <row r="372" spans="1:22" ht="14.15" customHeight="1">
      <c r="A372" s="157">
        <v>373</v>
      </c>
      <c r="B372" s="177" t="s">
        <v>55</v>
      </c>
      <c r="C372" s="177"/>
      <c r="D372" s="194" t="s">
        <v>233</v>
      </c>
      <c r="E372" s="194" t="s">
        <v>641</v>
      </c>
      <c r="F372" s="194" t="s">
        <v>592</v>
      </c>
      <c r="G372" s="194" t="s">
        <v>95</v>
      </c>
      <c r="H372" s="194" t="s">
        <v>134</v>
      </c>
      <c r="I372" s="194">
        <v>34.869999999999997</v>
      </c>
      <c r="J372" s="495">
        <v>1</v>
      </c>
      <c r="K372" s="495">
        <v>1</v>
      </c>
      <c r="L372" s="181">
        <v>200</v>
      </c>
      <c r="M372" s="181"/>
      <c r="N372" s="182" t="e">
        <f t="shared" si="20"/>
        <v>#DIV/0!</v>
      </c>
      <c r="O372" s="182">
        <f t="shared" si="21"/>
        <v>0</v>
      </c>
      <c r="P372" s="182"/>
      <c r="Q372" s="183">
        <f>IF(L372="nio",0,IF(L372&gt;0,VLOOKUP(G372,'3-Productie normen'!A:M,VLOOKUP(L372,'3-Productie normen'!N:P,2,FALSE),FALSE)))</f>
        <v>0</v>
      </c>
      <c r="R372" s="183">
        <f t="shared" si="22"/>
        <v>0</v>
      </c>
      <c r="S372" s="184">
        <f>VLOOKUP(G372,'3-Productie normen'!A:M,11,FALSE)</f>
        <v>19332.940000000006</v>
      </c>
      <c r="T372" s="184"/>
      <c r="V372" s="140">
        <f t="shared" si="23"/>
        <v>6973.9999999999991</v>
      </c>
    </row>
    <row r="373" spans="1:22" ht="14.15" customHeight="1">
      <c r="A373" s="157">
        <v>374</v>
      </c>
      <c r="B373" s="177" t="s">
        <v>55</v>
      </c>
      <c r="C373" s="177"/>
      <c r="D373" s="194" t="s">
        <v>233</v>
      </c>
      <c r="E373" s="194" t="s">
        <v>642</v>
      </c>
      <c r="F373" s="194" t="s">
        <v>598</v>
      </c>
      <c r="G373" s="194" t="s">
        <v>95</v>
      </c>
      <c r="H373" s="194" t="s">
        <v>134</v>
      </c>
      <c r="I373" s="194">
        <v>71.150000000000006</v>
      </c>
      <c r="J373" s="495">
        <v>1</v>
      </c>
      <c r="K373" s="495">
        <v>1</v>
      </c>
      <c r="L373" s="181">
        <v>200</v>
      </c>
      <c r="M373" s="181"/>
      <c r="N373" s="182" t="e">
        <f t="shared" si="20"/>
        <v>#DIV/0!</v>
      </c>
      <c r="O373" s="182">
        <f t="shared" si="21"/>
        <v>0</v>
      </c>
      <c r="P373" s="182"/>
      <c r="Q373" s="183">
        <f>IF(L373="nio",0,IF(L373&gt;0,VLOOKUP(G373,'3-Productie normen'!A:M,VLOOKUP(L373,'3-Productie normen'!N:P,2,FALSE),FALSE)))</f>
        <v>0</v>
      </c>
      <c r="R373" s="183">
        <f t="shared" si="22"/>
        <v>0</v>
      </c>
      <c r="S373" s="184">
        <f>VLOOKUP(G373,'3-Productie normen'!A:M,11,FALSE)</f>
        <v>19332.940000000006</v>
      </c>
      <c r="T373" s="184"/>
      <c r="V373" s="140">
        <f t="shared" si="23"/>
        <v>14230.000000000002</v>
      </c>
    </row>
    <row r="374" spans="1:22" ht="14.15" customHeight="1">
      <c r="A374" s="157">
        <v>375</v>
      </c>
      <c r="B374" s="177" t="s">
        <v>55</v>
      </c>
      <c r="C374" s="177"/>
      <c r="D374" s="194" t="s">
        <v>233</v>
      </c>
      <c r="E374" s="194" t="s">
        <v>643</v>
      </c>
      <c r="F374" s="194" t="s">
        <v>598</v>
      </c>
      <c r="G374" s="194" t="s">
        <v>95</v>
      </c>
      <c r="H374" s="194" t="s">
        <v>134</v>
      </c>
      <c r="I374" s="194">
        <v>52.42</v>
      </c>
      <c r="J374" s="495">
        <v>1</v>
      </c>
      <c r="K374" s="495">
        <v>1</v>
      </c>
      <c r="L374" s="181">
        <v>200</v>
      </c>
      <c r="M374" s="181"/>
      <c r="N374" s="182" t="e">
        <f t="shared" si="20"/>
        <v>#DIV/0!</v>
      </c>
      <c r="O374" s="182">
        <f t="shared" si="21"/>
        <v>0</v>
      </c>
      <c r="P374" s="182"/>
      <c r="Q374" s="183">
        <f>IF(L374="nio",0,IF(L374&gt;0,VLOOKUP(G374,'3-Productie normen'!A:M,VLOOKUP(L374,'3-Productie normen'!N:P,2,FALSE),FALSE)))</f>
        <v>0</v>
      </c>
      <c r="R374" s="183">
        <f t="shared" si="22"/>
        <v>0</v>
      </c>
      <c r="S374" s="184">
        <f>VLOOKUP(G374,'3-Productie normen'!A:M,11,FALSE)</f>
        <v>19332.940000000006</v>
      </c>
      <c r="T374" s="184"/>
      <c r="V374" s="140">
        <f t="shared" si="23"/>
        <v>10484</v>
      </c>
    </row>
    <row r="375" spans="1:22" ht="14.15" customHeight="1">
      <c r="A375" s="157">
        <v>376</v>
      </c>
      <c r="B375" s="177" t="s">
        <v>55</v>
      </c>
      <c r="C375" s="177"/>
      <c r="D375" s="194" t="s">
        <v>233</v>
      </c>
      <c r="E375" s="194" t="s">
        <v>644</v>
      </c>
      <c r="F375" s="194" t="s">
        <v>598</v>
      </c>
      <c r="G375" s="194" t="s">
        <v>95</v>
      </c>
      <c r="H375" s="194" t="s">
        <v>134</v>
      </c>
      <c r="I375" s="194">
        <v>52.42</v>
      </c>
      <c r="J375" s="495">
        <v>1</v>
      </c>
      <c r="K375" s="495">
        <v>1</v>
      </c>
      <c r="L375" s="181">
        <v>200</v>
      </c>
      <c r="M375" s="181"/>
      <c r="N375" s="182" t="e">
        <f t="shared" si="20"/>
        <v>#DIV/0!</v>
      </c>
      <c r="O375" s="182">
        <f t="shared" si="21"/>
        <v>0</v>
      </c>
      <c r="P375" s="182"/>
      <c r="Q375" s="183">
        <f>IF(L375="nio",0,IF(L375&gt;0,VLOOKUP(G375,'3-Productie normen'!A:M,VLOOKUP(L375,'3-Productie normen'!N:P,2,FALSE),FALSE)))</f>
        <v>0</v>
      </c>
      <c r="R375" s="183">
        <f t="shared" si="22"/>
        <v>0</v>
      </c>
      <c r="S375" s="184">
        <f>VLOOKUP(G375,'3-Productie normen'!A:M,11,FALSE)</f>
        <v>19332.940000000006</v>
      </c>
      <c r="T375" s="184"/>
      <c r="V375" s="140">
        <f t="shared" si="23"/>
        <v>10484</v>
      </c>
    </row>
    <row r="376" spans="1:22" ht="14.15" customHeight="1">
      <c r="A376" s="157">
        <v>377</v>
      </c>
      <c r="B376" s="177" t="s">
        <v>55</v>
      </c>
      <c r="C376" s="177"/>
      <c r="D376" s="194" t="s">
        <v>233</v>
      </c>
      <c r="E376" s="194" t="s">
        <v>645</v>
      </c>
      <c r="F376" s="194" t="s">
        <v>598</v>
      </c>
      <c r="G376" s="194" t="s">
        <v>95</v>
      </c>
      <c r="H376" s="194" t="s">
        <v>134</v>
      </c>
      <c r="I376" s="194">
        <v>52.42</v>
      </c>
      <c r="J376" s="495">
        <v>1</v>
      </c>
      <c r="K376" s="495">
        <v>1</v>
      </c>
      <c r="L376" s="181">
        <v>200</v>
      </c>
      <c r="M376" s="181"/>
      <c r="N376" s="182" t="e">
        <f t="shared" si="20"/>
        <v>#DIV/0!</v>
      </c>
      <c r="O376" s="182">
        <f t="shared" si="21"/>
        <v>0</v>
      </c>
      <c r="P376" s="182"/>
      <c r="Q376" s="183">
        <f>IF(L376="nio",0,IF(L376&gt;0,VLOOKUP(G376,'3-Productie normen'!A:M,VLOOKUP(L376,'3-Productie normen'!N:P,2,FALSE),FALSE)))</f>
        <v>0</v>
      </c>
      <c r="R376" s="183">
        <f t="shared" si="22"/>
        <v>0</v>
      </c>
      <c r="S376" s="184">
        <f>VLOOKUP(G376,'3-Productie normen'!A:M,11,FALSE)</f>
        <v>19332.940000000006</v>
      </c>
      <c r="T376" s="184"/>
      <c r="V376" s="140">
        <f t="shared" si="23"/>
        <v>10484</v>
      </c>
    </row>
    <row r="377" spans="1:22" ht="14.15" customHeight="1">
      <c r="A377" s="157">
        <v>378</v>
      </c>
      <c r="B377" s="177" t="s">
        <v>55</v>
      </c>
      <c r="C377" s="177"/>
      <c r="D377" s="194" t="s">
        <v>233</v>
      </c>
      <c r="E377" s="194" t="s">
        <v>646</v>
      </c>
      <c r="F377" s="194" t="s">
        <v>647</v>
      </c>
      <c r="G377" s="194" t="s">
        <v>95</v>
      </c>
      <c r="H377" s="194" t="s">
        <v>134</v>
      </c>
      <c r="I377" s="194">
        <v>99.74</v>
      </c>
      <c r="J377" s="495">
        <v>1</v>
      </c>
      <c r="K377" s="495">
        <v>1</v>
      </c>
      <c r="L377" s="181">
        <v>200</v>
      </c>
      <c r="M377" s="181"/>
      <c r="N377" s="182" t="e">
        <f t="shared" si="20"/>
        <v>#DIV/0!</v>
      </c>
      <c r="O377" s="182">
        <f t="shared" si="21"/>
        <v>0</v>
      </c>
      <c r="P377" s="182"/>
      <c r="Q377" s="183">
        <f>IF(L377="nio",0,IF(L377&gt;0,VLOOKUP(G377,'3-Productie normen'!A:M,VLOOKUP(L377,'3-Productie normen'!N:P,2,FALSE),FALSE)))</f>
        <v>0</v>
      </c>
      <c r="R377" s="183">
        <f t="shared" si="22"/>
        <v>0</v>
      </c>
      <c r="S377" s="184">
        <f>VLOOKUP(G377,'3-Productie normen'!A:M,11,FALSE)</f>
        <v>19332.940000000006</v>
      </c>
      <c r="T377" s="184"/>
      <c r="V377" s="140">
        <f t="shared" si="23"/>
        <v>19948</v>
      </c>
    </row>
    <row r="378" spans="1:22" ht="14.15" customHeight="1">
      <c r="A378" s="157">
        <v>379</v>
      </c>
      <c r="B378" s="177" t="s">
        <v>55</v>
      </c>
      <c r="C378" s="177"/>
      <c r="D378" s="194" t="s">
        <v>233</v>
      </c>
      <c r="E378" s="194" t="s">
        <v>648</v>
      </c>
      <c r="F378" s="194" t="s">
        <v>647</v>
      </c>
      <c r="G378" s="194" t="s">
        <v>95</v>
      </c>
      <c r="H378" s="194" t="s">
        <v>134</v>
      </c>
      <c r="I378" s="194">
        <v>66</v>
      </c>
      <c r="J378" s="495">
        <v>1</v>
      </c>
      <c r="K378" s="495">
        <v>1</v>
      </c>
      <c r="L378" s="181">
        <v>200</v>
      </c>
      <c r="M378" s="181"/>
      <c r="N378" s="182" t="e">
        <f t="shared" si="20"/>
        <v>#DIV/0!</v>
      </c>
      <c r="O378" s="182">
        <f t="shared" si="21"/>
        <v>0</v>
      </c>
      <c r="P378" s="182"/>
      <c r="Q378" s="183">
        <f>IF(L378="nio",0,IF(L378&gt;0,VLOOKUP(G378,'3-Productie normen'!A:M,VLOOKUP(L378,'3-Productie normen'!N:P,2,FALSE),FALSE)))</f>
        <v>0</v>
      </c>
      <c r="R378" s="183">
        <f t="shared" si="22"/>
        <v>0</v>
      </c>
      <c r="S378" s="184">
        <f>VLOOKUP(G378,'3-Productie normen'!A:M,11,FALSE)</f>
        <v>19332.940000000006</v>
      </c>
      <c r="T378" s="184"/>
      <c r="V378" s="140">
        <f t="shared" si="23"/>
        <v>13200</v>
      </c>
    </row>
    <row r="379" spans="1:22" ht="14.15" customHeight="1">
      <c r="A379" s="157">
        <v>380</v>
      </c>
      <c r="B379" s="177" t="s">
        <v>55</v>
      </c>
      <c r="C379" s="177"/>
      <c r="D379" s="194" t="s">
        <v>233</v>
      </c>
      <c r="E379" s="194" t="s">
        <v>649</v>
      </c>
      <c r="F379" s="194" t="s">
        <v>592</v>
      </c>
      <c r="G379" s="194" t="s">
        <v>95</v>
      </c>
      <c r="H379" s="194" t="s">
        <v>131</v>
      </c>
      <c r="I379" s="194">
        <v>47.08</v>
      </c>
      <c r="J379" s="495">
        <v>1</v>
      </c>
      <c r="K379" s="495">
        <v>1</v>
      </c>
      <c r="L379" s="181">
        <v>200</v>
      </c>
      <c r="M379" s="181"/>
      <c r="N379" s="182" t="e">
        <f t="shared" si="20"/>
        <v>#DIV/0!</v>
      </c>
      <c r="O379" s="182">
        <f t="shared" si="21"/>
        <v>0</v>
      </c>
      <c r="P379" s="182"/>
      <c r="Q379" s="183">
        <f>IF(L379="nio",0,IF(L379&gt;0,VLOOKUP(G379,'3-Productie normen'!A:M,VLOOKUP(L379,'3-Productie normen'!N:P,2,FALSE),FALSE)))</f>
        <v>0</v>
      </c>
      <c r="R379" s="183">
        <f t="shared" si="22"/>
        <v>0</v>
      </c>
      <c r="S379" s="184">
        <f>VLOOKUP(G379,'3-Productie normen'!A:M,11,FALSE)</f>
        <v>19332.940000000006</v>
      </c>
      <c r="T379" s="184"/>
      <c r="V379" s="140">
        <f t="shared" si="23"/>
        <v>9416</v>
      </c>
    </row>
    <row r="380" spans="1:22" ht="14.15" customHeight="1">
      <c r="A380" s="157">
        <v>381</v>
      </c>
      <c r="B380" s="177" t="s">
        <v>55</v>
      </c>
      <c r="C380" s="177"/>
      <c r="D380" s="194" t="s">
        <v>233</v>
      </c>
      <c r="E380" s="194" t="s">
        <v>650</v>
      </c>
      <c r="F380" s="194" t="s">
        <v>607</v>
      </c>
      <c r="G380" s="194" t="s">
        <v>95</v>
      </c>
      <c r="H380" s="194" t="s">
        <v>134</v>
      </c>
      <c r="I380" s="194">
        <v>74.849999999999994</v>
      </c>
      <c r="J380" s="495">
        <v>1</v>
      </c>
      <c r="K380" s="495">
        <v>1</v>
      </c>
      <c r="L380" s="181">
        <v>200</v>
      </c>
      <c r="M380" s="181"/>
      <c r="N380" s="182" t="e">
        <f t="shared" si="20"/>
        <v>#DIV/0!</v>
      </c>
      <c r="O380" s="182">
        <f t="shared" si="21"/>
        <v>0</v>
      </c>
      <c r="P380" s="182"/>
      <c r="Q380" s="183">
        <f>IF(L380="nio",0,IF(L380&gt;0,VLOOKUP(G380,'3-Productie normen'!A:M,VLOOKUP(L380,'3-Productie normen'!N:P,2,FALSE),FALSE)))</f>
        <v>0</v>
      </c>
      <c r="R380" s="183">
        <f t="shared" si="22"/>
        <v>0</v>
      </c>
      <c r="S380" s="184">
        <f>VLOOKUP(G380,'3-Productie normen'!A:M,11,FALSE)</f>
        <v>19332.940000000006</v>
      </c>
      <c r="T380" s="184"/>
      <c r="V380" s="140">
        <f t="shared" si="23"/>
        <v>14969.999999999998</v>
      </c>
    </row>
    <row r="381" spans="1:22" ht="14.15" customHeight="1">
      <c r="A381" s="157">
        <v>382</v>
      </c>
      <c r="B381" s="177" t="s">
        <v>55</v>
      </c>
      <c r="C381" s="177"/>
      <c r="D381" s="194" t="s">
        <v>233</v>
      </c>
      <c r="E381" s="194" t="s">
        <v>651</v>
      </c>
      <c r="F381" s="194" t="s">
        <v>223</v>
      </c>
      <c r="G381" s="194" t="s">
        <v>95</v>
      </c>
      <c r="H381" s="194" t="s">
        <v>134</v>
      </c>
      <c r="I381" s="194">
        <v>61.2</v>
      </c>
      <c r="J381" s="495">
        <v>1</v>
      </c>
      <c r="K381" s="495">
        <v>1</v>
      </c>
      <c r="L381" s="181">
        <v>200</v>
      </c>
      <c r="M381" s="181"/>
      <c r="N381" s="182" t="e">
        <f t="shared" si="20"/>
        <v>#DIV/0!</v>
      </c>
      <c r="O381" s="182">
        <f t="shared" si="21"/>
        <v>0</v>
      </c>
      <c r="P381" s="182"/>
      <c r="Q381" s="183">
        <f>IF(L381="nio",0,IF(L381&gt;0,VLOOKUP(G381,'3-Productie normen'!A:M,VLOOKUP(L381,'3-Productie normen'!N:P,2,FALSE),FALSE)))</f>
        <v>0</v>
      </c>
      <c r="R381" s="183">
        <f t="shared" si="22"/>
        <v>0</v>
      </c>
      <c r="S381" s="184">
        <f>VLOOKUP(G381,'3-Productie normen'!A:M,11,FALSE)</f>
        <v>19332.940000000006</v>
      </c>
      <c r="T381" s="184"/>
      <c r="V381" s="140">
        <f t="shared" si="23"/>
        <v>12240</v>
      </c>
    </row>
    <row r="382" spans="1:22" ht="14.15" customHeight="1">
      <c r="A382" s="157">
        <v>383</v>
      </c>
      <c r="B382" s="177" t="s">
        <v>55</v>
      </c>
      <c r="C382" s="177"/>
      <c r="D382" s="194" t="s">
        <v>245</v>
      </c>
      <c r="E382" s="194" t="s">
        <v>652</v>
      </c>
      <c r="F382" s="194" t="s">
        <v>653</v>
      </c>
      <c r="G382" s="194" t="s">
        <v>95</v>
      </c>
      <c r="H382" s="194" t="s">
        <v>654</v>
      </c>
      <c r="I382" s="518"/>
      <c r="J382" s="495">
        <v>1</v>
      </c>
      <c r="K382" s="495">
        <v>1</v>
      </c>
      <c r="L382" s="181">
        <v>200</v>
      </c>
      <c r="M382" s="181"/>
      <c r="N382" s="182" t="e">
        <f t="shared" si="20"/>
        <v>#DIV/0!</v>
      </c>
      <c r="O382" s="182">
        <f t="shared" si="21"/>
        <v>0</v>
      </c>
      <c r="P382" s="182"/>
      <c r="Q382" s="183">
        <f>IF(L382="nio",0,IF(L382&gt;0,VLOOKUP(G382,'3-Productie normen'!A:M,VLOOKUP(L382,'3-Productie normen'!N:P,2,FALSE),FALSE)))</f>
        <v>0</v>
      </c>
      <c r="R382" s="183">
        <f t="shared" si="22"/>
        <v>0</v>
      </c>
      <c r="S382" s="184">
        <f>VLOOKUP(G382,'3-Productie normen'!A:M,11,FALSE)</f>
        <v>19332.940000000006</v>
      </c>
      <c r="T382" s="184"/>
      <c r="V382" s="140">
        <f t="shared" si="23"/>
        <v>0</v>
      </c>
    </row>
    <row r="383" spans="1:22" ht="14.15" customHeight="1">
      <c r="A383" s="157">
        <v>384</v>
      </c>
      <c r="B383" s="177" t="s">
        <v>55</v>
      </c>
      <c r="C383" s="177"/>
      <c r="D383" s="194" t="s">
        <v>245</v>
      </c>
      <c r="E383" s="194" t="s">
        <v>652</v>
      </c>
      <c r="F383" s="194" t="s">
        <v>653</v>
      </c>
      <c r="G383" s="194" t="s">
        <v>95</v>
      </c>
      <c r="H383" s="194" t="s">
        <v>454</v>
      </c>
      <c r="I383" s="194">
        <v>6.77</v>
      </c>
      <c r="J383" s="495">
        <v>1</v>
      </c>
      <c r="K383" s="495">
        <v>1</v>
      </c>
      <c r="L383" s="181">
        <v>200</v>
      </c>
      <c r="M383" s="181"/>
      <c r="N383" s="182" t="e">
        <f t="shared" si="20"/>
        <v>#DIV/0!</v>
      </c>
      <c r="O383" s="182">
        <f t="shared" si="21"/>
        <v>0</v>
      </c>
      <c r="P383" s="182"/>
      <c r="Q383" s="183">
        <f>IF(L383="nio",0,IF(L383&gt;0,VLOOKUP(G383,'3-Productie normen'!A:M,VLOOKUP(L383,'3-Productie normen'!N:P,2,FALSE),FALSE)))</f>
        <v>0</v>
      </c>
      <c r="R383" s="183">
        <f t="shared" si="22"/>
        <v>0</v>
      </c>
      <c r="S383" s="184">
        <f>VLOOKUP(G383,'3-Productie normen'!A:M,11,FALSE)</f>
        <v>19332.940000000006</v>
      </c>
      <c r="T383" s="184"/>
      <c r="V383" s="140">
        <f t="shared" si="23"/>
        <v>1354</v>
      </c>
    </row>
    <row r="384" spans="1:22" ht="14.15" customHeight="1">
      <c r="A384" s="157">
        <v>385</v>
      </c>
      <c r="B384" s="177" t="s">
        <v>55</v>
      </c>
      <c r="C384" s="177"/>
      <c r="D384" s="194" t="s">
        <v>245</v>
      </c>
      <c r="E384" s="194" t="s">
        <v>652</v>
      </c>
      <c r="F384" s="194" t="s">
        <v>653</v>
      </c>
      <c r="G384" s="194" t="s">
        <v>95</v>
      </c>
      <c r="H384" s="194" t="s">
        <v>284</v>
      </c>
      <c r="I384" s="194">
        <v>347.02</v>
      </c>
      <c r="J384" s="495">
        <v>1</v>
      </c>
      <c r="K384" s="495">
        <v>1</v>
      </c>
      <c r="L384" s="181">
        <v>200</v>
      </c>
      <c r="M384" s="181"/>
      <c r="N384" s="182" t="e">
        <f t="shared" si="20"/>
        <v>#DIV/0!</v>
      </c>
      <c r="O384" s="182">
        <f t="shared" si="21"/>
        <v>0</v>
      </c>
      <c r="P384" s="182"/>
      <c r="Q384" s="183">
        <f>IF(L384="nio",0,IF(L384&gt;0,VLOOKUP(G384,'3-Productie normen'!A:M,VLOOKUP(L384,'3-Productie normen'!N:P,2,FALSE),FALSE)))</f>
        <v>0</v>
      </c>
      <c r="R384" s="183">
        <f t="shared" si="22"/>
        <v>0</v>
      </c>
      <c r="S384" s="184">
        <f>VLOOKUP(G384,'3-Productie normen'!A:M,11,FALSE)</f>
        <v>19332.940000000006</v>
      </c>
      <c r="T384" s="184"/>
      <c r="V384" s="140">
        <f t="shared" si="23"/>
        <v>69404</v>
      </c>
    </row>
    <row r="385" spans="1:22" ht="14.15" customHeight="1">
      <c r="A385" s="157">
        <v>386</v>
      </c>
      <c r="B385" s="177" t="s">
        <v>55</v>
      </c>
      <c r="C385" s="177"/>
      <c r="D385" s="194" t="s">
        <v>245</v>
      </c>
      <c r="E385" s="194" t="s">
        <v>655</v>
      </c>
      <c r="F385" s="194" t="s">
        <v>656</v>
      </c>
      <c r="G385" s="194" t="s">
        <v>95</v>
      </c>
      <c r="H385" s="194" t="s">
        <v>284</v>
      </c>
      <c r="I385" s="194">
        <v>17.239999999999998</v>
      </c>
      <c r="J385" s="495">
        <v>1</v>
      </c>
      <c r="K385" s="495">
        <v>1</v>
      </c>
      <c r="L385" s="181">
        <v>200</v>
      </c>
      <c r="M385" s="181"/>
      <c r="N385" s="182" t="e">
        <f t="shared" si="20"/>
        <v>#DIV/0!</v>
      </c>
      <c r="O385" s="182">
        <f t="shared" si="21"/>
        <v>0</v>
      </c>
      <c r="P385" s="182"/>
      <c r="Q385" s="183">
        <f>IF(L385="nio",0,IF(L385&gt;0,VLOOKUP(G385,'3-Productie normen'!A:M,VLOOKUP(L385,'3-Productie normen'!N:P,2,FALSE),FALSE)))</f>
        <v>0</v>
      </c>
      <c r="R385" s="183">
        <f t="shared" si="22"/>
        <v>0</v>
      </c>
      <c r="S385" s="184">
        <f>VLOOKUP(G385,'3-Productie normen'!A:M,11,FALSE)</f>
        <v>19332.940000000006</v>
      </c>
      <c r="T385" s="184"/>
      <c r="V385" s="140">
        <f t="shared" si="23"/>
        <v>3447.9999999999995</v>
      </c>
    </row>
    <row r="386" spans="1:22" ht="14.15" customHeight="1">
      <c r="A386" s="157">
        <v>387</v>
      </c>
      <c r="B386" s="177" t="s">
        <v>55</v>
      </c>
      <c r="C386" s="177"/>
      <c r="D386" s="194" t="s">
        <v>245</v>
      </c>
      <c r="E386" s="194" t="s">
        <v>657</v>
      </c>
      <c r="F386" s="194" t="s">
        <v>658</v>
      </c>
      <c r="G386" s="194" t="s">
        <v>95</v>
      </c>
      <c r="H386" s="194" t="s">
        <v>284</v>
      </c>
      <c r="I386" s="194">
        <v>118.76</v>
      </c>
      <c r="J386" s="495">
        <v>1</v>
      </c>
      <c r="K386" s="495">
        <v>1</v>
      </c>
      <c r="L386" s="181">
        <v>200</v>
      </c>
      <c r="M386" s="181"/>
      <c r="N386" s="182" t="e">
        <f t="shared" si="20"/>
        <v>#DIV/0!</v>
      </c>
      <c r="O386" s="182">
        <f t="shared" si="21"/>
        <v>0</v>
      </c>
      <c r="P386" s="182"/>
      <c r="Q386" s="183">
        <f>IF(L386="nio",0,IF(L386&gt;0,VLOOKUP(G386,'3-Productie normen'!A:M,VLOOKUP(L386,'3-Productie normen'!N:P,2,FALSE),FALSE)))</f>
        <v>0</v>
      </c>
      <c r="R386" s="183">
        <f t="shared" si="22"/>
        <v>0</v>
      </c>
      <c r="S386" s="184">
        <f>VLOOKUP(G386,'3-Productie normen'!A:M,11,FALSE)</f>
        <v>19332.940000000006</v>
      </c>
      <c r="T386" s="184"/>
      <c r="V386" s="140">
        <f t="shared" si="23"/>
        <v>23752</v>
      </c>
    </row>
    <row r="387" spans="1:22" ht="14.15" customHeight="1">
      <c r="A387" s="157">
        <v>388</v>
      </c>
      <c r="B387" s="177" t="s">
        <v>55</v>
      </c>
      <c r="C387" s="177"/>
      <c r="D387" s="194" t="s">
        <v>245</v>
      </c>
      <c r="E387" s="194" t="s">
        <v>659</v>
      </c>
      <c r="F387" s="194" t="s">
        <v>660</v>
      </c>
      <c r="G387" s="194" t="s">
        <v>95</v>
      </c>
      <c r="H387" s="194" t="s">
        <v>131</v>
      </c>
      <c r="I387" s="194">
        <v>12.77</v>
      </c>
      <c r="J387" s="495">
        <v>1</v>
      </c>
      <c r="K387" s="495">
        <v>1</v>
      </c>
      <c r="L387" s="181">
        <v>200</v>
      </c>
      <c r="M387" s="181"/>
      <c r="N387" s="182" t="e">
        <f t="shared" si="20"/>
        <v>#DIV/0!</v>
      </c>
      <c r="O387" s="182">
        <f t="shared" si="21"/>
        <v>0</v>
      </c>
      <c r="P387" s="182"/>
      <c r="Q387" s="183">
        <f>IF(L387="nio",0,IF(L387&gt;0,VLOOKUP(G387,'3-Productie normen'!A:M,VLOOKUP(L387,'3-Productie normen'!N:P,2,FALSE),FALSE)))</f>
        <v>0</v>
      </c>
      <c r="R387" s="183">
        <f t="shared" si="22"/>
        <v>0</v>
      </c>
      <c r="S387" s="184">
        <f>VLOOKUP(G387,'3-Productie normen'!A:M,11,FALSE)</f>
        <v>19332.940000000006</v>
      </c>
      <c r="T387" s="184"/>
      <c r="V387" s="140">
        <f t="shared" si="23"/>
        <v>2554</v>
      </c>
    </row>
    <row r="388" spans="1:22" ht="14.15" customHeight="1">
      <c r="A388" s="157">
        <v>389</v>
      </c>
      <c r="B388" s="177" t="s">
        <v>55</v>
      </c>
      <c r="C388" s="177"/>
      <c r="D388" s="194" t="s">
        <v>245</v>
      </c>
      <c r="E388" s="194" t="s">
        <v>661</v>
      </c>
      <c r="F388" s="194" t="s">
        <v>592</v>
      </c>
      <c r="G388" s="194" t="s">
        <v>95</v>
      </c>
      <c r="H388" s="194" t="s">
        <v>134</v>
      </c>
      <c r="I388" s="194">
        <v>45.29</v>
      </c>
      <c r="J388" s="495">
        <v>1</v>
      </c>
      <c r="K388" s="495">
        <v>1</v>
      </c>
      <c r="L388" s="181">
        <v>200</v>
      </c>
      <c r="M388" s="181"/>
      <c r="N388" s="182" t="e">
        <f t="shared" si="20"/>
        <v>#DIV/0!</v>
      </c>
      <c r="O388" s="182">
        <f t="shared" si="21"/>
        <v>0</v>
      </c>
      <c r="P388" s="182"/>
      <c r="Q388" s="183">
        <f>IF(L388="nio",0,IF(L388&gt;0,VLOOKUP(G388,'3-Productie normen'!A:M,VLOOKUP(L388,'3-Productie normen'!N:P,2,FALSE),FALSE)))</f>
        <v>0</v>
      </c>
      <c r="R388" s="183">
        <f t="shared" si="22"/>
        <v>0</v>
      </c>
      <c r="S388" s="184">
        <f>VLOOKUP(G388,'3-Productie normen'!A:M,11,FALSE)</f>
        <v>19332.940000000006</v>
      </c>
      <c r="T388" s="184"/>
      <c r="V388" s="140">
        <f t="shared" si="23"/>
        <v>9058</v>
      </c>
    </row>
    <row r="389" spans="1:22" ht="14.15" customHeight="1">
      <c r="A389" s="157">
        <v>390</v>
      </c>
      <c r="B389" s="177" t="s">
        <v>55</v>
      </c>
      <c r="C389" s="177"/>
      <c r="D389" s="194" t="s">
        <v>245</v>
      </c>
      <c r="E389" s="194" t="s">
        <v>662</v>
      </c>
      <c r="F389" s="194" t="s">
        <v>663</v>
      </c>
      <c r="G389" s="194" t="s">
        <v>95</v>
      </c>
      <c r="H389" s="194" t="s">
        <v>134</v>
      </c>
      <c r="I389" s="194">
        <v>32.22</v>
      </c>
      <c r="J389" s="495">
        <v>1</v>
      </c>
      <c r="K389" s="495">
        <v>1</v>
      </c>
      <c r="L389" s="181">
        <v>200</v>
      </c>
      <c r="M389" s="181"/>
      <c r="N389" s="182" t="e">
        <f t="shared" si="20"/>
        <v>#DIV/0!</v>
      </c>
      <c r="O389" s="182">
        <f t="shared" si="21"/>
        <v>0</v>
      </c>
      <c r="P389" s="182"/>
      <c r="Q389" s="183">
        <f>IF(L389="nio",0,IF(L389&gt;0,VLOOKUP(G389,'3-Productie normen'!A:M,VLOOKUP(L389,'3-Productie normen'!N:P,2,FALSE),FALSE)))</f>
        <v>0</v>
      </c>
      <c r="R389" s="183">
        <f t="shared" si="22"/>
        <v>0</v>
      </c>
      <c r="S389" s="184">
        <f>VLOOKUP(G389,'3-Productie normen'!A:M,11,FALSE)</f>
        <v>19332.940000000006</v>
      </c>
      <c r="T389" s="184"/>
      <c r="V389" s="140">
        <f t="shared" si="23"/>
        <v>6444</v>
      </c>
    </row>
    <row r="390" spans="1:22" ht="14.15" customHeight="1">
      <c r="A390" s="157">
        <v>391</v>
      </c>
      <c r="B390" s="177" t="s">
        <v>55</v>
      </c>
      <c r="C390" s="177"/>
      <c r="D390" s="194" t="s">
        <v>245</v>
      </c>
      <c r="E390" s="194" t="s">
        <v>664</v>
      </c>
      <c r="F390" s="194" t="s">
        <v>592</v>
      </c>
      <c r="G390" s="194" t="s">
        <v>95</v>
      </c>
      <c r="H390" s="194" t="s">
        <v>134</v>
      </c>
      <c r="I390" s="194">
        <v>48.92</v>
      </c>
      <c r="J390" s="495">
        <v>1</v>
      </c>
      <c r="K390" s="495">
        <v>1</v>
      </c>
      <c r="L390" s="181">
        <v>200</v>
      </c>
      <c r="M390" s="181"/>
      <c r="N390" s="182" t="e">
        <f t="shared" si="20"/>
        <v>#DIV/0!</v>
      </c>
      <c r="O390" s="182">
        <f t="shared" si="21"/>
        <v>0</v>
      </c>
      <c r="P390" s="182"/>
      <c r="Q390" s="183">
        <f>IF(L390="nio",0,IF(L390&gt;0,VLOOKUP(G390,'3-Productie normen'!A:M,VLOOKUP(L390,'3-Productie normen'!N:P,2,FALSE),FALSE)))</f>
        <v>0</v>
      </c>
      <c r="R390" s="183">
        <f t="shared" si="22"/>
        <v>0</v>
      </c>
      <c r="S390" s="184">
        <f>VLOOKUP(G390,'3-Productie normen'!A:M,11,FALSE)</f>
        <v>19332.940000000006</v>
      </c>
      <c r="T390" s="184"/>
      <c r="V390" s="140">
        <f t="shared" si="23"/>
        <v>9784</v>
      </c>
    </row>
    <row r="391" spans="1:22" ht="14.15" customHeight="1">
      <c r="A391" s="157">
        <v>392</v>
      </c>
      <c r="B391" s="177" t="s">
        <v>55</v>
      </c>
      <c r="C391" s="177"/>
      <c r="D391" s="194" t="s">
        <v>245</v>
      </c>
      <c r="E391" s="194" t="s">
        <v>665</v>
      </c>
      <c r="F391" s="194" t="s">
        <v>592</v>
      </c>
      <c r="G391" s="194" t="s">
        <v>95</v>
      </c>
      <c r="H391" s="194" t="s">
        <v>666</v>
      </c>
      <c r="I391" s="194">
        <v>45.02</v>
      </c>
      <c r="J391" s="495">
        <v>1</v>
      </c>
      <c r="K391" s="495">
        <v>1</v>
      </c>
      <c r="L391" s="181">
        <v>200</v>
      </c>
      <c r="M391" s="181"/>
      <c r="N391" s="182" t="e">
        <f t="shared" si="20"/>
        <v>#DIV/0!</v>
      </c>
      <c r="O391" s="182">
        <f t="shared" si="21"/>
        <v>0</v>
      </c>
      <c r="P391" s="182"/>
      <c r="Q391" s="183">
        <f>IF(L391="nio",0,IF(L391&gt;0,VLOOKUP(G391,'3-Productie normen'!A:M,VLOOKUP(L391,'3-Productie normen'!N:P,2,FALSE),FALSE)))</f>
        <v>0</v>
      </c>
      <c r="R391" s="183">
        <f t="shared" si="22"/>
        <v>0</v>
      </c>
      <c r="S391" s="184">
        <f>VLOOKUP(G391,'3-Productie normen'!A:M,11,FALSE)</f>
        <v>19332.940000000006</v>
      </c>
      <c r="T391" s="184"/>
      <c r="V391" s="140">
        <f t="shared" si="23"/>
        <v>9004</v>
      </c>
    </row>
    <row r="392" spans="1:22" ht="14.15" customHeight="1">
      <c r="A392" s="157">
        <v>393</v>
      </c>
      <c r="B392" s="177" t="s">
        <v>55</v>
      </c>
      <c r="C392" s="177"/>
      <c r="D392" s="194" t="s">
        <v>245</v>
      </c>
      <c r="E392" s="194" t="s">
        <v>667</v>
      </c>
      <c r="F392" s="194" t="s">
        <v>592</v>
      </c>
      <c r="G392" s="194" t="s">
        <v>95</v>
      </c>
      <c r="H392" s="194" t="s">
        <v>134</v>
      </c>
      <c r="I392" s="194">
        <v>44.39</v>
      </c>
      <c r="J392" s="495">
        <v>1</v>
      </c>
      <c r="K392" s="495">
        <v>1</v>
      </c>
      <c r="L392" s="181">
        <v>200</v>
      </c>
      <c r="M392" s="181"/>
      <c r="N392" s="182" t="e">
        <f t="shared" si="20"/>
        <v>#DIV/0!</v>
      </c>
      <c r="O392" s="182">
        <f t="shared" si="21"/>
        <v>0</v>
      </c>
      <c r="P392" s="182"/>
      <c r="Q392" s="183">
        <f>IF(L392="nio",0,IF(L392&gt;0,VLOOKUP(G392,'3-Productie normen'!A:M,VLOOKUP(L392,'3-Productie normen'!N:P,2,FALSE),FALSE)))</f>
        <v>0</v>
      </c>
      <c r="R392" s="183">
        <f t="shared" si="22"/>
        <v>0</v>
      </c>
      <c r="S392" s="184">
        <f>VLOOKUP(G392,'3-Productie normen'!A:M,11,FALSE)</f>
        <v>19332.940000000006</v>
      </c>
      <c r="T392" s="184"/>
      <c r="V392" s="140">
        <f t="shared" si="23"/>
        <v>8878</v>
      </c>
    </row>
    <row r="393" spans="1:22" s="47" customFormat="1" ht="14.15" customHeight="1">
      <c r="A393" s="157">
        <v>394</v>
      </c>
      <c r="B393" s="177" t="s">
        <v>55</v>
      </c>
      <c r="C393" s="177"/>
      <c r="D393" s="194" t="s">
        <v>245</v>
      </c>
      <c r="E393" s="194" t="s">
        <v>668</v>
      </c>
      <c r="F393" s="194" t="s">
        <v>223</v>
      </c>
      <c r="G393" s="194" t="s">
        <v>95</v>
      </c>
      <c r="H393" s="194" t="s">
        <v>131</v>
      </c>
      <c r="I393" s="194">
        <v>51.74</v>
      </c>
      <c r="J393" s="495">
        <v>1</v>
      </c>
      <c r="K393" s="495">
        <v>1</v>
      </c>
      <c r="L393" s="181">
        <v>200</v>
      </c>
      <c r="M393" s="181"/>
      <c r="N393" s="182" t="e">
        <f t="shared" ref="N393:N456" si="24">IF(L393="nio",0,IF(L393&gt;0,L393*I393/Q393,0))*J393</f>
        <v>#DIV/0!</v>
      </c>
      <c r="O393" s="182">
        <f t="shared" ref="O393:O456" si="25">IF(M393&gt;0,M393*I393/R393,0)*K393</f>
        <v>0</v>
      </c>
      <c r="P393" s="182"/>
      <c r="Q393" s="183">
        <f>IF(L393="nio",0,IF(L393&gt;0,VLOOKUP(G393,'3-Productie normen'!A:M,VLOOKUP(L393,'3-Productie normen'!N:P,2,FALSE),FALSE)))</f>
        <v>0</v>
      </c>
      <c r="R393" s="183">
        <f t="shared" ref="R393:R456" si="26">IF(M393&gt;0,Q393*$R$7,0)</f>
        <v>0</v>
      </c>
      <c r="S393" s="184">
        <f>VLOOKUP(G393,'3-Productie normen'!A:M,11,FALSE)</f>
        <v>19332.940000000006</v>
      </c>
      <c r="T393" s="184"/>
      <c r="U393" s="4"/>
      <c r="V393" s="140">
        <f t="shared" ref="V393:V456" si="27">SUM(L393:M393)*I393</f>
        <v>10348</v>
      </c>
    </row>
    <row r="394" spans="1:22" ht="14.15" customHeight="1">
      <c r="A394" s="157">
        <v>395</v>
      </c>
      <c r="B394" s="177" t="s">
        <v>55</v>
      </c>
      <c r="C394" s="177"/>
      <c r="D394" s="194" t="s">
        <v>245</v>
      </c>
      <c r="E394" s="194" t="s">
        <v>669</v>
      </c>
      <c r="F394" s="194" t="s">
        <v>598</v>
      </c>
      <c r="G394" s="194" t="s">
        <v>95</v>
      </c>
      <c r="H394" s="194" t="s">
        <v>134</v>
      </c>
      <c r="I394" s="194">
        <v>71.75</v>
      </c>
      <c r="J394" s="495">
        <v>1</v>
      </c>
      <c r="K394" s="495">
        <v>1</v>
      </c>
      <c r="L394" s="181">
        <v>200</v>
      </c>
      <c r="M394" s="181"/>
      <c r="N394" s="182" t="e">
        <f t="shared" si="24"/>
        <v>#DIV/0!</v>
      </c>
      <c r="O394" s="182">
        <f t="shared" si="25"/>
        <v>0</v>
      </c>
      <c r="P394" s="182"/>
      <c r="Q394" s="183">
        <f>IF(L394="nio",0,IF(L394&gt;0,VLOOKUP(G394,'3-Productie normen'!A:M,VLOOKUP(L394,'3-Productie normen'!N:P,2,FALSE),FALSE)))</f>
        <v>0</v>
      </c>
      <c r="R394" s="183">
        <f t="shared" si="26"/>
        <v>0</v>
      </c>
      <c r="S394" s="184">
        <f>VLOOKUP(G394,'3-Productie normen'!A:M,11,FALSE)</f>
        <v>19332.940000000006</v>
      </c>
      <c r="T394" s="184"/>
      <c r="V394" s="140">
        <f t="shared" si="27"/>
        <v>14350</v>
      </c>
    </row>
    <row r="395" spans="1:22" ht="14.15" customHeight="1">
      <c r="A395" s="157">
        <v>396</v>
      </c>
      <c r="B395" s="177" t="s">
        <v>55</v>
      </c>
      <c r="C395" s="177"/>
      <c r="D395" s="194" t="s">
        <v>249</v>
      </c>
      <c r="E395" s="194" t="s">
        <v>670</v>
      </c>
      <c r="F395" s="194" t="s">
        <v>653</v>
      </c>
      <c r="G395" s="194" t="s">
        <v>95</v>
      </c>
      <c r="H395" s="194" t="s">
        <v>518</v>
      </c>
      <c r="I395" s="518"/>
      <c r="J395" s="495">
        <v>1</v>
      </c>
      <c r="K395" s="495">
        <v>1</v>
      </c>
      <c r="L395" s="181">
        <v>200</v>
      </c>
      <c r="M395" s="181"/>
      <c r="N395" s="182" t="e">
        <f t="shared" si="24"/>
        <v>#DIV/0!</v>
      </c>
      <c r="O395" s="182">
        <f t="shared" si="25"/>
        <v>0</v>
      </c>
      <c r="P395" s="182"/>
      <c r="Q395" s="183">
        <f>IF(L395="nio",0,IF(L395&gt;0,VLOOKUP(G395,'3-Productie normen'!A:M,VLOOKUP(L395,'3-Productie normen'!N:P,2,FALSE),FALSE)))</f>
        <v>0</v>
      </c>
      <c r="R395" s="183">
        <f t="shared" si="26"/>
        <v>0</v>
      </c>
      <c r="S395" s="184">
        <f>VLOOKUP(G395,'3-Productie normen'!A:M,11,FALSE)</f>
        <v>19332.940000000006</v>
      </c>
      <c r="T395" s="184"/>
      <c r="V395" s="140">
        <f t="shared" si="27"/>
        <v>0</v>
      </c>
    </row>
    <row r="396" spans="1:22" ht="14.15" customHeight="1">
      <c r="A396" s="157">
        <v>397</v>
      </c>
      <c r="B396" s="177" t="s">
        <v>55</v>
      </c>
      <c r="C396" s="177"/>
      <c r="D396" s="194" t="s">
        <v>249</v>
      </c>
      <c r="E396" s="194" t="s">
        <v>670</v>
      </c>
      <c r="F396" s="194" t="s">
        <v>653</v>
      </c>
      <c r="G396" s="194" t="s">
        <v>95</v>
      </c>
      <c r="H396" s="194" t="s">
        <v>654</v>
      </c>
      <c r="I396" s="518"/>
      <c r="J396" s="495">
        <v>1</v>
      </c>
      <c r="K396" s="495">
        <v>1</v>
      </c>
      <c r="L396" s="181">
        <v>200</v>
      </c>
      <c r="M396" s="181"/>
      <c r="N396" s="182" t="e">
        <f t="shared" si="24"/>
        <v>#DIV/0!</v>
      </c>
      <c r="O396" s="182">
        <f t="shared" si="25"/>
        <v>0</v>
      </c>
      <c r="P396" s="182"/>
      <c r="Q396" s="183">
        <f>IF(L396="nio",0,IF(L396&gt;0,VLOOKUP(G396,'3-Productie normen'!A:M,VLOOKUP(L396,'3-Productie normen'!N:P,2,FALSE),FALSE)))</f>
        <v>0</v>
      </c>
      <c r="R396" s="183">
        <f t="shared" si="26"/>
        <v>0</v>
      </c>
      <c r="S396" s="184">
        <f>VLOOKUP(G396,'3-Productie normen'!A:M,11,FALSE)</f>
        <v>19332.940000000006</v>
      </c>
      <c r="T396" s="184"/>
      <c r="V396" s="140">
        <f t="shared" si="27"/>
        <v>0</v>
      </c>
    </row>
    <row r="397" spans="1:22" ht="14.15" customHeight="1">
      <c r="A397" s="157">
        <v>398</v>
      </c>
      <c r="B397" s="177" t="s">
        <v>55</v>
      </c>
      <c r="C397" s="177"/>
      <c r="D397" s="194" t="s">
        <v>249</v>
      </c>
      <c r="E397" s="194" t="s">
        <v>670</v>
      </c>
      <c r="F397" s="194" t="s">
        <v>653</v>
      </c>
      <c r="G397" s="194" t="s">
        <v>95</v>
      </c>
      <c r="H397" s="194" t="s">
        <v>131</v>
      </c>
      <c r="I397" s="194">
        <v>306.23</v>
      </c>
      <c r="J397" s="495">
        <v>1</v>
      </c>
      <c r="K397" s="495">
        <v>1</v>
      </c>
      <c r="L397" s="181">
        <v>200</v>
      </c>
      <c r="M397" s="181"/>
      <c r="N397" s="182" t="e">
        <f t="shared" si="24"/>
        <v>#DIV/0!</v>
      </c>
      <c r="O397" s="182">
        <f t="shared" si="25"/>
        <v>0</v>
      </c>
      <c r="P397" s="182"/>
      <c r="Q397" s="183">
        <f>IF(L397="nio",0,IF(L397&gt;0,VLOOKUP(G397,'3-Productie normen'!A:M,VLOOKUP(L397,'3-Productie normen'!N:P,2,FALSE),FALSE)))</f>
        <v>0</v>
      </c>
      <c r="R397" s="183">
        <f t="shared" si="26"/>
        <v>0</v>
      </c>
      <c r="S397" s="184">
        <f>VLOOKUP(G397,'3-Productie normen'!A:M,11,FALSE)</f>
        <v>19332.940000000006</v>
      </c>
      <c r="T397" s="184"/>
      <c r="V397" s="140">
        <f t="shared" si="27"/>
        <v>61246</v>
      </c>
    </row>
    <row r="398" spans="1:22" ht="14.15" customHeight="1">
      <c r="A398" s="157">
        <v>399</v>
      </c>
      <c r="B398" s="177" t="s">
        <v>55</v>
      </c>
      <c r="C398" s="177"/>
      <c r="D398" s="194" t="s">
        <v>249</v>
      </c>
      <c r="E398" s="194" t="s">
        <v>671</v>
      </c>
      <c r="F398" s="194" t="s">
        <v>592</v>
      </c>
      <c r="G398" s="194" t="s">
        <v>95</v>
      </c>
      <c r="H398" s="194" t="s">
        <v>134</v>
      </c>
      <c r="I398" s="194">
        <v>44.64</v>
      </c>
      <c r="J398" s="495">
        <v>1</v>
      </c>
      <c r="K398" s="495">
        <v>1</v>
      </c>
      <c r="L398" s="181">
        <v>200</v>
      </c>
      <c r="M398" s="181"/>
      <c r="N398" s="182" t="e">
        <f t="shared" si="24"/>
        <v>#DIV/0!</v>
      </c>
      <c r="O398" s="182">
        <f t="shared" si="25"/>
        <v>0</v>
      </c>
      <c r="P398" s="182"/>
      <c r="Q398" s="183">
        <f>IF(L398="nio",0,IF(L398&gt;0,VLOOKUP(G398,'3-Productie normen'!A:M,VLOOKUP(L398,'3-Productie normen'!N:P,2,FALSE),FALSE)))</f>
        <v>0</v>
      </c>
      <c r="R398" s="183">
        <f t="shared" si="26"/>
        <v>0</v>
      </c>
      <c r="S398" s="184">
        <f>VLOOKUP(G398,'3-Productie normen'!A:M,11,FALSE)</f>
        <v>19332.940000000006</v>
      </c>
      <c r="T398" s="184"/>
      <c r="V398" s="140">
        <f t="shared" si="27"/>
        <v>8928</v>
      </c>
    </row>
    <row r="399" spans="1:22" ht="14.15" customHeight="1">
      <c r="A399" s="157">
        <v>400</v>
      </c>
      <c r="B399" s="177" t="s">
        <v>55</v>
      </c>
      <c r="C399" s="177"/>
      <c r="D399" s="194" t="s">
        <v>262</v>
      </c>
      <c r="E399" s="194" t="s">
        <v>672</v>
      </c>
      <c r="F399" s="194" t="s">
        <v>592</v>
      </c>
      <c r="G399" s="194" t="s">
        <v>95</v>
      </c>
      <c r="H399" s="194" t="s">
        <v>134</v>
      </c>
      <c r="I399" s="194">
        <v>34.909999999999997</v>
      </c>
      <c r="J399" s="495">
        <v>1</v>
      </c>
      <c r="K399" s="495">
        <v>1</v>
      </c>
      <c r="L399" s="181">
        <v>200</v>
      </c>
      <c r="M399" s="181"/>
      <c r="N399" s="182" t="e">
        <f t="shared" si="24"/>
        <v>#DIV/0!</v>
      </c>
      <c r="O399" s="182">
        <f t="shared" si="25"/>
        <v>0</v>
      </c>
      <c r="P399" s="182"/>
      <c r="Q399" s="183">
        <f>IF(L399="nio",0,IF(L399&gt;0,VLOOKUP(G399,'3-Productie normen'!A:M,VLOOKUP(L399,'3-Productie normen'!N:P,2,FALSE),FALSE)))</f>
        <v>0</v>
      </c>
      <c r="R399" s="183">
        <f t="shared" si="26"/>
        <v>0</v>
      </c>
      <c r="S399" s="184">
        <f>VLOOKUP(G399,'3-Productie normen'!A:M,11,FALSE)</f>
        <v>19332.940000000006</v>
      </c>
      <c r="T399" s="184"/>
      <c r="V399" s="140">
        <f t="shared" si="27"/>
        <v>6981.9999999999991</v>
      </c>
    </row>
    <row r="400" spans="1:22" ht="14.15" customHeight="1">
      <c r="A400" s="157">
        <v>401</v>
      </c>
      <c r="B400" s="177" t="s">
        <v>55</v>
      </c>
      <c r="C400" s="177"/>
      <c r="D400" s="194" t="s">
        <v>262</v>
      </c>
      <c r="E400" s="194" t="s">
        <v>673</v>
      </c>
      <c r="F400" s="194" t="s">
        <v>592</v>
      </c>
      <c r="G400" s="194" t="s">
        <v>95</v>
      </c>
      <c r="H400" s="194" t="s">
        <v>134</v>
      </c>
      <c r="I400" s="194">
        <v>57.55</v>
      </c>
      <c r="J400" s="495">
        <v>1</v>
      </c>
      <c r="K400" s="495">
        <v>1</v>
      </c>
      <c r="L400" s="181">
        <v>200</v>
      </c>
      <c r="M400" s="181"/>
      <c r="N400" s="182" t="e">
        <f t="shared" si="24"/>
        <v>#DIV/0!</v>
      </c>
      <c r="O400" s="182">
        <f t="shared" si="25"/>
        <v>0</v>
      </c>
      <c r="P400" s="182"/>
      <c r="Q400" s="183">
        <f>IF(L400="nio",0,IF(L400&gt;0,VLOOKUP(G400,'3-Productie normen'!A:M,VLOOKUP(L400,'3-Productie normen'!N:P,2,FALSE),FALSE)))</f>
        <v>0</v>
      </c>
      <c r="R400" s="183">
        <f t="shared" si="26"/>
        <v>0</v>
      </c>
      <c r="S400" s="184">
        <f>VLOOKUP(G400,'3-Productie normen'!A:M,11,FALSE)</f>
        <v>19332.940000000006</v>
      </c>
      <c r="T400" s="184"/>
      <c r="V400" s="140">
        <f t="shared" si="27"/>
        <v>11510</v>
      </c>
    </row>
    <row r="401" spans="1:22" ht="14.15" customHeight="1">
      <c r="A401" s="157">
        <v>402</v>
      </c>
      <c r="B401" s="177" t="s">
        <v>55</v>
      </c>
      <c r="C401" s="177"/>
      <c r="D401" s="194" t="s">
        <v>262</v>
      </c>
      <c r="E401" s="194" t="s">
        <v>674</v>
      </c>
      <c r="F401" s="194" t="s">
        <v>592</v>
      </c>
      <c r="G401" s="194" t="s">
        <v>95</v>
      </c>
      <c r="H401" s="194" t="s">
        <v>134</v>
      </c>
      <c r="I401" s="194">
        <v>57.55</v>
      </c>
      <c r="J401" s="495">
        <v>1</v>
      </c>
      <c r="K401" s="495">
        <v>1</v>
      </c>
      <c r="L401" s="181">
        <v>200</v>
      </c>
      <c r="M401" s="181"/>
      <c r="N401" s="182" t="e">
        <f t="shared" si="24"/>
        <v>#DIV/0!</v>
      </c>
      <c r="O401" s="182">
        <f t="shared" si="25"/>
        <v>0</v>
      </c>
      <c r="P401" s="182"/>
      <c r="Q401" s="183">
        <f>IF(L401="nio",0,IF(L401&gt;0,VLOOKUP(G401,'3-Productie normen'!A:M,VLOOKUP(L401,'3-Productie normen'!N:P,2,FALSE),FALSE)))</f>
        <v>0</v>
      </c>
      <c r="R401" s="183">
        <f t="shared" si="26"/>
        <v>0</v>
      </c>
      <c r="S401" s="184">
        <f>VLOOKUP(G401,'3-Productie normen'!A:M,11,FALSE)</f>
        <v>19332.940000000006</v>
      </c>
      <c r="T401" s="184"/>
      <c r="V401" s="140">
        <f t="shared" si="27"/>
        <v>11510</v>
      </c>
    </row>
    <row r="402" spans="1:22" ht="14.15" customHeight="1">
      <c r="A402" s="157">
        <v>403</v>
      </c>
      <c r="B402" s="177" t="s">
        <v>55</v>
      </c>
      <c r="C402" s="177"/>
      <c r="D402" s="194" t="s">
        <v>262</v>
      </c>
      <c r="E402" s="194" t="s">
        <v>675</v>
      </c>
      <c r="F402" s="194" t="s">
        <v>598</v>
      </c>
      <c r="G402" s="194" t="s">
        <v>95</v>
      </c>
      <c r="H402" s="194" t="s">
        <v>134</v>
      </c>
      <c r="I402" s="194">
        <v>57.17</v>
      </c>
      <c r="J402" s="495">
        <v>1</v>
      </c>
      <c r="K402" s="495">
        <v>1</v>
      </c>
      <c r="L402" s="181">
        <v>200</v>
      </c>
      <c r="M402" s="181"/>
      <c r="N402" s="182" t="e">
        <f t="shared" si="24"/>
        <v>#DIV/0!</v>
      </c>
      <c r="O402" s="182">
        <f t="shared" si="25"/>
        <v>0</v>
      </c>
      <c r="P402" s="182"/>
      <c r="Q402" s="183">
        <f>IF(L402="nio",0,IF(L402&gt;0,VLOOKUP(G402,'3-Productie normen'!A:M,VLOOKUP(L402,'3-Productie normen'!N:P,2,FALSE),FALSE)))</f>
        <v>0</v>
      </c>
      <c r="R402" s="183">
        <f t="shared" si="26"/>
        <v>0</v>
      </c>
      <c r="S402" s="184">
        <f>VLOOKUP(G402,'3-Productie normen'!A:M,11,FALSE)</f>
        <v>19332.940000000006</v>
      </c>
      <c r="T402" s="184"/>
      <c r="V402" s="140">
        <f t="shared" si="27"/>
        <v>11434</v>
      </c>
    </row>
    <row r="403" spans="1:22" ht="14.15" customHeight="1">
      <c r="A403" s="157">
        <v>404</v>
      </c>
      <c r="B403" s="177" t="s">
        <v>55</v>
      </c>
      <c r="C403" s="177"/>
      <c r="D403" s="194" t="s">
        <v>262</v>
      </c>
      <c r="E403" s="194" t="s">
        <v>676</v>
      </c>
      <c r="F403" s="194" t="s">
        <v>592</v>
      </c>
      <c r="G403" s="194" t="s">
        <v>95</v>
      </c>
      <c r="H403" s="194" t="s">
        <v>134</v>
      </c>
      <c r="I403" s="194">
        <v>42.18</v>
      </c>
      <c r="J403" s="495">
        <v>1</v>
      </c>
      <c r="K403" s="495">
        <v>1</v>
      </c>
      <c r="L403" s="181">
        <v>200</v>
      </c>
      <c r="M403" s="181"/>
      <c r="N403" s="182" t="e">
        <f t="shared" si="24"/>
        <v>#DIV/0!</v>
      </c>
      <c r="O403" s="182">
        <f t="shared" si="25"/>
        <v>0</v>
      </c>
      <c r="P403" s="182"/>
      <c r="Q403" s="183">
        <f>IF(L403="nio",0,IF(L403&gt;0,VLOOKUP(G403,'3-Productie normen'!A:M,VLOOKUP(L403,'3-Productie normen'!N:P,2,FALSE),FALSE)))</f>
        <v>0</v>
      </c>
      <c r="R403" s="183">
        <f t="shared" si="26"/>
        <v>0</v>
      </c>
      <c r="S403" s="184">
        <f>VLOOKUP(G403,'3-Productie normen'!A:M,11,FALSE)</f>
        <v>19332.940000000006</v>
      </c>
      <c r="T403" s="184"/>
      <c r="V403" s="140">
        <f t="shared" si="27"/>
        <v>8436</v>
      </c>
    </row>
    <row r="404" spans="1:22" ht="14.15" customHeight="1">
      <c r="A404" s="157">
        <v>405</v>
      </c>
      <c r="B404" s="177" t="s">
        <v>55</v>
      </c>
      <c r="C404" s="177"/>
      <c r="D404" s="194" t="s">
        <v>262</v>
      </c>
      <c r="E404" s="194" t="s">
        <v>677</v>
      </c>
      <c r="F404" s="194" t="s">
        <v>678</v>
      </c>
      <c r="G404" s="194" t="s">
        <v>95</v>
      </c>
      <c r="H404" s="194" t="s">
        <v>134</v>
      </c>
      <c r="I404" s="194">
        <v>77.83</v>
      </c>
      <c r="J404" s="495">
        <v>1</v>
      </c>
      <c r="K404" s="495">
        <v>1</v>
      </c>
      <c r="L404" s="181">
        <v>200</v>
      </c>
      <c r="M404" s="181"/>
      <c r="N404" s="182" t="e">
        <f t="shared" si="24"/>
        <v>#DIV/0!</v>
      </c>
      <c r="O404" s="182">
        <f t="shared" si="25"/>
        <v>0</v>
      </c>
      <c r="P404" s="182"/>
      <c r="Q404" s="183">
        <f>IF(L404="nio",0,IF(L404&gt;0,VLOOKUP(G404,'3-Productie normen'!A:M,VLOOKUP(L404,'3-Productie normen'!N:P,2,FALSE),FALSE)))</f>
        <v>0</v>
      </c>
      <c r="R404" s="183">
        <f t="shared" si="26"/>
        <v>0</v>
      </c>
      <c r="S404" s="184">
        <f>VLOOKUP(G404,'3-Productie normen'!A:M,11,FALSE)</f>
        <v>19332.940000000006</v>
      </c>
      <c r="T404" s="184"/>
      <c r="V404" s="140">
        <f t="shared" si="27"/>
        <v>15566</v>
      </c>
    </row>
    <row r="405" spans="1:22" ht="14.15" customHeight="1">
      <c r="A405" s="157">
        <v>406</v>
      </c>
      <c r="B405" s="177" t="s">
        <v>55</v>
      </c>
      <c r="C405" s="177"/>
      <c r="D405" s="194" t="s">
        <v>262</v>
      </c>
      <c r="E405" s="194" t="s">
        <v>679</v>
      </c>
      <c r="F405" s="194" t="s">
        <v>680</v>
      </c>
      <c r="G405" s="194" t="s">
        <v>95</v>
      </c>
      <c r="H405" s="194" t="s">
        <v>131</v>
      </c>
      <c r="I405" s="194">
        <v>63.53</v>
      </c>
      <c r="J405" s="495">
        <v>1</v>
      </c>
      <c r="K405" s="495">
        <v>1</v>
      </c>
      <c r="L405" s="181">
        <v>200</v>
      </c>
      <c r="M405" s="181"/>
      <c r="N405" s="182" t="e">
        <f t="shared" si="24"/>
        <v>#DIV/0!</v>
      </c>
      <c r="O405" s="182">
        <f t="shared" si="25"/>
        <v>0</v>
      </c>
      <c r="P405" s="182"/>
      <c r="Q405" s="183">
        <f>IF(L405="nio",0,IF(L405&gt;0,VLOOKUP(G405,'3-Productie normen'!A:M,VLOOKUP(L405,'3-Productie normen'!N:P,2,FALSE),FALSE)))</f>
        <v>0</v>
      </c>
      <c r="R405" s="183">
        <f t="shared" si="26"/>
        <v>0</v>
      </c>
      <c r="S405" s="184">
        <f>VLOOKUP(G405,'3-Productie normen'!A:M,11,FALSE)</f>
        <v>19332.940000000006</v>
      </c>
      <c r="T405" s="184"/>
      <c r="V405" s="140">
        <f t="shared" si="27"/>
        <v>12706</v>
      </c>
    </row>
    <row r="406" spans="1:22" ht="14.15" customHeight="1">
      <c r="A406" s="157">
        <v>407</v>
      </c>
      <c r="B406" s="177" t="s">
        <v>55</v>
      </c>
      <c r="C406" s="177"/>
      <c r="D406" s="194" t="s">
        <v>262</v>
      </c>
      <c r="E406" s="194" t="s">
        <v>681</v>
      </c>
      <c r="F406" s="194" t="s">
        <v>592</v>
      </c>
      <c r="G406" s="194" t="s">
        <v>95</v>
      </c>
      <c r="H406" s="194" t="s">
        <v>134</v>
      </c>
      <c r="I406" s="194">
        <v>62.53</v>
      </c>
      <c r="J406" s="495">
        <v>1</v>
      </c>
      <c r="K406" s="495">
        <v>1</v>
      </c>
      <c r="L406" s="181">
        <v>200</v>
      </c>
      <c r="M406" s="181"/>
      <c r="N406" s="182" t="e">
        <f t="shared" si="24"/>
        <v>#DIV/0!</v>
      </c>
      <c r="O406" s="182">
        <f t="shared" si="25"/>
        <v>0</v>
      </c>
      <c r="P406" s="182"/>
      <c r="Q406" s="183">
        <f>IF(L406="nio",0,IF(L406&gt;0,VLOOKUP(G406,'3-Productie normen'!A:M,VLOOKUP(L406,'3-Productie normen'!N:P,2,FALSE),FALSE)))</f>
        <v>0</v>
      </c>
      <c r="R406" s="183">
        <f t="shared" si="26"/>
        <v>0</v>
      </c>
      <c r="S406" s="184">
        <f>VLOOKUP(G406,'3-Productie normen'!A:M,11,FALSE)</f>
        <v>19332.940000000006</v>
      </c>
      <c r="T406" s="184"/>
      <c r="V406" s="140">
        <f t="shared" si="27"/>
        <v>12506</v>
      </c>
    </row>
    <row r="407" spans="1:22" ht="14.15" customHeight="1">
      <c r="A407" s="157">
        <v>408</v>
      </c>
      <c r="B407" s="177" t="s">
        <v>55</v>
      </c>
      <c r="C407" s="177"/>
      <c r="D407" s="194" t="s">
        <v>265</v>
      </c>
      <c r="E407" s="194" t="s">
        <v>682</v>
      </c>
      <c r="F407" s="194" t="s">
        <v>592</v>
      </c>
      <c r="G407" s="194" t="s">
        <v>95</v>
      </c>
      <c r="H407" s="194" t="s">
        <v>131</v>
      </c>
      <c r="I407" s="194">
        <v>70.27</v>
      </c>
      <c r="J407" s="495">
        <v>1</v>
      </c>
      <c r="K407" s="495">
        <v>1</v>
      </c>
      <c r="L407" s="181">
        <v>200</v>
      </c>
      <c r="M407" s="181"/>
      <c r="N407" s="182" t="e">
        <f t="shared" si="24"/>
        <v>#DIV/0!</v>
      </c>
      <c r="O407" s="182">
        <f t="shared" si="25"/>
        <v>0</v>
      </c>
      <c r="P407" s="182"/>
      <c r="Q407" s="183">
        <f>IF(L407="nio",0,IF(L407&gt;0,VLOOKUP(G407,'3-Productie normen'!A:M,VLOOKUP(L407,'3-Productie normen'!N:P,2,FALSE),FALSE)))</f>
        <v>0</v>
      </c>
      <c r="R407" s="183">
        <f t="shared" si="26"/>
        <v>0</v>
      </c>
      <c r="S407" s="184">
        <f>VLOOKUP(G407,'3-Productie normen'!A:M,11,FALSE)</f>
        <v>19332.940000000006</v>
      </c>
      <c r="T407" s="184"/>
      <c r="V407" s="140">
        <f t="shared" si="27"/>
        <v>14054</v>
      </c>
    </row>
    <row r="408" spans="1:22" ht="14.15" customHeight="1">
      <c r="A408" s="157">
        <v>409</v>
      </c>
      <c r="B408" s="177" t="s">
        <v>55</v>
      </c>
      <c r="C408" s="177"/>
      <c r="D408" s="194" t="s">
        <v>265</v>
      </c>
      <c r="E408" s="194" t="s">
        <v>683</v>
      </c>
      <c r="F408" s="194" t="s">
        <v>592</v>
      </c>
      <c r="G408" s="194" t="s">
        <v>95</v>
      </c>
      <c r="H408" s="194" t="s">
        <v>131</v>
      </c>
      <c r="I408" s="194">
        <v>50.47</v>
      </c>
      <c r="J408" s="495">
        <v>1</v>
      </c>
      <c r="K408" s="495">
        <v>1</v>
      </c>
      <c r="L408" s="181">
        <v>200</v>
      </c>
      <c r="M408" s="181"/>
      <c r="N408" s="182" t="e">
        <f t="shared" si="24"/>
        <v>#DIV/0!</v>
      </c>
      <c r="O408" s="182">
        <f t="shared" si="25"/>
        <v>0</v>
      </c>
      <c r="P408" s="182"/>
      <c r="Q408" s="183">
        <f>IF(L408="nio",0,IF(L408&gt;0,VLOOKUP(G408,'3-Productie normen'!A:M,VLOOKUP(L408,'3-Productie normen'!N:P,2,FALSE),FALSE)))</f>
        <v>0</v>
      </c>
      <c r="R408" s="183">
        <f t="shared" si="26"/>
        <v>0</v>
      </c>
      <c r="S408" s="184">
        <f>VLOOKUP(G408,'3-Productie normen'!A:M,11,FALSE)</f>
        <v>19332.940000000006</v>
      </c>
      <c r="T408" s="184"/>
      <c r="V408" s="140">
        <f t="shared" si="27"/>
        <v>10094</v>
      </c>
    </row>
    <row r="409" spans="1:22" ht="14.15" customHeight="1">
      <c r="A409" s="157">
        <v>410</v>
      </c>
      <c r="B409" s="177" t="s">
        <v>55</v>
      </c>
      <c r="C409" s="177"/>
      <c r="D409" s="194" t="s">
        <v>265</v>
      </c>
      <c r="E409" s="194" t="s">
        <v>684</v>
      </c>
      <c r="F409" s="194" t="s">
        <v>592</v>
      </c>
      <c r="G409" s="194" t="s">
        <v>95</v>
      </c>
      <c r="H409" s="194" t="s">
        <v>134</v>
      </c>
      <c r="I409" s="194">
        <v>36.880000000000003</v>
      </c>
      <c r="J409" s="495">
        <v>1</v>
      </c>
      <c r="K409" s="495">
        <v>1</v>
      </c>
      <c r="L409" s="181">
        <v>200</v>
      </c>
      <c r="M409" s="181"/>
      <c r="N409" s="182" t="e">
        <f t="shared" si="24"/>
        <v>#DIV/0!</v>
      </c>
      <c r="O409" s="182">
        <f t="shared" si="25"/>
        <v>0</v>
      </c>
      <c r="P409" s="182"/>
      <c r="Q409" s="183">
        <f>IF(L409="nio",0,IF(L409&gt;0,VLOOKUP(G409,'3-Productie normen'!A:M,VLOOKUP(L409,'3-Productie normen'!N:P,2,FALSE),FALSE)))</f>
        <v>0</v>
      </c>
      <c r="R409" s="183">
        <f t="shared" si="26"/>
        <v>0</v>
      </c>
      <c r="S409" s="184">
        <f>VLOOKUP(G409,'3-Productie normen'!A:M,11,FALSE)</f>
        <v>19332.940000000006</v>
      </c>
      <c r="T409" s="184"/>
      <c r="V409" s="140">
        <f t="shared" si="27"/>
        <v>7376.0000000000009</v>
      </c>
    </row>
    <row r="410" spans="1:22" ht="14.15" customHeight="1">
      <c r="A410" s="157">
        <v>411</v>
      </c>
      <c r="B410" s="177" t="s">
        <v>55</v>
      </c>
      <c r="C410" s="177"/>
      <c r="D410" s="194" t="s">
        <v>265</v>
      </c>
      <c r="E410" s="194" t="s">
        <v>685</v>
      </c>
      <c r="F410" s="194" t="s">
        <v>592</v>
      </c>
      <c r="G410" s="194" t="s">
        <v>95</v>
      </c>
      <c r="H410" s="194" t="s">
        <v>134</v>
      </c>
      <c r="I410" s="194">
        <v>46.25</v>
      </c>
      <c r="J410" s="495">
        <v>1</v>
      </c>
      <c r="K410" s="495">
        <v>1</v>
      </c>
      <c r="L410" s="181">
        <v>200</v>
      </c>
      <c r="M410" s="181"/>
      <c r="N410" s="182" t="e">
        <f t="shared" si="24"/>
        <v>#DIV/0!</v>
      </c>
      <c r="O410" s="182">
        <f t="shared" si="25"/>
        <v>0</v>
      </c>
      <c r="P410" s="182"/>
      <c r="Q410" s="183">
        <f>IF(L410="nio",0,IF(L410&gt;0,VLOOKUP(G410,'3-Productie normen'!A:M,VLOOKUP(L410,'3-Productie normen'!N:P,2,FALSE),FALSE)))</f>
        <v>0</v>
      </c>
      <c r="R410" s="183">
        <f t="shared" si="26"/>
        <v>0</v>
      </c>
      <c r="S410" s="184">
        <f>VLOOKUP(G410,'3-Productie normen'!A:M,11,FALSE)</f>
        <v>19332.940000000006</v>
      </c>
      <c r="T410" s="184"/>
      <c r="V410" s="140">
        <f t="shared" si="27"/>
        <v>9250</v>
      </c>
    </row>
    <row r="411" spans="1:22" ht="14.15" customHeight="1">
      <c r="A411" s="157">
        <v>412</v>
      </c>
      <c r="B411" s="177" t="s">
        <v>55</v>
      </c>
      <c r="C411" s="177"/>
      <c r="D411" s="194" t="s">
        <v>279</v>
      </c>
      <c r="E411" s="194" t="s">
        <v>686</v>
      </c>
      <c r="F411" s="194" t="s">
        <v>223</v>
      </c>
      <c r="G411" s="194" t="s">
        <v>95</v>
      </c>
      <c r="H411" s="194" t="s">
        <v>131</v>
      </c>
      <c r="I411" s="194">
        <v>27.08</v>
      </c>
      <c r="J411" s="495">
        <v>1</v>
      </c>
      <c r="K411" s="495">
        <v>1</v>
      </c>
      <c r="L411" s="181">
        <v>200</v>
      </c>
      <c r="M411" s="181"/>
      <c r="N411" s="182" t="e">
        <f t="shared" si="24"/>
        <v>#DIV/0!</v>
      </c>
      <c r="O411" s="182">
        <f t="shared" si="25"/>
        <v>0</v>
      </c>
      <c r="P411" s="182"/>
      <c r="Q411" s="183">
        <f>IF(L411="nio",0,IF(L411&gt;0,VLOOKUP(G411,'3-Productie normen'!A:M,VLOOKUP(L411,'3-Productie normen'!N:P,2,FALSE),FALSE)))</f>
        <v>0</v>
      </c>
      <c r="R411" s="183">
        <f t="shared" si="26"/>
        <v>0</v>
      </c>
      <c r="S411" s="184">
        <f>VLOOKUP(G411,'3-Productie normen'!A:M,11,FALSE)</f>
        <v>19332.940000000006</v>
      </c>
      <c r="T411" s="184"/>
      <c r="V411" s="140">
        <f t="shared" si="27"/>
        <v>5416</v>
      </c>
    </row>
    <row r="412" spans="1:22" ht="14.15" customHeight="1">
      <c r="A412" s="157">
        <v>413</v>
      </c>
      <c r="B412" s="177" t="s">
        <v>55</v>
      </c>
      <c r="C412" s="177"/>
      <c r="D412" s="194" t="s">
        <v>279</v>
      </c>
      <c r="E412" s="194" t="s">
        <v>687</v>
      </c>
      <c r="F412" s="194" t="s">
        <v>592</v>
      </c>
      <c r="G412" s="194" t="s">
        <v>95</v>
      </c>
      <c r="H412" s="194" t="s">
        <v>134</v>
      </c>
      <c r="I412" s="194">
        <v>57.18</v>
      </c>
      <c r="J412" s="495">
        <v>1</v>
      </c>
      <c r="K412" s="495">
        <v>1</v>
      </c>
      <c r="L412" s="181">
        <v>200</v>
      </c>
      <c r="M412" s="181"/>
      <c r="N412" s="182" t="e">
        <f t="shared" si="24"/>
        <v>#DIV/0!</v>
      </c>
      <c r="O412" s="182">
        <f t="shared" si="25"/>
        <v>0</v>
      </c>
      <c r="P412" s="182"/>
      <c r="Q412" s="183">
        <f>IF(L412="nio",0,IF(L412&gt;0,VLOOKUP(G412,'3-Productie normen'!A:M,VLOOKUP(L412,'3-Productie normen'!N:P,2,FALSE),FALSE)))</f>
        <v>0</v>
      </c>
      <c r="R412" s="183">
        <f t="shared" si="26"/>
        <v>0</v>
      </c>
      <c r="S412" s="184">
        <f>VLOOKUP(G412,'3-Productie normen'!A:M,11,FALSE)</f>
        <v>19332.940000000006</v>
      </c>
      <c r="T412" s="184"/>
      <c r="V412" s="140">
        <f t="shared" si="27"/>
        <v>11436</v>
      </c>
    </row>
    <row r="413" spans="1:22" ht="14.15" customHeight="1">
      <c r="A413" s="157">
        <v>414</v>
      </c>
      <c r="B413" s="177" t="s">
        <v>55</v>
      </c>
      <c r="C413" s="177"/>
      <c r="D413" s="194" t="s">
        <v>279</v>
      </c>
      <c r="E413" s="194" t="s">
        <v>688</v>
      </c>
      <c r="F413" s="194" t="s">
        <v>223</v>
      </c>
      <c r="G413" s="194" t="s">
        <v>95</v>
      </c>
      <c r="H413" s="194" t="s">
        <v>134</v>
      </c>
      <c r="I413" s="194">
        <v>71.08</v>
      </c>
      <c r="J413" s="495">
        <v>1</v>
      </c>
      <c r="K413" s="495">
        <v>1</v>
      </c>
      <c r="L413" s="181">
        <v>200</v>
      </c>
      <c r="M413" s="181"/>
      <c r="N413" s="182" t="e">
        <f t="shared" si="24"/>
        <v>#DIV/0!</v>
      </c>
      <c r="O413" s="182">
        <f t="shared" si="25"/>
        <v>0</v>
      </c>
      <c r="P413" s="182"/>
      <c r="Q413" s="183">
        <f>IF(L413="nio",0,IF(L413&gt;0,VLOOKUP(G413,'3-Productie normen'!A:M,VLOOKUP(L413,'3-Productie normen'!N:P,2,FALSE),FALSE)))</f>
        <v>0</v>
      </c>
      <c r="R413" s="183">
        <f t="shared" si="26"/>
        <v>0</v>
      </c>
      <c r="S413" s="184">
        <f>VLOOKUP(G413,'3-Productie normen'!A:M,11,FALSE)</f>
        <v>19332.940000000006</v>
      </c>
      <c r="T413" s="184"/>
      <c r="V413" s="140">
        <f t="shared" si="27"/>
        <v>14216</v>
      </c>
    </row>
    <row r="414" spans="1:22" ht="14.15" customHeight="1">
      <c r="A414" s="157">
        <v>415</v>
      </c>
      <c r="B414" s="177" t="s">
        <v>55</v>
      </c>
      <c r="C414" s="177"/>
      <c r="D414" s="194" t="s">
        <v>279</v>
      </c>
      <c r="E414" s="194" t="s">
        <v>689</v>
      </c>
      <c r="F414" s="194" t="s">
        <v>223</v>
      </c>
      <c r="G414" s="194" t="s">
        <v>95</v>
      </c>
      <c r="H414" s="194" t="s">
        <v>134</v>
      </c>
      <c r="I414" s="194">
        <v>41.93</v>
      </c>
      <c r="J414" s="495">
        <v>1</v>
      </c>
      <c r="K414" s="495">
        <v>1</v>
      </c>
      <c r="L414" s="181">
        <v>200</v>
      </c>
      <c r="M414" s="181"/>
      <c r="N414" s="182" t="e">
        <f t="shared" si="24"/>
        <v>#DIV/0!</v>
      </c>
      <c r="O414" s="182">
        <f t="shared" si="25"/>
        <v>0</v>
      </c>
      <c r="P414" s="182"/>
      <c r="Q414" s="183">
        <f>IF(L414="nio",0,IF(L414&gt;0,VLOOKUP(G414,'3-Productie normen'!A:M,VLOOKUP(L414,'3-Productie normen'!N:P,2,FALSE),FALSE)))</f>
        <v>0</v>
      </c>
      <c r="R414" s="183">
        <f t="shared" si="26"/>
        <v>0</v>
      </c>
      <c r="S414" s="184">
        <f>VLOOKUP(G414,'3-Productie normen'!A:M,11,FALSE)</f>
        <v>19332.940000000006</v>
      </c>
      <c r="T414" s="184"/>
      <c r="V414" s="140">
        <f t="shared" si="27"/>
        <v>8386</v>
      </c>
    </row>
    <row r="415" spans="1:22" ht="14.15" customHeight="1">
      <c r="A415" s="157">
        <v>416</v>
      </c>
      <c r="B415" s="177" t="s">
        <v>55</v>
      </c>
      <c r="C415" s="177"/>
      <c r="D415" s="194" t="s">
        <v>279</v>
      </c>
      <c r="E415" s="194" t="s">
        <v>690</v>
      </c>
      <c r="F415" s="194" t="s">
        <v>592</v>
      </c>
      <c r="G415" s="194" t="s">
        <v>95</v>
      </c>
      <c r="H415" s="194" t="s">
        <v>134</v>
      </c>
      <c r="I415" s="194">
        <v>11.48</v>
      </c>
      <c r="J415" s="495">
        <v>1</v>
      </c>
      <c r="K415" s="495">
        <v>1</v>
      </c>
      <c r="L415" s="181">
        <v>200</v>
      </c>
      <c r="M415" s="181"/>
      <c r="N415" s="182" t="e">
        <f t="shared" si="24"/>
        <v>#DIV/0!</v>
      </c>
      <c r="O415" s="182">
        <f t="shared" si="25"/>
        <v>0</v>
      </c>
      <c r="P415" s="182"/>
      <c r="Q415" s="183">
        <f>IF(L415="nio",0,IF(L415&gt;0,VLOOKUP(G415,'3-Productie normen'!A:M,VLOOKUP(L415,'3-Productie normen'!N:P,2,FALSE),FALSE)))</f>
        <v>0</v>
      </c>
      <c r="R415" s="183">
        <f t="shared" si="26"/>
        <v>0</v>
      </c>
      <c r="S415" s="184">
        <f>VLOOKUP(G415,'3-Productie normen'!A:M,11,FALSE)</f>
        <v>19332.940000000006</v>
      </c>
      <c r="T415" s="184"/>
      <c r="V415" s="140">
        <f t="shared" si="27"/>
        <v>2296</v>
      </c>
    </row>
    <row r="416" spans="1:22" ht="14.15" customHeight="1">
      <c r="A416" s="157">
        <v>417</v>
      </c>
      <c r="B416" s="177" t="s">
        <v>55</v>
      </c>
      <c r="C416" s="177"/>
      <c r="D416" s="194" t="s">
        <v>279</v>
      </c>
      <c r="E416" s="194" t="s">
        <v>691</v>
      </c>
      <c r="F416" s="194" t="s">
        <v>598</v>
      </c>
      <c r="G416" s="194" t="s">
        <v>95</v>
      </c>
      <c r="H416" s="194" t="s">
        <v>134</v>
      </c>
      <c r="I416" s="194">
        <v>62.29</v>
      </c>
      <c r="J416" s="495">
        <v>1</v>
      </c>
      <c r="K416" s="495">
        <v>1</v>
      </c>
      <c r="L416" s="181">
        <v>200</v>
      </c>
      <c r="M416" s="181"/>
      <c r="N416" s="182" t="e">
        <f t="shared" si="24"/>
        <v>#DIV/0!</v>
      </c>
      <c r="O416" s="182">
        <f t="shared" si="25"/>
        <v>0</v>
      </c>
      <c r="P416" s="182"/>
      <c r="Q416" s="183">
        <f>IF(L416="nio",0,IF(L416&gt;0,VLOOKUP(G416,'3-Productie normen'!A:M,VLOOKUP(L416,'3-Productie normen'!N:P,2,FALSE),FALSE)))</f>
        <v>0</v>
      </c>
      <c r="R416" s="183">
        <f t="shared" si="26"/>
        <v>0</v>
      </c>
      <c r="S416" s="184">
        <f>VLOOKUP(G416,'3-Productie normen'!A:M,11,FALSE)</f>
        <v>19332.940000000006</v>
      </c>
      <c r="T416" s="184"/>
      <c r="V416" s="140">
        <f t="shared" si="27"/>
        <v>12458</v>
      </c>
    </row>
    <row r="417" spans="1:22" ht="14.15" customHeight="1">
      <c r="A417" s="157">
        <v>418</v>
      </c>
      <c r="B417" s="177" t="s">
        <v>55</v>
      </c>
      <c r="C417" s="177"/>
      <c r="D417" s="194" t="s">
        <v>292</v>
      </c>
      <c r="E417" s="194" t="s">
        <v>692</v>
      </c>
      <c r="F417" s="194" t="s">
        <v>223</v>
      </c>
      <c r="G417" s="194" t="s">
        <v>95</v>
      </c>
      <c r="H417" s="194" t="s">
        <v>134</v>
      </c>
      <c r="I417" s="194">
        <v>97.24</v>
      </c>
      <c r="J417" s="495">
        <v>1</v>
      </c>
      <c r="K417" s="495">
        <v>1</v>
      </c>
      <c r="L417" s="181">
        <v>200</v>
      </c>
      <c r="M417" s="181"/>
      <c r="N417" s="182" t="e">
        <f t="shared" si="24"/>
        <v>#DIV/0!</v>
      </c>
      <c r="O417" s="182">
        <f t="shared" si="25"/>
        <v>0</v>
      </c>
      <c r="P417" s="182"/>
      <c r="Q417" s="183">
        <f>IF(L417="nio",0,IF(L417&gt;0,VLOOKUP(G417,'3-Productie normen'!A:M,VLOOKUP(L417,'3-Productie normen'!N:P,2,FALSE),FALSE)))</f>
        <v>0</v>
      </c>
      <c r="R417" s="183">
        <f t="shared" si="26"/>
        <v>0</v>
      </c>
      <c r="S417" s="184">
        <f>VLOOKUP(G417,'3-Productie normen'!A:M,11,FALSE)</f>
        <v>19332.940000000006</v>
      </c>
      <c r="T417" s="184"/>
      <c r="V417" s="140">
        <f t="shared" si="27"/>
        <v>19448</v>
      </c>
    </row>
    <row r="418" spans="1:22" ht="14.15" customHeight="1">
      <c r="A418" s="157">
        <v>419</v>
      </c>
      <c r="B418" s="177" t="s">
        <v>55</v>
      </c>
      <c r="C418" s="177"/>
      <c r="D418" s="194" t="s">
        <v>296</v>
      </c>
      <c r="E418" s="194" t="s">
        <v>693</v>
      </c>
      <c r="F418" s="194" t="s">
        <v>223</v>
      </c>
      <c r="G418" s="194" t="s">
        <v>95</v>
      </c>
      <c r="H418" s="194" t="s">
        <v>134</v>
      </c>
      <c r="I418" s="194">
        <v>32.81</v>
      </c>
      <c r="J418" s="495">
        <v>1</v>
      </c>
      <c r="K418" s="495">
        <v>1</v>
      </c>
      <c r="L418" s="181">
        <v>200</v>
      </c>
      <c r="M418" s="181"/>
      <c r="N418" s="182" t="e">
        <f t="shared" si="24"/>
        <v>#DIV/0!</v>
      </c>
      <c r="O418" s="182">
        <f t="shared" si="25"/>
        <v>0</v>
      </c>
      <c r="P418" s="182"/>
      <c r="Q418" s="183">
        <f>IF(L418="nio",0,IF(L418&gt;0,VLOOKUP(G418,'3-Productie normen'!A:M,VLOOKUP(L418,'3-Productie normen'!N:P,2,FALSE),FALSE)))</f>
        <v>0</v>
      </c>
      <c r="R418" s="183">
        <f t="shared" si="26"/>
        <v>0</v>
      </c>
      <c r="S418" s="184">
        <f>VLOOKUP(G418,'3-Productie normen'!A:M,11,FALSE)</f>
        <v>19332.940000000006</v>
      </c>
      <c r="T418" s="184"/>
      <c r="V418" s="140">
        <f t="shared" si="27"/>
        <v>6562</v>
      </c>
    </row>
    <row r="419" spans="1:22" ht="14.15" customHeight="1">
      <c r="A419" s="157">
        <v>420</v>
      </c>
      <c r="B419" s="177" t="s">
        <v>55</v>
      </c>
      <c r="C419" s="177"/>
      <c r="D419" s="194" t="s">
        <v>296</v>
      </c>
      <c r="E419" s="194" t="s">
        <v>694</v>
      </c>
      <c r="F419" s="194" t="s">
        <v>223</v>
      </c>
      <c r="G419" s="194" t="s">
        <v>95</v>
      </c>
      <c r="H419" s="194" t="s">
        <v>134</v>
      </c>
      <c r="I419" s="194">
        <v>37.11</v>
      </c>
      <c r="J419" s="495">
        <v>1</v>
      </c>
      <c r="K419" s="495">
        <v>1</v>
      </c>
      <c r="L419" s="181">
        <v>200</v>
      </c>
      <c r="M419" s="181"/>
      <c r="N419" s="182" t="e">
        <f t="shared" si="24"/>
        <v>#DIV/0!</v>
      </c>
      <c r="O419" s="182">
        <f t="shared" si="25"/>
        <v>0</v>
      </c>
      <c r="P419" s="182"/>
      <c r="Q419" s="183">
        <f>IF(L419="nio",0,IF(L419&gt;0,VLOOKUP(G419,'3-Productie normen'!A:M,VLOOKUP(L419,'3-Productie normen'!N:P,2,FALSE),FALSE)))</f>
        <v>0</v>
      </c>
      <c r="R419" s="183">
        <f t="shared" si="26"/>
        <v>0</v>
      </c>
      <c r="S419" s="184">
        <f>VLOOKUP(G419,'3-Productie normen'!A:M,11,FALSE)</f>
        <v>19332.940000000006</v>
      </c>
      <c r="T419" s="184"/>
      <c r="V419" s="140">
        <f t="shared" si="27"/>
        <v>7422</v>
      </c>
    </row>
    <row r="420" spans="1:22" ht="14.15" customHeight="1">
      <c r="A420" s="157">
        <v>421</v>
      </c>
      <c r="B420" s="177" t="s">
        <v>55</v>
      </c>
      <c r="C420" s="177"/>
      <c r="D420" s="194" t="s">
        <v>296</v>
      </c>
      <c r="E420" s="194" t="s">
        <v>695</v>
      </c>
      <c r="F420" s="194" t="s">
        <v>223</v>
      </c>
      <c r="G420" s="194" t="s">
        <v>95</v>
      </c>
      <c r="H420" s="194" t="s">
        <v>134</v>
      </c>
      <c r="I420" s="194">
        <v>38.75</v>
      </c>
      <c r="J420" s="495">
        <v>1</v>
      </c>
      <c r="K420" s="495">
        <v>1</v>
      </c>
      <c r="L420" s="181">
        <v>200</v>
      </c>
      <c r="M420" s="181"/>
      <c r="N420" s="182" t="e">
        <f t="shared" si="24"/>
        <v>#DIV/0!</v>
      </c>
      <c r="O420" s="182">
        <f t="shared" si="25"/>
        <v>0</v>
      </c>
      <c r="P420" s="182"/>
      <c r="Q420" s="183">
        <f>IF(L420="nio",0,IF(L420&gt;0,VLOOKUP(G420,'3-Productie normen'!A:M,VLOOKUP(L420,'3-Productie normen'!N:P,2,FALSE),FALSE)))</f>
        <v>0</v>
      </c>
      <c r="R420" s="183">
        <f t="shared" si="26"/>
        <v>0</v>
      </c>
      <c r="S420" s="184">
        <f>VLOOKUP(G420,'3-Productie normen'!A:M,11,FALSE)</f>
        <v>19332.940000000006</v>
      </c>
      <c r="T420" s="184"/>
      <c r="V420" s="140">
        <f t="shared" si="27"/>
        <v>7750</v>
      </c>
    </row>
    <row r="421" spans="1:22" ht="14.15" customHeight="1">
      <c r="A421" s="157">
        <v>15</v>
      </c>
      <c r="B421" s="177" t="s">
        <v>55</v>
      </c>
      <c r="C421" s="177"/>
      <c r="D421" s="142" t="s">
        <v>296</v>
      </c>
      <c r="E421" s="178" t="s">
        <v>696</v>
      </c>
      <c r="F421" s="179" t="s">
        <v>223</v>
      </c>
      <c r="G421" s="179" t="s">
        <v>95</v>
      </c>
      <c r="H421" s="179" t="s">
        <v>134</v>
      </c>
      <c r="I421" s="180">
        <v>38.57</v>
      </c>
      <c r="J421" s="495">
        <v>1</v>
      </c>
      <c r="K421" s="495">
        <v>1</v>
      </c>
      <c r="L421" s="181">
        <v>200</v>
      </c>
      <c r="M421" s="181"/>
      <c r="N421" s="182" t="e">
        <f t="shared" si="24"/>
        <v>#DIV/0!</v>
      </c>
      <c r="O421" s="182">
        <f t="shared" si="25"/>
        <v>0</v>
      </c>
      <c r="P421" s="182"/>
      <c r="Q421" s="183">
        <f>IF(L421="nio",0,IF(L421&gt;0,VLOOKUP(G421,'3-Productie normen'!A:M,VLOOKUP(L421,'3-Productie normen'!N:P,2,FALSE),FALSE)))</f>
        <v>0</v>
      </c>
      <c r="R421" s="183">
        <f t="shared" si="26"/>
        <v>0</v>
      </c>
      <c r="S421" s="184">
        <f>VLOOKUP(G421,'3-Productie normen'!A:M,11,FALSE)</f>
        <v>19332.940000000006</v>
      </c>
      <c r="T421" s="184"/>
      <c r="V421" s="140">
        <f t="shared" si="27"/>
        <v>7714</v>
      </c>
    </row>
    <row r="422" spans="1:22" ht="14.15" customHeight="1">
      <c r="A422" s="157">
        <v>16</v>
      </c>
      <c r="B422" s="177" t="s">
        <v>55</v>
      </c>
      <c r="C422" s="177"/>
      <c r="D422" s="142" t="s">
        <v>296</v>
      </c>
      <c r="E422" s="178" t="s">
        <v>697</v>
      </c>
      <c r="F422" s="137" t="s">
        <v>223</v>
      </c>
      <c r="G422" s="137" t="s">
        <v>95</v>
      </c>
      <c r="H422" s="179" t="s">
        <v>134</v>
      </c>
      <c r="I422" s="180">
        <v>38.39</v>
      </c>
      <c r="J422" s="495">
        <v>1</v>
      </c>
      <c r="K422" s="495">
        <v>1</v>
      </c>
      <c r="L422" s="181">
        <v>200</v>
      </c>
      <c r="M422" s="181"/>
      <c r="N422" s="182" t="e">
        <f t="shared" si="24"/>
        <v>#DIV/0!</v>
      </c>
      <c r="O422" s="182">
        <f t="shared" si="25"/>
        <v>0</v>
      </c>
      <c r="P422" s="182"/>
      <c r="Q422" s="183">
        <f>IF(L422="nio",0,IF(L422&gt;0,VLOOKUP(G422,'3-Productie normen'!A:M,VLOOKUP(L422,'3-Productie normen'!N:P,2,FALSE),FALSE)))</f>
        <v>0</v>
      </c>
      <c r="R422" s="183">
        <f t="shared" si="26"/>
        <v>0</v>
      </c>
      <c r="S422" s="184">
        <f>VLOOKUP(G422,'3-Productie normen'!A:M,11,FALSE)</f>
        <v>19332.940000000006</v>
      </c>
      <c r="T422" s="184"/>
      <c r="V422" s="140">
        <f t="shared" si="27"/>
        <v>7678</v>
      </c>
    </row>
    <row r="423" spans="1:22" ht="14.15" customHeight="1">
      <c r="A423" s="157">
        <v>17</v>
      </c>
      <c r="B423" s="177" t="s">
        <v>55</v>
      </c>
      <c r="C423" s="177"/>
      <c r="D423" s="142" t="s">
        <v>296</v>
      </c>
      <c r="E423" s="178" t="s">
        <v>698</v>
      </c>
      <c r="F423" s="137" t="s">
        <v>223</v>
      </c>
      <c r="G423" s="137" t="s">
        <v>95</v>
      </c>
      <c r="H423" s="179" t="s">
        <v>134</v>
      </c>
      <c r="I423" s="180">
        <v>38.69</v>
      </c>
      <c r="J423" s="495">
        <v>1</v>
      </c>
      <c r="K423" s="495">
        <v>1</v>
      </c>
      <c r="L423" s="181">
        <v>200</v>
      </c>
      <c r="M423" s="181"/>
      <c r="N423" s="182" t="e">
        <f t="shared" si="24"/>
        <v>#DIV/0!</v>
      </c>
      <c r="O423" s="182">
        <f t="shared" si="25"/>
        <v>0</v>
      </c>
      <c r="P423" s="182"/>
      <c r="Q423" s="183">
        <f>IF(L423="nio",0,IF(L423&gt;0,VLOOKUP(G423,'3-Productie normen'!A:M,VLOOKUP(L423,'3-Productie normen'!N:P,2,FALSE),FALSE)))</f>
        <v>0</v>
      </c>
      <c r="R423" s="183">
        <f t="shared" si="26"/>
        <v>0</v>
      </c>
      <c r="S423" s="184">
        <f>VLOOKUP(G423,'3-Productie normen'!A:M,11,FALSE)</f>
        <v>19332.940000000006</v>
      </c>
      <c r="T423" s="184"/>
      <c r="V423" s="140">
        <f t="shared" si="27"/>
        <v>7738</v>
      </c>
    </row>
    <row r="424" spans="1:22" ht="14.15" customHeight="1">
      <c r="A424" s="157">
        <v>18</v>
      </c>
      <c r="B424" s="177" t="s">
        <v>55</v>
      </c>
      <c r="C424" s="177"/>
      <c r="D424" s="142" t="s">
        <v>296</v>
      </c>
      <c r="E424" s="178" t="s">
        <v>699</v>
      </c>
      <c r="F424" s="137" t="s">
        <v>607</v>
      </c>
      <c r="G424" s="137" t="s">
        <v>95</v>
      </c>
      <c r="H424" s="179" t="s">
        <v>134</v>
      </c>
      <c r="I424" s="180">
        <v>71.540000000000006</v>
      </c>
      <c r="J424" s="495">
        <v>1</v>
      </c>
      <c r="K424" s="495">
        <v>1</v>
      </c>
      <c r="L424" s="181">
        <v>200</v>
      </c>
      <c r="M424" s="181"/>
      <c r="N424" s="182" t="e">
        <f t="shared" si="24"/>
        <v>#DIV/0!</v>
      </c>
      <c r="O424" s="182">
        <f t="shared" si="25"/>
        <v>0</v>
      </c>
      <c r="P424" s="182"/>
      <c r="Q424" s="183">
        <f>IF(L424="nio",0,IF(L424&gt;0,VLOOKUP(G424,'3-Productie normen'!A:M,VLOOKUP(L424,'3-Productie normen'!N:P,2,FALSE),FALSE)))</f>
        <v>0</v>
      </c>
      <c r="R424" s="183">
        <f t="shared" si="26"/>
        <v>0</v>
      </c>
      <c r="S424" s="184">
        <f>VLOOKUP(G424,'3-Productie normen'!A:M,11,FALSE)</f>
        <v>19332.940000000006</v>
      </c>
      <c r="T424" s="184"/>
      <c r="V424" s="140">
        <f t="shared" si="27"/>
        <v>14308.000000000002</v>
      </c>
    </row>
    <row r="425" spans="1:22" ht="14.15" customHeight="1">
      <c r="A425" s="157">
        <v>19</v>
      </c>
      <c r="B425" s="177" t="s">
        <v>55</v>
      </c>
      <c r="C425" s="177"/>
      <c r="D425" s="142" t="s">
        <v>296</v>
      </c>
      <c r="E425" s="178" t="s">
        <v>700</v>
      </c>
      <c r="F425" s="137" t="s">
        <v>592</v>
      </c>
      <c r="G425" s="137" t="s">
        <v>95</v>
      </c>
      <c r="H425" s="179" t="s">
        <v>131</v>
      </c>
      <c r="I425" s="180">
        <v>74.650000000000006</v>
      </c>
      <c r="J425" s="495">
        <v>1</v>
      </c>
      <c r="K425" s="495">
        <v>1</v>
      </c>
      <c r="L425" s="181">
        <v>200</v>
      </c>
      <c r="M425" s="181"/>
      <c r="N425" s="182" t="e">
        <f t="shared" si="24"/>
        <v>#DIV/0!</v>
      </c>
      <c r="O425" s="182">
        <f t="shared" si="25"/>
        <v>0</v>
      </c>
      <c r="P425" s="182"/>
      <c r="Q425" s="183">
        <f>IF(L425="nio",0,IF(L425&gt;0,VLOOKUP(G425,'3-Productie normen'!A:M,VLOOKUP(L425,'3-Productie normen'!N:P,2,FALSE),FALSE)))</f>
        <v>0</v>
      </c>
      <c r="R425" s="183">
        <f t="shared" si="26"/>
        <v>0</v>
      </c>
      <c r="S425" s="184">
        <f>VLOOKUP(G425,'3-Productie normen'!A:M,11,FALSE)</f>
        <v>19332.940000000006</v>
      </c>
      <c r="T425" s="184"/>
      <c r="V425" s="140">
        <f t="shared" si="27"/>
        <v>14930.000000000002</v>
      </c>
    </row>
    <row r="426" spans="1:22" ht="14.15" customHeight="1">
      <c r="A426" s="157">
        <v>20</v>
      </c>
      <c r="B426" s="177" t="s">
        <v>55</v>
      </c>
      <c r="C426" s="177"/>
      <c r="D426" s="142" t="s">
        <v>296</v>
      </c>
      <c r="E426" s="178" t="s">
        <v>701</v>
      </c>
      <c r="F426" s="137" t="s">
        <v>592</v>
      </c>
      <c r="G426" s="137" t="s">
        <v>95</v>
      </c>
      <c r="H426" s="179" t="s">
        <v>134</v>
      </c>
      <c r="I426" s="180">
        <v>60.1</v>
      </c>
      <c r="J426" s="495">
        <v>1</v>
      </c>
      <c r="K426" s="495">
        <v>1</v>
      </c>
      <c r="L426" s="181">
        <v>200</v>
      </c>
      <c r="M426" s="181"/>
      <c r="N426" s="182" t="e">
        <f t="shared" si="24"/>
        <v>#DIV/0!</v>
      </c>
      <c r="O426" s="182">
        <f t="shared" si="25"/>
        <v>0</v>
      </c>
      <c r="P426" s="182"/>
      <c r="Q426" s="183">
        <f>IF(L426="nio",0,IF(L426&gt;0,VLOOKUP(G426,'3-Productie normen'!A:M,VLOOKUP(L426,'3-Productie normen'!N:P,2,FALSE),FALSE)))</f>
        <v>0</v>
      </c>
      <c r="R426" s="183">
        <f t="shared" si="26"/>
        <v>0</v>
      </c>
      <c r="S426" s="184">
        <f>VLOOKUP(G426,'3-Productie normen'!A:M,11,FALSE)</f>
        <v>19332.940000000006</v>
      </c>
      <c r="T426" s="184"/>
      <c r="V426" s="140">
        <f t="shared" si="27"/>
        <v>12020</v>
      </c>
    </row>
    <row r="427" spans="1:22" ht="14.15" customHeight="1">
      <c r="A427" s="157">
        <v>21</v>
      </c>
      <c r="B427" s="177" t="s">
        <v>55</v>
      </c>
      <c r="C427" s="177"/>
      <c r="D427" s="142" t="s">
        <v>301</v>
      </c>
      <c r="E427" s="178" t="s">
        <v>702</v>
      </c>
      <c r="F427" s="137" t="s">
        <v>205</v>
      </c>
      <c r="G427" s="137" t="s">
        <v>95</v>
      </c>
      <c r="H427" s="179" t="s">
        <v>134</v>
      </c>
      <c r="I427" s="180">
        <v>19.22</v>
      </c>
      <c r="J427" s="495">
        <v>1</v>
      </c>
      <c r="K427" s="495">
        <v>1</v>
      </c>
      <c r="L427" s="181">
        <v>200</v>
      </c>
      <c r="M427" s="181"/>
      <c r="N427" s="182" t="e">
        <f t="shared" si="24"/>
        <v>#DIV/0!</v>
      </c>
      <c r="O427" s="182">
        <f t="shared" si="25"/>
        <v>0</v>
      </c>
      <c r="P427" s="182"/>
      <c r="Q427" s="183">
        <f>IF(L427="nio",0,IF(L427&gt;0,VLOOKUP(G427,'3-Productie normen'!A:M,VLOOKUP(L427,'3-Productie normen'!N:P,2,FALSE),FALSE)))</f>
        <v>0</v>
      </c>
      <c r="R427" s="183">
        <f t="shared" si="26"/>
        <v>0</v>
      </c>
      <c r="S427" s="184">
        <f>VLOOKUP(G427,'3-Productie normen'!A:M,11,FALSE)</f>
        <v>19332.940000000006</v>
      </c>
      <c r="T427" s="184"/>
      <c r="V427" s="140">
        <f t="shared" si="27"/>
        <v>3844</v>
      </c>
    </row>
    <row r="428" spans="1:22" ht="14.15" customHeight="1">
      <c r="A428" s="157">
        <v>22</v>
      </c>
      <c r="B428" s="177" t="s">
        <v>55</v>
      </c>
      <c r="C428" s="177"/>
      <c r="D428" s="142" t="s">
        <v>301</v>
      </c>
      <c r="E428" s="178" t="s">
        <v>703</v>
      </c>
      <c r="F428" s="137" t="s">
        <v>223</v>
      </c>
      <c r="G428" s="137" t="s">
        <v>95</v>
      </c>
      <c r="H428" s="179" t="s">
        <v>134</v>
      </c>
      <c r="I428" s="180">
        <v>39.03</v>
      </c>
      <c r="J428" s="495">
        <v>1</v>
      </c>
      <c r="K428" s="495">
        <v>1</v>
      </c>
      <c r="L428" s="181">
        <v>200</v>
      </c>
      <c r="M428" s="181"/>
      <c r="N428" s="182" t="e">
        <f t="shared" si="24"/>
        <v>#DIV/0!</v>
      </c>
      <c r="O428" s="182">
        <f t="shared" si="25"/>
        <v>0</v>
      </c>
      <c r="P428" s="182"/>
      <c r="Q428" s="183">
        <f>IF(L428="nio",0,IF(L428&gt;0,VLOOKUP(G428,'3-Productie normen'!A:M,VLOOKUP(L428,'3-Productie normen'!N:P,2,FALSE),FALSE)))</f>
        <v>0</v>
      </c>
      <c r="R428" s="183">
        <f t="shared" si="26"/>
        <v>0</v>
      </c>
      <c r="S428" s="184">
        <f>VLOOKUP(G428,'3-Productie normen'!A:M,11,FALSE)</f>
        <v>19332.940000000006</v>
      </c>
      <c r="T428" s="184"/>
      <c r="V428" s="140">
        <f t="shared" si="27"/>
        <v>7806</v>
      </c>
    </row>
    <row r="429" spans="1:22" ht="14.15" customHeight="1">
      <c r="A429" s="157">
        <v>23</v>
      </c>
      <c r="B429" s="177" t="s">
        <v>55</v>
      </c>
      <c r="C429" s="177"/>
      <c r="D429" s="142" t="s">
        <v>301</v>
      </c>
      <c r="E429" s="178" t="s">
        <v>704</v>
      </c>
      <c r="F429" s="137" t="s">
        <v>592</v>
      </c>
      <c r="G429" s="137" t="s">
        <v>95</v>
      </c>
      <c r="H429" s="179" t="s">
        <v>134</v>
      </c>
      <c r="I429" s="180">
        <v>39.42</v>
      </c>
      <c r="J429" s="495">
        <v>1</v>
      </c>
      <c r="K429" s="495">
        <v>1</v>
      </c>
      <c r="L429" s="181">
        <v>200</v>
      </c>
      <c r="M429" s="181"/>
      <c r="N429" s="182" t="e">
        <f t="shared" si="24"/>
        <v>#DIV/0!</v>
      </c>
      <c r="O429" s="182">
        <f t="shared" si="25"/>
        <v>0</v>
      </c>
      <c r="P429" s="182"/>
      <c r="Q429" s="183">
        <f>IF(L429="nio",0,IF(L429&gt;0,VLOOKUP(G429,'3-Productie normen'!A:M,VLOOKUP(L429,'3-Productie normen'!N:P,2,FALSE),FALSE)))</f>
        <v>0</v>
      </c>
      <c r="R429" s="183">
        <f t="shared" si="26"/>
        <v>0</v>
      </c>
      <c r="S429" s="184">
        <f>VLOOKUP(G429,'3-Productie normen'!A:M,11,FALSE)</f>
        <v>19332.940000000006</v>
      </c>
      <c r="T429" s="184"/>
      <c r="V429" s="140">
        <f t="shared" si="27"/>
        <v>7884</v>
      </c>
    </row>
    <row r="430" spans="1:22" ht="14.15" customHeight="1">
      <c r="A430" s="157">
        <v>24</v>
      </c>
      <c r="B430" s="177" t="s">
        <v>55</v>
      </c>
      <c r="C430" s="177"/>
      <c r="D430" s="142" t="s">
        <v>301</v>
      </c>
      <c r="E430" s="178" t="s">
        <v>705</v>
      </c>
      <c r="F430" s="177" t="s">
        <v>592</v>
      </c>
      <c r="G430" s="177" t="s">
        <v>95</v>
      </c>
      <c r="H430" s="179" t="s">
        <v>134</v>
      </c>
      <c r="I430" s="191">
        <v>38.79</v>
      </c>
      <c r="J430" s="495">
        <v>1</v>
      </c>
      <c r="K430" s="495">
        <v>1</v>
      </c>
      <c r="L430" s="181">
        <v>200</v>
      </c>
      <c r="M430" s="181"/>
      <c r="N430" s="182" t="e">
        <f t="shared" si="24"/>
        <v>#DIV/0!</v>
      </c>
      <c r="O430" s="182">
        <f t="shared" si="25"/>
        <v>0</v>
      </c>
      <c r="P430" s="182"/>
      <c r="Q430" s="183">
        <f>IF(L430="nio",0,IF(L430&gt;0,VLOOKUP(G430,'3-Productie normen'!A:M,VLOOKUP(L430,'3-Productie normen'!N:P,2,FALSE),FALSE)))</f>
        <v>0</v>
      </c>
      <c r="R430" s="183">
        <f t="shared" si="26"/>
        <v>0</v>
      </c>
      <c r="S430" s="184">
        <f>VLOOKUP(G430,'3-Productie normen'!A:M,11,FALSE)</f>
        <v>19332.940000000006</v>
      </c>
      <c r="T430" s="184"/>
      <c r="V430" s="140">
        <f t="shared" si="27"/>
        <v>7758</v>
      </c>
    </row>
    <row r="431" spans="1:22" ht="14.15" customHeight="1">
      <c r="A431" s="157">
        <v>25</v>
      </c>
      <c r="B431" s="177" t="s">
        <v>55</v>
      </c>
      <c r="C431" s="177"/>
      <c r="D431" s="142" t="s">
        <v>301</v>
      </c>
      <c r="E431" s="178" t="s">
        <v>706</v>
      </c>
      <c r="F431" s="179" t="s">
        <v>607</v>
      </c>
      <c r="G431" s="179" t="s">
        <v>95</v>
      </c>
      <c r="H431" s="179" t="s">
        <v>131</v>
      </c>
      <c r="I431" s="191">
        <v>67.75</v>
      </c>
      <c r="J431" s="495">
        <v>1</v>
      </c>
      <c r="K431" s="495">
        <v>1</v>
      </c>
      <c r="L431" s="181">
        <v>200</v>
      </c>
      <c r="M431" s="181"/>
      <c r="N431" s="182" t="e">
        <f t="shared" si="24"/>
        <v>#DIV/0!</v>
      </c>
      <c r="O431" s="182">
        <f t="shared" si="25"/>
        <v>0</v>
      </c>
      <c r="P431" s="182"/>
      <c r="Q431" s="183">
        <f>IF(L431="nio",0,IF(L431&gt;0,VLOOKUP(G431,'3-Productie normen'!A:M,VLOOKUP(L431,'3-Productie normen'!N:P,2,FALSE),FALSE)))</f>
        <v>0</v>
      </c>
      <c r="R431" s="183">
        <f t="shared" si="26"/>
        <v>0</v>
      </c>
      <c r="S431" s="184">
        <f>VLOOKUP(G431,'3-Productie normen'!A:M,11,FALSE)</f>
        <v>19332.940000000006</v>
      </c>
      <c r="T431" s="184"/>
      <c r="V431" s="140">
        <f t="shared" si="27"/>
        <v>13550</v>
      </c>
    </row>
    <row r="432" spans="1:22" ht="14.15" customHeight="1">
      <c r="A432" s="157">
        <v>26</v>
      </c>
      <c r="B432" s="177" t="s">
        <v>55</v>
      </c>
      <c r="C432" s="177"/>
      <c r="D432" s="142" t="s">
        <v>301</v>
      </c>
      <c r="E432" s="178" t="s">
        <v>707</v>
      </c>
      <c r="F432" s="179" t="s">
        <v>708</v>
      </c>
      <c r="G432" s="179" t="s">
        <v>95</v>
      </c>
      <c r="H432" s="179" t="s">
        <v>134</v>
      </c>
      <c r="I432" s="191">
        <v>39.43</v>
      </c>
      <c r="J432" s="495">
        <v>1</v>
      </c>
      <c r="K432" s="495">
        <v>1</v>
      </c>
      <c r="L432" s="181">
        <v>200</v>
      </c>
      <c r="M432" s="181"/>
      <c r="N432" s="182" t="e">
        <f t="shared" si="24"/>
        <v>#DIV/0!</v>
      </c>
      <c r="O432" s="182">
        <f t="shared" si="25"/>
        <v>0</v>
      </c>
      <c r="P432" s="182"/>
      <c r="Q432" s="183">
        <f>IF(L432="nio",0,IF(L432&gt;0,VLOOKUP(G432,'3-Productie normen'!A:M,VLOOKUP(L432,'3-Productie normen'!N:P,2,FALSE),FALSE)))</f>
        <v>0</v>
      </c>
      <c r="R432" s="183">
        <f t="shared" si="26"/>
        <v>0</v>
      </c>
      <c r="S432" s="184">
        <f>VLOOKUP(G432,'3-Productie normen'!A:M,11,FALSE)</f>
        <v>19332.940000000006</v>
      </c>
      <c r="T432" s="184"/>
      <c r="V432" s="140">
        <f t="shared" si="27"/>
        <v>7886</v>
      </c>
    </row>
    <row r="433" spans="1:22" ht="14.15" customHeight="1">
      <c r="A433" s="157">
        <v>27</v>
      </c>
      <c r="B433" s="177" t="s">
        <v>55</v>
      </c>
      <c r="C433" s="177"/>
      <c r="D433" s="142" t="s">
        <v>311</v>
      </c>
      <c r="E433" s="178" t="s">
        <v>709</v>
      </c>
      <c r="F433" s="179" t="s">
        <v>710</v>
      </c>
      <c r="G433" s="179" t="s">
        <v>98</v>
      </c>
      <c r="H433" s="179" t="s">
        <v>284</v>
      </c>
      <c r="I433" s="191">
        <v>9.8800000000000008</v>
      </c>
      <c r="J433" s="495">
        <v>1</v>
      </c>
      <c r="K433" s="495">
        <v>1</v>
      </c>
      <c r="L433" s="181">
        <v>40</v>
      </c>
      <c r="M433" s="181"/>
      <c r="N433" s="182" t="e">
        <f t="shared" si="24"/>
        <v>#DIV/0!</v>
      </c>
      <c r="O433" s="182">
        <f t="shared" si="25"/>
        <v>0</v>
      </c>
      <c r="P433" s="182"/>
      <c r="Q433" s="183">
        <f>IF(L433="nio",0,IF(L433&gt;0,VLOOKUP(G433,'3-Productie normen'!A:M,VLOOKUP(L433,'3-Productie normen'!N:P,2,FALSE),FALSE)))</f>
        <v>0</v>
      </c>
      <c r="R433" s="183">
        <f t="shared" si="26"/>
        <v>0</v>
      </c>
      <c r="S433" s="184">
        <f>VLOOKUP(G433,'3-Productie normen'!A:M,11,FALSE)</f>
        <v>150.30000000000001</v>
      </c>
      <c r="T433" s="184"/>
      <c r="V433" s="140">
        <f t="shared" si="27"/>
        <v>395.20000000000005</v>
      </c>
    </row>
    <row r="434" spans="1:22" ht="14.15" customHeight="1">
      <c r="A434" s="157">
        <v>28</v>
      </c>
      <c r="B434" s="177" t="s">
        <v>55</v>
      </c>
      <c r="C434" s="177"/>
      <c r="D434" s="142" t="s">
        <v>311</v>
      </c>
      <c r="E434" s="178" t="s">
        <v>711</v>
      </c>
      <c r="F434" s="179" t="s">
        <v>712</v>
      </c>
      <c r="G434" s="179" t="s">
        <v>98</v>
      </c>
      <c r="H434" s="179" t="s">
        <v>284</v>
      </c>
      <c r="I434" s="191">
        <v>7.88</v>
      </c>
      <c r="J434" s="495">
        <v>1</v>
      </c>
      <c r="K434" s="495">
        <v>1</v>
      </c>
      <c r="L434" s="181">
        <v>40</v>
      </c>
      <c r="M434" s="181"/>
      <c r="N434" s="182" t="e">
        <f t="shared" si="24"/>
        <v>#DIV/0!</v>
      </c>
      <c r="O434" s="182">
        <f t="shared" si="25"/>
        <v>0</v>
      </c>
      <c r="P434" s="182"/>
      <c r="Q434" s="183">
        <f>IF(L434="nio",0,IF(L434&gt;0,VLOOKUP(G434,'3-Productie normen'!A:M,VLOOKUP(L434,'3-Productie normen'!N:P,2,FALSE),FALSE)))</f>
        <v>0</v>
      </c>
      <c r="R434" s="183">
        <f t="shared" si="26"/>
        <v>0</v>
      </c>
      <c r="S434" s="184">
        <f>VLOOKUP(G434,'3-Productie normen'!A:M,11,FALSE)</f>
        <v>150.30000000000001</v>
      </c>
      <c r="T434" s="184"/>
      <c r="V434" s="140">
        <f t="shared" si="27"/>
        <v>315.2</v>
      </c>
    </row>
    <row r="435" spans="1:22" ht="14.15" customHeight="1">
      <c r="A435" s="157">
        <v>29</v>
      </c>
      <c r="B435" s="177" t="s">
        <v>55</v>
      </c>
      <c r="C435" s="177"/>
      <c r="D435" s="142" t="s">
        <v>128</v>
      </c>
      <c r="E435" s="178" t="s">
        <v>713</v>
      </c>
      <c r="F435" s="186" t="s">
        <v>714</v>
      </c>
      <c r="G435" s="186" t="s">
        <v>99</v>
      </c>
      <c r="H435" s="179" t="s">
        <v>134</v>
      </c>
      <c r="I435" s="191">
        <v>9.2200000000000006</v>
      </c>
      <c r="J435" s="495">
        <v>1</v>
      </c>
      <c r="K435" s="495">
        <v>1</v>
      </c>
      <c r="L435" s="181">
        <v>120</v>
      </c>
      <c r="M435" s="181"/>
      <c r="N435" s="182" t="e">
        <f t="shared" si="24"/>
        <v>#DIV/0!</v>
      </c>
      <c r="O435" s="182">
        <f t="shared" si="25"/>
        <v>0</v>
      </c>
      <c r="P435" s="182"/>
      <c r="Q435" s="183">
        <f>IF(L435="nio",0,IF(L435&gt;0,VLOOKUP(G435,'3-Productie normen'!A:M,VLOOKUP(L435,'3-Productie normen'!N:P,2,FALSE),FALSE)))</f>
        <v>0</v>
      </c>
      <c r="R435" s="183">
        <f t="shared" si="26"/>
        <v>0</v>
      </c>
      <c r="S435" s="184">
        <f>VLOOKUP(G435,'3-Productie normen'!A:M,11,FALSE)</f>
        <v>1634.0300000000004</v>
      </c>
      <c r="T435" s="184"/>
      <c r="V435" s="140">
        <f t="shared" si="27"/>
        <v>1106.4000000000001</v>
      </c>
    </row>
    <row r="436" spans="1:22" ht="14.15" customHeight="1">
      <c r="A436" s="157">
        <v>30</v>
      </c>
      <c r="B436" s="177" t="s">
        <v>55</v>
      </c>
      <c r="C436" s="177"/>
      <c r="D436" s="142" t="s">
        <v>128</v>
      </c>
      <c r="E436" s="178" t="s">
        <v>715</v>
      </c>
      <c r="F436" s="187" t="s">
        <v>714</v>
      </c>
      <c r="G436" s="187" t="s">
        <v>99</v>
      </c>
      <c r="H436" s="188" t="s">
        <v>134</v>
      </c>
      <c r="I436" s="191">
        <v>9.16</v>
      </c>
      <c r="J436" s="495">
        <v>1</v>
      </c>
      <c r="K436" s="495">
        <v>1</v>
      </c>
      <c r="L436" s="181">
        <v>120</v>
      </c>
      <c r="M436" s="181"/>
      <c r="N436" s="182" t="e">
        <f t="shared" si="24"/>
        <v>#DIV/0!</v>
      </c>
      <c r="O436" s="182">
        <f t="shared" si="25"/>
        <v>0</v>
      </c>
      <c r="P436" s="182"/>
      <c r="Q436" s="183">
        <f>IF(L436="nio",0,IF(L436&gt;0,VLOOKUP(G436,'3-Productie normen'!A:M,VLOOKUP(L436,'3-Productie normen'!N:P,2,FALSE),FALSE)))</f>
        <v>0</v>
      </c>
      <c r="R436" s="183">
        <f t="shared" si="26"/>
        <v>0</v>
      </c>
      <c r="S436" s="184">
        <f>VLOOKUP(G436,'3-Productie normen'!A:M,11,FALSE)</f>
        <v>1634.0300000000004</v>
      </c>
      <c r="T436" s="184"/>
      <c r="V436" s="140">
        <f t="shared" si="27"/>
        <v>1099.2</v>
      </c>
    </row>
    <row r="437" spans="1:22" ht="14.15" customHeight="1">
      <c r="A437" s="157">
        <v>31</v>
      </c>
      <c r="B437" s="177" t="s">
        <v>55</v>
      </c>
      <c r="C437" s="177"/>
      <c r="D437" s="192" t="s">
        <v>147</v>
      </c>
      <c r="E437" s="189" t="s">
        <v>716</v>
      </c>
      <c r="F437" s="190" t="s">
        <v>717</v>
      </c>
      <c r="G437" s="190" t="s">
        <v>99</v>
      </c>
      <c r="H437" s="179" t="s">
        <v>339</v>
      </c>
      <c r="I437" s="191">
        <v>30.98</v>
      </c>
      <c r="J437" s="495">
        <v>1</v>
      </c>
      <c r="K437" s="495">
        <v>1</v>
      </c>
      <c r="L437" s="181">
        <v>120</v>
      </c>
      <c r="M437" s="181"/>
      <c r="N437" s="182" t="e">
        <f t="shared" si="24"/>
        <v>#DIV/0!</v>
      </c>
      <c r="O437" s="182">
        <f t="shared" si="25"/>
        <v>0</v>
      </c>
      <c r="P437" s="182"/>
      <c r="Q437" s="183">
        <f>IF(L437="nio",0,IF(L437&gt;0,VLOOKUP(G437,'3-Productie normen'!A:M,VLOOKUP(L437,'3-Productie normen'!N:P,2,FALSE),FALSE)))</f>
        <v>0</v>
      </c>
      <c r="R437" s="183">
        <f t="shared" si="26"/>
        <v>0</v>
      </c>
      <c r="S437" s="184">
        <f>VLOOKUP(G437,'3-Productie normen'!A:M,11,FALSE)</f>
        <v>1634.0300000000004</v>
      </c>
      <c r="T437" s="184"/>
      <c r="V437" s="140">
        <f t="shared" si="27"/>
        <v>3717.6</v>
      </c>
    </row>
    <row r="438" spans="1:22" ht="14.15" customHeight="1">
      <c r="A438" s="157">
        <v>32</v>
      </c>
      <c r="B438" s="177" t="s">
        <v>55</v>
      </c>
      <c r="C438" s="177"/>
      <c r="D438" s="142" t="s">
        <v>185</v>
      </c>
      <c r="E438" s="178" t="s">
        <v>718</v>
      </c>
      <c r="F438" s="179" t="s">
        <v>371</v>
      </c>
      <c r="G438" s="179" t="s">
        <v>99</v>
      </c>
      <c r="H438" s="179" t="s">
        <v>131</v>
      </c>
      <c r="I438" s="191">
        <v>23.12</v>
      </c>
      <c r="J438" s="495">
        <v>1</v>
      </c>
      <c r="K438" s="495">
        <v>1</v>
      </c>
      <c r="L438" s="181">
        <v>120</v>
      </c>
      <c r="M438" s="181"/>
      <c r="N438" s="182" t="e">
        <f t="shared" si="24"/>
        <v>#DIV/0!</v>
      </c>
      <c r="O438" s="182">
        <f t="shared" si="25"/>
        <v>0</v>
      </c>
      <c r="P438" s="182"/>
      <c r="Q438" s="183">
        <f>IF(L438="nio",0,IF(L438&gt;0,VLOOKUP(G438,'3-Productie normen'!A:M,VLOOKUP(L438,'3-Productie normen'!N:P,2,FALSE),FALSE)))</f>
        <v>0</v>
      </c>
      <c r="R438" s="183">
        <f t="shared" si="26"/>
        <v>0</v>
      </c>
      <c r="S438" s="184">
        <f>VLOOKUP(G438,'3-Productie normen'!A:M,11,FALSE)</f>
        <v>1634.0300000000004</v>
      </c>
      <c r="T438" s="184"/>
      <c r="V438" s="140">
        <f t="shared" si="27"/>
        <v>2774.4</v>
      </c>
    </row>
    <row r="439" spans="1:22" ht="14.15" customHeight="1">
      <c r="A439" s="157">
        <v>33</v>
      </c>
      <c r="B439" s="177" t="s">
        <v>55</v>
      </c>
      <c r="C439" s="177"/>
      <c r="D439" s="142" t="s">
        <v>185</v>
      </c>
      <c r="E439" s="178" t="s">
        <v>719</v>
      </c>
      <c r="F439" s="137" t="s">
        <v>720</v>
      </c>
      <c r="G439" s="137" t="s">
        <v>99</v>
      </c>
      <c r="H439" s="179" t="s">
        <v>131</v>
      </c>
      <c r="I439" s="191">
        <v>11.32</v>
      </c>
      <c r="J439" s="495">
        <v>1</v>
      </c>
      <c r="K439" s="495">
        <v>1</v>
      </c>
      <c r="L439" s="181">
        <v>120</v>
      </c>
      <c r="M439" s="181"/>
      <c r="N439" s="182" t="e">
        <f t="shared" si="24"/>
        <v>#DIV/0!</v>
      </c>
      <c r="O439" s="182">
        <f t="shared" si="25"/>
        <v>0</v>
      </c>
      <c r="P439" s="182"/>
      <c r="Q439" s="183">
        <f>IF(L439="nio",0,IF(L439&gt;0,VLOOKUP(G439,'3-Productie normen'!A:M,VLOOKUP(L439,'3-Productie normen'!N:P,2,FALSE),FALSE)))</f>
        <v>0</v>
      </c>
      <c r="R439" s="183">
        <f t="shared" si="26"/>
        <v>0</v>
      </c>
      <c r="S439" s="184">
        <f>VLOOKUP(G439,'3-Productie normen'!A:M,11,FALSE)</f>
        <v>1634.0300000000004</v>
      </c>
      <c r="T439" s="184"/>
      <c r="V439" s="140">
        <f t="shared" si="27"/>
        <v>1358.4</v>
      </c>
    </row>
    <row r="440" spans="1:22" ht="14.15" customHeight="1">
      <c r="A440" s="157">
        <v>34</v>
      </c>
      <c r="B440" s="177" t="s">
        <v>55</v>
      </c>
      <c r="C440" s="177"/>
      <c r="D440" s="142" t="s">
        <v>185</v>
      </c>
      <c r="E440" s="178" t="s">
        <v>721</v>
      </c>
      <c r="F440" s="137" t="s">
        <v>720</v>
      </c>
      <c r="G440" s="137" t="s">
        <v>99</v>
      </c>
      <c r="H440" s="179" t="s">
        <v>131</v>
      </c>
      <c r="I440" s="191">
        <v>11.36</v>
      </c>
      <c r="J440" s="495">
        <v>1</v>
      </c>
      <c r="K440" s="495">
        <v>1</v>
      </c>
      <c r="L440" s="181">
        <v>120</v>
      </c>
      <c r="M440" s="181"/>
      <c r="N440" s="182" t="e">
        <f t="shared" si="24"/>
        <v>#DIV/0!</v>
      </c>
      <c r="O440" s="182">
        <f t="shared" si="25"/>
        <v>0</v>
      </c>
      <c r="P440" s="182"/>
      <c r="Q440" s="183">
        <f>IF(L440="nio",0,IF(L440&gt;0,VLOOKUP(G440,'3-Productie normen'!A:M,VLOOKUP(L440,'3-Productie normen'!N:P,2,FALSE),FALSE)))</f>
        <v>0</v>
      </c>
      <c r="R440" s="183">
        <f t="shared" si="26"/>
        <v>0</v>
      </c>
      <c r="S440" s="184">
        <f>VLOOKUP(G440,'3-Productie normen'!A:M,11,FALSE)</f>
        <v>1634.0300000000004</v>
      </c>
      <c r="T440" s="184"/>
      <c r="V440" s="140">
        <f t="shared" si="27"/>
        <v>1363.1999999999998</v>
      </c>
    </row>
    <row r="441" spans="1:22" ht="14.15" customHeight="1">
      <c r="A441" s="157">
        <v>35</v>
      </c>
      <c r="B441" s="177" t="s">
        <v>55</v>
      </c>
      <c r="C441" s="177"/>
      <c r="D441" s="142" t="s">
        <v>185</v>
      </c>
      <c r="E441" s="178" t="s">
        <v>722</v>
      </c>
      <c r="F441" s="137" t="s">
        <v>223</v>
      </c>
      <c r="G441" s="137" t="s">
        <v>99</v>
      </c>
      <c r="H441" s="179" t="s">
        <v>134</v>
      </c>
      <c r="I441" s="191">
        <v>43.49</v>
      </c>
      <c r="J441" s="495">
        <v>1</v>
      </c>
      <c r="K441" s="495">
        <v>1</v>
      </c>
      <c r="L441" s="181">
        <v>120</v>
      </c>
      <c r="M441" s="181"/>
      <c r="N441" s="182" t="e">
        <f t="shared" si="24"/>
        <v>#DIV/0!</v>
      </c>
      <c r="O441" s="182">
        <f t="shared" si="25"/>
        <v>0</v>
      </c>
      <c r="P441" s="182"/>
      <c r="Q441" s="183">
        <f>IF(L441="nio",0,IF(L441&gt;0,VLOOKUP(G441,'3-Productie normen'!A:M,VLOOKUP(L441,'3-Productie normen'!N:P,2,FALSE),FALSE)))</f>
        <v>0</v>
      </c>
      <c r="R441" s="183">
        <f t="shared" si="26"/>
        <v>0</v>
      </c>
      <c r="S441" s="184">
        <f>VLOOKUP(G441,'3-Productie normen'!A:M,11,FALSE)</f>
        <v>1634.0300000000004</v>
      </c>
      <c r="T441" s="184"/>
      <c r="V441" s="140">
        <f t="shared" si="27"/>
        <v>5218.8</v>
      </c>
    </row>
    <row r="442" spans="1:22" ht="14.15" customHeight="1">
      <c r="A442" s="157">
        <v>36</v>
      </c>
      <c r="B442" s="177" t="s">
        <v>55</v>
      </c>
      <c r="C442" s="177"/>
      <c r="D442" s="142" t="s">
        <v>188</v>
      </c>
      <c r="E442" s="178" t="s">
        <v>723</v>
      </c>
      <c r="F442" s="137" t="s">
        <v>724</v>
      </c>
      <c r="G442" s="137" t="s">
        <v>99</v>
      </c>
      <c r="H442" s="179" t="s">
        <v>131</v>
      </c>
      <c r="I442" s="191">
        <v>11.36</v>
      </c>
      <c r="J442" s="495">
        <v>1</v>
      </c>
      <c r="K442" s="495">
        <v>1</v>
      </c>
      <c r="L442" s="181">
        <v>120</v>
      </c>
      <c r="M442" s="181"/>
      <c r="N442" s="182" t="e">
        <f t="shared" si="24"/>
        <v>#DIV/0!</v>
      </c>
      <c r="O442" s="182">
        <f t="shared" si="25"/>
        <v>0</v>
      </c>
      <c r="P442" s="182"/>
      <c r="Q442" s="183">
        <f>IF(L442="nio",0,IF(L442&gt;0,VLOOKUP(G442,'3-Productie normen'!A:M,VLOOKUP(L442,'3-Productie normen'!N:P,2,FALSE),FALSE)))</f>
        <v>0</v>
      </c>
      <c r="R442" s="183">
        <f t="shared" si="26"/>
        <v>0</v>
      </c>
      <c r="S442" s="184">
        <f>VLOOKUP(G442,'3-Productie normen'!A:M,11,FALSE)</f>
        <v>1634.0300000000004</v>
      </c>
      <c r="T442" s="184"/>
      <c r="V442" s="140">
        <f t="shared" si="27"/>
        <v>1363.1999999999998</v>
      </c>
    </row>
    <row r="443" spans="1:22" ht="14.15" customHeight="1">
      <c r="A443" s="157">
        <v>37</v>
      </c>
      <c r="B443" s="177" t="s">
        <v>55</v>
      </c>
      <c r="C443" s="177"/>
      <c r="D443" s="142" t="s">
        <v>188</v>
      </c>
      <c r="E443" s="178" t="s">
        <v>725</v>
      </c>
      <c r="F443" s="137" t="s">
        <v>724</v>
      </c>
      <c r="G443" s="137" t="s">
        <v>99</v>
      </c>
      <c r="H443" s="179" t="s">
        <v>131</v>
      </c>
      <c r="I443" s="191">
        <v>11.36</v>
      </c>
      <c r="J443" s="495">
        <v>1</v>
      </c>
      <c r="K443" s="495">
        <v>1</v>
      </c>
      <c r="L443" s="181">
        <v>120</v>
      </c>
      <c r="M443" s="181"/>
      <c r="N443" s="182" t="e">
        <f t="shared" si="24"/>
        <v>#DIV/0!</v>
      </c>
      <c r="O443" s="182">
        <f t="shared" si="25"/>
        <v>0</v>
      </c>
      <c r="P443" s="182"/>
      <c r="Q443" s="183">
        <f>IF(L443="nio",0,IF(L443&gt;0,VLOOKUP(G443,'3-Productie normen'!A:M,VLOOKUP(L443,'3-Productie normen'!N:P,2,FALSE),FALSE)))</f>
        <v>0</v>
      </c>
      <c r="R443" s="183">
        <f t="shared" si="26"/>
        <v>0</v>
      </c>
      <c r="S443" s="184">
        <f>VLOOKUP(G443,'3-Productie normen'!A:M,11,FALSE)</f>
        <v>1634.0300000000004</v>
      </c>
      <c r="T443" s="184"/>
      <c r="V443" s="140">
        <f t="shared" si="27"/>
        <v>1363.1999999999998</v>
      </c>
    </row>
    <row r="444" spans="1:22" ht="14.15" customHeight="1">
      <c r="A444" s="157">
        <v>38</v>
      </c>
      <c r="B444" s="177" t="s">
        <v>55</v>
      </c>
      <c r="C444" s="177"/>
      <c r="D444" s="142" t="s">
        <v>188</v>
      </c>
      <c r="E444" s="178" t="s">
        <v>726</v>
      </c>
      <c r="F444" s="137" t="s">
        <v>727</v>
      </c>
      <c r="G444" s="137" t="s">
        <v>99</v>
      </c>
      <c r="H444" s="179" t="s">
        <v>131</v>
      </c>
      <c r="I444" s="191">
        <v>18.25</v>
      </c>
      <c r="J444" s="495">
        <v>1</v>
      </c>
      <c r="K444" s="495">
        <v>1</v>
      </c>
      <c r="L444" s="181">
        <v>120</v>
      </c>
      <c r="M444" s="181"/>
      <c r="N444" s="182" t="e">
        <f t="shared" si="24"/>
        <v>#DIV/0!</v>
      </c>
      <c r="O444" s="182">
        <f t="shared" si="25"/>
        <v>0</v>
      </c>
      <c r="P444" s="182"/>
      <c r="Q444" s="183">
        <f>IF(L444="nio",0,IF(L444&gt;0,VLOOKUP(G444,'3-Productie normen'!A:M,VLOOKUP(L444,'3-Productie normen'!N:P,2,FALSE),FALSE)))</f>
        <v>0</v>
      </c>
      <c r="R444" s="183">
        <f t="shared" si="26"/>
        <v>0</v>
      </c>
      <c r="S444" s="184">
        <f>VLOOKUP(G444,'3-Productie normen'!A:M,11,FALSE)</f>
        <v>1634.0300000000004</v>
      </c>
      <c r="T444" s="184"/>
      <c r="V444" s="140">
        <f t="shared" si="27"/>
        <v>2190</v>
      </c>
    </row>
    <row r="445" spans="1:22" ht="14.15" customHeight="1">
      <c r="A445" s="157">
        <v>39</v>
      </c>
      <c r="B445" s="177" t="s">
        <v>55</v>
      </c>
      <c r="C445" s="177"/>
      <c r="D445" s="142" t="s">
        <v>188</v>
      </c>
      <c r="E445" s="178" t="s">
        <v>728</v>
      </c>
      <c r="F445" s="137" t="s">
        <v>727</v>
      </c>
      <c r="G445" s="137" t="s">
        <v>99</v>
      </c>
      <c r="H445" s="179" t="s">
        <v>131</v>
      </c>
      <c r="I445" s="191">
        <v>18.25</v>
      </c>
      <c r="J445" s="495">
        <v>1</v>
      </c>
      <c r="K445" s="495">
        <v>1</v>
      </c>
      <c r="L445" s="181">
        <v>120</v>
      </c>
      <c r="M445" s="181"/>
      <c r="N445" s="182" t="e">
        <f t="shared" si="24"/>
        <v>#DIV/0!</v>
      </c>
      <c r="O445" s="182">
        <f t="shared" si="25"/>
        <v>0</v>
      </c>
      <c r="P445" s="182"/>
      <c r="Q445" s="183">
        <f>IF(L445="nio",0,IF(L445&gt;0,VLOOKUP(G445,'3-Productie normen'!A:M,VLOOKUP(L445,'3-Productie normen'!N:P,2,FALSE),FALSE)))</f>
        <v>0</v>
      </c>
      <c r="R445" s="183">
        <f t="shared" si="26"/>
        <v>0</v>
      </c>
      <c r="S445" s="184">
        <f>VLOOKUP(G445,'3-Productie normen'!A:M,11,FALSE)</f>
        <v>1634.0300000000004</v>
      </c>
      <c r="T445" s="184"/>
      <c r="V445" s="140">
        <f t="shared" si="27"/>
        <v>2190</v>
      </c>
    </row>
    <row r="446" spans="1:22" ht="14.15" customHeight="1">
      <c r="A446" s="157">
        <v>40</v>
      </c>
      <c r="B446" s="177" t="s">
        <v>55</v>
      </c>
      <c r="C446" s="177"/>
      <c r="D446" s="142" t="s">
        <v>203</v>
      </c>
      <c r="E446" s="178" t="s">
        <v>729</v>
      </c>
      <c r="F446" s="137" t="s">
        <v>727</v>
      </c>
      <c r="G446" s="137" t="s">
        <v>99</v>
      </c>
      <c r="H446" s="179" t="s">
        <v>131</v>
      </c>
      <c r="I446" s="191">
        <v>18.260000000000002</v>
      </c>
      <c r="J446" s="495">
        <v>1</v>
      </c>
      <c r="K446" s="495">
        <v>1</v>
      </c>
      <c r="L446" s="181">
        <v>120</v>
      </c>
      <c r="M446" s="181"/>
      <c r="N446" s="182" t="e">
        <f t="shared" si="24"/>
        <v>#DIV/0!</v>
      </c>
      <c r="O446" s="182">
        <f t="shared" si="25"/>
        <v>0</v>
      </c>
      <c r="P446" s="182"/>
      <c r="Q446" s="183">
        <f>IF(L446="nio",0,IF(L446&gt;0,VLOOKUP(G446,'3-Productie normen'!A:M,VLOOKUP(L446,'3-Productie normen'!N:P,2,FALSE),FALSE)))</f>
        <v>0</v>
      </c>
      <c r="R446" s="183">
        <f t="shared" si="26"/>
        <v>0</v>
      </c>
      <c r="S446" s="184">
        <f>VLOOKUP(G446,'3-Productie normen'!A:M,11,FALSE)</f>
        <v>1634.0300000000004</v>
      </c>
      <c r="T446" s="184"/>
      <c r="V446" s="140">
        <f t="shared" si="27"/>
        <v>2191.2000000000003</v>
      </c>
    </row>
    <row r="447" spans="1:22" ht="14.15" customHeight="1">
      <c r="A447" s="157">
        <v>41</v>
      </c>
      <c r="B447" s="177" t="s">
        <v>55</v>
      </c>
      <c r="C447" s="177"/>
      <c r="D447" s="142" t="s">
        <v>203</v>
      </c>
      <c r="E447" s="178" t="s">
        <v>730</v>
      </c>
      <c r="F447" s="137" t="s">
        <v>727</v>
      </c>
      <c r="G447" s="137" t="s">
        <v>99</v>
      </c>
      <c r="H447" s="179" t="s">
        <v>131</v>
      </c>
      <c r="I447" s="191">
        <v>18.239999999999998</v>
      </c>
      <c r="J447" s="495">
        <v>1</v>
      </c>
      <c r="K447" s="495">
        <v>1</v>
      </c>
      <c r="L447" s="181">
        <v>120</v>
      </c>
      <c r="M447" s="181"/>
      <c r="N447" s="182" t="e">
        <f t="shared" si="24"/>
        <v>#DIV/0!</v>
      </c>
      <c r="O447" s="182">
        <f t="shared" si="25"/>
        <v>0</v>
      </c>
      <c r="P447" s="182"/>
      <c r="Q447" s="183">
        <f>IF(L447="nio",0,IF(L447&gt;0,VLOOKUP(G447,'3-Productie normen'!A:M,VLOOKUP(L447,'3-Productie normen'!N:P,2,FALSE),FALSE)))</f>
        <v>0</v>
      </c>
      <c r="R447" s="183">
        <f t="shared" si="26"/>
        <v>0</v>
      </c>
      <c r="S447" s="184">
        <f>VLOOKUP(G447,'3-Productie normen'!A:M,11,FALSE)</f>
        <v>1634.0300000000004</v>
      </c>
      <c r="T447" s="184"/>
      <c r="V447" s="140">
        <f t="shared" si="27"/>
        <v>2188.7999999999997</v>
      </c>
    </row>
    <row r="448" spans="1:22" ht="14.15" customHeight="1">
      <c r="A448" s="157">
        <v>42</v>
      </c>
      <c r="B448" s="177" t="s">
        <v>55</v>
      </c>
      <c r="C448" s="177"/>
      <c r="D448" s="142" t="s">
        <v>213</v>
      </c>
      <c r="E448" s="178" t="s">
        <v>731</v>
      </c>
      <c r="F448" s="137" t="s">
        <v>732</v>
      </c>
      <c r="G448" s="137" t="s">
        <v>99</v>
      </c>
      <c r="H448" s="179" t="s">
        <v>131</v>
      </c>
      <c r="I448" s="191">
        <v>21.69</v>
      </c>
      <c r="J448" s="495">
        <v>1</v>
      </c>
      <c r="K448" s="495">
        <v>1</v>
      </c>
      <c r="L448" s="181">
        <v>120</v>
      </c>
      <c r="M448" s="181"/>
      <c r="N448" s="182" t="e">
        <f t="shared" si="24"/>
        <v>#DIV/0!</v>
      </c>
      <c r="O448" s="182">
        <f t="shared" si="25"/>
        <v>0</v>
      </c>
      <c r="P448" s="182"/>
      <c r="Q448" s="183">
        <f>IF(L448="nio",0,IF(L448&gt;0,VLOOKUP(G448,'3-Productie normen'!A:M,VLOOKUP(L448,'3-Productie normen'!N:P,2,FALSE),FALSE)))</f>
        <v>0</v>
      </c>
      <c r="R448" s="183">
        <f t="shared" si="26"/>
        <v>0</v>
      </c>
      <c r="S448" s="184">
        <f>VLOOKUP(G448,'3-Productie normen'!A:M,11,FALSE)</f>
        <v>1634.0300000000004</v>
      </c>
      <c r="T448" s="184"/>
      <c r="V448" s="140">
        <f t="shared" si="27"/>
        <v>2602.8000000000002</v>
      </c>
    </row>
    <row r="449" spans="1:22" ht="14.15" customHeight="1">
      <c r="A449" s="157">
        <v>43</v>
      </c>
      <c r="B449" s="177" t="s">
        <v>55</v>
      </c>
      <c r="C449" s="177"/>
      <c r="D449" s="142" t="s">
        <v>219</v>
      </c>
      <c r="E449" s="178" t="s">
        <v>733</v>
      </c>
      <c r="F449" s="137" t="s">
        <v>227</v>
      </c>
      <c r="G449" s="137" t="s">
        <v>99</v>
      </c>
      <c r="H449" s="179" t="s">
        <v>131</v>
      </c>
      <c r="I449" s="191">
        <v>23.12</v>
      </c>
      <c r="J449" s="495">
        <v>1</v>
      </c>
      <c r="K449" s="495">
        <v>1</v>
      </c>
      <c r="L449" s="181">
        <v>120</v>
      </c>
      <c r="M449" s="181"/>
      <c r="N449" s="182" t="e">
        <f t="shared" si="24"/>
        <v>#DIV/0!</v>
      </c>
      <c r="O449" s="182">
        <f t="shared" si="25"/>
        <v>0</v>
      </c>
      <c r="P449" s="182"/>
      <c r="Q449" s="183">
        <f>IF(L449="nio",0,IF(L449&gt;0,VLOOKUP(G449,'3-Productie normen'!A:M,VLOOKUP(L449,'3-Productie normen'!N:P,2,FALSE),FALSE)))</f>
        <v>0</v>
      </c>
      <c r="R449" s="183">
        <f t="shared" si="26"/>
        <v>0</v>
      </c>
      <c r="S449" s="184">
        <f>VLOOKUP(G449,'3-Productie normen'!A:M,11,FALSE)</f>
        <v>1634.0300000000004</v>
      </c>
      <c r="T449" s="184"/>
      <c r="V449" s="140">
        <f t="shared" si="27"/>
        <v>2774.4</v>
      </c>
    </row>
    <row r="450" spans="1:22" ht="14.15" customHeight="1">
      <c r="A450" s="157">
        <v>44</v>
      </c>
      <c r="B450" s="177" t="s">
        <v>55</v>
      </c>
      <c r="C450" s="177"/>
      <c r="D450" s="142" t="s">
        <v>245</v>
      </c>
      <c r="E450" s="178" t="s">
        <v>734</v>
      </c>
      <c r="F450" s="137" t="s">
        <v>735</v>
      </c>
      <c r="G450" s="137" t="s">
        <v>99</v>
      </c>
      <c r="H450" s="179" t="s">
        <v>131</v>
      </c>
      <c r="I450" s="191">
        <v>9.59</v>
      </c>
      <c r="J450" s="495">
        <v>1</v>
      </c>
      <c r="K450" s="495">
        <v>1</v>
      </c>
      <c r="L450" s="181">
        <v>120</v>
      </c>
      <c r="M450" s="181"/>
      <c r="N450" s="182" t="e">
        <f t="shared" si="24"/>
        <v>#DIV/0!</v>
      </c>
      <c r="O450" s="182">
        <f t="shared" si="25"/>
        <v>0</v>
      </c>
      <c r="P450" s="182"/>
      <c r="Q450" s="183">
        <f>IF(L450="nio",0,IF(L450&gt;0,VLOOKUP(G450,'3-Productie normen'!A:M,VLOOKUP(L450,'3-Productie normen'!N:P,2,FALSE),FALSE)))</f>
        <v>0</v>
      </c>
      <c r="R450" s="183">
        <f t="shared" si="26"/>
        <v>0</v>
      </c>
      <c r="S450" s="184">
        <f>VLOOKUP(G450,'3-Productie normen'!A:M,11,FALSE)</f>
        <v>1634.0300000000004</v>
      </c>
      <c r="T450" s="184"/>
      <c r="V450" s="140">
        <f t="shared" si="27"/>
        <v>1150.8</v>
      </c>
    </row>
    <row r="451" spans="1:22" ht="14.15" customHeight="1">
      <c r="A451" s="157">
        <v>45</v>
      </c>
      <c r="B451" s="177" t="s">
        <v>55</v>
      </c>
      <c r="C451" s="177"/>
      <c r="D451" s="142" t="s">
        <v>249</v>
      </c>
      <c r="E451" s="178" t="s">
        <v>736</v>
      </c>
      <c r="F451" s="177" t="s">
        <v>737</v>
      </c>
      <c r="G451" s="177" t="s">
        <v>99</v>
      </c>
      <c r="H451" s="179" t="s">
        <v>134</v>
      </c>
      <c r="I451" s="180">
        <v>19.04</v>
      </c>
      <c r="J451" s="495">
        <v>1</v>
      </c>
      <c r="K451" s="495">
        <v>1</v>
      </c>
      <c r="L451" s="181">
        <v>120</v>
      </c>
      <c r="M451" s="181"/>
      <c r="N451" s="182" t="e">
        <f t="shared" si="24"/>
        <v>#DIV/0!</v>
      </c>
      <c r="O451" s="182">
        <f t="shared" si="25"/>
        <v>0</v>
      </c>
      <c r="P451" s="182"/>
      <c r="Q451" s="183">
        <f>IF(L451="nio",0,IF(L451&gt;0,VLOOKUP(G451,'3-Productie normen'!A:M,VLOOKUP(L451,'3-Productie normen'!N:P,2,FALSE),FALSE)))</f>
        <v>0</v>
      </c>
      <c r="R451" s="183">
        <f t="shared" si="26"/>
        <v>0</v>
      </c>
      <c r="S451" s="184">
        <f>VLOOKUP(G451,'3-Productie normen'!A:M,11,FALSE)</f>
        <v>1634.0300000000004</v>
      </c>
      <c r="T451" s="184"/>
      <c r="V451" s="140">
        <f t="shared" si="27"/>
        <v>2284.7999999999997</v>
      </c>
    </row>
    <row r="452" spans="1:22" ht="14.15" customHeight="1">
      <c r="A452" s="157">
        <v>46</v>
      </c>
      <c r="B452" s="177" t="s">
        <v>55</v>
      </c>
      <c r="C452" s="177"/>
      <c r="D452" s="142" t="s">
        <v>262</v>
      </c>
      <c r="E452" s="178" t="s">
        <v>738</v>
      </c>
      <c r="F452" s="177" t="s">
        <v>371</v>
      </c>
      <c r="G452" s="177" t="s">
        <v>99</v>
      </c>
      <c r="H452" s="179" t="s">
        <v>131</v>
      </c>
      <c r="I452" s="180">
        <v>11.36</v>
      </c>
      <c r="J452" s="495">
        <v>1</v>
      </c>
      <c r="K452" s="495">
        <v>1</v>
      </c>
      <c r="L452" s="181">
        <v>120</v>
      </c>
      <c r="M452" s="181"/>
      <c r="N452" s="182" t="e">
        <f t="shared" si="24"/>
        <v>#DIV/0!</v>
      </c>
      <c r="O452" s="182">
        <f t="shared" si="25"/>
        <v>0</v>
      </c>
      <c r="P452" s="182"/>
      <c r="Q452" s="183">
        <f>IF(L452="nio",0,IF(L452&gt;0,VLOOKUP(G452,'3-Productie normen'!A:M,VLOOKUP(L452,'3-Productie normen'!N:P,2,FALSE),FALSE)))</f>
        <v>0</v>
      </c>
      <c r="R452" s="183">
        <f t="shared" si="26"/>
        <v>0</v>
      </c>
      <c r="S452" s="184">
        <f>VLOOKUP(G452,'3-Productie normen'!A:M,11,FALSE)</f>
        <v>1634.0300000000004</v>
      </c>
      <c r="T452" s="184"/>
      <c r="V452" s="140">
        <f t="shared" si="27"/>
        <v>1363.1999999999998</v>
      </c>
    </row>
    <row r="453" spans="1:22" ht="14.15" customHeight="1">
      <c r="A453" s="157">
        <v>47</v>
      </c>
      <c r="B453" s="177" t="s">
        <v>55</v>
      </c>
      <c r="C453" s="177"/>
      <c r="D453" s="142" t="s">
        <v>262</v>
      </c>
      <c r="E453" s="178" t="s">
        <v>739</v>
      </c>
      <c r="F453" s="177" t="s">
        <v>371</v>
      </c>
      <c r="G453" s="177" t="s">
        <v>99</v>
      </c>
      <c r="H453" s="179" t="s">
        <v>131</v>
      </c>
      <c r="I453" s="180">
        <v>11.32</v>
      </c>
      <c r="J453" s="495">
        <v>1</v>
      </c>
      <c r="K453" s="495">
        <v>1</v>
      </c>
      <c r="L453" s="181">
        <v>120</v>
      </c>
      <c r="M453" s="181"/>
      <c r="N453" s="182" t="e">
        <f t="shared" si="24"/>
        <v>#DIV/0!</v>
      </c>
      <c r="O453" s="182">
        <f t="shared" si="25"/>
        <v>0</v>
      </c>
      <c r="P453" s="182"/>
      <c r="Q453" s="183">
        <f>IF(L453="nio",0,IF(L453&gt;0,VLOOKUP(G453,'3-Productie normen'!A:M,VLOOKUP(L453,'3-Productie normen'!N:P,2,FALSE),FALSE)))</f>
        <v>0</v>
      </c>
      <c r="R453" s="183">
        <f t="shared" si="26"/>
        <v>0</v>
      </c>
      <c r="S453" s="184">
        <f>VLOOKUP(G453,'3-Productie normen'!A:M,11,FALSE)</f>
        <v>1634.0300000000004</v>
      </c>
      <c r="T453" s="184"/>
      <c r="V453" s="140">
        <f t="shared" si="27"/>
        <v>1358.4</v>
      </c>
    </row>
    <row r="454" spans="1:22" ht="14.15" customHeight="1">
      <c r="A454" s="157">
        <v>48</v>
      </c>
      <c r="B454" s="177" t="s">
        <v>55</v>
      </c>
      <c r="C454" s="177"/>
      <c r="D454" s="142" t="s">
        <v>262</v>
      </c>
      <c r="E454" s="178" t="s">
        <v>740</v>
      </c>
      <c r="F454" s="179" t="s">
        <v>371</v>
      </c>
      <c r="G454" s="179" t="s">
        <v>99</v>
      </c>
      <c r="H454" s="179" t="s">
        <v>131</v>
      </c>
      <c r="I454" s="180">
        <v>11.36</v>
      </c>
      <c r="J454" s="495">
        <v>1</v>
      </c>
      <c r="K454" s="495">
        <v>1</v>
      </c>
      <c r="L454" s="181">
        <v>120</v>
      </c>
      <c r="M454" s="181"/>
      <c r="N454" s="182" t="e">
        <f t="shared" si="24"/>
        <v>#DIV/0!</v>
      </c>
      <c r="O454" s="182">
        <f t="shared" si="25"/>
        <v>0</v>
      </c>
      <c r="P454" s="182"/>
      <c r="Q454" s="183">
        <f>IF(L454="nio",0,IF(L454&gt;0,VLOOKUP(G454,'3-Productie normen'!A:M,VLOOKUP(L454,'3-Productie normen'!N:P,2,FALSE),FALSE)))</f>
        <v>0</v>
      </c>
      <c r="R454" s="183">
        <f t="shared" si="26"/>
        <v>0</v>
      </c>
      <c r="S454" s="184">
        <f>VLOOKUP(G454,'3-Productie normen'!A:M,11,FALSE)</f>
        <v>1634.0300000000004</v>
      </c>
      <c r="T454" s="184"/>
      <c r="V454" s="140">
        <f t="shared" si="27"/>
        <v>1363.1999999999998</v>
      </c>
    </row>
    <row r="455" spans="1:22" ht="14.15" customHeight="1">
      <c r="A455" s="157">
        <v>49</v>
      </c>
      <c r="B455" s="177" t="s">
        <v>55</v>
      </c>
      <c r="C455" s="177"/>
      <c r="D455" s="142" t="s">
        <v>279</v>
      </c>
      <c r="E455" s="178" t="s">
        <v>741</v>
      </c>
      <c r="F455" s="179" t="s">
        <v>724</v>
      </c>
      <c r="G455" s="179" t="s">
        <v>99</v>
      </c>
      <c r="H455" s="179" t="s">
        <v>131</v>
      </c>
      <c r="I455" s="180">
        <v>11.32</v>
      </c>
      <c r="J455" s="495">
        <v>1</v>
      </c>
      <c r="K455" s="495">
        <v>1</v>
      </c>
      <c r="L455" s="181">
        <v>120</v>
      </c>
      <c r="M455" s="181"/>
      <c r="N455" s="182" t="e">
        <f t="shared" si="24"/>
        <v>#DIV/0!</v>
      </c>
      <c r="O455" s="182">
        <f t="shared" si="25"/>
        <v>0</v>
      </c>
      <c r="P455" s="182"/>
      <c r="Q455" s="183">
        <f>IF(L455="nio",0,IF(L455&gt;0,VLOOKUP(G455,'3-Productie normen'!A:M,VLOOKUP(L455,'3-Productie normen'!N:P,2,FALSE),FALSE)))</f>
        <v>0</v>
      </c>
      <c r="R455" s="183">
        <f t="shared" si="26"/>
        <v>0</v>
      </c>
      <c r="S455" s="184">
        <f>VLOOKUP(G455,'3-Productie normen'!A:M,11,FALSE)</f>
        <v>1634.0300000000004</v>
      </c>
      <c r="T455" s="184"/>
      <c r="V455" s="140">
        <f t="shared" si="27"/>
        <v>1358.4</v>
      </c>
    </row>
    <row r="456" spans="1:22" ht="14.15" customHeight="1">
      <c r="A456" s="157">
        <v>50</v>
      </c>
      <c r="B456" s="177" t="s">
        <v>55</v>
      </c>
      <c r="C456" s="177"/>
      <c r="D456" s="142" t="s">
        <v>279</v>
      </c>
      <c r="E456" s="178" t="s">
        <v>742</v>
      </c>
      <c r="F456" s="179" t="s">
        <v>724</v>
      </c>
      <c r="G456" s="179" t="s">
        <v>99</v>
      </c>
      <c r="H456" s="179" t="s">
        <v>131</v>
      </c>
      <c r="I456" s="180">
        <v>11.36</v>
      </c>
      <c r="J456" s="495">
        <v>1</v>
      </c>
      <c r="K456" s="495">
        <v>1</v>
      </c>
      <c r="L456" s="181">
        <v>120</v>
      </c>
      <c r="M456" s="181"/>
      <c r="N456" s="182" t="e">
        <f t="shared" si="24"/>
        <v>#DIV/0!</v>
      </c>
      <c r="O456" s="182">
        <f t="shared" si="25"/>
        <v>0</v>
      </c>
      <c r="P456" s="182"/>
      <c r="Q456" s="183">
        <f>IF(L456="nio",0,IF(L456&gt;0,VLOOKUP(G456,'3-Productie normen'!A:M,VLOOKUP(L456,'3-Productie normen'!N:P,2,FALSE),FALSE)))</f>
        <v>0</v>
      </c>
      <c r="R456" s="183">
        <f t="shared" si="26"/>
        <v>0</v>
      </c>
      <c r="S456" s="184">
        <f>VLOOKUP(G456,'3-Productie normen'!A:M,11,FALSE)</f>
        <v>1634.0300000000004</v>
      </c>
      <c r="T456" s="184"/>
      <c r="V456" s="140">
        <f t="shared" si="27"/>
        <v>1363.1999999999998</v>
      </c>
    </row>
    <row r="457" spans="1:22" ht="14.15" customHeight="1">
      <c r="A457" s="157">
        <v>51</v>
      </c>
      <c r="B457" s="177" t="s">
        <v>55</v>
      </c>
      <c r="C457" s="177"/>
      <c r="D457" s="142" t="s">
        <v>279</v>
      </c>
      <c r="E457" s="178" t="s">
        <v>743</v>
      </c>
      <c r="F457" s="179" t="s">
        <v>371</v>
      </c>
      <c r="G457" s="179" t="s">
        <v>99</v>
      </c>
      <c r="H457" s="179" t="s">
        <v>134</v>
      </c>
      <c r="I457" s="180">
        <v>26.37</v>
      </c>
      <c r="J457" s="495">
        <v>1</v>
      </c>
      <c r="K457" s="495">
        <v>1</v>
      </c>
      <c r="L457" s="181">
        <v>120</v>
      </c>
      <c r="M457" s="181"/>
      <c r="N457" s="182" t="e">
        <f t="shared" ref="N457:N520" si="28">IF(L457="nio",0,IF(L457&gt;0,L457*I457/Q457,0))*J457</f>
        <v>#DIV/0!</v>
      </c>
      <c r="O457" s="182">
        <f t="shared" ref="O457:O520" si="29">IF(M457&gt;0,M457*I457/R457,0)*K457</f>
        <v>0</v>
      </c>
      <c r="P457" s="182"/>
      <c r="Q457" s="183">
        <f>IF(L457="nio",0,IF(L457&gt;0,VLOOKUP(G457,'3-Productie normen'!A:M,VLOOKUP(L457,'3-Productie normen'!N:P,2,FALSE),FALSE)))</f>
        <v>0</v>
      </c>
      <c r="R457" s="183">
        <f t="shared" ref="R457:R520" si="30">IF(M457&gt;0,Q457*$R$7,0)</f>
        <v>0</v>
      </c>
      <c r="S457" s="184">
        <f>VLOOKUP(G457,'3-Productie normen'!A:M,11,FALSE)</f>
        <v>1634.0300000000004</v>
      </c>
      <c r="T457" s="184"/>
      <c r="V457" s="140">
        <f t="shared" ref="V457:V520" si="31">SUM(L457:M457)*I457</f>
        <v>3164.4</v>
      </c>
    </row>
    <row r="458" spans="1:22" ht="14.15" customHeight="1">
      <c r="A458" s="157">
        <v>52</v>
      </c>
      <c r="B458" s="177" t="s">
        <v>55</v>
      </c>
      <c r="C458" s="177"/>
      <c r="D458" s="142" t="s">
        <v>292</v>
      </c>
      <c r="E458" s="178" t="s">
        <v>744</v>
      </c>
      <c r="F458" s="186" t="s">
        <v>745</v>
      </c>
      <c r="G458" s="186" t="s">
        <v>99</v>
      </c>
      <c r="H458" s="179" t="s">
        <v>339</v>
      </c>
      <c r="I458" s="180">
        <v>36.770000000000003</v>
      </c>
      <c r="J458" s="495">
        <v>1</v>
      </c>
      <c r="K458" s="495">
        <v>1</v>
      </c>
      <c r="L458" s="181">
        <v>120</v>
      </c>
      <c r="M458" s="181"/>
      <c r="N458" s="182" t="e">
        <f t="shared" si="28"/>
        <v>#DIV/0!</v>
      </c>
      <c r="O458" s="182">
        <f t="shared" si="29"/>
        <v>0</v>
      </c>
      <c r="P458" s="182"/>
      <c r="Q458" s="183">
        <f>IF(L458="nio",0,IF(L458&gt;0,VLOOKUP(G458,'3-Productie normen'!A:M,VLOOKUP(L458,'3-Productie normen'!N:P,2,FALSE),FALSE)))</f>
        <v>0</v>
      </c>
      <c r="R458" s="183">
        <f t="shared" si="30"/>
        <v>0</v>
      </c>
      <c r="S458" s="184">
        <f>VLOOKUP(G458,'3-Productie normen'!A:M,11,FALSE)</f>
        <v>1634.0300000000004</v>
      </c>
      <c r="T458" s="184"/>
      <c r="V458" s="140">
        <f t="shared" si="31"/>
        <v>4412.4000000000005</v>
      </c>
    </row>
    <row r="459" spans="1:22" ht="14.15" customHeight="1">
      <c r="A459" s="157">
        <v>53</v>
      </c>
      <c r="B459" s="177" t="s">
        <v>55</v>
      </c>
      <c r="C459" s="177"/>
      <c r="D459" s="142" t="s">
        <v>292</v>
      </c>
      <c r="E459" s="178" t="s">
        <v>746</v>
      </c>
      <c r="F459" s="187" t="s">
        <v>371</v>
      </c>
      <c r="G459" s="187" t="s">
        <v>99</v>
      </c>
      <c r="H459" s="188" t="s">
        <v>339</v>
      </c>
      <c r="I459" s="180">
        <v>28.25</v>
      </c>
      <c r="J459" s="495">
        <v>1</v>
      </c>
      <c r="K459" s="495">
        <v>1</v>
      </c>
      <c r="L459" s="181">
        <v>120</v>
      </c>
      <c r="M459" s="181"/>
      <c r="N459" s="182" t="e">
        <f t="shared" si="28"/>
        <v>#DIV/0!</v>
      </c>
      <c r="O459" s="182">
        <f t="shared" si="29"/>
        <v>0</v>
      </c>
      <c r="P459" s="182"/>
      <c r="Q459" s="183">
        <f>IF(L459="nio",0,IF(L459&gt;0,VLOOKUP(G459,'3-Productie normen'!A:M,VLOOKUP(L459,'3-Productie normen'!N:P,2,FALSE),FALSE)))</f>
        <v>0</v>
      </c>
      <c r="R459" s="183">
        <f t="shared" si="30"/>
        <v>0</v>
      </c>
      <c r="S459" s="184">
        <f>VLOOKUP(G459,'3-Productie normen'!A:M,11,FALSE)</f>
        <v>1634.0300000000004</v>
      </c>
      <c r="T459" s="184"/>
      <c r="V459" s="140">
        <f t="shared" si="31"/>
        <v>3390</v>
      </c>
    </row>
    <row r="460" spans="1:22" ht="14.15" customHeight="1">
      <c r="A460" s="157">
        <v>54</v>
      </c>
      <c r="B460" s="177" t="s">
        <v>55</v>
      </c>
      <c r="C460" s="177"/>
      <c r="D460" s="192" t="s">
        <v>296</v>
      </c>
      <c r="E460" s="189" t="s">
        <v>747</v>
      </c>
      <c r="F460" s="190" t="s">
        <v>724</v>
      </c>
      <c r="G460" s="190" t="s">
        <v>99</v>
      </c>
      <c r="H460" s="179" t="s">
        <v>134</v>
      </c>
      <c r="I460" s="180">
        <v>19.75</v>
      </c>
      <c r="J460" s="495">
        <v>1</v>
      </c>
      <c r="K460" s="495">
        <v>1</v>
      </c>
      <c r="L460" s="181">
        <v>120</v>
      </c>
      <c r="M460" s="181"/>
      <c r="N460" s="182" t="e">
        <f t="shared" si="28"/>
        <v>#DIV/0!</v>
      </c>
      <c r="O460" s="182">
        <f t="shared" si="29"/>
        <v>0</v>
      </c>
      <c r="P460" s="182"/>
      <c r="Q460" s="183">
        <f>IF(L460="nio",0,IF(L460&gt;0,VLOOKUP(G460,'3-Productie normen'!A:M,VLOOKUP(L460,'3-Productie normen'!N:P,2,FALSE),FALSE)))</f>
        <v>0</v>
      </c>
      <c r="R460" s="183">
        <f t="shared" si="30"/>
        <v>0</v>
      </c>
      <c r="S460" s="184">
        <f>VLOOKUP(G460,'3-Productie normen'!A:M,11,FALSE)</f>
        <v>1634.0300000000004</v>
      </c>
      <c r="T460" s="184"/>
      <c r="V460" s="140">
        <f t="shared" si="31"/>
        <v>2370</v>
      </c>
    </row>
    <row r="461" spans="1:22" ht="14.15" customHeight="1">
      <c r="A461" s="157">
        <v>55</v>
      </c>
      <c r="B461" s="177" t="s">
        <v>55</v>
      </c>
      <c r="C461" s="177"/>
      <c r="D461" s="142" t="s">
        <v>301</v>
      </c>
      <c r="E461" s="178" t="s">
        <v>748</v>
      </c>
      <c r="F461" s="179" t="s">
        <v>749</v>
      </c>
      <c r="G461" s="179" t="s">
        <v>99</v>
      </c>
      <c r="H461" s="179" t="s">
        <v>134</v>
      </c>
      <c r="I461" s="180">
        <v>19.63</v>
      </c>
      <c r="J461" s="495">
        <v>1</v>
      </c>
      <c r="K461" s="495">
        <v>1</v>
      </c>
      <c r="L461" s="181">
        <v>120</v>
      </c>
      <c r="M461" s="181"/>
      <c r="N461" s="182" t="e">
        <f t="shared" si="28"/>
        <v>#DIV/0!</v>
      </c>
      <c r="O461" s="182">
        <f t="shared" si="29"/>
        <v>0</v>
      </c>
      <c r="P461" s="182"/>
      <c r="Q461" s="183">
        <f>IF(L461="nio",0,IF(L461&gt;0,VLOOKUP(G461,'3-Productie normen'!A:M,VLOOKUP(L461,'3-Productie normen'!N:P,2,FALSE),FALSE)))</f>
        <v>0</v>
      </c>
      <c r="R461" s="183">
        <f t="shared" si="30"/>
        <v>0</v>
      </c>
      <c r="S461" s="184">
        <f>VLOOKUP(G461,'3-Productie normen'!A:M,11,FALSE)</f>
        <v>1634.0300000000004</v>
      </c>
      <c r="T461" s="184"/>
      <c r="V461" s="140">
        <f t="shared" si="31"/>
        <v>2355.6</v>
      </c>
    </row>
    <row r="462" spans="1:22" ht="14.15" customHeight="1">
      <c r="A462" s="157">
        <v>56</v>
      </c>
      <c r="B462" s="177" t="s">
        <v>55</v>
      </c>
      <c r="C462" s="177"/>
      <c r="D462" s="142" t="s">
        <v>301</v>
      </c>
      <c r="E462" s="178" t="s">
        <v>750</v>
      </c>
      <c r="F462" s="137" t="s">
        <v>371</v>
      </c>
      <c r="G462" s="137" t="s">
        <v>99</v>
      </c>
      <c r="H462" s="179" t="s">
        <v>751</v>
      </c>
      <c r="I462" s="180">
        <v>14.93</v>
      </c>
      <c r="J462" s="495">
        <v>1</v>
      </c>
      <c r="K462" s="495">
        <v>1</v>
      </c>
      <c r="L462" s="181">
        <v>120</v>
      </c>
      <c r="M462" s="181"/>
      <c r="N462" s="182" t="e">
        <f t="shared" si="28"/>
        <v>#DIV/0!</v>
      </c>
      <c r="O462" s="182">
        <f t="shared" si="29"/>
        <v>0</v>
      </c>
      <c r="P462" s="182"/>
      <c r="Q462" s="183">
        <f>IF(L462="nio",0,IF(L462&gt;0,VLOOKUP(G462,'3-Productie normen'!A:M,VLOOKUP(L462,'3-Productie normen'!N:P,2,FALSE),FALSE)))</f>
        <v>0</v>
      </c>
      <c r="R462" s="183">
        <f t="shared" si="30"/>
        <v>0</v>
      </c>
      <c r="S462" s="184">
        <f>VLOOKUP(G462,'3-Productie normen'!A:M,11,FALSE)</f>
        <v>1634.0300000000004</v>
      </c>
      <c r="T462" s="184"/>
      <c r="V462" s="140">
        <f t="shared" si="31"/>
        <v>1791.6</v>
      </c>
    </row>
    <row r="463" spans="1:22" ht="14.15" customHeight="1">
      <c r="A463" s="157">
        <v>57</v>
      </c>
      <c r="B463" s="177" t="s">
        <v>55</v>
      </c>
      <c r="C463" s="177"/>
      <c r="D463" s="142" t="s">
        <v>301</v>
      </c>
      <c r="E463" s="178" t="s">
        <v>752</v>
      </c>
      <c r="F463" s="137" t="s">
        <v>291</v>
      </c>
      <c r="G463" s="137" t="s">
        <v>99</v>
      </c>
      <c r="H463" s="179" t="s">
        <v>131</v>
      </c>
      <c r="I463" s="180">
        <v>43.74</v>
      </c>
      <c r="J463" s="495">
        <v>1</v>
      </c>
      <c r="K463" s="495">
        <v>1</v>
      </c>
      <c r="L463" s="181">
        <v>120</v>
      </c>
      <c r="M463" s="181"/>
      <c r="N463" s="182" t="e">
        <f t="shared" si="28"/>
        <v>#DIV/0!</v>
      </c>
      <c r="O463" s="182">
        <f t="shared" si="29"/>
        <v>0</v>
      </c>
      <c r="P463" s="182"/>
      <c r="Q463" s="183">
        <f>IF(L463="nio",0,IF(L463&gt;0,VLOOKUP(G463,'3-Productie normen'!A:M,VLOOKUP(L463,'3-Productie normen'!N:P,2,FALSE),FALSE)))</f>
        <v>0</v>
      </c>
      <c r="R463" s="183">
        <f t="shared" si="30"/>
        <v>0</v>
      </c>
      <c r="S463" s="184">
        <f>VLOOKUP(G463,'3-Productie normen'!A:M,11,FALSE)</f>
        <v>1634.0300000000004</v>
      </c>
      <c r="T463" s="184"/>
      <c r="V463" s="140">
        <f t="shared" si="31"/>
        <v>5248.8</v>
      </c>
    </row>
    <row r="464" spans="1:22" ht="14.15" customHeight="1">
      <c r="A464" s="157">
        <v>58</v>
      </c>
      <c r="B464" s="177" t="s">
        <v>55</v>
      </c>
      <c r="C464" s="177"/>
      <c r="D464" s="142" t="s">
        <v>311</v>
      </c>
      <c r="E464" s="178" t="s">
        <v>753</v>
      </c>
      <c r="F464" s="137" t="s">
        <v>754</v>
      </c>
      <c r="G464" s="137" t="s">
        <v>99</v>
      </c>
      <c r="H464" s="179" t="s">
        <v>134</v>
      </c>
      <c r="I464" s="180">
        <v>24.36</v>
      </c>
      <c r="J464" s="495">
        <v>1</v>
      </c>
      <c r="K464" s="495">
        <v>1</v>
      </c>
      <c r="L464" s="181">
        <v>120</v>
      </c>
      <c r="M464" s="181"/>
      <c r="N464" s="182" t="e">
        <f t="shared" si="28"/>
        <v>#DIV/0!</v>
      </c>
      <c r="O464" s="182">
        <f t="shared" si="29"/>
        <v>0</v>
      </c>
      <c r="P464" s="182"/>
      <c r="Q464" s="183">
        <f>IF(L464="nio",0,IF(L464&gt;0,VLOOKUP(G464,'3-Productie normen'!A:M,VLOOKUP(L464,'3-Productie normen'!N:P,2,FALSE),FALSE)))</f>
        <v>0</v>
      </c>
      <c r="R464" s="183">
        <f t="shared" si="30"/>
        <v>0</v>
      </c>
      <c r="S464" s="184">
        <f>VLOOKUP(G464,'3-Productie normen'!A:M,11,FALSE)</f>
        <v>1634.0300000000004</v>
      </c>
      <c r="T464" s="184"/>
      <c r="V464" s="140">
        <f t="shared" si="31"/>
        <v>2923.2</v>
      </c>
    </row>
    <row r="465" spans="1:22" ht="14.15" customHeight="1">
      <c r="A465" s="157">
        <v>59</v>
      </c>
      <c r="B465" s="177" t="s">
        <v>55</v>
      </c>
      <c r="C465" s="177"/>
      <c r="D465" s="142" t="s">
        <v>311</v>
      </c>
      <c r="E465" s="178" t="s">
        <v>755</v>
      </c>
      <c r="F465" s="137" t="s">
        <v>371</v>
      </c>
      <c r="G465" s="137" t="s">
        <v>99</v>
      </c>
      <c r="H465" s="179" t="s">
        <v>134</v>
      </c>
      <c r="I465" s="180">
        <v>12.34</v>
      </c>
      <c r="J465" s="495">
        <v>1</v>
      </c>
      <c r="K465" s="495">
        <v>1</v>
      </c>
      <c r="L465" s="181">
        <v>120</v>
      </c>
      <c r="M465" s="181"/>
      <c r="N465" s="182" t="e">
        <f t="shared" si="28"/>
        <v>#DIV/0!</v>
      </c>
      <c r="O465" s="182">
        <f t="shared" si="29"/>
        <v>0</v>
      </c>
      <c r="P465" s="182"/>
      <c r="Q465" s="183">
        <f>IF(L465="nio",0,IF(L465&gt;0,VLOOKUP(G465,'3-Productie normen'!A:M,VLOOKUP(L465,'3-Productie normen'!N:P,2,FALSE),FALSE)))</f>
        <v>0</v>
      </c>
      <c r="R465" s="183">
        <f t="shared" si="30"/>
        <v>0</v>
      </c>
      <c r="S465" s="184">
        <f>VLOOKUP(G465,'3-Productie normen'!A:M,11,FALSE)</f>
        <v>1634.0300000000004</v>
      </c>
      <c r="T465" s="184"/>
      <c r="V465" s="140">
        <f t="shared" si="31"/>
        <v>1480.8</v>
      </c>
    </row>
    <row r="466" spans="1:22" ht="14.15" customHeight="1">
      <c r="A466" s="157">
        <v>60</v>
      </c>
      <c r="B466" s="177" t="s">
        <v>55</v>
      </c>
      <c r="C466" s="177"/>
      <c r="D466" s="142" t="s">
        <v>419</v>
      </c>
      <c r="E466" s="178" t="s">
        <v>756</v>
      </c>
      <c r="F466" s="137" t="s">
        <v>757</v>
      </c>
      <c r="G466" s="137" t="s">
        <v>99</v>
      </c>
      <c r="H466" s="179" t="s">
        <v>758</v>
      </c>
      <c r="I466" s="180">
        <v>137.94</v>
      </c>
      <c r="J466" s="495">
        <v>1</v>
      </c>
      <c r="K466" s="495">
        <v>1</v>
      </c>
      <c r="L466" s="181">
        <v>200</v>
      </c>
      <c r="M466" s="181"/>
      <c r="N466" s="182" t="e">
        <f t="shared" si="28"/>
        <v>#DIV/0!</v>
      </c>
      <c r="O466" s="182">
        <f t="shared" si="29"/>
        <v>0</v>
      </c>
      <c r="P466" s="182"/>
      <c r="Q466" s="183">
        <f>IF(L466="nio",0,IF(L466&gt;0,VLOOKUP(G466,'3-Productie normen'!A:M,VLOOKUP(L466,'3-Productie normen'!N:P,2,FALSE),FALSE)))</f>
        <v>0</v>
      </c>
      <c r="R466" s="183">
        <f t="shared" si="30"/>
        <v>0</v>
      </c>
      <c r="S466" s="184">
        <f>VLOOKUP(G466,'3-Productie normen'!A:M,11,FALSE)</f>
        <v>1634.0300000000004</v>
      </c>
      <c r="T466" s="184"/>
      <c r="V466" s="140">
        <f t="shared" si="31"/>
        <v>27588</v>
      </c>
    </row>
    <row r="467" spans="1:22" ht="14.15" customHeight="1">
      <c r="A467" s="157">
        <v>61</v>
      </c>
      <c r="B467" s="177" t="s">
        <v>55</v>
      </c>
      <c r="C467" s="177"/>
      <c r="D467" s="142" t="s">
        <v>292</v>
      </c>
      <c r="E467" s="178" t="s">
        <v>759</v>
      </c>
      <c r="F467" s="137" t="s">
        <v>760</v>
      </c>
      <c r="G467" s="137" t="s">
        <v>99</v>
      </c>
      <c r="H467" s="179" t="s">
        <v>134</v>
      </c>
      <c r="I467" s="180">
        <v>87.84</v>
      </c>
      <c r="J467" s="495">
        <v>1</v>
      </c>
      <c r="K467" s="495">
        <v>1</v>
      </c>
      <c r="L467" s="181">
        <v>200</v>
      </c>
      <c r="M467" s="181"/>
      <c r="N467" s="182" t="e">
        <f t="shared" si="28"/>
        <v>#DIV/0!</v>
      </c>
      <c r="O467" s="182">
        <f t="shared" si="29"/>
        <v>0</v>
      </c>
      <c r="P467" s="182"/>
      <c r="Q467" s="183">
        <f>IF(L467="nio",0,IF(L467&gt;0,VLOOKUP(G467,'3-Productie normen'!A:M,VLOOKUP(L467,'3-Productie normen'!N:P,2,FALSE),FALSE)))</f>
        <v>0</v>
      </c>
      <c r="R467" s="183">
        <f t="shared" si="30"/>
        <v>0</v>
      </c>
      <c r="S467" s="184">
        <f>VLOOKUP(G467,'3-Productie normen'!A:M,11,FALSE)</f>
        <v>1634.0300000000004</v>
      </c>
      <c r="T467" s="184"/>
      <c r="V467" s="140">
        <f t="shared" si="31"/>
        <v>17568</v>
      </c>
    </row>
    <row r="468" spans="1:22" ht="14.15" customHeight="1">
      <c r="A468" s="157">
        <v>62</v>
      </c>
      <c r="B468" s="177" t="s">
        <v>55</v>
      </c>
      <c r="C468" s="177"/>
      <c r="D468" s="142" t="s">
        <v>292</v>
      </c>
      <c r="E468" s="178" t="s">
        <v>761</v>
      </c>
      <c r="F468" s="137" t="s">
        <v>762</v>
      </c>
      <c r="G468" s="137" t="s">
        <v>99</v>
      </c>
      <c r="H468" s="179" t="s">
        <v>339</v>
      </c>
      <c r="I468" s="180">
        <v>130.88999999999999</v>
      </c>
      <c r="J468" s="495">
        <v>1</v>
      </c>
      <c r="K468" s="495">
        <v>1</v>
      </c>
      <c r="L468" s="181">
        <v>200</v>
      </c>
      <c r="M468" s="181"/>
      <c r="N468" s="182" t="e">
        <f t="shared" si="28"/>
        <v>#DIV/0!</v>
      </c>
      <c r="O468" s="182">
        <f t="shared" si="29"/>
        <v>0</v>
      </c>
      <c r="P468" s="182"/>
      <c r="Q468" s="183">
        <f>IF(L468="nio",0,IF(L468&gt;0,VLOOKUP(G468,'3-Productie normen'!A:M,VLOOKUP(L468,'3-Productie normen'!N:P,2,FALSE),FALSE)))</f>
        <v>0</v>
      </c>
      <c r="R468" s="183">
        <f t="shared" si="30"/>
        <v>0</v>
      </c>
      <c r="S468" s="184">
        <f>VLOOKUP(G468,'3-Productie normen'!A:M,11,FALSE)</f>
        <v>1634.0300000000004</v>
      </c>
      <c r="T468" s="184"/>
      <c r="V468" s="140">
        <f t="shared" si="31"/>
        <v>26177.999999999996</v>
      </c>
    </row>
    <row r="469" spans="1:22" ht="14.15" customHeight="1">
      <c r="A469" s="157">
        <v>63</v>
      </c>
      <c r="B469" s="177" t="s">
        <v>55</v>
      </c>
      <c r="C469" s="177"/>
      <c r="D469" s="142" t="s">
        <v>489</v>
      </c>
      <c r="E469" s="178" t="s">
        <v>763</v>
      </c>
      <c r="F469" s="137" t="s">
        <v>764</v>
      </c>
      <c r="G469" s="137" t="s">
        <v>100</v>
      </c>
      <c r="H469" s="179" t="s">
        <v>491</v>
      </c>
      <c r="I469" s="180">
        <v>729.85</v>
      </c>
      <c r="J469" s="495">
        <v>1</v>
      </c>
      <c r="K469" s="495">
        <v>1</v>
      </c>
      <c r="L469" s="181">
        <v>10</v>
      </c>
      <c r="M469" s="181"/>
      <c r="N469" s="182" t="e">
        <f t="shared" si="28"/>
        <v>#DIV/0!</v>
      </c>
      <c r="O469" s="182">
        <f t="shared" si="29"/>
        <v>0</v>
      </c>
      <c r="P469" s="182"/>
      <c r="Q469" s="183">
        <f>IF(L469="nio",0,IF(L469&gt;0,VLOOKUP(G469,'3-Productie normen'!A:M,VLOOKUP(L469,'3-Productie normen'!N:P,2,FALSE),FALSE)))</f>
        <v>0</v>
      </c>
      <c r="R469" s="183">
        <f t="shared" si="30"/>
        <v>0</v>
      </c>
      <c r="S469" s="184">
        <f>VLOOKUP(G469,'3-Productie normen'!A:M,11,FALSE)</f>
        <v>1549.0700000000002</v>
      </c>
      <c r="T469" s="184"/>
      <c r="V469" s="140">
        <f t="shared" si="31"/>
        <v>7298.5</v>
      </c>
    </row>
    <row r="470" spans="1:22" ht="14.15" customHeight="1">
      <c r="A470" s="157">
        <v>64</v>
      </c>
      <c r="B470" s="177" t="s">
        <v>55</v>
      </c>
      <c r="C470" s="177"/>
      <c r="D470" s="142" t="s">
        <v>489</v>
      </c>
      <c r="E470" s="178" t="s">
        <v>765</v>
      </c>
      <c r="F470" s="137" t="s">
        <v>766</v>
      </c>
      <c r="G470" s="137" t="s">
        <v>100</v>
      </c>
      <c r="H470" s="179" t="s">
        <v>491</v>
      </c>
      <c r="I470" s="180">
        <v>143.99</v>
      </c>
      <c r="J470" s="495">
        <v>1</v>
      </c>
      <c r="K470" s="495">
        <v>1</v>
      </c>
      <c r="L470" s="181">
        <v>10</v>
      </c>
      <c r="M470" s="181"/>
      <c r="N470" s="182" t="e">
        <f t="shared" si="28"/>
        <v>#DIV/0!</v>
      </c>
      <c r="O470" s="182">
        <f t="shared" si="29"/>
        <v>0</v>
      </c>
      <c r="P470" s="182"/>
      <c r="Q470" s="183">
        <f>IF(L470="nio",0,IF(L470&gt;0,VLOOKUP(G470,'3-Productie normen'!A:M,VLOOKUP(L470,'3-Productie normen'!N:P,2,FALSE),FALSE)))</f>
        <v>0</v>
      </c>
      <c r="R470" s="183">
        <f t="shared" si="30"/>
        <v>0</v>
      </c>
      <c r="S470" s="184">
        <f>VLOOKUP(G470,'3-Productie normen'!A:M,11,FALSE)</f>
        <v>1549.0700000000002</v>
      </c>
      <c r="T470" s="184"/>
      <c r="V470" s="140">
        <f t="shared" si="31"/>
        <v>1439.9</v>
      </c>
    </row>
    <row r="471" spans="1:22" ht="14.15" customHeight="1">
      <c r="A471" s="157">
        <v>65</v>
      </c>
      <c r="B471" s="177" t="s">
        <v>55</v>
      </c>
      <c r="C471" s="177"/>
      <c r="D471" s="142" t="s">
        <v>147</v>
      </c>
      <c r="E471" s="178" t="s">
        <v>767</v>
      </c>
      <c r="F471" s="137" t="s">
        <v>768</v>
      </c>
      <c r="G471" s="137" t="s">
        <v>101</v>
      </c>
      <c r="H471" s="179" t="s">
        <v>131</v>
      </c>
      <c r="I471" s="180">
        <v>36.6</v>
      </c>
      <c r="J471" s="495">
        <v>1</v>
      </c>
      <c r="K471" s="495">
        <v>1</v>
      </c>
      <c r="L471" s="181">
        <v>200</v>
      </c>
      <c r="M471" s="181"/>
      <c r="N471" s="182" t="e">
        <f t="shared" si="28"/>
        <v>#DIV/0!</v>
      </c>
      <c r="O471" s="182">
        <f t="shared" si="29"/>
        <v>0</v>
      </c>
      <c r="P471" s="182"/>
      <c r="Q471" s="183">
        <f>IF(L471="nio",0,IF(L471&gt;0,VLOOKUP(G471,'3-Productie normen'!A:M,VLOOKUP(L471,'3-Productie normen'!N:P,2,FALSE),FALSE)))</f>
        <v>0</v>
      </c>
      <c r="R471" s="183">
        <f t="shared" si="30"/>
        <v>0</v>
      </c>
      <c r="S471" s="184">
        <f>VLOOKUP(G471,'3-Productie normen'!A:M,11,FALSE)</f>
        <v>8501.0999999999985</v>
      </c>
      <c r="T471" s="184"/>
      <c r="V471" s="140">
        <f t="shared" si="31"/>
        <v>7320</v>
      </c>
    </row>
    <row r="472" spans="1:22" ht="14.15" customHeight="1">
      <c r="A472" s="157">
        <v>66</v>
      </c>
      <c r="B472" s="177" t="s">
        <v>55</v>
      </c>
      <c r="C472" s="177"/>
      <c r="D472" s="142" t="s">
        <v>147</v>
      </c>
      <c r="E472" s="178" t="s">
        <v>769</v>
      </c>
      <c r="F472" s="137" t="s">
        <v>768</v>
      </c>
      <c r="G472" s="137" t="s">
        <v>101</v>
      </c>
      <c r="H472" s="179" t="s">
        <v>134</v>
      </c>
      <c r="I472" s="180">
        <v>37.840000000000003</v>
      </c>
      <c r="J472" s="495">
        <v>1</v>
      </c>
      <c r="K472" s="495">
        <v>1</v>
      </c>
      <c r="L472" s="181">
        <v>200</v>
      </c>
      <c r="M472" s="181"/>
      <c r="N472" s="182" t="e">
        <f t="shared" si="28"/>
        <v>#DIV/0!</v>
      </c>
      <c r="O472" s="182">
        <f t="shared" si="29"/>
        <v>0</v>
      </c>
      <c r="P472" s="182"/>
      <c r="Q472" s="183">
        <f>IF(L472="nio",0,IF(L472&gt;0,VLOOKUP(G472,'3-Productie normen'!A:M,VLOOKUP(L472,'3-Productie normen'!N:P,2,FALSE),FALSE)))</f>
        <v>0</v>
      </c>
      <c r="R472" s="183">
        <f t="shared" si="30"/>
        <v>0</v>
      </c>
      <c r="S472" s="184">
        <f>VLOOKUP(G472,'3-Productie normen'!A:M,11,FALSE)</f>
        <v>8501.0999999999985</v>
      </c>
      <c r="T472" s="184"/>
      <c r="V472" s="140">
        <f t="shared" si="31"/>
        <v>7568.0000000000009</v>
      </c>
    </row>
    <row r="473" spans="1:22" ht="14.15" customHeight="1">
      <c r="A473" s="157">
        <v>67</v>
      </c>
      <c r="B473" s="177" t="s">
        <v>55</v>
      </c>
      <c r="C473" s="177"/>
      <c r="D473" s="142" t="s">
        <v>185</v>
      </c>
      <c r="E473" s="178" t="s">
        <v>770</v>
      </c>
      <c r="F473" s="137" t="s">
        <v>771</v>
      </c>
      <c r="G473" s="137" t="s">
        <v>101</v>
      </c>
      <c r="H473" s="179" t="s">
        <v>131</v>
      </c>
      <c r="I473" s="180">
        <v>18.25</v>
      </c>
      <c r="J473" s="495">
        <v>1</v>
      </c>
      <c r="K473" s="495">
        <v>1</v>
      </c>
      <c r="L473" s="181">
        <v>200</v>
      </c>
      <c r="M473" s="181"/>
      <c r="N473" s="182" t="e">
        <f t="shared" si="28"/>
        <v>#DIV/0!</v>
      </c>
      <c r="O473" s="182">
        <f t="shared" si="29"/>
        <v>0</v>
      </c>
      <c r="P473" s="182"/>
      <c r="Q473" s="183">
        <f>IF(L473="nio",0,IF(L473&gt;0,VLOOKUP(G473,'3-Productie normen'!A:M,VLOOKUP(L473,'3-Productie normen'!N:P,2,FALSE),FALSE)))</f>
        <v>0</v>
      </c>
      <c r="R473" s="183">
        <f t="shared" si="30"/>
        <v>0</v>
      </c>
      <c r="S473" s="184">
        <f>VLOOKUP(G473,'3-Productie normen'!A:M,11,FALSE)</f>
        <v>8501.0999999999985</v>
      </c>
      <c r="T473" s="184"/>
      <c r="V473" s="140">
        <f t="shared" si="31"/>
        <v>3650</v>
      </c>
    </row>
    <row r="474" spans="1:22" ht="14.15" customHeight="1">
      <c r="A474" s="157">
        <v>68</v>
      </c>
      <c r="B474" s="177" t="s">
        <v>55</v>
      </c>
      <c r="C474" s="177"/>
      <c r="D474" s="142" t="s">
        <v>185</v>
      </c>
      <c r="E474" s="178" t="s">
        <v>770</v>
      </c>
      <c r="F474" s="137" t="s">
        <v>771</v>
      </c>
      <c r="G474" s="137" t="s">
        <v>101</v>
      </c>
      <c r="H474" s="179" t="s">
        <v>134</v>
      </c>
      <c r="I474" s="180">
        <v>25.27</v>
      </c>
      <c r="J474" s="495">
        <v>1</v>
      </c>
      <c r="K474" s="495">
        <v>1</v>
      </c>
      <c r="L474" s="181">
        <v>200</v>
      </c>
      <c r="M474" s="181"/>
      <c r="N474" s="182" t="e">
        <f t="shared" si="28"/>
        <v>#DIV/0!</v>
      </c>
      <c r="O474" s="182">
        <f t="shared" si="29"/>
        <v>0</v>
      </c>
      <c r="P474" s="182"/>
      <c r="Q474" s="183">
        <f>IF(L474="nio",0,IF(L474&gt;0,VLOOKUP(G474,'3-Productie normen'!A:M,VLOOKUP(L474,'3-Productie normen'!N:P,2,FALSE),FALSE)))</f>
        <v>0</v>
      </c>
      <c r="R474" s="183">
        <f t="shared" si="30"/>
        <v>0</v>
      </c>
      <c r="S474" s="184">
        <f>VLOOKUP(G474,'3-Productie normen'!A:M,11,FALSE)</f>
        <v>8501.0999999999985</v>
      </c>
      <c r="T474" s="184"/>
      <c r="V474" s="140">
        <f t="shared" si="31"/>
        <v>5054</v>
      </c>
    </row>
    <row r="475" spans="1:22" ht="14.15" customHeight="1">
      <c r="A475" s="157">
        <v>69</v>
      </c>
      <c r="B475" s="177" t="s">
        <v>55</v>
      </c>
      <c r="C475" s="177"/>
      <c r="D475" s="142" t="s">
        <v>219</v>
      </c>
      <c r="E475" s="178" t="s">
        <v>772</v>
      </c>
      <c r="F475" s="137" t="s">
        <v>773</v>
      </c>
      <c r="G475" s="137" t="s">
        <v>101</v>
      </c>
      <c r="H475" s="179" t="s">
        <v>134</v>
      </c>
      <c r="I475" s="180">
        <v>98.14</v>
      </c>
      <c r="J475" s="495">
        <v>1</v>
      </c>
      <c r="K475" s="495">
        <v>1</v>
      </c>
      <c r="L475" s="181">
        <v>200</v>
      </c>
      <c r="M475" s="181"/>
      <c r="N475" s="182" t="e">
        <f t="shared" si="28"/>
        <v>#DIV/0!</v>
      </c>
      <c r="O475" s="182">
        <f t="shared" si="29"/>
        <v>0</v>
      </c>
      <c r="P475" s="182"/>
      <c r="Q475" s="183">
        <f>IF(L475="nio",0,IF(L475&gt;0,VLOOKUP(G475,'3-Productie normen'!A:M,VLOOKUP(L475,'3-Productie normen'!N:P,2,FALSE),FALSE)))</f>
        <v>0</v>
      </c>
      <c r="R475" s="183">
        <f t="shared" si="30"/>
        <v>0</v>
      </c>
      <c r="S475" s="184">
        <f>VLOOKUP(G475,'3-Productie normen'!A:M,11,FALSE)</f>
        <v>8501.0999999999985</v>
      </c>
      <c r="T475" s="184"/>
      <c r="V475" s="140">
        <f t="shared" si="31"/>
        <v>19628</v>
      </c>
    </row>
    <row r="476" spans="1:22" ht="14.15" customHeight="1">
      <c r="A476" s="157">
        <v>70</v>
      </c>
      <c r="B476" s="177" t="s">
        <v>55</v>
      </c>
      <c r="C476" s="177"/>
      <c r="D476" s="142" t="s">
        <v>219</v>
      </c>
      <c r="E476" s="178" t="s">
        <v>774</v>
      </c>
      <c r="F476" s="137" t="s">
        <v>775</v>
      </c>
      <c r="G476" s="137" t="s">
        <v>101</v>
      </c>
      <c r="H476" s="179" t="s">
        <v>134</v>
      </c>
      <c r="I476" s="180">
        <v>47.13</v>
      </c>
      <c r="J476" s="495">
        <v>1</v>
      </c>
      <c r="K476" s="495">
        <v>1</v>
      </c>
      <c r="L476" s="181">
        <v>200</v>
      </c>
      <c r="M476" s="181"/>
      <c r="N476" s="182" t="e">
        <f t="shared" si="28"/>
        <v>#DIV/0!</v>
      </c>
      <c r="O476" s="182">
        <f t="shared" si="29"/>
        <v>0</v>
      </c>
      <c r="P476" s="182"/>
      <c r="Q476" s="183">
        <f>IF(L476="nio",0,IF(L476&gt;0,VLOOKUP(G476,'3-Productie normen'!A:M,VLOOKUP(L476,'3-Productie normen'!N:P,2,FALSE),FALSE)))</f>
        <v>0</v>
      </c>
      <c r="R476" s="183">
        <f t="shared" si="30"/>
        <v>0</v>
      </c>
      <c r="S476" s="184">
        <f>VLOOKUP(G476,'3-Productie normen'!A:M,11,FALSE)</f>
        <v>8501.0999999999985</v>
      </c>
      <c r="T476" s="184"/>
      <c r="V476" s="140">
        <f t="shared" si="31"/>
        <v>9426</v>
      </c>
    </row>
    <row r="477" spans="1:22" ht="14.15" customHeight="1">
      <c r="A477" s="157">
        <v>71</v>
      </c>
      <c r="B477" s="177" t="s">
        <v>55</v>
      </c>
      <c r="C477" s="177"/>
      <c r="D477" s="142" t="s">
        <v>245</v>
      </c>
      <c r="E477" s="178" t="s">
        <v>776</v>
      </c>
      <c r="F477" s="137" t="s">
        <v>777</v>
      </c>
      <c r="G477" s="137" t="s">
        <v>101</v>
      </c>
      <c r="H477" s="179" t="s">
        <v>134</v>
      </c>
      <c r="I477" s="180">
        <v>79.62</v>
      </c>
      <c r="J477" s="495">
        <v>1</v>
      </c>
      <c r="K477" s="495">
        <v>1</v>
      </c>
      <c r="L477" s="181">
        <v>200</v>
      </c>
      <c r="M477" s="181"/>
      <c r="N477" s="182" t="e">
        <f t="shared" si="28"/>
        <v>#DIV/0!</v>
      </c>
      <c r="O477" s="182">
        <f t="shared" si="29"/>
        <v>0</v>
      </c>
      <c r="P477" s="182"/>
      <c r="Q477" s="183">
        <f>IF(L477="nio",0,IF(L477&gt;0,VLOOKUP(G477,'3-Productie normen'!A:M,VLOOKUP(L477,'3-Productie normen'!N:P,2,FALSE),FALSE)))</f>
        <v>0</v>
      </c>
      <c r="R477" s="183">
        <f t="shared" si="30"/>
        <v>0</v>
      </c>
      <c r="S477" s="184">
        <f>VLOOKUP(G477,'3-Productie normen'!A:M,11,FALSE)</f>
        <v>8501.0999999999985</v>
      </c>
      <c r="T477" s="184"/>
      <c r="V477" s="140">
        <f t="shared" si="31"/>
        <v>15924</v>
      </c>
    </row>
    <row r="478" spans="1:22" ht="14.15" customHeight="1">
      <c r="A478" s="157">
        <v>72</v>
      </c>
      <c r="B478" s="177" t="s">
        <v>55</v>
      </c>
      <c r="C478" s="177"/>
      <c r="D478" s="142" t="s">
        <v>249</v>
      </c>
      <c r="E478" s="178" t="s">
        <v>778</v>
      </c>
      <c r="F478" s="137" t="s">
        <v>779</v>
      </c>
      <c r="G478" s="137" t="s">
        <v>101</v>
      </c>
      <c r="H478" s="179" t="s">
        <v>134</v>
      </c>
      <c r="I478" s="180">
        <v>239.21</v>
      </c>
      <c r="J478" s="495">
        <v>1</v>
      </c>
      <c r="K478" s="495">
        <v>1</v>
      </c>
      <c r="L478" s="181">
        <v>200</v>
      </c>
      <c r="M478" s="181"/>
      <c r="N478" s="182" t="e">
        <f t="shared" si="28"/>
        <v>#DIV/0!</v>
      </c>
      <c r="O478" s="182">
        <f t="shared" si="29"/>
        <v>0</v>
      </c>
      <c r="P478" s="182"/>
      <c r="Q478" s="183">
        <f>IF(L478="nio",0,IF(L478&gt;0,VLOOKUP(G478,'3-Productie normen'!A:M,VLOOKUP(L478,'3-Productie normen'!N:P,2,FALSE),FALSE)))</f>
        <v>0</v>
      </c>
      <c r="R478" s="183">
        <f t="shared" si="30"/>
        <v>0</v>
      </c>
      <c r="S478" s="184">
        <f>VLOOKUP(G478,'3-Productie normen'!A:M,11,FALSE)</f>
        <v>8501.0999999999985</v>
      </c>
      <c r="T478" s="184"/>
      <c r="V478" s="140">
        <f t="shared" si="31"/>
        <v>47842</v>
      </c>
    </row>
    <row r="479" spans="1:22" ht="14.15" customHeight="1">
      <c r="A479" s="157">
        <v>73</v>
      </c>
      <c r="B479" s="177" t="s">
        <v>55</v>
      </c>
      <c r="C479" s="177"/>
      <c r="D479" s="142" t="s">
        <v>249</v>
      </c>
      <c r="E479" s="178" t="s">
        <v>780</v>
      </c>
      <c r="F479" s="137" t="s">
        <v>781</v>
      </c>
      <c r="G479" s="137" t="s">
        <v>101</v>
      </c>
      <c r="H479" s="179" t="s">
        <v>288</v>
      </c>
      <c r="I479" s="180">
        <v>5.98</v>
      </c>
      <c r="J479" s="495">
        <v>1</v>
      </c>
      <c r="K479" s="495">
        <v>1</v>
      </c>
      <c r="L479" s="181">
        <v>200</v>
      </c>
      <c r="M479" s="181"/>
      <c r="N479" s="182" t="e">
        <f t="shared" si="28"/>
        <v>#DIV/0!</v>
      </c>
      <c r="O479" s="182">
        <f t="shared" si="29"/>
        <v>0</v>
      </c>
      <c r="P479" s="182"/>
      <c r="Q479" s="183">
        <f>IF(L479="nio",0,IF(L479&gt;0,VLOOKUP(G479,'3-Productie normen'!A:M,VLOOKUP(L479,'3-Productie normen'!N:P,2,FALSE),FALSE)))</f>
        <v>0</v>
      </c>
      <c r="R479" s="183">
        <f t="shared" si="30"/>
        <v>0</v>
      </c>
      <c r="S479" s="184">
        <f>VLOOKUP(G479,'3-Productie normen'!A:M,11,FALSE)</f>
        <v>8501.0999999999985</v>
      </c>
      <c r="T479" s="184"/>
      <c r="V479" s="140">
        <f t="shared" si="31"/>
        <v>1196</v>
      </c>
    </row>
    <row r="480" spans="1:22" ht="14.15" customHeight="1">
      <c r="A480" s="157">
        <v>74</v>
      </c>
      <c r="B480" s="177" t="s">
        <v>55</v>
      </c>
      <c r="C480" s="177"/>
      <c r="D480" s="142" t="s">
        <v>262</v>
      </c>
      <c r="E480" s="178" t="s">
        <v>782</v>
      </c>
      <c r="F480" s="137" t="s">
        <v>783</v>
      </c>
      <c r="G480" s="137" t="s">
        <v>101</v>
      </c>
      <c r="H480" s="179" t="s">
        <v>134</v>
      </c>
      <c r="I480" s="180">
        <v>88.49</v>
      </c>
      <c r="J480" s="495">
        <v>1</v>
      </c>
      <c r="K480" s="495">
        <v>1</v>
      </c>
      <c r="L480" s="181">
        <v>200</v>
      </c>
      <c r="M480" s="181"/>
      <c r="N480" s="182" t="e">
        <f t="shared" si="28"/>
        <v>#DIV/0!</v>
      </c>
      <c r="O480" s="182">
        <f t="shared" si="29"/>
        <v>0</v>
      </c>
      <c r="P480" s="182"/>
      <c r="Q480" s="183">
        <f>IF(L480="nio",0,IF(L480&gt;0,VLOOKUP(G480,'3-Productie normen'!A:M,VLOOKUP(L480,'3-Productie normen'!N:P,2,FALSE),FALSE)))</f>
        <v>0</v>
      </c>
      <c r="R480" s="183">
        <f t="shared" si="30"/>
        <v>0</v>
      </c>
      <c r="S480" s="184">
        <f>VLOOKUP(G480,'3-Productie normen'!A:M,11,FALSE)</f>
        <v>8501.0999999999985</v>
      </c>
      <c r="T480" s="184"/>
      <c r="V480" s="140">
        <f t="shared" si="31"/>
        <v>17698</v>
      </c>
    </row>
    <row r="481" spans="1:22" ht="14.15" customHeight="1">
      <c r="A481" s="157">
        <v>75</v>
      </c>
      <c r="B481" s="177" t="s">
        <v>55</v>
      </c>
      <c r="C481" s="177"/>
      <c r="D481" s="142" t="s">
        <v>279</v>
      </c>
      <c r="E481" s="178" t="s">
        <v>784</v>
      </c>
      <c r="F481" s="137" t="s">
        <v>785</v>
      </c>
      <c r="G481" s="137" t="s">
        <v>101</v>
      </c>
      <c r="H481" s="179" t="s">
        <v>134</v>
      </c>
      <c r="I481" s="180">
        <v>71.150000000000006</v>
      </c>
      <c r="J481" s="495">
        <v>1</v>
      </c>
      <c r="K481" s="495">
        <v>1</v>
      </c>
      <c r="L481" s="181">
        <v>200</v>
      </c>
      <c r="M481" s="181"/>
      <c r="N481" s="182" t="e">
        <f t="shared" si="28"/>
        <v>#DIV/0!</v>
      </c>
      <c r="O481" s="182">
        <f t="shared" si="29"/>
        <v>0</v>
      </c>
      <c r="P481" s="182"/>
      <c r="Q481" s="183">
        <f>IF(L481="nio",0,IF(L481&gt;0,VLOOKUP(G481,'3-Productie normen'!A:M,VLOOKUP(L481,'3-Productie normen'!N:P,2,FALSE),FALSE)))</f>
        <v>0</v>
      </c>
      <c r="R481" s="183">
        <f t="shared" si="30"/>
        <v>0</v>
      </c>
      <c r="S481" s="184">
        <f>VLOOKUP(G481,'3-Productie normen'!A:M,11,FALSE)</f>
        <v>8501.0999999999985</v>
      </c>
      <c r="T481" s="184"/>
      <c r="V481" s="140">
        <f t="shared" si="31"/>
        <v>14230.000000000002</v>
      </c>
    </row>
    <row r="482" spans="1:22" ht="14.15" customHeight="1">
      <c r="A482" s="157">
        <v>76</v>
      </c>
      <c r="B482" s="177" t="s">
        <v>55</v>
      </c>
      <c r="C482" s="177"/>
      <c r="D482" s="142" t="s">
        <v>279</v>
      </c>
      <c r="E482" s="178" t="s">
        <v>786</v>
      </c>
      <c r="F482" s="137" t="s">
        <v>787</v>
      </c>
      <c r="G482" s="137" t="s">
        <v>101</v>
      </c>
      <c r="H482" s="179" t="s">
        <v>131</v>
      </c>
      <c r="I482" s="180">
        <v>4.79</v>
      </c>
      <c r="J482" s="495">
        <v>1</v>
      </c>
      <c r="K482" s="495">
        <v>1</v>
      </c>
      <c r="L482" s="181">
        <v>200</v>
      </c>
      <c r="M482" s="181"/>
      <c r="N482" s="182" t="e">
        <f t="shared" si="28"/>
        <v>#DIV/0!</v>
      </c>
      <c r="O482" s="182">
        <f t="shared" si="29"/>
        <v>0</v>
      </c>
      <c r="P482" s="182"/>
      <c r="Q482" s="183">
        <f>IF(L482="nio",0,IF(L482&gt;0,VLOOKUP(G482,'3-Productie normen'!A:M,VLOOKUP(L482,'3-Productie normen'!N:P,2,FALSE),FALSE)))</f>
        <v>0</v>
      </c>
      <c r="R482" s="183">
        <f t="shared" si="30"/>
        <v>0</v>
      </c>
      <c r="S482" s="184">
        <f>VLOOKUP(G482,'3-Productie normen'!A:M,11,FALSE)</f>
        <v>8501.0999999999985</v>
      </c>
      <c r="T482" s="184"/>
      <c r="V482" s="140">
        <f t="shared" si="31"/>
        <v>958</v>
      </c>
    </row>
    <row r="483" spans="1:22" ht="14.15" customHeight="1">
      <c r="A483" s="157">
        <v>77</v>
      </c>
      <c r="B483" s="177" t="s">
        <v>55</v>
      </c>
      <c r="C483" s="177"/>
      <c r="D483" s="142" t="s">
        <v>279</v>
      </c>
      <c r="E483" s="178" t="s">
        <v>788</v>
      </c>
      <c r="F483" s="137" t="s">
        <v>787</v>
      </c>
      <c r="G483" s="137" t="s">
        <v>101</v>
      </c>
      <c r="H483" s="179" t="s">
        <v>131</v>
      </c>
      <c r="I483" s="180">
        <v>4.79</v>
      </c>
      <c r="J483" s="495">
        <v>1</v>
      </c>
      <c r="K483" s="495">
        <v>1</v>
      </c>
      <c r="L483" s="181">
        <v>200</v>
      </c>
      <c r="M483" s="181"/>
      <c r="N483" s="182" t="e">
        <f t="shared" si="28"/>
        <v>#DIV/0!</v>
      </c>
      <c r="O483" s="182">
        <f t="shared" si="29"/>
        <v>0</v>
      </c>
      <c r="P483" s="182"/>
      <c r="Q483" s="183">
        <f>IF(L483="nio",0,IF(L483&gt;0,VLOOKUP(G483,'3-Productie normen'!A:M,VLOOKUP(L483,'3-Productie normen'!N:P,2,FALSE),FALSE)))</f>
        <v>0</v>
      </c>
      <c r="R483" s="183">
        <f t="shared" si="30"/>
        <v>0</v>
      </c>
      <c r="S483" s="184">
        <f>VLOOKUP(G483,'3-Productie normen'!A:M,11,FALSE)</f>
        <v>8501.0999999999985</v>
      </c>
      <c r="T483" s="184"/>
      <c r="V483" s="140">
        <f t="shared" si="31"/>
        <v>958</v>
      </c>
    </row>
    <row r="484" spans="1:22" ht="14.15" customHeight="1">
      <c r="A484" s="157">
        <v>78</v>
      </c>
      <c r="B484" s="177" t="s">
        <v>55</v>
      </c>
      <c r="C484" s="177"/>
      <c r="D484" s="142" t="s">
        <v>279</v>
      </c>
      <c r="E484" s="178" t="s">
        <v>789</v>
      </c>
      <c r="F484" s="137" t="s">
        <v>787</v>
      </c>
      <c r="G484" s="137" t="s">
        <v>101</v>
      </c>
      <c r="H484" s="179" t="s">
        <v>131</v>
      </c>
      <c r="I484" s="180">
        <v>4.79</v>
      </c>
      <c r="J484" s="495">
        <v>1</v>
      </c>
      <c r="K484" s="495">
        <v>1</v>
      </c>
      <c r="L484" s="181">
        <v>200</v>
      </c>
      <c r="M484" s="181"/>
      <c r="N484" s="182" t="e">
        <f t="shared" si="28"/>
        <v>#DIV/0!</v>
      </c>
      <c r="O484" s="182">
        <f t="shared" si="29"/>
        <v>0</v>
      </c>
      <c r="P484" s="182"/>
      <c r="Q484" s="183">
        <f>IF(L484="nio",0,IF(L484&gt;0,VLOOKUP(G484,'3-Productie normen'!A:M,VLOOKUP(L484,'3-Productie normen'!N:P,2,FALSE),FALSE)))</f>
        <v>0</v>
      </c>
      <c r="R484" s="183">
        <f t="shared" si="30"/>
        <v>0</v>
      </c>
      <c r="S484" s="184">
        <f>VLOOKUP(G484,'3-Productie normen'!A:M,11,FALSE)</f>
        <v>8501.0999999999985</v>
      </c>
      <c r="T484" s="184"/>
      <c r="V484" s="140">
        <f t="shared" si="31"/>
        <v>958</v>
      </c>
    </row>
    <row r="485" spans="1:22" ht="14.15" customHeight="1">
      <c r="A485" s="157">
        <v>79</v>
      </c>
      <c r="B485" s="177" t="s">
        <v>55</v>
      </c>
      <c r="C485" s="177"/>
      <c r="D485" s="142" t="s">
        <v>279</v>
      </c>
      <c r="E485" s="178" t="s">
        <v>790</v>
      </c>
      <c r="F485" s="137" t="s">
        <v>787</v>
      </c>
      <c r="G485" s="137" t="s">
        <v>101</v>
      </c>
      <c r="H485" s="179" t="s">
        <v>131</v>
      </c>
      <c r="I485" s="180">
        <v>4.79</v>
      </c>
      <c r="J485" s="495">
        <v>1</v>
      </c>
      <c r="K485" s="495">
        <v>1</v>
      </c>
      <c r="L485" s="181">
        <v>200</v>
      </c>
      <c r="M485" s="181"/>
      <c r="N485" s="182" t="e">
        <f t="shared" si="28"/>
        <v>#DIV/0!</v>
      </c>
      <c r="O485" s="182">
        <f t="shared" si="29"/>
        <v>0</v>
      </c>
      <c r="P485" s="182"/>
      <c r="Q485" s="183">
        <f>IF(L485="nio",0,IF(L485&gt;0,VLOOKUP(G485,'3-Productie normen'!A:M,VLOOKUP(L485,'3-Productie normen'!N:P,2,FALSE),FALSE)))</f>
        <v>0</v>
      </c>
      <c r="R485" s="183">
        <f t="shared" si="30"/>
        <v>0</v>
      </c>
      <c r="S485" s="184">
        <f>VLOOKUP(G485,'3-Productie normen'!A:M,11,FALSE)</f>
        <v>8501.0999999999985</v>
      </c>
      <c r="T485" s="184"/>
      <c r="V485" s="140">
        <f t="shared" si="31"/>
        <v>958</v>
      </c>
    </row>
    <row r="486" spans="1:22" ht="14.15" customHeight="1">
      <c r="A486" s="157">
        <v>80</v>
      </c>
      <c r="B486" s="177" t="s">
        <v>55</v>
      </c>
      <c r="C486" s="177"/>
      <c r="D486" s="142" t="s">
        <v>279</v>
      </c>
      <c r="E486" s="178" t="s">
        <v>791</v>
      </c>
      <c r="F486" s="137" t="s">
        <v>785</v>
      </c>
      <c r="G486" s="137" t="s">
        <v>101</v>
      </c>
      <c r="H486" s="179" t="s">
        <v>134</v>
      </c>
      <c r="I486" s="180">
        <v>77.040000000000006</v>
      </c>
      <c r="J486" s="495">
        <v>1</v>
      </c>
      <c r="K486" s="495">
        <v>1</v>
      </c>
      <c r="L486" s="181">
        <v>200</v>
      </c>
      <c r="M486" s="181"/>
      <c r="N486" s="182" t="e">
        <f t="shared" si="28"/>
        <v>#DIV/0!</v>
      </c>
      <c r="O486" s="182">
        <f t="shared" si="29"/>
        <v>0</v>
      </c>
      <c r="P486" s="182"/>
      <c r="Q486" s="183">
        <f>IF(L486="nio",0,IF(L486&gt;0,VLOOKUP(G486,'3-Productie normen'!A:M,VLOOKUP(L486,'3-Productie normen'!N:P,2,FALSE),FALSE)))</f>
        <v>0</v>
      </c>
      <c r="R486" s="183">
        <f t="shared" si="30"/>
        <v>0</v>
      </c>
      <c r="S486" s="184">
        <f>VLOOKUP(G486,'3-Productie normen'!A:M,11,FALSE)</f>
        <v>8501.0999999999985</v>
      </c>
      <c r="T486" s="184"/>
      <c r="V486" s="140">
        <f t="shared" si="31"/>
        <v>15408.000000000002</v>
      </c>
    </row>
    <row r="487" spans="1:22" ht="14.15" customHeight="1">
      <c r="A487" s="157">
        <v>81</v>
      </c>
      <c r="B487" s="177" t="s">
        <v>55</v>
      </c>
      <c r="C487" s="177"/>
      <c r="D487" s="142" t="s">
        <v>279</v>
      </c>
      <c r="E487" s="178" t="s">
        <v>792</v>
      </c>
      <c r="F487" s="137" t="s">
        <v>793</v>
      </c>
      <c r="G487" s="137" t="s">
        <v>101</v>
      </c>
      <c r="H487" s="179" t="s">
        <v>134</v>
      </c>
      <c r="I487" s="180">
        <v>7.88</v>
      </c>
      <c r="J487" s="495">
        <v>1</v>
      </c>
      <c r="K487" s="495">
        <v>1</v>
      </c>
      <c r="L487" s="181">
        <v>200</v>
      </c>
      <c r="M487" s="181"/>
      <c r="N487" s="182" t="e">
        <f t="shared" si="28"/>
        <v>#DIV/0!</v>
      </c>
      <c r="O487" s="182">
        <f t="shared" si="29"/>
        <v>0</v>
      </c>
      <c r="P487" s="182"/>
      <c r="Q487" s="183">
        <f>IF(L487="nio",0,IF(L487&gt;0,VLOOKUP(G487,'3-Productie normen'!A:M,VLOOKUP(L487,'3-Productie normen'!N:P,2,FALSE),FALSE)))</f>
        <v>0</v>
      </c>
      <c r="R487" s="183">
        <f t="shared" si="30"/>
        <v>0</v>
      </c>
      <c r="S487" s="184">
        <f>VLOOKUP(G487,'3-Productie normen'!A:M,11,FALSE)</f>
        <v>8501.0999999999985</v>
      </c>
      <c r="T487" s="184"/>
      <c r="V487" s="140">
        <f t="shared" si="31"/>
        <v>1576</v>
      </c>
    </row>
    <row r="488" spans="1:22" ht="14.15" customHeight="1">
      <c r="A488" s="157">
        <v>82</v>
      </c>
      <c r="B488" s="177" t="s">
        <v>55</v>
      </c>
      <c r="C488" s="177"/>
      <c r="D488" s="142" t="s">
        <v>279</v>
      </c>
      <c r="E488" s="178" t="s">
        <v>794</v>
      </c>
      <c r="F488" s="137" t="s">
        <v>793</v>
      </c>
      <c r="G488" s="137" t="s">
        <v>101</v>
      </c>
      <c r="H488" s="179" t="s">
        <v>134</v>
      </c>
      <c r="I488" s="180">
        <v>4.05</v>
      </c>
      <c r="J488" s="495">
        <v>1</v>
      </c>
      <c r="K488" s="495">
        <v>1</v>
      </c>
      <c r="L488" s="181">
        <v>200</v>
      </c>
      <c r="M488" s="181"/>
      <c r="N488" s="182" t="e">
        <f t="shared" si="28"/>
        <v>#DIV/0!</v>
      </c>
      <c r="O488" s="182">
        <f t="shared" si="29"/>
        <v>0</v>
      </c>
      <c r="P488" s="182"/>
      <c r="Q488" s="183">
        <f>IF(L488="nio",0,IF(L488&gt;0,VLOOKUP(G488,'3-Productie normen'!A:M,VLOOKUP(L488,'3-Productie normen'!N:P,2,FALSE),FALSE)))</f>
        <v>0</v>
      </c>
      <c r="R488" s="183">
        <f t="shared" si="30"/>
        <v>0</v>
      </c>
      <c r="S488" s="184">
        <f>VLOOKUP(G488,'3-Productie normen'!A:M,11,FALSE)</f>
        <v>8501.0999999999985</v>
      </c>
      <c r="T488" s="184"/>
      <c r="V488" s="140">
        <f t="shared" si="31"/>
        <v>810</v>
      </c>
    </row>
    <row r="489" spans="1:22" ht="14.15" customHeight="1">
      <c r="A489" s="157">
        <v>83</v>
      </c>
      <c r="B489" s="177" t="s">
        <v>55</v>
      </c>
      <c r="C489" s="177"/>
      <c r="D489" s="142" t="s">
        <v>279</v>
      </c>
      <c r="E489" s="178" t="s">
        <v>795</v>
      </c>
      <c r="F489" s="137" t="s">
        <v>787</v>
      </c>
      <c r="G489" s="137" t="s">
        <v>101</v>
      </c>
      <c r="H489" s="179" t="s">
        <v>131</v>
      </c>
      <c r="I489" s="180">
        <v>4.79</v>
      </c>
      <c r="J489" s="495">
        <v>1</v>
      </c>
      <c r="K489" s="495">
        <v>1</v>
      </c>
      <c r="L489" s="181">
        <v>200</v>
      </c>
      <c r="M489" s="181"/>
      <c r="N489" s="182" t="e">
        <f t="shared" si="28"/>
        <v>#DIV/0!</v>
      </c>
      <c r="O489" s="182">
        <f t="shared" si="29"/>
        <v>0</v>
      </c>
      <c r="P489" s="182"/>
      <c r="Q489" s="183">
        <f>IF(L489="nio",0,IF(L489&gt;0,VLOOKUP(G489,'3-Productie normen'!A:M,VLOOKUP(L489,'3-Productie normen'!N:P,2,FALSE),FALSE)))</f>
        <v>0</v>
      </c>
      <c r="R489" s="183">
        <f t="shared" si="30"/>
        <v>0</v>
      </c>
      <c r="S489" s="184">
        <f>VLOOKUP(G489,'3-Productie normen'!A:M,11,FALSE)</f>
        <v>8501.0999999999985</v>
      </c>
      <c r="T489" s="184"/>
      <c r="V489" s="140">
        <f t="shared" si="31"/>
        <v>958</v>
      </c>
    </row>
    <row r="490" spans="1:22" ht="14.15" customHeight="1">
      <c r="A490" s="157">
        <v>84</v>
      </c>
      <c r="B490" s="177" t="s">
        <v>55</v>
      </c>
      <c r="C490" s="177"/>
      <c r="D490" s="142" t="s">
        <v>279</v>
      </c>
      <c r="E490" s="178" t="s">
        <v>796</v>
      </c>
      <c r="F490" s="137" t="s">
        <v>785</v>
      </c>
      <c r="G490" s="137" t="s">
        <v>101</v>
      </c>
      <c r="H490" s="179" t="s">
        <v>134</v>
      </c>
      <c r="I490" s="180">
        <v>134.32</v>
      </c>
      <c r="J490" s="495">
        <v>1</v>
      </c>
      <c r="K490" s="495">
        <v>1</v>
      </c>
      <c r="L490" s="181">
        <v>200</v>
      </c>
      <c r="M490" s="181"/>
      <c r="N490" s="182" t="e">
        <f t="shared" si="28"/>
        <v>#DIV/0!</v>
      </c>
      <c r="O490" s="182">
        <f t="shared" si="29"/>
        <v>0</v>
      </c>
      <c r="P490" s="182"/>
      <c r="Q490" s="183">
        <f>IF(L490="nio",0,IF(L490&gt;0,VLOOKUP(G490,'3-Productie normen'!A:M,VLOOKUP(L490,'3-Productie normen'!N:P,2,FALSE),FALSE)))</f>
        <v>0</v>
      </c>
      <c r="R490" s="183">
        <f t="shared" si="30"/>
        <v>0</v>
      </c>
      <c r="S490" s="184">
        <f>VLOOKUP(G490,'3-Productie normen'!A:M,11,FALSE)</f>
        <v>8501.0999999999985</v>
      </c>
      <c r="T490" s="184"/>
      <c r="V490" s="140">
        <f t="shared" si="31"/>
        <v>26864</v>
      </c>
    </row>
    <row r="491" spans="1:22" ht="14.15" customHeight="1">
      <c r="A491" s="157">
        <v>85</v>
      </c>
      <c r="B491" s="177" t="s">
        <v>55</v>
      </c>
      <c r="C491" s="177"/>
      <c r="D491" s="142" t="s">
        <v>279</v>
      </c>
      <c r="E491" s="178" t="s">
        <v>797</v>
      </c>
      <c r="F491" s="137" t="s">
        <v>785</v>
      </c>
      <c r="G491" s="137" t="s">
        <v>101</v>
      </c>
      <c r="H491" s="179" t="s">
        <v>288</v>
      </c>
      <c r="I491" s="180">
        <v>29.85</v>
      </c>
      <c r="J491" s="495">
        <v>1</v>
      </c>
      <c r="K491" s="495">
        <v>1</v>
      </c>
      <c r="L491" s="181">
        <v>200</v>
      </c>
      <c r="M491" s="181"/>
      <c r="N491" s="182" t="e">
        <f t="shared" si="28"/>
        <v>#DIV/0!</v>
      </c>
      <c r="O491" s="182">
        <f t="shared" si="29"/>
        <v>0</v>
      </c>
      <c r="P491" s="182"/>
      <c r="Q491" s="183">
        <f>IF(L491="nio",0,IF(L491&gt;0,VLOOKUP(G491,'3-Productie normen'!A:M,VLOOKUP(L491,'3-Productie normen'!N:P,2,FALSE),FALSE)))</f>
        <v>0</v>
      </c>
      <c r="R491" s="183">
        <f t="shared" si="30"/>
        <v>0</v>
      </c>
      <c r="S491" s="184">
        <f>VLOOKUP(G491,'3-Productie normen'!A:M,11,FALSE)</f>
        <v>8501.0999999999985</v>
      </c>
      <c r="T491" s="184"/>
      <c r="V491" s="140">
        <f t="shared" si="31"/>
        <v>5970</v>
      </c>
    </row>
    <row r="492" spans="1:22" ht="14.15" customHeight="1">
      <c r="A492" s="157">
        <v>86</v>
      </c>
      <c r="B492" s="177" t="s">
        <v>55</v>
      </c>
      <c r="C492" s="177"/>
      <c r="D492" s="142" t="s">
        <v>279</v>
      </c>
      <c r="E492" s="178" t="s">
        <v>798</v>
      </c>
      <c r="F492" s="137" t="s">
        <v>799</v>
      </c>
      <c r="G492" s="137" t="s">
        <v>101</v>
      </c>
      <c r="H492" s="179" t="s">
        <v>134</v>
      </c>
      <c r="I492" s="180">
        <v>2.06</v>
      </c>
      <c r="J492" s="495">
        <v>1</v>
      </c>
      <c r="K492" s="495">
        <v>1</v>
      </c>
      <c r="L492" s="181">
        <v>200</v>
      </c>
      <c r="M492" s="181"/>
      <c r="N492" s="182" t="e">
        <f t="shared" si="28"/>
        <v>#DIV/0!</v>
      </c>
      <c r="O492" s="182">
        <f t="shared" si="29"/>
        <v>0</v>
      </c>
      <c r="P492" s="182"/>
      <c r="Q492" s="183">
        <f>IF(L492="nio",0,IF(L492&gt;0,VLOOKUP(G492,'3-Productie normen'!A:M,VLOOKUP(L492,'3-Productie normen'!N:P,2,FALSE),FALSE)))</f>
        <v>0</v>
      </c>
      <c r="R492" s="183">
        <f t="shared" si="30"/>
        <v>0</v>
      </c>
      <c r="S492" s="184">
        <f>VLOOKUP(G492,'3-Productie normen'!A:M,11,FALSE)</f>
        <v>8501.0999999999985</v>
      </c>
      <c r="T492" s="184"/>
      <c r="V492" s="140">
        <f t="shared" si="31"/>
        <v>412</v>
      </c>
    </row>
    <row r="493" spans="1:22" ht="14.15" customHeight="1">
      <c r="A493" s="157">
        <v>87</v>
      </c>
      <c r="B493" s="177" t="s">
        <v>55</v>
      </c>
      <c r="C493" s="177"/>
      <c r="D493" s="142" t="s">
        <v>279</v>
      </c>
      <c r="E493" s="178" t="s">
        <v>800</v>
      </c>
      <c r="F493" s="137" t="s">
        <v>801</v>
      </c>
      <c r="G493" s="137" t="s">
        <v>101</v>
      </c>
      <c r="H493" s="179" t="s">
        <v>134</v>
      </c>
      <c r="I493" s="180">
        <v>2.19</v>
      </c>
      <c r="J493" s="495">
        <v>1</v>
      </c>
      <c r="K493" s="495">
        <v>1</v>
      </c>
      <c r="L493" s="181">
        <v>200</v>
      </c>
      <c r="M493" s="181"/>
      <c r="N493" s="182" t="e">
        <f t="shared" si="28"/>
        <v>#DIV/0!</v>
      </c>
      <c r="O493" s="182">
        <f t="shared" si="29"/>
        <v>0</v>
      </c>
      <c r="P493" s="182"/>
      <c r="Q493" s="183">
        <f>IF(L493="nio",0,IF(L493&gt;0,VLOOKUP(G493,'3-Productie normen'!A:M,VLOOKUP(L493,'3-Productie normen'!N:P,2,FALSE),FALSE)))</f>
        <v>0</v>
      </c>
      <c r="R493" s="183">
        <f t="shared" si="30"/>
        <v>0</v>
      </c>
      <c r="S493" s="184">
        <f>VLOOKUP(G493,'3-Productie normen'!A:M,11,FALSE)</f>
        <v>8501.0999999999985</v>
      </c>
      <c r="T493" s="184"/>
      <c r="V493" s="140">
        <f t="shared" si="31"/>
        <v>438</v>
      </c>
    </row>
    <row r="494" spans="1:22" ht="14.15" customHeight="1">
      <c r="A494" s="157">
        <v>88</v>
      </c>
      <c r="B494" s="177" t="s">
        <v>55</v>
      </c>
      <c r="C494" s="177"/>
      <c r="D494" s="142" t="s">
        <v>292</v>
      </c>
      <c r="E494" s="178" t="s">
        <v>802</v>
      </c>
      <c r="F494" s="137" t="s">
        <v>803</v>
      </c>
      <c r="G494" s="137" t="s">
        <v>101</v>
      </c>
      <c r="H494" s="179" t="s">
        <v>134</v>
      </c>
      <c r="I494" s="180">
        <v>127.41</v>
      </c>
      <c r="J494" s="495">
        <v>1</v>
      </c>
      <c r="K494" s="495">
        <v>1</v>
      </c>
      <c r="L494" s="181">
        <v>200</v>
      </c>
      <c r="M494" s="181"/>
      <c r="N494" s="182" t="e">
        <f t="shared" si="28"/>
        <v>#DIV/0!</v>
      </c>
      <c r="O494" s="182">
        <f t="shared" si="29"/>
        <v>0</v>
      </c>
      <c r="P494" s="182"/>
      <c r="Q494" s="183">
        <f>IF(L494="nio",0,IF(L494&gt;0,VLOOKUP(G494,'3-Productie normen'!A:M,VLOOKUP(L494,'3-Productie normen'!N:P,2,FALSE),FALSE)))</f>
        <v>0</v>
      </c>
      <c r="R494" s="183">
        <f t="shared" si="30"/>
        <v>0</v>
      </c>
      <c r="S494" s="184">
        <f>VLOOKUP(G494,'3-Productie normen'!A:M,11,FALSE)</f>
        <v>8501.0999999999985</v>
      </c>
      <c r="T494" s="184"/>
      <c r="V494" s="140">
        <f t="shared" si="31"/>
        <v>25482</v>
      </c>
    </row>
    <row r="495" spans="1:22" ht="14.15" customHeight="1">
      <c r="A495" s="157">
        <v>89</v>
      </c>
      <c r="B495" s="177" t="s">
        <v>55</v>
      </c>
      <c r="C495" s="177"/>
      <c r="D495" s="142" t="s">
        <v>292</v>
      </c>
      <c r="E495" s="178" t="s">
        <v>804</v>
      </c>
      <c r="F495" s="137" t="s">
        <v>805</v>
      </c>
      <c r="G495" s="137" t="s">
        <v>101</v>
      </c>
      <c r="H495" s="179" t="s">
        <v>134</v>
      </c>
      <c r="I495" s="180">
        <v>74.64</v>
      </c>
      <c r="J495" s="495">
        <v>1</v>
      </c>
      <c r="K495" s="495">
        <v>1</v>
      </c>
      <c r="L495" s="181">
        <v>200</v>
      </c>
      <c r="M495" s="181"/>
      <c r="N495" s="182" t="e">
        <f t="shared" si="28"/>
        <v>#DIV/0!</v>
      </c>
      <c r="O495" s="182">
        <f t="shared" si="29"/>
        <v>0</v>
      </c>
      <c r="P495" s="182"/>
      <c r="Q495" s="183">
        <f>IF(L495="nio",0,IF(L495&gt;0,VLOOKUP(G495,'3-Productie normen'!A:M,VLOOKUP(L495,'3-Productie normen'!N:P,2,FALSE),FALSE)))</f>
        <v>0</v>
      </c>
      <c r="R495" s="183">
        <f t="shared" si="30"/>
        <v>0</v>
      </c>
      <c r="S495" s="184">
        <f>VLOOKUP(G495,'3-Productie normen'!A:M,11,FALSE)</f>
        <v>8501.0999999999985</v>
      </c>
      <c r="T495" s="184"/>
      <c r="V495" s="140">
        <f t="shared" si="31"/>
        <v>14928</v>
      </c>
    </row>
    <row r="496" spans="1:22" ht="14.15" customHeight="1">
      <c r="A496" s="157">
        <v>90</v>
      </c>
      <c r="B496" s="177" t="s">
        <v>55</v>
      </c>
      <c r="C496" s="177"/>
      <c r="D496" s="142" t="s">
        <v>301</v>
      </c>
      <c r="E496" s="178" t="s">
        <v>806</v>
      </c>
      <c r="F496" s="137" t="s">
        <v>807</v>
      </c>
      <c r="G496" s="137" t="s">
        <v>101</v>
      </c>
      <c r="H496" s="179" t="s">
        <v>808</v>
      </c>
      <c r="I496" s="180">
        <v>44.21</v>
      </c>
      <c r="J496" s="495">
        <v>1</v>
      </c>
      <c r="K496" s="495">
        <v>1</v>
      </c>
      <c r="L496" s="181">
        <v>200</v>
      </c>
      <c r="M496" s="181"/>
      <c r="N496" s="182" t="e">
        <f t="shared" si="28"/>
        <v>#DIV/0!</v>
      </c>
      <c r="O496" s="182">
        <f t="shared" si="29"/>
        <v>0</v>
      </c>
      <c r="P496" s="182"/>
      <c r="Q496" s="183">
        <f>IF(L496="nio",0,IF(L496&gt;0,VLOOKUP(G496,'3-Productie normen'!A:M,VLOOKUP(L496,'3-Productie normen'!N:P,2,FALSE),FALSE)))</f>
        <v>0</v>
      </c>
      <c r="R496" s="183">
        <f t="shared" si="30"/>
        <v>0</v>
      </c>
      <c r="S496" s="184">
        <f>VLOOKUP(G496,'3-Productie normen'!A:M,11,FALSE)</f>
        <v>8501.0999999999985</v>
      </c>
      <c r="T496" s="184"/>
      <c r="V496" s="140">
        <f t="shared" si="31"/>
        <v>8842</v>
      </c>
    </row>
    <row r="497" spans="1:22" ht="14.15" customHeight="1">
      <c r="A497" s="157">
        <v>91</v>
      </c>
      <c r="B497" s="177" t="s">
        <v>55</v>
      </c>
      <c r="C497" s="177"/>
      <c r="D497" s="142" t="s">
        <v>301</v>
      </c>
      <c r="E497" s="178" t="s">
        <v>809</v>
      </c>
      <c r="F497" s="137" t="s">
        <v>807</v>
      </c>
      <c r="G497" s="137" t="s">
        <v>101</v>
      </c>
      <c r="H497" s="179" t="s">
        <v>810</v>
      </c>
      <c r="I497" s="180">
        <v>4.72</v>
      </c>
      <c r="J497" s="495">
        <v>1</v>
      </c>
      <c r="K497" s="495">
        <v>1</v>
      </c>
      <c r="L497" s="181">
        <v>200</v>
      </c>
      <c r="M497" s="181"/>
      <c r="N497" s="182" t="e">
        <f t="shared" si="28"/>
        <v>#DIV/0!</v>
      </c>
      <c r="O497" s="182">
        <f t="shared" si="29"/>
        <v>0</v>
      </c>
      <c r="P497" s="182"/>
      <c r="Q497" s="183">
        <f>IF(L497="nio",0,IF(L497&gt;0,VLOOKUP(G497,'3-Productie normen'!A:M,VLOOKUP(L497,'3-Productie normen'!N:P,2,FALSE),FALSE)))</f>
        <v>0</v>
      </c>
      <c r="R497" s="183">
        <f t="shared" si="30"/>
        <v>0</v>
      </c>
      <c r="S497" s="184">
        <f>VLOOKUP(G497,'3-Productie normen'!A:M,11,FALSE)</f>
        <v>8501.0999999999985</v>
      </c>
      <c r="T497" s="184"/>
      <c r="V497" s="140">
        <f t="shared" si="31"/>
        <v>944</v>
      </c>
    </row>
    <row r="498" spans="1:22" ht="14.15" customHeight="1">
      <c r="A498" s="157">
        <v>92</v>
      </c>
      <c r="B498" s="177" t="s">
        <v>55</v>
      </c>
      <c r="C498" s="177"/>
      <c r="D498" s="142" t="s">
        <v>301</v>
      </c>
      <c r="E498" s="178" t="s">
        <v>809</v>
      </c>
      <c r="F498" s="137" t="s">
        <v>807</v>
      </c>
      <c r="G498" s="137" t="s">
        <v>101</v>
      </c>
      <c r="H498" s="179" t="s">
        <v>811</v>
      </c>
      <c r="I498" s="180">
        <v>4.72</v>
      </c>
      <c r="J498" s="495">
        <v>1</v>
      </c>
      <c r="K498" s="495">
        <v>1</v>
      </c>
      <c r="L498" s="181">
        <v>200</v>
      </c>
      <c r="M498" s="181"/>
      <c r="N498" s="182" t="e">
        <f t="shared" si="28"/>
        <v>#DIV/0!</v>
      </c>
      <c r="O498" s="182">
        <f t="shared" si="29"/>
        <v>0</v>
      </c>
      <c r="P498" s="182"/>
      <c r="Q498" s="183">
        <f>IF(L498="nio",0,IF(L498&gt;0,VLOOKUP(G498,'3-Productie normen'!A:M,VLOOKUP(L498,'3-Productie normen'!N:P,2,FALSE),FALSE)))</f>
        <v>0</v>
      </c>
      <c r="R498" s="183">
        <f t="shared" si="30"/>
        <v>0</v>
      </c>
      <c r="S498" s="184">
        <f>VLOOKUP(G498,'3-Productie normen'!A:M,11,FALSE)</f>
        <v>8501.0999999999985</v>
      </c>
      <c r="T498" s="184"/>
      <c r="V498" s="140">
        <f t="shared" si="31"/>
        <v>944</v>
      </c>
    </row>
    <row r="499" spans="1:22" ht="14.15" customHeight="1">
      <c r="A499" s="157">
        <v>93</v>
      </c>
      <c r="B499" s="177" t="s">
        <v>55</v>
      </c>
      <c r="C499" s="177"/>
      <c r="D499" s="142" t="s">
        <v>301</v>
      </c>
      <c r="E499" s="178" t="s">
        <v>809</v>
      </c>
      <c r="F499" s="137" t="s">
        <v>807</v>
      </c>
      <c r="G499" s="137" t="s">
        <v>101</v>
      </c>
      <c r="H499" s="179" t="s">
        <v>284</v>
      </c>
      <c r="I499" s="180">
        <v>4.72</v>
      </c>
      <c r="J499" s="495">
        <v>1</v>
      </c>
      <c r="K499" s="495">
        <v>1</v>
      </c>
      <c r="L499" s="181">
        <v>200</v>
      </c>
      <c r="M499" s="181"/>
      <c r="N499" s="182" t="e">
        <f t="shared" si="28"/>
        <v>#DIV/0!</v>
      </c>
      <c r="O499" s="182">
        <f t="shared" si="29"/>
        <v>0</v>
      </c>
      <c r="P499" s="182"/>
      <c r="Q499" s="183">
        <f>IF(L499="nio",0,IF(L499&gt;0,VLOOKUP(G499,'3-Productie normen'!A:M,VLOOKUP(L499,'3-Productie normen'!N:P,2,FALSE),FALSE)))</f>
        <v>0</v>
      </c>
      <c r="R499" s="183">
        <f t="shared" si="30"/>
        <v>0</v>
      </c>
      <c r="S499" s="184">
        <f>VLOOKUP(G499,'3-Productie normen'!A:M,11,FALSE)</f>
        <v>8501.0999999999985</v>
      </c>
      <c r="T499" s="184"/>
      <c r="V499" s="140">
        <f t="shared" si="31"/>
        <v>944</v>
      </c>
    </row>
    <row r="500" spans="1:22" ht="14.15" customHeight="1">
      <c r="A500" s="157">
        <v>94</v>
      </c>
      <c r="B500" s="177" t="s">
        <v>55</v>
      </c>
      <c r="C500" s="177"/>
      <c r="D500" s="142" t="s">
        <v>301</v>
      </c>
      <c r="E500" s="178" t="s">
        <v>809</v>
      </c>
      <c r="F500" s="137" t="s">
        <v>807</v>
      </c>
      <c r="G500" s="137" t="s">
        <v>101</v>
      </c>
      <c r="H500" s="179" t="s">
        <v>134</v>
      </c>
      <c r="I500" s="180">
        <v>36.049999999999997</v>
      </c>
      <c r="J500" s="495">
        <v>1</v>
      </c>
      <c r="K500" s="495">
        <v>1</v>
      </c>
      <c r="L500" s="181">
        <v>200</v>
      </c>
      <c r="M500" s="181"/>
      <c r="N500" s="182" t="e">
        <f t="shared" si="28"/>
        <v>#DIV/0!</v>
      </c>
      <c r="O500" s="182">
        <f t="shared" si="29"/>
        <v>0</v>
      </c>
      <c r="P500" s="182"/>
      <c r="Q500" s="183">
        <f>IF(L500="nio",0,IF(L500&gt;0,VLOOKUP(G500,'3-Productie normen'!A:M,VLOOKUP(L500,'3-Productie normen'!N:P,2,FALSE),FALSE)))</f>
        <v>0</v>
      </c>
      <c r="R500" s="183">
        <f t="shared" si="30"/>
        <v>0</v>
      </c>
      <c r="S500" s="184">
        <f>VLOOKUP(G500,'3-Productie normen'!A:M,11,FALSE)</f>
        <v>8501.0999999999985</v>
      </c>
      <c r="T500" s="184"/>
      <c r="V500" s="140">
        <f t="shared" si="31"/>
        <v>7209.9999999999991</v>
      </c>
    </row>
    <row r="501" spans="1:22" ht="14.15" customHeight="1">
      <c r="A501" s="157">
        <v>95</v>
      </c>
      <c r="B501" s="177" t="s">
        <v>55</v>
      </c>
      <c r="C501" s="177"/>
      <c r="D501" s="142" t="s">
        <v>213</v>
      </c>
      <c r="E501" s="178" t="s">
        <v>812</v>
      </c>
      <c r="F501" s="137" t="s">
        <v>813</v>
      </c>
      <c r="G501" s="137" t="s">
        <v>102</v>
      </c>
      <c r="H501" s="179" t="s">
        <v>134</v>
      </c>
      <c r="I501" s="180">
        <v>269.27999999999997</v>
      </c>
      <c r="J501" s="495">
        <v>1</v>
      </c>
      <c r="K501" s="495">
        <v>1</v>
      </c>
      <c r="L501" s="181">
        <v>200</v>
      </c>
      <c r="M501" s="181"/>
      <c r="N501" s="182" t="e">
        <f t="shared" si="28"/>
        <v>#DIV/0!</v>
      </c>
      <c r="O501" s="182">
        <f t="shared" si="29"/>
        <v>0</v>
      </c>
      <c r="P501" s="182"/>
      <c r="Q501" s="183">
        <f>IF(L501="nio",0,IF(L501&gt;0,VLOOKUP(G501,'3-Productie normen'!A:M,VLOOKUP(L501,'3-Productie normen'!N:P,2,FALSE),FALSE)))</f>
        <v>0</v>
      </c>
      <c r="R501" s="183">
        <f t="shared" si="30"/>
        <v>0</v>
      </c>
      <c r="S501" s="184">
        <f>VLOOKUP(G501,'3-Productie normen'!A:M,11,FALSE)</f>
        <v>269.27999999999997</v>
      </c>
      <c r="T501" s="184"/>
      <c r="V501" s="140">
        <f t="shared" si="31"/>
        <v>53855.999999999993</v>
      </c>
    </row>
    <row r="502" spans="1:22" ht="14.15" customHeight="1">
      <c r="A502" s="157">
        <v>96</v>
      </c>
      <c r="B502" s="177" t="s">
        <v>55</v>
      </c>
      <c r="C502" s="177"/>
      <c r="D502" s="142" t="s">
        <v>814</v>
      </c>
      <c r="E502" s="178" t="s">
        <v>815</v>
      </c>
      <c r="F502" s="137" t="s">
        <v>816</v>
      </c>
      <c r="G502" s="137" t="s">
        <v>104</v>
      </c>
      <c r="H502" s="179" t="s">
        <v>491</v>
      </c>
      <c r="I502" s="180">
        <v>2901.25</v>
      </c>
      <c r="J502" s="495">
        <v>1</v>
      </c>
      <c r="K502" s="495">
        <v>1</v>
      </c>
      <c r="L502" s="181">
        <v>1</v>
      </c>
      <c r="M502" s="181"/>
      <c r="N502" s="182" t="e">
        <f t="shared" si="28"/>
        <v>#DIV/0!</v>
      </c>
      <c r="O502" s="182">
        <f t="shared" si="29"/>
        <v>0</v>
      </c>
      <c r="P502" s="182"/>
      <c r="Q502" s="183">
        <f>IF(L502="nio",0,IF(L502&gt;0,VLOOKUP(G502,'3-Productie normen'!A:M,VLOOKUP(L502,'3-Productie normen'!N:P,2,FALSE),FALSE)))</f>
        <v>0</v>
      </c>
      <c r="R502" s="183">
        <f t="shared" si="30"/>
        <v>0</v>
      </c>
      <c r="S502" s="184">
        <f>VLOOKUP(G502,'3-Productie normen'!A:M,11,FALSE)</f>
        <v>3016.18</v>
      </c>
      <c r="T502" s="184"/>
      <c r="V502" s="140">
        <f t="shared" si="31"/>
        <v>2901.25</v>
      </c>
    </row>
    <row r="503" spans="1:22" ht="14.15" customHeight="1">
      <c r="A503" s="157">
        <v>97</v>
      </c>
      <c r="B503" s="177" t="s">
        <v>55</v>
      </c>
      <c r="C503" s="177"/>
      <c r="D503" s="142" t="s">
        <v>817</v>
      </c>
      <c r="E503" s="178" t="s">
        <v>818</v>
      </c>
      <c r="F503" s="137" t="s">
        <v>819</v>
      </c>
      <c r="G503" s="137" t="s">
        <v>104</v>
      </c>
      <c r="H503" s="179" t="s">
        <v>491</v>
      </c>
      <c r="I503" s="180">
        <v>114.93</v>
      </c>
      <c r="J503" s="495">
        <v>1</v>
      </c>
      <c r="K503" s="495">
        <v>1</v>
      </c>
      <c r="L503" s="181">
        <v>1</v>
      </c>
      <c r="M503" s="181"/>
      <c r="N503" s="182" t="e">
        <f t="shared" si="28"/>
        <v>#DIV/0!</v>
      </c>
      <c r="O503" s="182">
        <f t="shared" si="29"/>
        <v>0</v>
      </c>
      <c r="P503" s="182"/>
      <c r="Q503" s="183">
        <f>IF(L503="nio",0,IF(L503&gt;0,VLOOKUP(G503,'3-Productie normen'!A:M,VLOOKUP(L503,'3-Productie normen'!N:P,2,FALSE),FALSE)))</f>
        <v>0</v>
      </c>
      <c r="R503" s="183">
        <f t="shared" si="30"/>
        <v>0</v>
      </c>
      <c r="S503" s="184">
        <f>VLOOKUP(G503,'3-Productie normen'!A:M,11,FALSE)</f>
        <v>3016.18</v>
      </c>
      <c r="T503" s="184"/>
      <c r="V503" s="140">
        <f t="shared" si="31"/>
        <v>114.93</v>
      </c>
    </row>
    <row r="504" spans="1:22" ht="14.15" customHeight="1">
      <c r="A504" s="157">
        <v>98</v>
      </c>
      <c r="B504" s="177" t="s">
        <v>55</v>
      </c>
      <c r="C504" s="177"/>
      <c r="D504" s="142" t="s">
        <v>265</v>
      </c>
      <c r="E504" s="178" t="s">
        <v>820</v>
      </c>
      <c r="F504" s="137" t="s">
        <v>785</v>
      </c>
      <c r="G504" s="137" t="s">
        <v>105</v>
      </c>
      <c r="H504" s="179" t="s">
        <v>134</v>
      </c>
      <c r="I504" s="180">
        <v>362.18</v>
      </c>
      <c r="J504" s="495">
        <v>1</v>
      </c>
      <c r="K504" s="495">
        <v>1</v>
      </c>
      <c r="L504" s="181">
        <v>200</v>
      </c>
      <c r="M504" s="181"/>
      <c r="N504" s="182" t="e">
        <f t="shared" si="28"/>
        <v>#DIV/0!</v>
      </c>
      <c r="O504" s="182">
        <f t="shared" si="29"/>
        <v>0</v>
      </c>
      <c r="P504" s="182"/>
      <c r="Q504" s="183">
        <f>IF(L504="nio",0,IF(L504&gt;0,VLOOKUP(G504,'3-Productie normen'!A:M,VLOOKUP(L504,'3-Productie normen'!N:P,2,FALSE),FALSE)))</f>
        <v>0</v>
      </c>
      <c r="R504" s="183">
        <f t="shared" si="30"/>
        <v>0</v>
      </c>
      <c r="S504" s="184">
        <f>VLOOKUP(G504,'3-Productie normen'!A:M,11,FALSE)</f>
        <v>362.18</v>
      </c>
      <c r="T504" s="184"/>
      <c r="V504" s="140">
        <f t="shared" si="31"/>
        <v>72436</v>
      </c>
    </row>
    <row r="505" spans="1:22" ht="14.15" customHeight="1">
      <c r="A505" s="157">
        <v>99</v>
      </c>
      <c r="B505" s="177" t="s">
        <v>55</v>
      </c>
      <c r="C505" s="177"/>
      <c r="D505" s="142" t="s">
        <v>262</v>
      </c>
      <c r="E505" s="178" t="s">
        <v>821</v>
      </c>
      <c r="F505" s="137" t="s">
        <v>822</v>
      </c>
      <c r="G505" s="137" t="s">
        <v>106</v>
      </c>
      <c r="H505" s="179" t="s">
        <v>288</v>
      </c>
      <c r="I505" s="180">
        <v>98.87</v>
      </c>
      <c r="J505" s="495">
        <v>1</v>
      </c>
      <c r="K505" s="495">
        <v>1</v>
      </c>
      <c r="L505" s="181">
        <v>200</v>
      </c>
      <c r="M505" s="181"/>
      <c r="N505" s="182" t="e">
        <f t="shared" si="28"/>
        <v>#DIV/0!</v>
      </c>
      <c r="O505" s="182">
        <f t="shared" si="29"/>
        <v>0</v>
      </c>
      <c r="P505" s="182"/>
      <c r="Q505" s="183">
        <f>IF(L505="nio",0,IF(L505&gt;0,VLOOKUP(G505,'3-Productie normen'!A:M,VLOOKUP(L505,'3-Productie normen'!N:P,2,FALSE),FALSE)))</f>
        <v>0</v>
      </c>
      <c r="R505" s="183">
        <f t="shared" si="30"/>
        <v>0</v>
      </c>
      <c r="S505" s="184">
        <f>VLOOKUP(G505,'3-Productie normen'!A:M,11,FALSE)</f>
        <v>98.87</v>
      </c>
      <c r="T505" s="184"/>
      <c r="V505" s="140">
        <f t="shared" si="31"/>
        <v>19774</v>
      </c>
    </row>
    <row r="506" spans="1:22" ht="14.15" customHeight="1">
      <c r="A506" s="157">
        <v>100</v>
      </c>
      <c r="B506" s="177" t="s">
        <v>55</v>
      </c>
      <c r="C506" s="177"/>
      <c r="D506" s="142" t="s">
        <v>128</v>
      </c>
      <c r="E506" s="178" t="s">
        <v>823</v>
      </c>
      <c r="F506" s="137" t="s">
        <v>824</v>
      </c>
      <c r="G506" s="134" t="s">
        <v>107</v>
      </c>
      <c r="H506" s="179" t="s">
        <v>134</v>
      </c>
      <c r="I506" s="180">
        <v>74.59</v>
      </c>
      <c r="J506" s="495">
        <v>1</v>
      </c>
      <c r="K506" s="495">
        <v>1</v>
      </c>
      <c r="L506" s="531" t="s">
        <v>107</v>
      </c>
      <c r="M506" s="181"/>
      <c r="N506" s="182">
        <f t="shared" si="28"/>
        <v>0</v>
      </c>
      <c r="O506" s="182">
        <f t="shared" si="29"/>
        <v>0</v>
      </c>
      <c r="P506" s="182"/>
      <c r="Q506" s="183">
        <f>IF(L506="nio",0,IF(L506&gt;0,VLOOKUP(G506,'3-Productie normen'!A:M,VLOOKUP(L506,'3-Productie normen'!N:P,2,FALSE),FALSE)))</f>
        <v>0</v>
      </c>
      <c r="R506" s="183">
        <f t="shared" si="30"/>
        <v>0</v>
      </c>
      <c r="S506" s="184">
        <f>VLOOKUP(G506,'3-Productie normen'!A:M,10,FALSE)</f>
        <v>0</v>
      </c>
      <c r="T506" s="184"/>
      <c r="V506" s="140">
        <f t="shared" si="31"/>
        <v>0</v>
      </c>
    </row>
    <row r="507" spans="1:22" ht="14.15" customHeight="1">
      <c r="A507" s="157">
        <v>101</v>
      </c>
      <c r="B507" s="177" t="s">
        <v>55</v>
      </c>
      <c r="C507" s="177"/>
      <c r="D507" s="142" t="s">
        <v>128</v>
      </c>
      <c r="E507" s="178" t="s">
        <v>825</v>
      </c>
      <c r="F507" s="137" t="s">
        <v>826</v>
      </c>
      <c r="G507" s="134" t="s">
        <v>107</v>
      </c>
      <c r="H507" s="179" t="s">
        <v>134</v>
      </c>
      <c r="I507" s="180">
        <v>10.62</v>
      </c>
      <c r="J507" s="495">
        <v>1</v>
      </c>
      <c r="K507" s="495">
        <v>1</v>
      </c>
      <c r="L507" s="531" t="s">
        <v>107</v>
      </c>
      <c r="M507" s="181"/>
      <c r="N507" s="182">
        <f t="shared" si="28"/>
        <v>0</v>
      </c>
      <c r="O507" s="182">
        <f t="shared" si="29"/>
        <v>0</v>
      </c>
      <c r="P507" s="182"/>
      <c r="Q507" s="183">
        <f>IF(L507="nio",0,IF(L507&gt;0,VLOOKUP(G507,'3-Productie normen'!A:M,VLOOKUP(L507,'3-Productie normen'!N:P,2,FALSE),FALSE)))</f>
        <v>0</v>
      </c>
      <c r="R507" s="183">
        <f t="shared" si="30"/>
        <v>0</v>
      </c>
      <c r="S507" s="184">
        <f>VLOOKUP(G507,'3-Productie normen'!A:M,10,FALSE)</f>
        <v>0</v>
      </c>
      <c r="T507" s="184"/>
      <c r="V507" s="140">
        <f t="shared" si="31"/>
        <v>0</v>
      </c>
    </row>
    <row r="508" spans="1:22" ht="14.15" customHeight="1">
      <c r="A508" s="157">
        <v>102</v>
      </c>
      <c r="B508" s="177" t="s">
        <v>55</v>
      </c>
      <c r="C508" s="177"/>
      <c r="D508" s="142" t="s">
        <v>147</v>
      </c>
      <c r="E508" s="178" t="s">
        <v>827</v>
      </c>
      <c r="F508" s="137" t="s">
        <v>828</v>
      </c>
      <c r="G508" s="134" t="s">
        <v>107</v>
      </c>
      <c r="H508" s="179" t="s">
        <v>134</v>
      </c>
      <c r="I508" s="180">
        <v>36.85</v>
      </c>
      <c r="J508" s="495">
        <v>1</v>
      </c>
      <c r="K508" s="495">
        <v>1</v>
      </c>
      <c r="L508" s="531" t="s">
        <v>107</v>
      </c>
      <c r="M508" s="181"/>
      <c r="N508" s="182">
        <f t="shared" si="28"/>
        <v>0</v>
      </c>
      <c r="O508" s="182">
        <f t="shared" si="29"/>
        <v>0</v>
      </c>
      <c r="P508" s="182"/>
      <c r="Q508" s="183">
        <f>IF(L508="nio",0,IF(L508&gt;0,VLOOKUP(G508,'3-Productie normen'!A:M,VLOOKUP(L508,'3-Productie normen'!N:P,2,FALSE),FALSE)))</f>
        <v>0</v>
      </c>
      <c r="R508" s="183">
        <f t="shared" si="30"/>
        <v>0</v>
      </c>
      <c r="S508" s="184">
        <f>VLOOKUP(G508,'3-Productie normen'!A:M,10,FALSE)</f>
        <v>0</v>
      </c>
      <c r="T508" s="184"/>
      <c r="V508" s="140">
        <f t="shared" si="31"/>
        <v>0</v>
      </c>
    </row>
    <row r="509" spans="1:22" ht="14.15" customHeight="1">
      <c r="A509" s="157">
        <v>103</v>
      </c>
      <c r="B509" s="177" t="s">
        <v>55</v>
      </c>
      <c r="C509" s="177"/>
      <c r="D509" s="142" t="s">
        <v>147</v>
      </c>
      <c r="E509" s="178" t="s">
        <v>829</v>
      </c>
      <c r="F509" s="137" t="s">
        <v>830</v>
      </c>
      <c r="G509" s="134" t="s">
        <v>107</v>
      </c>
      <c r="H509" s="179" t="s">
        <v>134</v>
      </c>
      <c r="I509" s="180">
        <v>10.47</v>
      </c>
      <c r="J509" s="495">
        <v>1</v>
      </c>
      <c r="K509" s="495">
        <v>1</v>
      </c>
      <c r="L509" s="531" t="s">
        <v>107</v>
      </c>
      <c r="M509" s="181"/>
      <c r="N509" s="182">
        <f t="shared" si="28"/>
        <v>0</v>
      </c>
      <c r="O509" s="182">
        <f t="shared" si="29"/>
        <v>0</v>
      </c>
      <c r="P509" s="182"/>
      <c r="Q509" s="183">
        <f>IF(L509="nio",0,IF(L509&gt;0,VLOOKUP(G509,'3-Productie normen'!A:M,VLOOKUP(L509,'3-Productie normen'!N:P,2,FALSE),FALSE)))</f>
        <v>0</v>
      </c>
      <c r="R509" s="183">
        <f t="shared" si="30"/>
        <v>0</v>
      </c>
      <c r="S509" s="184">
        <f>VLOOKUP(G509,'3-Productie normen'!A:M,10,FALSE)</f>
        <v>0</v>
      </c>
      <c r="T509" s="184"/>
      <c r="V509" s="140">
        <f t="shared" si="31"/>
        <v>0</v>
      </c>
    </row>
    <row r="510" spans="1:22" ht="14.15" customHeight="1">
      <c r="A510" s="157">
        <v>104</v>
      </c>
      <c r="B510" s="177" t="s">
        <v>55</v>
      </c>
      <c r="C510" s="177"/>
      <c r="D510" s="142" t="s">
        <v>172</v>
      </c>
      <c r="E510" s="178" t="s">
        <v>831</v>
      </c>
      <c r="F510" s="137" t="s">
        <v>832</v>
      </c>
      <c r="G510" s="134" t="s">
        <v>107</v>
      </c>
      <c r="H510" s="179" t="s">
        <v>134</v>
      </c>
      <c r="I510" s="180">
        <v>23.29</v>
      </c>
      <c r="J510" s="495">
        <v>1</v>
      </c>
      <c r="K510" s="495">
        <v>1</v>
      </c>
      <c r="L510" s="531" t="s">
        <v>107</v>
      </c>
      <c r="M510" s="181"/>
      <c r="N510" s="182">
        <f t="shared" si="28"/>
        <v>0</v>
      </c>
      <c r="O510" s="182">
        <f t="shared" si="29"/>
        <v>0</v>
      </c>
      <c r="P510" s="182"/>
      <c r="Q510" s="183">
        <f>IF(L510="nio",0,IF(L510&gt;0,VLOOKUP(G510,'3-Productie normen'!A:M,VLOOKUP(L510,'3-Productie normen'!N:P,2,FALSE),FALSE)))</f>
        <v>0</v>
      </c>
      <c r="R510" s="183">
        <f t="shared" si="30"/>
        <v>0</v>
      </c>
      <c r="S510" s="184">
        <f>VLOOKUP(G510,'3-Productie normen'!A:M,10,FALSE)</f>
        <v>0</v>
      </c>
      <c r="T510" s="184"/>
      <c r="V510" s="140">
        <f t="shared" si="31"/>
        <v>0</v>
      </c>
    </row>
    <row r="511" spans="1:22" ht="14.15" customHeight="1">
      <c r="A511" s="157">
        <v>105</v>
      </c>
      <c r="B511" s="177" t="s">
        <v>55</v>
      </c>
      <c r="C511" s="177"/>
      <c r="D511" s="142" t="s">
        <v>147</v>
      </c>
      <c r="E511" s="178" t="s">
        <v>833</v>
      </c>
      <c r="F511" s="137" t="s">
        <v>834</v>
      </c>
      <c r="G511" s="134" t="s">
        <v>107</v>
      </c>
      <c r="H511" s="179" t="s">
        <v>134</v>
      </c>
      <c r="I511" s="180">
        <v>12.4</v>
      </c>
      <c r="J511" s="495">
        <v>1</v>
      </c>
      <c r="K511" s="495">
        <v>1</v>
      </c>
      <c r="L511" s="531" t="s">
        <v>107</v>
      </c>
      <c r="M511" s="181"/>
      <c r="N511" s="182">
        <f t="shared" si="28"/>
        <v>0</v>
      </c>
      <c r="O511" s="182">
        <f t="shared" si="29"/>
        <v>0</v>
      </c>
      <c r="P511" s="182"/>
      <c r="Q511" s="183">
        <f>IF(L511="nio",0,IF(L511&gt;0,VLOOKUP(G511,'3-Productie normen'!A:M,VLOOKUP(L511,'3-Productie normen'!N:P,2,FALSE),FALSE)))</f>
        <v>0</v>
      </c>
      <c r="R511" s="183">
        <f t="shared" si="30"/>
        <v>0</v>
      </c>
      <c r="S511" s="184">
        <f>VLOOKUP(G511,'3-Productie normen'!A:M,10,FALSE)</f>
        <v>0</v>
      </c>
      <c r="T511" s="184"/>
      <c r="V511" s="140">
        <f t="shared" si="31"/>
        <v>0</v>
      </c>
    </row>
    <row r="512" spans="1:22" ht="14.15" customHeight="1">
      <c r="A512" s="157">
        <v>106</v>
      </c>
      <c r="B512" s="177" t="s">
        <v>55</v>
      </c>
      <c r="C512" s="177"/>
      <c r="D512" s="142" t="s">
        <v>147</v>
      </c>
      <c r="E512" s="178" t="s">
        <v>835</v>
      </c>
      <c r="F512" s="137" t="s">
        <v>836</v>
      </c>
      <c r="G512" s="134" t="s">
        <v>107</v>
      </c>
      <c r="H512" s="179" t="s">
        <v>134</v>
      </c>
      <c r="I512" s="180">
        <v>12.42</v>
      </c>
      <c r="J512" s="495">
        <v>1</v>
      </c>
      <c r="K512" s="495">
        <v>1</v>
      </c>
      <c r="L512" s="531" t="s">
        <v>107</v>
      </c>
      <c r="M512" s="181"/>
      <c r="N512" s="182">
        <f t="shared" si="28"/>
        <v>0</v>
      </c>
      <c r="O512" s="182">
        <f t="shared" si="29"/>
        <v>0</v>
      </c>
      <c r="P512" s="182"/>
      <c r="Q512" s="183">
        <f>IF(L512="nio",0,IF(L512&gt;0,VLOOKUP(G512,'3-Productie normen'!A:M,VLOOKUP(L512,'3-Productie normen'!N:P,2,FALSE),FALSE)))</f>
        <v>0</v>
      </c>
      <c r="R512" s="183">
        <f t="shared" si="30"/>
        <v>0</v>
      </c>
      <c r="S512" s="184">
        <f>VLOOKUP(G512,'3-Productie normen'!A:M,10,FALSE)</f>
        <v>0</v>
      </c>
      <c r="T512" s="184"/>
      <c r="V512" s="140">
        <f t="shared" si="31"/>
        <v>0</v>
      </c>
    </row>
    <row r="513" spans="1:22" ht="14.15" customHeight="1">
      <c r="A513" s="157">
        <v>107</v>
      </c>
      <c r="B513" s="177" t="s">
        <v>55</v>
      </c>
      <c r="C513" s="177"/>
      <c r="D513" s="142" t="s">
        <v>185</v>
      </c>
      <c r="E513" s="178" t="s">
        <v>837</v>
      </c>
      <c r="F513" s="137" t="s">
        <v>838</v>
      </c>
      <c r="G513" s="134" t="s">
        <v>107</v>
      </c>
      <c r="H513" s="179" t="s">
        <v>134</v>
      </c>
      <c r="I513" s="180">
        <v>27.14</v>
      </c>
      <c r="J513" s="495">
        <v>1</v>
      </c>
      <c r="K513" s="495">
        <v>1</v>
      </c>
      <c r="L513" s="531" t="s">
        <v>107</v>
      </c>
      <c r="M513" s="181"/>
      <c r="N513" s="182">
        <f t="shared" si="28"/>
        <v>0</v>
      </c>
      <c r="O513" s="182">
        <f t="shared" si="29"/>
        <v>0</v>
      </c>
      <c r="P513" s="182"/>
      <c r="Q513" s="183">
        <f>IF(L513="nio",0,IF(L513&gt;0,VLOOKUP(G513,'3-Productie normen'!A:M,VLOOKUP(L513,'3-Productie normen'!N:P,2,FALSE),FALSE)))</f>
        <v>0</v>
      </c>
      <c r="R513" s="183">
        <f t="shared" si="30"/>
        <v>0</v>
      </c>
      <c r="S513" s="184">
        <f>VLOOKUP(G513,'3-Productie normen'!A:M,10,FALSE)</f>
        <v>0</v>
      </c>
      <c r="T513" s="184"/>
      <c r="V513" s="140">
        <f t="shared" si="31"/>
        <v>0</v>
      </c>
    </row>
    <row r="514" spans="1:22" ht="14.15" customHeight="1">
      <c r="A514" s="157">
        <v>108</v>
      </c>
      <c r="B514" s="177" t="s">
        <v>55</v>
      </c>
      <c r="C514" s="177"/>
      <c r="D514" s="142" t="s">
        <v>185</v>
      </c>
      <c r="E514" s="178" t="s">
        <v>839</v>
      </c>
      <c r="F514" s="137" t="s">
        <v>840</v>
      </c>
      <c r="G514" s="134" t="s">
        <v>107</v>
      </c>
      <c r="H514" s="179" t="s">
        <v>134</v>
      </c>
      <c r="I514" s="180">
        <v>27.89</v>
      </c>
      <c r="J514" s="495">
        <v>1</v>
      </c>
      <c r="K514" s="495">
        <v>1</v>
      </c>
      <c r="L514" s="531" t="s">
        <v>107</v>
      </c>
      <c r="M514" s="181"/>
      <c r="N514" s="182">
        <f t="shared" si="28"/>
        <v>0</v>
      </c>
      <c r="O514" s="182">
        <f t="shared" si="29"/>
        <v>0</v>
      </c>
      <c r="P514" s="182"/>
      <c r="Q514" s="183">
        <f>IF(L514="nio",0,IF(L514&gt;0,VLOOKUP(G514,'3-Productie normen'!A:M,VLOOKUP(L514,'3-Productie normen'!N:P,2,FALSE),FALSE)))</f>
        <v>0</v>
      </c>
      <c r="R514" s="183">
        <f t="shared" si="30"/>
        <v>0</v>
      </c>
      <c r="S514" s="184">
        <f>VLOOKUP(G514,'3-Productie normen'!A:M,10,FALSE)</f>
        <v>0</v>
      </c>
      <c r="T514" s="184"/>
      <c r="V514" s="140">
        <f t="shared" si="31"/>
        <v>0</v>
      </c>
    </row>
    <row r="515" spans="1:22" ht="14.15" customHeight="1">
      <c r="A515" s="157">
        <v>109</v>
      </c>
      <c r="B515" s="177" t="s">
        <v>55</v>
      </c>
      <c r="C515" s="177"/>
      <c r="D515" s="142" t="s">
        <v>188</v>
      </c>
      <c r="E515" s="178" t="s">
        <v>841</v>
      </c>
      <c r="F515" s="137" t="s">
        <v>842</v>
      </c>
      <c r="G515" s="134" t="s">
        <v>107</v>
      </c>
      <c r="H515" s="179" t="s">
        <v>491</v>
      </c>
      <c r="I515" s="180">
        <v>59.85</v>
      </c>
      <c r="J515" s="495">
        <v>1</v>
      </c>
      <c r="K515" s="495">
        <v>1</v>
      </c>
      <c r="L515" s="531" t="s">
        <v>107</v>
      </c>
      <c r="M515" s="181"/>
      <c r="N515" s="182">
        <f t="shared" si="28"/>
        <v>0</v>
      </c>
      <c r="O515" s="182">
        <f t="shared" si="29"/>
        <v>0</v>
      </c>
      <c r="P515" s="182"/>
      <c r="Q515" s="183">
        <f>IF(L515="nio",0,IF(L515&gt;0,VLOOKUP(G515,'3-Productie normen'!A:M,VLOOKUP(L515,'3-Productie normen'!N:P,2,FALSE),FALSE)))</f>
        <v>0</v>
      </c>
      <c r="R515" s="183">
        <f t="shared" si="30"/>
        <v>0</v>
      </c>
      <c r="S515" s="184">
        <f>VLOOKUP(G515,'3-Productie normen'!A:M,10,FALSE)</f>
        <v>0</v>
      </c>
      <c r="T515" s="184"/>
      <c r="V515" s="140">
        <f t="shared" si="31"/>
        <v>0</v>
      </c>
    </row>
    <row r="516" spans="1:22" ht="14.15" customHeight="1">
      <c r="A516" s="157">
        <v>110</v>
      </c>
      <c r="B516" s="177" t="s">
        <v>55</v>
      </c>
      <c r="C516" s="177"/>
      <c r="D516" s="142" t="s">
        <v>188</v>
      </c>
      <c r="E516" s="178" t="s">
        <v>843</v>
      </c>
      <c r="F516" s="137" t="s">
        <v>844</v>
      </c>
      <c r="G516" s="134" t="s">
        <v>107</v>
      </c>
      <c r="H516" s="179" t="s">
        <v>491</v>
      </c>
      <c r="I516" s="180">
        <v>34.799999999999997</v>
      </c>
      <c r="J516" s="495">
        <v>1</v>
      </c>
      <c r="K516" s="495">
        <v>1</v>
      </c>
      <c r="L516" s="531" t="s">
        <v>107</v>
      </c>
      <c r="M516" s="181"/>
      <c r="N516" s="182">
        <f t="shared" si="28"/>
        <v>0</v>
      </c>
      <c r="O516" s="182">
        <f t="shared" si="29"/>
        <v>0</v>
      </c>
      <c r="P516" s="182"/>
      <c r="Q516" s="183">
        <f>IF(L516="nio",0,IF(L516&gt;0,VLOOKUP(G516,'3-Productie normen'!A:M,VLOOKUP(L516,'3-Productie normen'!N:P,2,FALSE),FALSE)))</f>
        <v>0</v>
      </c>
      <c r="R516" s="183">
        <f t="shared" si="30"/>
        <v>0</v>
      </c>
      <c r="S516" s="184">
        <f>VLOOKUP(G516,'3-Productie normen'!A:M,10,FALSE)</f>
        <v>0</v>
      </c>
      <c r="T516" s="184"/>
      <c r="V516" s="140">
        <f t="shared" si="31"/>
        <v>0</v>
      </c>
    </row>
    <row r="517" spans="1:22" ht="14.15" customHeight="1">
      <c r="A517" s="157">
        <v>111</v>
      </c>
      <c r="B517" s="177" t="s">
        <v>55</v>
      </c>
      <c r="C517" s="177"/>
      <c r="D517" s="142" t="s">
        <v>188</v>
      </c>
      <c r="E517" s="178" t="s">
        <v>845</v>
      </c>
      <c r="F517" s="137" t="s">
        <v>846</v>
      </c>
      <c r="G517" s="134" t="s">
        <v>107</v>
      </c>
      <c r="H517" s="179" t="s">
        <v>491</v>
      </c>
      <c r="I517" s="180">
        <v>44.56</v>
      </c>
      <c r="J517" s="495">
        <v>1</v>
      </c>
      <c r="K517" s="495">
        <v>1</v>
      </c>
      <c r="L517" s="531" t="s">
        <v>107</v>
      </c>
      <c r="M517" s="181"/>
      <c r="N517" s="182">
        <f t="shared" si="28"/>
        <v>0</v>
      </c>
      <c r="O517" s="182">
        <f t="shared" si="29"/>
        <v>0</v>
      </c>
      <c r="P517" s="182"/>
      <c r="Q517" s="183">
        <f>IF(L517="nio",0,IF(L517&gt;0,VLOOKUP(G517,'3-Productie normen'!A:M,VLOOKUP(L517,'3-Productie normen'!N:P,2,FALSE),FALSE)))</f>
        <v>0</v>
      </c>
      <c r="R517" s="183">
        <f t="shared" si="30"/>
        <v>0</v>
      </c>
      <c r="S517" s="184">
        <f>VLOOKUP(G517,'3-Productie normen'!A:M,10,FALSE)</f>
        <v>0</v>
      </c>
      <c r="T517" s="184"/>
      <c r="V517" s="140">
        <f t="shared" si="31"/>
        <v>0</v>
      </c>
    </row>
    <row r="518" spans="1:22" ht="14.15" customHeight="1">
      <c r="A518" s="157">
        <v>112</v>
      </c>
      <c r="B518" s="177" t="s">
        <v>55</v>
      </c>
      <c r="C518" s="177"/>
      <c r="D518" s="142" t="s">
        <v>188</v>
      </c>
      <c r="E518" s="178" t="s">
        <v>847</v>
      </c>
      <c r="F518" s="137" t="s">
        <v>848</v>
      </c>
      <c r="G518" s="134" t="s">
        <v>107</v>
      </c>
      <c r="H518" s="179" t="s">
        <v>849</v>
      </c>
      <c r="I518" s="519"/>
      <c r="J518" s="495">
        <v>1</v>
      </c>
      <c r="K518" s="495">
        <v>1</v>
      </c>
      <c r="L518" s="531" t="s">
        <v>107</v>
      </c>
      <c r="M518" s="181"/>
      <c r="N518" s="182">
        <f t="shared" si="28"/>
        <v>0</v>
      </c>
      <c r="O518" s="182">
        <f t="shared" si="29"/>
        <v>0</v>
      </c>
      <c r="P518" s="182"/>
      <c r="Q518" s="183">
        <f>IF(L518="nio",0,IF(L518&gt;0,VLOOKUP(G518,'3-Productie normen'!A:M,VLOOKUP(L518,'3-Productie normen'!N:P,2,FALSE),FALSE)))</f>
        <v>0</v>
      </c>
      <c r="R518" s="183">
        <f t="shared" si="30"/>
        <v>0</v>
      </c>
      <c r="S518" s="184">
        <f>VLOOKUP(G518,'3-Productie normen'!A:M,10,FALSE)</f>
        <v>0</v>
      </c>
      <c r="T518" s="184"/>
      <c r="V518" s="140">
        <f t="shared" si="31"/>
        <v>0</v>
      </c>
    </row>
    <row r="519" spans="1:22" ht="14.15" customHeight="1">
      <c r="A519" s="157">
        <v>113</v>
      </c>
      <c r="B519" s="177" t="s">
        <v>55</v>
      </c>
      <c r="C519" s="177"/>
      <c r="D519" s="142" t="s">
        <v>188</v>
      </c>
      <c r="E519" s="178" t="s">
        <v>847</v>
      </c>
      <c r="F519" s="137" t="s">
        <v>848</v>
      </c>
      <c r="G519" s="134" t="s">
        <v>107</v>
      </c>
      <c r="H519" s="179" t="s">
        <v>491</v>
      </c>
      <c r="I519" s="180">
        <v>8.06</v>
      </c>
      <c r="J519" s="495">
        <v>1</v>
      </c>
      <c r="K519" s="495">
        <v>1</v>
      </c>
      <c r="L519" s="531" t="s">
        <v>107</v>
      </c>
      <c r="M519" s="181"/>
      <c r="N519" s="182">
        <f t="shared" si="28"/>
        <v>0</v>
      </c>
      <c r="O519" s="182">
        <f t="shared" si="29"/>
        <v>0</v>
      </c>
      <c r="P519" s="182"/>
      <c r="Q519" s="183">
        <f>IF(L519="nio",0,IF(L519&gt;0,VLOOKUP(G519,'3-Productie normen'!A:M,VLOOKUP(L519,'3-Productie normen'!N:P,2,FALSE),FALSE)))</f>
        <v>0</v>
      </c>
      <c r="R519" s="183">
        <f t="shared" si="30"/>
        <v>0</v>
      </c>
      <c r="S519" s="184">
        <f>VLOOKUP(G519,'3-Productie normen'!A:M,10,FALSE)</f>
        <v>0</v>
      </c>
      <c r="T519" s="184"/>
      <c r="V519" s="140">
        <f t="shared" si="31"/>
        <v>0</v>
      </c>
    </row>
    <row r="520" spans="1:22" ht="14.15" customHeight="1">
      <c r="A520" s="157">
        <v>114</v>
      </c>
      <c r="B520" s="177" t="s">
        <v>55</v>
      </c>
      <c r="C520" s="177"/>
      <c r="D520" s="142" t="s">
        <v>213</v>
      </c>
      <c r="E520" s="178" t="s">
        <v>850</v>
      </c>
      <c r="F520" s="137" t="s">
        <v>846</v>
      </c>
      <c r="G520" s="134" t="s">
        <v>107</v>
      </c>
      <c r="H520" s="179" t="s">
        <v>288</v>
      </c>
      <c r="I520" s="180">
        <v>22.84</v>
      </c>
      <c r="J520" s="495">
        <v>1</v>
      </c>
      <c r="K520" s="495">
        <v>1</v>
      </c>
      <c r="L520" s="531" t="s">
        <v>107</v>
      </c>
      <c r="M520" s="181"/>
      <c r="N520" s="182">
        <f t="shared" si="28"/>
        <v>0</v>
      </c>
      <c r="O520" s="182">
        <f t="shared" si="29"/>
        <v>0</v>
      </c>
      <c r="P520" s="182"/>
      <c r="Q520" s="183">
        <f>IF(L520="nio",0,IF(L520&gt;0,VLOOKUP(G520,'3-Productie normen'!A:M,VLOOKUP(L520,'3-Productie normen'!N:P,2,FALSE),FALSE)))</f>
        <v>0</v>
      </c>
      <c r="R520" s="183">
        <f t="shared" si="30"/>
        <v>0</v>
      </c>
      <c r="S520" s="184">
        <f>VLOOKUP(G520,'3-Productie normen'!A:M,10,FALSE)</f>
        <v>0</v>
      </c>
      <c r="T520" s="184"/>
      <c r="V520" s="140">
        <f t="shared" si="31"/>
        <v>0</v>
      </c>
    </row>
    <row r="521" spans="1:22" ht="14.15" customHeight="1">
      <c r="A521" s="157">
        <v>115</v>
      </c>
      <c r="B521" s="177" t="s">
        <v>55</v>
      </c>
      <c r="C521" s="177"/>
      <c r="D521" s="142" t="s">
        <v>213</v>
      </c>
      <c r="E521" s="178" t="s">
        <v>851</v>
      </c>
      <c r="F521" s="137" t="s">
        <v>830</v>
      </c>
      <c r="G521" s="134" t="s">
        <v>107</v>
      </c>
      <c r="H521" s="179" t="s">
        <v>131</v>
      </c>
      <c r="I521" s="180">
        <v>11.51</v>
      </c>
      <c r="J521" s="495">
        <v>1</v>
      </c>
      <c r="K521" s="495">
        <v>1</v>
      </c>
      <c r="L521" s="531" t="s">
        <v>107</v>
      </c>
      <c r="M521" s="181"/>
      <c r="N521" s="182">
        <f t="shared" ref="N521:N584" si="32">IF(L521="nio",0,IF(L521&gt;0,L521*I521/Q521,0))*J521</f>
        <v>0</v>
      </c>
      <c r="O521" s="182">
        <f t="shared" ref="O521:O584" si="33">IF(M521&gt;0,M521*I521/R521,0)*K521</f>
        <v>0</v>
      </c>
      <c r="P521" s="182"/>
      <c r="Q521" s="183">
        <f>IF(L521="nio",0,IF(L521&gt;0,VLOOKUP(G521,'3-Productie normen'!A:M,VLOOKUP(L521,'3-Productie normen'!N:P,2,FALSE),FALSE)))</f>
        <v>0</v>
      </c>
      <c r="R521" s="183">
        <f t="shared" ref="R521:R584" si="34">IF(M521&gt;0,Q521*$R$7,0)</f>
        <v>0</v>
      </c>
      <c r="S521" s="184">
        <f>VLOOKUP(G521,'3-Productie normen'!A:M,10,FALSE)</f>
        <v>0</v>
      </c>
      <c r="T521" s="184"/>
      <c r="V521" s="140">
        <f t="shared" ref="V521:V584" si="35">SUM(L521:M521)*I521</f>
        <v>0</v>
      </c>
    </row>
    <row r="522" spans="1:22" ht="14.15" customHeight="1">
      <c r="A522" s="157">
        <v>116</v>
      </c>
      <c r="B522" s="177" t="s">
        <v>55</v>
      </c>
      <c r="C522" s="177"/>
      <c r="D522" s="142" t="s">
        <v>219</v>
      </c>
      <c r="E522" s="178" t="s">
        <v>852</v>
      </c>
      <c r="F522" s="137" t="s">
        <v>846</v>
      </c>
      <c r="G522" s="134" t="s">
        <v>107</v>
      </c>
      <c r="H522" s="179" t="s">
        <v>491</v>
      </c>
      <c r="I522" s="180">
        <v>47.04</v>
      </c>
      <c r="J522" s="495">
        <v>1</v>
      </c>
      <c r="K522" s="495">
        <v>1</v>
      </c>
      <c r="L522" s="531" t="s">
        <v>107</v>
      </c>
      <c r="M522" s="181"/>
      <c r="N522" s="182">
        <f t="shared" si="32"/>
        <v>0</v>
      </c>
      <c r="O522" s="182">
        <f t="shared" si="33"/>
        <v>0</v>
      </c>
      <c r="P522" s="182"/>
      <c r="Q522" s="183">
        <f>IF(L522="nio",0,IF(L522&gt;0,VLOOKUP(G522,'3-Productie normen'!A:M,VLOOKUP(L522,'3-Productie normen'!N:P,2,FALSE),FALSE)))</f>
        <v>0</v>
      </c>
      <c r="R522" s="183">
        <f t="shared" si="34"/>
        <v>0</v>
      </c>
      <c r="S522" s="184">
        <f>VLOOKUP(G522,'3-Productie normen'!A:M,10,FALSE)</f>
        <v>0</v>
      </c>
      <c r="T522" s="184"/>
      <c r="V522" s="140">
        <f t="shared" si="35"/>
        <v>0</v>
      </c>
    </row>
    <row r="523" spans="1:22" ht="14.15" customHeight="1">
      <c r="A523" s="157">
        <v>117</v>
      </c>
      <c r="B523" s="177" t="s">
        <v>55</v>
      </c>
      <c r="C523" s="177"/>
      <c r="D523" s="142" t="s">
        <v>419</v>
      </c>
      <c r="E523" s="178" t="s">
        <v>853</v>
      </c>
      <c r="F523" s="137" t="s">
        <v>854</v>
      </c>
      <c r="G523" s="134" t="s">
        <v>107</v>
      </c>
      <c r="H523" s="179" t="s">
        <v>131</v>
      </c>
      <c r="I523" s="180">
        <v>10.84</v>
      </c>
      <c r="J523" s="495">
        <v>1</v>
      </c>
      <c r="K523" s="495">
        <v>1</v>
      </c>
      <c r="L523" s="531" t="s">
        <v>107</v>
      </c>
      <c r="M523" s="181"/>
      <c r="N523" s="182">
        <f t="shared" si="32"/>
        <v>0</v>
      </c>
      <c r="O523" s="182">
        <f t="shared" si="33"/>
        <v>0</v>
      </c>
      <c r="P523" s="182"/>
      <c r="Q523" s="183">
        <f>IF(L523="nio",0,IF(L523&gt;0,VLOOKUP(G523,'3-Productie normen'!A:M,VLOOKUP(L523,'3-Productie normen'!N:P,2,FALSE),FALSE)))</f>
        <v>0</v>
      </c>
      <c r="R523" s="183">
        <f t="shared" si="34"/>
        <v>0</v>
      </c>
      <c r="S523" s="184">
        <f>VLOOKUP(G523,'3-Productie normen'!A:M,10,FALSE)</f>
        <v>0</v>
      </c>
      <c r="T523" s="184"/>
      <c r="V523" s="140">
        <f t="shared" si="35"/>
        <v>0</v>
      </c>
    </row>
    <row r="524" spans="1:22" ht="14.15" customHeight="1">
      <c r="A524" s="157">
        <v>118</v>
      </c>
      <c r="B524" s="177" t="s">
        <v>55</v>
      </c>
      <c r="C524" s="177"/>
      <c r="D524" s="142" t="s">
        <v>419</v>
      </c>
      <c r="E524" s="178" t="s">
        <v>855</v>
      </c>
      <c r="F524" s="137" t="s">
        <v>856</v>
      </c>
      <c r="G524" s="134" t="s">
        <v>107</v>
      </c>
      <c r="H524" s="137" t="s">
        <v>134</v>
      </c>
      <c r="I524" s="193">
        <v>10.84</v>
      </c>
      <c r="J524" s="495">
        <v>1</v>
      </c>
      <c r="K524" s="495">
        <v>1</v>
      </c>
      <c r="L524" s="531" t="s">
        <v>107</v>
      </c>
      <c r="M524" s="181"/>
      <c r="N524" s="182">
        <f t="shared" si="32"/>
        <v>0</v>
      </c>
      <c r="O524" s="182">
        <f t="shared" si="33"/>
        <v>0</v>
      </c>
      <c r="P524" s="182"/>
      <c r="Q524" s="183">
        <f>IF(L524="nio",0,IF(L524&gt;0,VLOOKUP(G524,'3-Productie normen'!A:M,VLOOKUP(L524,'3-Productie normen'!N:P,2,FALSE),FALSE)))</f>
        <v>0</v>
      </c>
      <c r="R524" s="183">
        <f t="shared" si="34"/>
        <v>0</v>
      </c>
      <c r="S524" s="184">
        <f>VLOOKUP(G524,'3-Productie normen'!A:M,10,FALSE)</f>
        <v>0</v>
      </c>
      <c r="T524" s="184"/>
      <c r="V524" s="140">
        <f t="shared" si="35"/>
        <v>0</v>
      </c>
    </row>
    <row r="525" spans="1:22" ht="14.15" customHeight="1">
      <c r="A525" s="157">
        <v>119</v>
      </c>
      <c r="B525" s="177" t="s">
        <v>55</v>
      </c>
      <c r="C525" s="177"/>
      <c r="D525" s="192" t="s">
        <v>419</v>
      </c>
      <c r="E525" s="189" t="s">
        <v>857</v>
      </c>
      <c r="F525" s="190" t="s">
        <v>858</v>
      </c>
      <c r="G525" s="134" t="s">
        <v>107</v>
      </c>
      <c r="H525" s="190" t="s">
        <v>288</v>
      </c>
      <c r="I525" s="180">
        <v>123.71</v>
      </c>
      <c r="J525" s="495">
        <v>1</v>
      </c>
      <c r="K525" s="495">
        <v>1</v>
      </c>
      <c r="L525" s="531" t="s">
        <v>107</v>
      </c>
      <c r="M525" s="181"/>
      <c r="N525" s="182">
        <f t="shared" si="32"/>
        <v>0</v>
      </c>
      <c r="O525" s="182">
        <f t="shared" si="33"/>
        <v>0</v>
      </c>
      <c r="P525" s="182"/>
      <c r="Q525" s="183">
        <f>IF(L525="nio",0,IF(L525&gt;0,VLOOKUP(G525,'3-Productie normen'!A:M,VLOOKUP(L525,'3-Productie normen'!N:P,2,FALSE),FALSE)))</f>
        <v>0</v>
      </c>
      <c r="R525" s="183">
        <f t="shared" si="34"/>
        <v>0</v>
      </c>
      <c r="S525" s="184">
        <f>VLOOKUP(G525,'3-Productie normen'!A:M,10,FALSE)</f>
        <v>0</v>
      </c>
      <c r="T525" s="184"/>
      <c r="V525" s="140">
        <f t="shared" si="35"/>
        <v>0</v>
      </c>
    </row>
    <row r="526" spans="1:22" ht="14.15" customHeight="1">
      <c r="A526" s="157">
        <v>120</v>
      </c>
      <c r="B526" s="177" t="s">
        <v>55</v>
      </c>
      <c r="C526" s="177"/>
      <c r="D526" s="142" t="s">
        <v>419</v>
      </c>
      <c r="E526" s="178" t="s">
        <v>859</v>
      </c>
      <c r="F526" s="179" t="s">
        <v>860</v>
      </c>
      <c r="G526" s="134" t="s">
        <v>107</v>
      </c>
      <c r="H526" s="179" t="s">
        <v>288</v>
      </c>
      <c r="I526" s="180">
        <v>7.73</v>
      </c>
      <c r="J526" s="495">
        <v>1</v>
      </c>
      <c r="K526" s="495">
        <v>1</v>
      </c>
      <c r="L526" s="531" t="s">
        <v>107</v>
      </c>
      <c r="M526" s="181"/>
      <c r="N526" s="182">
        <f t="shared" si="32"/>
        <v>0</v>
      </c>
      <c r="O526" s="182">
        <f t="shared" si="33"/>
        <v>0</v>
      </c>
      <c r="P526" s="182"/>
      <c r="Q526" s="183">
        <f>IF(L526="nio",0,IF(L526&gt;0,VLOOKUP(G526,'3-Productie normen'!A:M,VLOOKUP(L526,'3-Productie normen'!N:P,2,FALSE),FALSE)))</f>
        <v>0</v>
      </c>
      <c r="R526" s="183">
        <f t="shared" si="34"/>
        <v>0</v>
      </c>
      <c r="S526" s="184">
        <f>VLOOKUP(G526,'3-Productie normen'!A:M,10,FALSE)</f>
        <v>0</v>
      </c>
      <c r="T526" s="184"/>
      <c r="V526" s="140">
        <f t="shared" si="35"/>
        <v>0</v>
      </c>
    </row>
    <row r="527" spans="1:22" ht="14.15" customHeight="1">
      <c r="A527" s="157">
        <v>121</v>
      </c>
      <c r="B527" s="177" t="s">
        <v>55</v>
      </c>
      <c r="C527" s="177"/>
      <c r="D527" s="142" t="s">
        <v>419</v>
      </c>
      <c r="E527" s="178" t="s">
        <v>861</v>
      </c>
      <c r="F527" s="179" t="s">
        <v>862</v>
      </c>
      <c r="G527" s="134" t="s">
        <v>107</v>
      </c>
      <c r="H527" s="179" t="s">
        <v>288</v>
      </c>
      <c r="I527" s="180">
        <v>4.3899999999999997</v>
      </c>
      <c r="J527" s="495">
        <v>1</v>
      </c>
      <c r="K527" s="495">
        <v>1</v>
      </c>
      <c r="L527" s="531" t="s">
        <v>107</v>
      </c>
      <c r="M527" s="181"/>
      <c r="N527" s="182">
        <f t="shared" si="32"/>
        <v>0</v>
      </c>
      <c r="O527" s="182">
        <f t="shared" si="33"/>
        <v>0</v>
      </c>
      <c r="P527" s="182"/>
      <c r="Q527" s="183">
        <f>IF(L527="nio",0,IF(L527&gt;0,VLOOKUP(G527,'3-Productie normen'!A:M,VLOOKUP(L527,'3-Productie normen'!N:P,2,FALSE),FALSE)))</f>
        <v>0</v>
      </c>
      <c r="R527" s="183">
        <f t="shared" si="34"/>
        <v>0</v>
      </c>
      <c r="S527" s="184">
        <f>VLOOKUP(G527,'3-Productie normen'!A:M,10,FALSE)</f>
        <v>0</v>
      </c>
      <c r="T527" s="184"/>
      <c r="V527" s="140">
        <f t="shared" si="35"/>
        <v>0</v>
      </c>
    </row>
    <row r="528" spans="1:22" ht="14.15" customHeight="1">
      <c r="A528" s="157">
        <v>122</v>
      </c>
      <c r="B528" s="177" t="s">
        <v>55</v>
      </c>
      <c r="C528" s="177"/>
      <c r="D528" s="142" t="s">
        <v>419</v>
      </c>
      <c r="E528" s="178" t="s">
        <v>863</v>
      </c>
      <c r="F528" s="179" t="s">
        <v>864</v>
      </c>
      <c r="G528" s="134" t="s">
        <v>107</v>
      </c>
      <c r="H528" s="179" t="s">
        <v>288</v>
      </c>
      <c r="I528" s="180">
        <v>7.44</v>
      </c>
      <c r="J528" s="495">
        <v>1</v>
      </c>
      <c r="K528" s="495">
        <v>1</v>
      </c>
      <c r="L528" s="531" t="s">
        <v>107</v>
      </c>
      <c r="M528" s="181"/>
      <c r="N528" s="182">
        <f t="shared" si="32"/>
        <v>0</v>
      </c>
      <c r="O528" s="182">
        <f t="shared" si="33"/>
        <v>0</v>
      </c>
      <c r="P528" s="182"/>
      <c r="Q528" s="183">
        <f>IF(L528="nio",0,IF(L528&gt;0,VLOOKUP(G528,'3-Productie normen'!A:M,VLOOKUP(L528,'3-Productie normen'!N:P,2,FALSE),FALSE)))</f>
        <v>0</v>
      </c>
      <c r="R528" s="183">
        <f t="shared" si="34"/>
        <v>0</v>
      </c>
      <c r="S528" s="184">
        <f>VLOOKUP(G528,'3-Productie normen'!A:M,10,FALSE)</f>
        <v>0</v>
      </c>
      <c r="T528" s="184"/>
      <c r="V528" s="140">
        <f t="shared" si="35"/>
        <v>0</v>
      </c>
    </row>
    <row r="529" spans="1:22" ht="14.15" customHeight="1">
      <c r="A529" s="157">
        <v>123</v>
      </c>
      <c r="B529" s="177" t="s">
        <v>55</v>
      </c>
      <c r="C529" s="177"/>
      <c r="D529" s="142" t="s">
        <v>419</v>
      </c>
      <c r="E529" s="178" t="s">
        <v>865</v>
      </c>
      <c r="F529" s="179" t="s">
        <v>866</v>
      </c>
      <c r="G529" s="134" t="s">
        <v>107</v>
      </c>
      <c r="H529" s="179" t="s">
        <v>288</v>
      </c>
      <c r="I529" s="180">
        <v>2.87</v>
      </c>
      <c r="J529" s="495">
        <v>1</v>
      </c>
      <c r="K529" s="495">
        <v>1</v>
      </c>
      <c r="L529" s="531" t="s">
        <v>107</v>
      </c>
      <c r="M529" s="181"/>
      <c r="N529" s="182">
        <f t="shared" si="32"/>
        <v>0</v>
      </c>
      <c r="O529" s="182">
        <f t="shared" si="33"/>
        <v>0</v>
      </c>
      <c r="P529" s="182"/>
      <c r="Q529" s="183">
        <f>IF(L529="nio",0,IF(L529&gt;0,VLOOKUP(G529,'3-Productie normen'!A:M,VLOOKUP(L529,'3-Productie normen'!N:P,2,FALSE),FALSE)))</f>
        <v>0</v>
      </c>
      <c r="R529" s="183">
        <f t="shared" si="34"/>
        <v>0</v>
      </c>
      <c r="S529" s="184">
        <f>VLOOKUP(G529,'3-Productie normen'!A:M,10,FALSE)</f>
        <v>0</v>
      </c>
      <c r="T529" s="184"/>
      <c r="V529" s="140">
        <f t="shared" si="35"/>
        <v>0</v>
      </c>
    </row>
    <row r="530" spans="1:22" ht="14.15" customHeight="1">
      <c r="A530" s="157">
        <v>124</v>
      </c>
      <c r="B530" s="177" t="s">
        <v>55</v>
      </c>
      <c r="C530" s="177"/>
      <c r="D530" s="142" t="s">
        <v>419</v>
      </c>
      <c r="E530" s="178" t="s">
        <v>867</v>
      </c>
      <c r="F530" s="179" t="s">
        <v>868</v>
      </c>
      <c r="G530" s="134" t="s">
        <v>107</v>
      </c>
      <c r="H530" s="179" t="s">
        <v>288</v>
      </c>
      <c r="I530" s="180">
        <v>6.25</v>
      </c>
      <c r="J530" s="495">
        <v>1</v>
      </c>
      <c r="K530" s="495">
        <v>1</v>
      </c>
      <c r="L530" s="531" t="s">
        <v>107</v>
      </c>
      <c r="M530" s="181"/>
      <c r="N530" s="182">
        <f t="shared" si="32"/>
        <v>0</v>
      </c>
      <c r="O530" s="182">
        <f t="shared" si="33"/>
        <v>0</v>
      </c>
      <c r="P530" s="182"/>
      <c r="Q530" s="183">
        <f>IF(L530="nio",0,IF(L530&gt;0,VLOOKUP(G530,'3-Productie normen'!A:M,VLOOKUP(L530,'3-Productie normen'!N:P,2,FALSE),FALSE)))</f>
        <v>0</v>
      </c>
      <c r="R530" s="183">
        <f t="shared" si="34"/>
        <v>0</v>
      </c>
      <c r="S530" s="184">
        <f>VLOOKUP(G530,'3-Productie normen'!A:M,10,FALSE)</f>
        <v>0</v>
      </c>
      <c r="T530" s="184"/>
      <c r="V530" s="140">
        <f t="shared" si="35"/>
        <v>0</v>
      </c>
    </row>
    <row r="531" spans="1:22" ht="14.15" customHeight="1">
      <c r="A531" s="157">
        <v>125</v>
      </c>
      <c r="B531" s="177" t="s">
        <v>55</v>
      </c>
      <c r="C531" s="177"/>
      <c r="D531" s="142" t="s">
        <v>419</v>
      </c>
      <c r="E531" s="178" t="s">
        <v>869</v>
      </c>
      <c r="F531" s="179" t="s">
        <v>205</v>
      </c>
      <c r="G531" s="134" t="s">
        <v>107</v>
      </c>
      <c r="H531" s="179" t="s">
        <v>288</v>
      </c>
      <c r="I531" s="180">
        <v>4.32</v>
      </c>
      <c r="J531" s="495">
        <v>1</v>
      </c>
      <c r="K531" s="495">
        <v>1</v>
      </c>
      <c r="L531" s="531" t="s">
        <v>107</v>
      </c>
      <c r="M531" s="181"/>
      <c r="N531" s="182">
        <f t="shared" si="32"/>
        <v>0</v>
      </c>
      <c r="O531" s="182">
        <f t="shared" si="33"/>
        <v>0</v>
      </c>
      <c r="P531" s="182"/>
      <c r="Q531" s="183">
        <f>IF(L531="nio",0,IF(L531&gt;0,VLOOKUP(G531,'3-Productie normen'!A:M,VLOOKUP(L531,'3-Productie normen'!N:P,2,FALSE),FALSE)))</f>
        <v>0</v>
      </c>
      <c r="R531" s="183">
        <f t="shared" si="34"/>
        <v>0</v>
      </c>
      <c r="S531" s="184">
        <f>VLOOKUP(G531,'3-Productie normen'!A:M,10,FALSE)</f>
        <v>0</v>
      </c>
      <c r="T531" s="184"/>
      <c r="V531" s="140">
        <f t="shared" si="35"/>
        <v>0</v>
      </c>
    </row>
    <row r="532" spans="1:22" ht="14.15" customHeight="1">
      <c r="A532" s="157">
        <v>126</v>
      </c>
      <c r="B532" s="177" t="s">
        <v>55</v>
      </c>
      <c r="C532" s="177"/>
      <c r="D532" s="142" t="s">
        <v>419</v>
      </c>
      <c r="E532" s="178" t="s">
        <v>870</v>
      </c>
      <c r="F532" s="179" t="s">
        <v>871</v>
      </c>
      <c r="G532" s="134" t="s">
        <v>107</v>
      </c>
      <c r="H532" s="179" t="s">
        <v>288</v>
      </c>
      <c r="I532" s="180">
        <v>3.96</v>
      </c>
      <c r="J532" s="495">
        <v>1</v>
      </c>
      <c r="K532" s="495">
        <v>1</v>
      </c>
      <c r="L532" s="531" t="s">
        <v>107</v>
      </c>
      <c r="M532" s="181"/>
      <c r="N532" s="182">
        <f t="shared" si="32"/>
        <v>0</v>
      </c>
      <c r="O532" s="182">
        <f t="shared" si="33"/>
        <v>0</v>
      </c>
      <c r="P532" s="182"/>
      <c r="Q532" s="183">
        <f>IF(L532="nio",0,IF(L532&gt;0,VLOOKUP(G532,'3-Productie normen'!A:M,VLOOKUP(L532,'3-Productie normen'!N:P,2,FALSE),FALSE)))</f>
        <v>0</v>
      </c>
      <c r="R532" s="183">
        <f t="shared" si="34"/>
        <v>0</v>
      </c>
      <c r="S532" s="184">
        <f>VLOOKUP(G532,'3-Productie normen'!A:M,10,FALSE)</f>
        <v>0</v>
      </c>
      <c r="T532" s="184"/>
      <c r="V532" s="140">
        <f t="shared" si="35"/>
        <v>0</v>
      </c>
    </row>
    <row r="533" spans="1:22" ht="14.15" customHeight="1">
      <c r="A533" s="157">
        <v>127</v>
      </c>
      <c r="B533" s="177" t="s">
        <v>55</v>
      </c>
      <c r="C533" s="177"/>
      <c r="D533" s="142" t="s">
        <v>245</v>
      </c>
      <c r="E533" s="178" t="s">
        <v>872</v>
      </c>
      <c r="F533" s="179" t="s">
        <v>873</v>
      </c>
      <c r="G533" s="134" t="s">
        <v>107</v>
      </c>
      <c r="H533" s="179" t="s">
        <v>134</v>
      </c>
      <c r="I533" s="180">
        <v>30.22</v>
      </c>
      <c r="J533" s="495">
        <v>1</v>
      </c>
      <c r="K533" s="495">
        <v>1</v>
      </c>
      <c r="L533" s="531" t="s">
        <v>107</v>
      </c>
      <c r="M533" s="181"/>
      <c r="N533" s="182">
        <f t="shared" si="32"/>
        <v>0</v>
      </c>
      <c r="O533" s="182">
        <f t="shared" si="33"/>
        <v>0</v>
      </c>
      <c r="P533" s="182"/>
      <c r="Q533" s="183">
        <f>IF(L533="nio",0,IF(L533&gt;0,VLOOKUP(G533,'3-Productie normen'!A:M,VLOOKUP(L533,'3-Productie normen'!N:P,2,FALSE),FALSE)))</f>
        <v>0</v>
      </c>
      <c r="R533" s="183">
        <f t="shared" si="34"/>
        <v>0</v>
      </c>
      <c r="S533" s="184">
        <f>VLOOKUP(G533,'3-Productie normen'!A:M,10,FALSE)</f>
        <v>0</v>
      </c>
      <c r="T533" s="184"/>
      <c r="V533" s="140">
        <f t="shared" si="35"/>
        <v>0</v>
      </c>
    </row>
    <row r="534" spans="1:22" ht="14.15" customHeight="1">
      <c r="A534" s="157">
        <v>128</v>
      </c>
      <c r="B534" s="177" t="s">
        <v>55</v>
      </c>
      <c r="C534" s="177"/>
      <c r="D534" s="142" t="s">
        <v>249</v>
      </c>
      <c r="E534" s="178" t="s">
        <v>874</v>
      </c>
      <c r="F534" s="179" t="s">
        <v>830</v>
      </c>
      <c r="G534" s="134" t="s">
        <v>107</v>
      </c>
      <c r="H534" s="179" t="s">
        <v>134</v>
      </c>
      <c r="I534" s="180">
        <v>2.46</v>
      </c>
      <c r="J534" s="495">
        <v>1</v>
      </c>
      <c r="K534" s="495">
        <v>1</v>
      </c>
      <c r="L534" s="531" t="s">
        <v>107</v>
      </c>
      <c r="M534" s="181"/>
      <c r="N534" s="182">
        <f t="shared" si="32"/>
        <v>0</v>
      </c>
      <c r="O534" s="182">
        <f t="shared" si="33"/>
        <v>0</v>
      </c>
      <c r="P534" s="182"/>
      <c r="Q534" s="183">
        <f>IF(L534="nio",0,IF(L534&gt;0,VLOOKUP(G534,'3-Productie normen'!A:M,VLOOKUP(L534,'3-Productie normen'!N:P,2,FALSE),FALSE)))</f>
        <v>0</v>
      </c>
      <c r="R534" s="183">
        <f t="shared" si="34"/>
        <v>0</v>
      </c>
      <c r="S534" s="184">
        <f>VLOOKUP(G534,'3-Productie normen'!A:M,10,FALSE)</f>
        <v>0</v>
      </c>
      <c r="T534" s="184"/>
      <c r="V534" s="140">
        <f t="shared" si="35"/>
        <v>0</v>
      </c>
    </row>
    <row r="535" spans="1:22" ht="14.15" customHeight="1">
      <c r="A535" s="157">
        <v>129</v>
      </c>
      <c r="B535" s="177" t="s">
        <v>55</v>
      </c>
      <c r="C535" s="177"/>
      <c r="D535" s="142" t="s">
        <v>249</v>
      </c>
      <c r="E535" s="178" t="s">
        <v>875</v>
      </c>
      <c r="F535" s="179" t="s">
        <v>876</v>
      </c>
      <c r="G535" s="134" t="s">
        <v>107</v>
      </c>
      <c r="H535" s="179" t="s">
        <v>288</v>
      </c>
      <c r="I535" s="180">
        <v>5.97</v>
      </c>
      <c r="J535" s="495">
        <v>1</v>
      </c>
      <c r="K535" s="495">
        <v>1</v>
      </c>
      <c r="L535" s="531" t="s">
        <v>107</v>
      </c>
      <c r="M535" s="181"/>
      <c r="N535" s="182">
        <f t="shared" si="32"/>
        <v>0</v>
      </c>
      <c r="O535" s="182">
        <f t="shared" si="33"/>
        <v>0</v>
      </c>
      <c r="P535" s="182"/>
      <c r="Q535" s="183">
        <f>IF(L535="nio",0,IF(L535&gt;0,VLOOKUP(G535,'3-Productie normen'!A:M,VLOOKUP(L535,'3-Productie normen'!N:P,2,FALSE),FALSE)))</f>
        <v>0</v>
      </c>
      <c r="R535" s="183">
        <f t="shared" si="34"/>
        <v>0</v>
      </c>
      <c r="S535" s="184">
        <f>VLOOKUP(G535,'3-Productie normen'!A:M,10,FALSE)</f>
        <v>0</v>
      </c>
      <c r="T535" s="184"/>
      <c r="V535" s="140">
        <f t="shared" si="35"/>
        <v>0</v>
      </c>
    </row>
    <row r="536" spans="1:22" ht="14.15" customHeight="1">
      <c r="A536" s="157">
        <v>130</v>
      </c>
      <c r="B536" s="177" t="s">
        <v>55</v>
      </c>
      <c r="C536" s="177"/>
      <c r="D536" s="142" t="s">
        <v>262</v>
      </c>
      <c r="E536" s="178" t="s">
        <v>877</v>
      </c>
      <c r="F536" s="179" t="s">
        <v>846</v>
      </c>
      <c r="G536" s="134" t="s">
        <v>107</v>
      </c>
      <c r="H536" s="179" t="s">
        <v>134</v>
      </c>
      <c r="I536" s="180">
        <v>27.89</v>
      </c>
      <c r="J536" s="495">
        <v>1</v>
      </c>
      <c r="K536" s="495">
        <v>1</v>
      </c>
      <c r="L536" s="531" t="s">
        <v>107</v>
      </c>
      <c r="M536" s="181"/>
      <c r="N536" s="182">
        <f t="shared" si="32"/>
        <v>0</v>
      </c>
      <c r="O536" s="182">
        <f t="shared" si="33"/>
        <v>0</v>
      </c>
      <c r="P536" s="182"/>
      <c r="Q536" s="183">
        <f>IF(L536="nio",0,IF(L536&gt;0,VLOOKUP(G536,'3-Productie normen'!A:M,VLOOKUP(L536,'3-Productie normen'!N:P,2,FALSE),FALSE)))</f>
        <v>0</v>
      </c>
      <c r="R536" s="183">
        <f t="shared" si="34"/>
        <v>0</v>
      </c>
      <c r="S536" s="184">
        <f>VLOOKUP(G536,'3-Productie normen'!A:M,10,FALSE)</f>
        <v>0</v>
      </c>
      <c r="T536" s="184"/>
      <c r="V536" s="140">
        <f t="shared" si="35"/>
        <v>0</v>
      </c>
    </row>
    <row r="537" spans="1:22" ht="14.15" customHeight="1">
      <c r="A537" s="157">
        <v>131</v>
      </c>
      <c r="B537" s="177" t="s">
        <v>55</v>
      </c>
      <c r="C537" s="177"/>
      <c r="D537" s="142" t="s">
        <v>262</v>
      </c>
      <c r="E537" s="178" t="s">
        <v>878</v>
      </c>
      <c r="F537" s="179" t="s">
        <v>879</v>
      </c>
      <c r="G537" s="134" t="s">
        <v>107</v>
      </c>
      <c r="H537" s="179" t="s">
        <v>288</v>
      </c>
      <c r="I537" s="180">
        <v>12.21</v>
      </c>
      <c r="J537" s="495">
        <v>1</v>
      </c>
      <c r="K537" s="495">
        <v>1</v>
      </c>
      <c r="L537" s="531" t="s">
        <v>107</v>
      </c>
      <c r="M537" s="181"/>
      <c r="N537" s="182">
        <f t="shared" si="32"/>
        <v>0</v>
      </c>
      <c r="O537" s="182">
        <f t="shared" si="33"/>
        <v>0</v>
      </c>
      <c r="P537" s="182"/>
      <c r="Q537" s="183">
        <f>IF(L537="nio",0,IF(L537&gt;0,VLOOKUP(G537,'3-Productie normen'!A:M,VLOOKUP(L537,'3-Productie normen'!N:P,2,FALSE),FALSE)))</f>
        <v>0</v>
      </c>
      <c r="R537" s="183">
        <f t="shared" si="34"/>
        <v>0</v>
      </c>
      <c r="S537" s="184">
        <f>VLOOKUP(G537,'3-Productie normen'!A:M,10,FALSE)</f>
        <v>0</v>
      </c>
      <c r="T537" s="184"/>
      <c r="V537" s="140">
        <f t="shared" si="35"/>
        <v>0</v>
      </c>
    </row>
    <row r="538" spans="1:22" ht="14.15" customHeight="1">
      <c r="A538" s="157">
        <v>132</v>
      </c>
      <c r="B538" s="177" t="s">
        <v>55</v>
      </c>
      <c r="C538" s="177"/>
      <c r="D538" s="142" t="s">
        <v>265</v>
      </c>
      <c r="E538" s="178" t="s">
        <v>880</v>
      </c>
      <c r="F538" s="179" t="s">
        <v>881</v>
      </c>
      <c r="G538" s="134" t="s">
        <v>107</v>
      </c>
      <c r="H538" s="179" t="s">
        <v>134</v>
      </c>
      <c r="I538" s="180">
        <v>24.59</v>
      </c>
      <c r="J538" s="495">
        <v>1</v>
      </c>
      <c r="K538" s="495">
        <v>1</v>
      </c>
      <c r="L538" s="531" t="s">
        <v>107</v>
      </c>
      <c r="M538" s="181"/>
      <c r="N538" s="182">
        <f t="shared" si="32"/>
        <v>0</v>
      </c>
      <c r="O538" s="182">
        <f t="shared" si="33"/>
        <v>0</v>
      </c>
      <c r="P538" s="182"/>
      <c r="Q538" s="183">
        <f>IF(L538="nio",0,IF(L538&gt;0,VLOOKUP(G538,'3-Productie normen'!A:M,VLOOKUP(L538,'3-Productie normen'!N:P,2,FALSE),FALSE)))</f>
        <v>0</v>
      </c>
      <c r="R538" s="183">
        <f t="shared" si="34"/>
        <v>0</v>
      </c>
      <c r="S538" s="184">
        <f>VLOOKUP(G538,'3-Productie normen'!A:M,10,FALSE)</f>
        <v>0</v>
      </c>
      <c r="T538" s="184"/>
      <c r="V538" s="140">
        <f t="shared" si="35"/>
        <v>0</v>
      </c>
    </row>
    <row r="539" spans="1:22" ht="14.15" customHeight="1">
      <c r="A539" s="157">
        <v>133</v>
      </c>
      <c r="B539" s="177" t="s">
        <v>55</v>
      </c>
      <c r="C539" s="177"/>
      <c r="D539" s="142" t="s">
        <v>265</v>
      </c>
      <c r="E539" s="178" t="s">
        <v>882</v>
      </c>
      <c r="F539" s="179" t="s">
        <v>881</v>
      </c>
      <c r="G539" s="134" t="s">
        <v>107</v>
      </c>
      <c r="H539" s="179" t="s">
        <v>288</v>
      </c>
      <c r="I539" s="180">
        <v>3.93</v>
      </c>
      <c r="J539" s="495">
        <v>1</v>
      </c>
      <c r="K539" s="495">
        <v>1</v>
      </c>
      <c r="L539" s="531" t="s">
        <v>107</v>
      </c>
      <c r="M539" s="181"/>
      <c r="N539" s="182">
        <f t="shared" si="32"/>
        <v>0</v>
      </c>
      <c r="O539" s="182">
        <f t="shared" si="33"/>
        <v>0</v>
      </c>
      <c r="P539" s="182"/>
      <c r="Q539" s="183">
        <f>IF(L539="nio",0,IF(L539&gt;0,VLOOKUP(G539,'3-Productie normen'!A:M,VLOOKUP(L539,'3-Productie normen'!N:P,2,FALSE),FALSE)))</f>
        <v>0</v>
      </c>
      <c r="R539" s="183">
        <f t="shared" si="34"/>
        <v>0</v>
      </c>
      <c r="S539" s="184">
        <f>VLOOKUP(G539,'3-Productie normen'!A:M,10,FALSE)</f>
        <v>0</v>
      </c>
      <c r="T539" s="184"/>
      <c r="V539" s="140">
        <f t="shared" si="35"/>
        <v>0</v>
      </c>
    </row>
    <row r="540" spans="1:22" ht="14.15" customHeight="1">
      <c r="A540" s="157">
        <v>134</v>
      </c>
      <c r="B540" s="177" t="s">
        <v>55</v>
      </c>
      <c r="C540" s="177"/>
      <c r="D540" s="142" t="s">
        <v>265</v>
      </c>
      <c r="E540" s="178" t="s">
        <v>882</v>
      </c>
      <c r="F540" s="179" t="s">
        <v>881</v>
      </c>
      <c r="G540" s="134" t="s">
        <v>107</v>
      </c>
      <c r="H540" s="179" t="s">
        <v>134</v>
      </c>
      <c r="I540" s="180">
        <v>10.45</v>
      </c>
      <c r="J540" s="495">
        <v>1</v>
      </c>
      <c r="K540" s="495">
        <v>1</v>
      </c>
      <c r="L540" s="531" t="s">
        <v>107</v>
      </c>
      <c r="M540" s="181"/>
      <c r="N540" s="182">
        <f t="shared" si="32"/>
        <v>0</v>
      </c>
      <c r="O540" s="182">
        <f t="shared" si="33"/>
        <v>0</v>
      </c>
      <c r="P540" s="182"/>
      <c r="Q540" s="183">
        <f>IF(L540="nio",0,IF(L540&gt;0,VLOOKUP(G540,'3-Productie normen'!A:M,VLOOKUP(L540,'3-Productie normen'!N:P,2,FALSE),FALSE)))</f>
        <v>0</v>
      </c>
      <c r="R540" s="183">
        <f t="shared" si="34"/>
        <v>0</v>
      </c>
      <c r="S540" s="184">
        <f>VLOOKUP(G540,'3-Productie normen'!A:M,10,FALSE)</f>
        <v>0</v>
      </c>
      <c r="T540" s="184"/>
      <c r="V540" s="140">
        <f t="shared" si="35"/>
        <v>0</v>
      </c>
    </row>
    <row r="541" spans="1:22" ht="14.15" customHeight="1">
      <c r="A541" s="157">
        <v>135</v>
      </c>
      <c r="B541" s="177" t="s">
        <v>55</v>
      </c>
      <c r="C541" s="177"/>
      <c r="D541" s="142" t="s">
        <v>279</v>
      </c>
      <c r="E541" s="178" t="s">
        <v>883</v>
      </c>
      <c r="F541" s="179" t="s">
        <v>881</v>
      </c>
      <c r="G541" s="134" t="s">
        <v>107</v>
      </c>
      <c r="H541" s="179" t="s">
        <v>134</v>
      </c>
      <c r="I541" s="180">
        <v>12.45</v>
      </c>
      <c r="J541" s="495">
        <v>1</v>
      </c>
      <c r="K541" s="495">
        <v>1</v>
      </c>
      <c r="L541" s="531" t="s">
        <v>107</v>
      </c>
      <c r="M541" s="181"/>
      <c r="N541" s="182">
        <f t="shared" si="32"/>
        <v>0</v>
      </c>
      <c r="O541" s="182">
        <f t="shared" si="33"/>
        <v>0</v>
      </c>
      <c r="P541" s="182"/>
      <c r="Q541" s="183">
        <f>IF(L541="nio",0,IF(L541&gt;0,VLOOKUP(G541,'3-Productie normen'!A:M,VLOOKUP(L541,'3-Productie normen'!N:P,2,FALSE),FALSE)))</f>
        <v>0</v>
      </c>
      <c r="R541" s="183">
        <f t="shared" si="34"/>
        <v>0</v>
      </c>
      <c r="S541" s="184">
        <f>VLOOKUP(G541,'3-Productie normen'!A:M,10,FALSE)</f>
        <v>0</v>
      </c>
      <c r="T541" s="184"/>
      <c r="V541" s="140">
        <f t="shared" si="35"/>
        <v>0</v>
      </c>
    </row>
    <row r="542" spans="1:22" ht="14.15" customHeight="1">
      <c r="A542" s="157">
        <v>136</v>
      </c>
      <c r="B542" s="177" t="s">
        <v>55</v>
      </c>
      <c r="C542" s="177"/>
      <c r="D542" s="142" t="s">
        <v>292</v>
      </c>
      <c r="E542" s="178" t="s">
        <v>884</v>
      </c>
      <c r="F542" s="179" t="s">
        <v>885</v>
      </c>
      <c r="G542" s="134" t="s">
        <v>107</v>
      </c>
      <c r="H542" s="179" t="s">
        <v>134</v>
      </c>
      <c r="I542" s="180">
        <v>13.08</v>
      </c>
      <c r="J542" s="495">
        <v>1</v>
      </c>
      <c r="K542" s="495">
        <v>1</v>
      </c>
      <c r="L542" s="531" t="s">
        <v>107</v>
      </c>
      <c r="M542" s="181"/>
      <c r="N542" s="182">
        <f t="shared" si="32"/>
        <v>0</v>
      </c>
      <c r="O542" s="182">
        <f t="shared" si="33"/>
        <v>0</v>
      </c>
      <c r="P542" s="182"/>
      <c r="Q542" s="183">
        <f>IF(L542="nio",0,IF(L542&gt;0,VLOOKUP(G542,'3-Productie normen'!A:M,VLOOKUP(L542,'3-Productie normen'!N:P,2,FALSE),FALSE)))</f>
        <v>0</v>
      </c>
      <c r="R542" s="183">
        <f t="shared" si="34"/>
        <v>0</v>
      </c>
      <c r="S542" s="184">
        <f>VLOOKUP(G542,'3-Productie normen'!A:M,10,FALSE)</f>
        <v>0</v>
      </c>
      <c r="T542" s="184"/>
      <c r="V542" s="140">
        <f t="shared" si="35"/>
        <v>0</v>
      </c>
    </row>
    <row r="543" spans="1:22" ht="14.15" customHeight="1">
      <c r="A543" s="157">
        <v>137</v>
      </c>
      <c r="B543" s="177" t="s">
        <v>55</v>
      </c>
      <c r="C543" s="177"/>
      <c r="D543" s="142" t="s">
        <v>292</v>
      </c>
      <c r="E543" s="178" t="s">
        <v>886</v>
      </c>
      <c r="F543" s="179" t="s">
        <v>864</v>
      </c>
      <c r="G543" s="134" t="s">
        <v>107</v>
      </c>
      <c r="H543" s="179" t="s">
        <v>134</v>
      </c>
      <c r="I543" s="180">
        <v>4.8</v>
      </c>
      <c r="J543" s="495">
        <v>1</v>
      </c>
      <c r="K543" s="495">
        <v>1</v>
      </c>
      <c r="L543" s="531" t="s">
        <v>107</v>
      </c>
      <c r="M543" s="181"/>
      <c r="N543" s="182">
        <f t="shared" si="32"/>
        <v>0</v>
      </c>
      <c r="O543" s="182">
        <f t="shared" si="33"/>
        <v>0</v>
      </c>
      <c r="P543" s="182"/>
      <c r="Q543" s="183">
        <f>IF(L543="nio",0,IF(L543&gt;0,VLOOKUP(G543,'3-Productie normen'!A:M,VLOOKUP(L543,'3-Productie normen'!N:P,2,FALSE),FALSE)))</f>
        <v>0</v>
      </c>
      <c r="R543" s="183">
        <f t="shared" si="34"/>
        <v>0</v>
      </c>
      <c r="S543" s="184">
        <f>VLOOKUP(G543,'3-Productie normen'!A:M,10,FALSE)</f>
        <v>0</v>
      </c>
      <c r="T543" s="184"/>
      <c r="V543" s="140">
        <f t="shared" si="35"/>
        <v>0</v>
      </c>
    </row>
    <row r="544" spans="1:22" ht="14.15" customHeight="1">
      <c r="A544" s="157">
        <v>138</v>
      </c>
      <c r="B544" s="177" t="s">
        <v>55</v>
      </c>
      <c r="C544" s="177"/>
      <c r="D544" s="142" t="s">
        <v>292</v>
      </c>
      <c r="E544" s="178" t="s">
        <v>887</v>
      </c>
      <c r="F544" s="179" t="s">
        <v>864</v>
      </c>
      <c r="G544" s="134" t="s">
        <v>107</v>
      </c>
      <c r="H544" s="179" t="s">
        <v>134</v>
      </c>
      <c r="I544" s="180">
        <v>10.11</v>
      </c>
      <c r="J544" s="495">
        <v>1</v>
      </c>
      <c r="K544" s="495">
        <v>1</v>
      </c>
      <c r="L544" s="531" t="s">
        <v>107</v>
      </c>
      <c r="M544" s="181"/>
      <c r="N544" s="182">
        <f t="shared" si="32"/>
        <v>0</v>
      </c>
      <c r="O544" s="182">
        <f t="shared" si="33"/>
        <v>0</v>
      </c>
      <c r="P544" s="182"/>
      <c r="Q544" s="183">
        <f>IF(L544="nio",0,IF(L544&gt;0,VLOOKUP(G544,'3-Productie normen'!A:M,VLOOKUP(L544,'3-Productie normen'!N:P,2,FALSE),FALSE)))</f>
        <v>0</v>
      </c>
      <c r="R544" s="183">
        <f t="shared" si="34"/>
        <v>0</v>
      </c>
      <c r="S544" s="184">
        <f>VLOOKUP(G544,'3-Productie normen'!A:M,10,FALSE)</f>
        <v>0</v>
      </c>
      <c r="T544" s="184"/>
      <c r="V544" s="140">
        <f t="shared" si="35"/>
        <v>0</v>
      </c>
    </row>
    <row r="545" spans="1:22" ht="14.15" customHeight="1">
      <c r="A545" s="157">
        <v>139</v>
      </c>
      <c r="B545" s="177" t="s">
        <v>55</v>
      </c>
      <c r="C545" s="177"/>
      <c r="D545" s="142" t="s">
        <v>292</v>
      </c>
      <c r="E545" s="178" t="s">
        <v>888</v>
      </c>
      <c r="F545" s="179" t="s">
        <v>864</v>
      </c>
      <c r="G545" s="134" t="s">
        <v>107</v>
      </c>
      <c r="H545" s="179" t="s">
        <v>134</v>
      </c>
      <c r="I545" s="180">
        <v>10.1</v>
      </c>
      <c r="J545" s="495">
        <v>1</v>
      </c>
      <c r="K545" s="495">
        <v>1</v>
      </c>
      <c r="L545" s="531" t="s">
        <v>107</v>
      </c>
      <c r="M545" s="181"/>
      <c r="N545" s="182">
        <f t="shared" si="32"/>
        <v>0</v>
      </c>
      <c r="O545" s="182">
        <f t="shared" si="33"/>
        <v>0</v>
      </c>
      <c r="P545" s="182"/>
      <c r="Q545" s="183">
        <f>IF(L545="nio",0,IF(L545&gt;0,VLOOKUP(G545,'3-Productie normen'!A:M,VLOOKUP(L545,'3-Productie normen'!N:P,2,FALSE),FALSE)))</f>
        <v>0</v>
      </c>
      <c r="R545" s="183">
        <f t="shared" si="34"/>
        <v>0</v>
      </c>
      <c r="S545" s="184">
        <f>VLOOKUP(G545,'3-Productie normen'!A:M,10,FALSE)</f>
        <v>0</v>
      </c>
      <c r="T545" s="184"/>
      <c r="V545" s="140">
        <f t="shared" si="35"/>
        <v>0</v>
      </c>
    </row>
    <row r="546" spans="1:22" ht="14.15" customHeight="1">
      <c r="A546" s="157">
        <v>140</v>
      </c>
      <c r="B546" s="177" t="s">
        <v>55</v>
      </c>
      <c r="C546" s="177"/>
      <c r="D546" s="142" t="s">
        <v>296</v>
      </c>
      <c r="E546" s="178" t="s">
        <v>889</v>
      </c>
      <c r="F546" s="179" t="s">
        <v>846</v>
      </c>
      <c r="G546" s="134" t="s">
        <v>107</v>
      </c>
      <c r="H546" s="179" t="s">
        <v>134</v>
      </c>
      <c r="I546" s="180">
        <v>9.19</v>
      </c>
      <c r="J546" s="495">
        <v>1</v>
      </c>
      <c r="K546" s="495">
        <v>1</v>
      </c>
      <c r="L546" s="531" t="s">
        <v>107</v>
      </c>
      <c r="M546" s="181"/>
      <c r="N546" s="182">
        <f t="shared" si="32"/>
        <v>0</v>
      </c>
      <c r="O546" s="182">
        <f t="shared" si="33"/>
        <v>0</v>
      </c>
      <c r="P546" s="182"/>
      <c r="Q546" s="183">
        <f>IF(L546="nio",0,IF(L546&gt;0,VLOOKUP(G546,'3-Productie normen'!A:M,VLOOKUP(L546,'3-Productie normen'!N:P,2,FALSE),FALSE)))</f>
        <v>0</v>
      </c>
      <c r="R546" s="183">
        <f t="shared" si="34"/>
        <v>0</v>
      </c>
      <c r="S546" s="184">
        <f>VLOOKUP(G546,'3-Productie normen'!A:M,10,FALSE)</f>
        <v>0</v>
      </c>
      <c r="T546" s="184"/>
      <c r="V546" s="140">
        <f t="shared" si="35"/>
        <v>0</v>
      </c>
    </row>
    <row r="547" spans="1:22" ht="14.15" customHeight="1">
      <c r="A547" s="157">
        <v>141</v>
      </c>
      <c r="B547" s="177" t="s">
        <v>55</v>
      </c>
      <c r="C547" s="177"/>
      <c r="D547" s="142" t="s">
        <v>301</v>
      </c>
      <c r="E547" s="178" t="s">
        <v>890</v>
      </c>
      <c r="F547" s="179" t="s">
        <v>846</v>
      </c>
      <c r="G547" s="134" t="s">
        <v>107</v>
      </c>
      <c r="H547" s="179" t="s">
        <v>134</v>
      </c>
      <c r="I547" s="180">
        <v>17.47</v>
      </c>
      <c r="J547" s="495">
        <v>1</v>
      </c>
      <c r="K547" s="495">
        <v>1</v>
      </c>
      <c r="L547" s="531" t="s">
        <v>107</v>
      </c>
      <c r="M547" s="181"/>
      <c r="N547" s="182">
        <f t="shared" si="32"/>
        <v>0</v>
      </c>
      <c r="O547" s="182">
        <f t="shared" si="33"/>
        <v>0</v>
      </c>
      <c r="P547" s="182"/>
      <c r="Q547" s="183">
        <f>IF(L547="nio",0,IF(L547&gt;0,VLOOKUP(G547,'3-Productie normen'!A:M,VLOOKUP(L547,'3-Productie normen'!N:P,2,FALSE),FALSE)))</f>
        <v>0</v>
      </c>
      <c r="R547" s="183">
        <f t="shared" si="34"/>
        <v>0</v>
      </c>
      <c r="S547" s="184">
        <f>VLOOKUP(G547,'3-Productie normen'!A:M,10,FALSE)</f>
        <v>0</v>
      </c>
      <c r="T547" s="184"/>
      <c r="V547" s="140">
        <f t="shared" si="35"/>
        <v>0</v>
      </c>
    </row>
    <row r="548" spans="1:22" ht="14.15" customHeight="1">
      <c r="A548" s="157">
        <v>142</v>
      </c>
      <c r="B548" s="177" t="s">
        <v>55</v>
      </c>
      <c r="C548" s="177"/>
      <c r="D548" s="142" t="s">
        <v>301</v>
      </c>
      <c r="E548" s="178" t="s">
        <v>891</v>
      </c>
      <c r="F548" s="179" t="s">
        <v>846</v>
      </c>
      <c r="G548" s="134" t="s">
        <v>107</v>
      </c>
      <c r="H548" s="179" t="s">
        <v>134</v>
      </c>
      <c r="I548" s="180">
        <v>9.18</v>
      </c>
      <c r="J548" s="495">
        <v>1</v>
      </c>
      <c r="K548" s="495">
        <v>1</v>
      </c>
      <c r="L548" s="531" t="s">
        <v>107</v>
      </c>
      <c r="M548" s="181"/>
      <c r="N548" s="182">
        <f t="shared" si="32"/>
        <v>0</v>
      </c>
      <c r="O548" s="182">
        <f t="shared" si="33"/>
        <v>0</v>
      </c>
      <c r="P548" s="182"/>
      <c r="Q548" s="183">
        <f>IF(L548="nio",0,IF(L548&gt;0,VLOOKUP(G548,'3-Productie normen'!A:M,VLOOKUP(L548,'3-Productie normen'!N:P,2,FALSE),FALSE)))</f>
        <v>0</v>
      </c>
      <c r="R548" s="183">
        <f t="shared" si="34"/>
        <v>0</v>
      </c>
      <c r="S548" s="184">
        <f>VLOOKUP(G548,'3-Productie normen'!A:M,10,FALSE)</f>
        <v>0</v>
      </c>
      <c r="T548" s="184"/>
      <c r="V548" s="140">
        <f t="shared" si="35"/>
        <v>0</v>
      </c>
    </row>
    <row r="549" spans="1:22" ht="14.15" customHeight="1">
      <c r="A549" s="157">
        <v>143</v>
      </c>
      <c r="B549" s="177" t="s">
        <v>55</v>
      </c>
      <c r="C549" s="177"/>
      <c r="D549" s="142" t="s">
        <v>301</v>
      </c>
      <c r="E549" s="178" t="s">
        <v>892</v>
      </c>
      <c r="F549" s="177" t="s">
        <v>893</v>
      </c>
      <c r="G549" s="134" t="s">
        <v>107</v>
      </c>
      <c r="H549" s="179" t="s">
        <v>288</v>
      </c>
      <c r="I549" s="180">
        <v>1.91</v>
      </c>
      <c r="J549" s="495">
        <v>1</v>
      </c>
      <c r="K549" s="495">
        <v>1</v>
      </c>
      <c r="L549" s="531" t="s">
        <v>107</v>
      </c>
      <c r="M549" s="181"/>
      <c r="N549" s="182">
        <f t="shared" si="32"/>
        <v>0</v>
      </c>
      <c r="O549" s="182">
        <f t="shared" si="33"/>
        <v>0</v>
      </c>
      <c r="P549" s="182"/>
      <c r="Q549" s="183">
        <f>IF(L549="nio",0,IF(L549&gt;0,VLOOKUP(G549,'3-Productie normen'!A:M,VLOOKUP(L549,'3-Productie normen'!N:P,2,FALSE),FALSE)))</f>
        <v>0</v>
      </c>
      <c r="R549" s="183">
        <f t="shared" si="34"/>
        <v>0</v>
      </c>
      <c r="S549" s="184">
        <f>VLOOKUP(G549,'3-Productie normen'!A:M,10,FALSE)</f>
        <v>0</v>
      </c>
      <c r="T549" s="184"/>
      <c r="V549" s="140">
        <f t="shared" si="35"/>
        <v>0</v>
      </c>
    </row>
    <row r="550" spans="1:22" ht="14.15" customHeight="1">
      <c r="A550" s="157">
        <v>144</v>
      </c>
      <c r="B550" s="177" t="s">
        <v>55</v>
      </c>
      <c r="C550" s="177"/>
      <c r="D550" s="142" t="s">
        <v>311</v>
      </c>
      <c r="E550" s="178" t="s">
        <v>894</v>
      </c>
      <c r="F550" s="177" t="s">
        <v>893</v>
      </c>
      <c r="G550" s="134" t="s">
        <v>107</v>
      </c>
      <c r="H550" s="179" t="s">
        <v>288</v>
      </c>
      <c r="I550" s="180">
        <v>3.92</v>
      </c>
      <c r="J550" s="495">
        <v>1</v>
      </c>
      <c r="K550" s="495">
        <v>1</v>
      </c>
      <c r="L550" s="531" t="s">
        <v>107</v>
      </c>
      <c r="M550" s="181"/>
      <c r="N550" s="182">
        <f t="shared" si="32"/>
        <v>0</v>
      </c>
      <c r="O550" s="182">
        <f t="shared" si="33"/>
        <v>0</v>
      </c>
      <c r="P550" s="182"/>
      <c r="Q550" s="183">
        <f>IF(L550="nio",0,IF(L550&gt;0,VLOOKUP(G550,'3-Productie normen'!A:M,VLOOKUP(L550,'3-Productie normen'!N:P,2,FALSE),FALSE)))</f>
        <v>0</v>
      </c>
      <c r="R550" s="183">
        <f t="shared" si="34"/>
        <v>0</v>
      </c>
      <c r="S550" s="184">
        <f>VLOOKUP(G550,'3-Productie normen'!A:M,10,FALSE)</f>
        <v>0</v>
      </c>
      <c r="T550" s="184"/>
      <c r="V550" s="140">
        <f t="shared" si="35"/>
        <v>0</v>
      </c>
    </row>
    <row r="551" spans="1:22" ht="14.15" customHeight="1">
      <c r="A551" s="157">
        <v>145</v>
      </c>
      <c r="B551" s="177" t="s">
        <v>55</v>
      </c>
      <c r="C551" s="177"/>
      <c r="D551" s="142" t="s">
        <v>128</v>
      </c>
      <c r="E551" s="178" t="s">
        <v>895</v>
      </c>
      <c r="F551" s="177" t="s">
        <v>896</v>
      </c>
      <c r="G551" s="134" t="s">
        <v>107</v>
      </c>
      <c r="H551" s="179" t="s">
        <v>491</v>
      </c>
      <c r="I551" s="180">
        <v>14.87</v>
      </c>
      <c r="J551" s="495">
        <v>1</v>
      </c>
      <c r="K551" s="495">
        <v>1</v>
      </c>
      <c r="L551" s="531" t="s">
        <v>107</v>
      </c>
      <c r="M551" s="181"/>
      <c r="N551" s="182">
        <f t="shared" si="32"/>
        <v>0</v>
      </c>
      <c r="O551" s="182">
        <f t="shared" si="33"/>
        <v>0</v>
      </c>
      <c r="P551" s="182"/>
      <c r="Q551" s="183">
        <f>IF(L551="nio",0,IF(L551&gt;0,VLOOKUP(G551,'3-Productie normen'!A:M,VLOOKUP(L551,'3-Productie normen'!N:P,2,FALSE),FALSE)))</f>
        <v>0</v>
      </c>
      <c r="R551" s="183">
        <f t="shared" si="34"/>
        <v>0</v>
      </c>
      <c r="S551" s="184">
        <f>VLOOKUP(G551,'3-Productie normen'!A:M,10,FALSE)</f>
        <v>0</v>
      </c>
      <c r="T551" s="184"/>
      <c r="V551" s="140">
        <f t="shared" si="35"/>
        <v>0</v>
      </c>
    </row>
    <row r="552" spans="1:22" ht="14.15" customHeight="1">
      <c r="A552" s="157">
        <v>146</v>
      </c>
      <c r="B552" s="177" t="s">
        <v>55</v>
      </c>
      <c r="C552" s="177"/>
      <c r="D552" s="142" t="s">
        <v>128</v>
      </c>
      <c r="E552" s="178" t="s">
        <v>897</v>
      </c>
      <c r="F552" s="179" t="s">
        <v>896</v>
      </c>
      <c r="G552" s="134" t="s">
        <v>107</v>
      </c>
      <c r="H552" s="179" t="s">
        <v>491</v>
      </c>
      <c r="I552" s="180">
        <v>9.67</v>
      </c>
      <c r="J552" s="495">
        <v>1</v>
      </c>
      <c r="K552" s="495">
        <v>1</v>
      </c>
      <c r="L552" s="531" t="s">
        <v>107</v>
      </c>
      <c r="M552" s="181"/>
      <c r="N552" s="182">
        <f t="shared" si="32"/>
        <v>0</v>
      </c>
      <c r="O552" s="182">
        <f t="shared" si="33"/>
        <v>0</v>
      </c>
      <c r="P552" s="182"/>
      <c r="Q552" s="183">
        <f>IF(L552="nio",0,IF(L552&gt;0,VLOOKUP(G552,'3-Productie normen'!A:M,VLOOKUP(L552,'3-Productie normen'!N:P,2,FALSE),FALSE)))</f>
        <v>0</v>
      </c>
      <c r="R552" s="183">
        <f t="shared" si="34"/>
        <v>0</v>
      </c>
      <c r="S552" s="184">
        <f>VLOOKUP(G552,'3-Productie normen'!A:M,10,FALSE)</f>
        <v>0</v>
      </c>
      <c r="T552" s="184"/>
      <c r="V552" s="140">
        <f t="shared" si="35"/>
        <v>0</v>
      </c>
    </row>
    <row r="553" spans="1:22" ht="14.15" customHeight="1">
      <c r="A553" s="157">
        <v>147</v>
      </c>
      <c r="B553" s="177" t="s">
        <v>55</v>
      </c>
      <c r="C553" s="177"/>
      <c r="D553" s="142" t="s">
        <v>128</v>
      </c>
      <c r="E553" s="178" t="s">
        <v>898</v>
      </c>
      <c r="F553" s="179" t="s">
        <v>899</v>
      </c>
      <c r="G553" s="134" t="s">
        <v>107</v>
      </c>
      <c r="H553" s="179" t="s">
        <v>491</v>
      </c>
      <c r="I553" s="180">
        <v>11.96</v>
      </c>
      <c r="J553" s="495">
        <v>1</v>
      </c>
      <c r="K553" s="495">
        <v>1</v>
      </c>
      <c r="L553" s="531" t="s">
        <v>107</v>
      </c>
      <c r="M553" s="181"/>
      <c r="N553" s="182">
        <f t="shared" si="32"/>
        <v>0</v>
      </c>
      <c r="O553" s="182">
        <f t="shared" si="33"/>
        <v>0</v>
      </c>
      <c r="P553" s="182"/>
      <c r="Q553" s="183">
        <f>IF(L553="nio",0,IF(L553&gt;0,VLOOKUP(G553,'3-Productie normen'!A:M,VLOOKUP(L553,'3-Productie normen'!N:P,2,FALSE),FALSE)))</f>
        <v>0</v>
      </c>
      <c r="R553" s="183">
        <f t="shared" si="34"/>
        <v>0</v>
      </c>
      <c r="S553" s="184">
        <f>VLOOKUP(G553,'3-Productie normen'!A:M,10,FALSE)</f>
        <v>0</v>
      </c>
      <c r="T553" s="184"/>
      <c r="V553" s="140">
        <f t="shared" si="35"/>
        <v>0</v>
      </c>
    </row>
    <row r="554" spans="1:22" ht="14.15" customHeight="1">
      <c r="A554" s="157">
        <v>148</v>
      </c>
      <c r="B554" s="177" t="s">
        <v>55</v>
      </c>
      <c r="C554" s="177"/>
      <c r="D554" s="142" t="s">
        <v>128</v>
      </c>
      <c r="E554" s="178" t="s">
        <v>900</v>
      </c>
      <c r="F554" s="179" t="s">
        <v>901</v>
      </c>
      <c r="G554" s="134" t="s">
        <v>107</v>
      </c>
      <c r="H554" s="179" t="s">
        <v>491</v>
      </c>
      <c r="I554" s="180">
        <v>2.13</v>
      </c>
      <c r="J554" s="495">
        <v>1</v>
      </c>
      <c r="K554" s="495">
        <v>1</v>
      </c>
      <c r="L554" s="531" t="s">
        <v>107</v>
      </c>
      <c r="M554" s="181"/>
      <c r="N554" s="182">
        <f t="shared" si="32"/>
        <v>0</v>
      </c>
      <c r="O554" s="182">
        <f t="shared" si="33"/>
        <v>0</v>
      </c>
      <c r="P554" s="182"/>
      <c r="Q554" s="183">
        <f>IF(L554="nio",0,IF(L554&gt;0,VLOOKUP(G554,'3-Productie normen'!A:M,VLOOKUP(L554,'3-Productie normen'!N:P,2,FALSE),FALSE)))</f>
        <v>0</v>
      </c>
      <c r="R554" s="183">
        <f t="shared" si="34"/>
        <v>0</v>
      </c>
      <c r="S554" s="184">
        <f>VLOOKUP(G554,'3-Productie normen'!A:M,10,FALSE)</f>
        <v>0</v>
      </c>
      <c r="T554" s="184"/>
      <c r="V554" s="140">
        <f t="shared" si="35"/>
        <v>0</v>
      </c>
    </row>
    <row r="555" spans="1:22" ht="14.15" customHeight="1">
      <c r="A555" s="157">
        <v>149</v>
      </c>
      <c r="B555" s="177" t="s">
        <v>55</v>
      </c>
      <c r="C555" s="177"/>
      <c r="D555" s="142" t="s">
        <v>147</v>
      </c>
      <c r="E555" s="178" t="s">
        <v>902</v>
      </c>
      <c r="F555" s="179" t="s">
        <v>903</v>
      </c>
      <c r="G555" s="134" t="s">
        <v>107</v>
      </c>
      <c r="H555" s="179" t="s">
        <v>491</v>
      </c>
      <c r="I555" s="180">
        <v>23.18</v>
      </c>
      <c r="J555" s="495">
        <v>1</v>
      </c>
      <c r="K555" s="495">
        <v>1</v>
      </c>
      <c r="L555" s="531" t="s">
        <v>107</v>
      </c>
      <c r="M555" s="181"/>
      <c r="N555" s="182">
        <f t="shared" si="32"/>
        <v>0</v>
      </c>
      <c r="O555" s="182">
        <f t="shared" si="33"/>
        <v>0</v>
      </c>
      <c r="P555" s="182"/>
      <c r="Q555" s="183">
        <f>IF(L555="nio",0,IF(L555&gt;0,VLOOKUP(G555,'3-Productie normen'!A:M,VLOOKUP(L555,'3-Productie normen'!N:P,2,FALSE),FALSE)))</f>
        <v>0</v>
      </c>
      <c r="R555" s="183">
        <f t="shared" si="34"/>
        <v>0</v>
      </c>
      <c r="S555" s="184">
        <f>VLOOKUP(G555,'3-Productie normen'!A:M,10,FALSE)</f>
        <v>0</v>
      </c>
      <c r="T555" s="184"/>
      <c r="V555" s="140">
        <f t="shared" si="35"/>
        <v>0</v>
      </c>
    </row>
    <row r="556" spans="1:22" ht="14.15" customHeight="1">
      <c r="A556" s="157">
        <v>150</v>
      </c>
      <c r="B556" s="177" t="s">
        <v>55</v>
      </c>
      <c r="C556" s="177"/>
      <c r="D556" s="142" t="s">
        <v>147</v>
      </c>
      <c r="E556" s="178" t="s">
        <v>904</v>
      </c>
      <c r="F556" s="186" t="s">
        <v>905</v>
      </c>
      <c r="G556" s="134" t="s">
        <v>107</v>
      </c>
      <c r="H556" s="179" t="s">
        <v>134</v>
      </c>
      <c r="I556" s="180">
        <v>8.18</v>
      </c>
      <c r="J556" s="495">
        <v>1</v>
      </c>
      <c r="K556" s="495">
        <v>1</v>
      </c>
      <c r="L556" s="531" t="s">
        <v>107</v>
      </c>
      <c r="M556" s="181"/>
      <c r="N556" s="182">
        <f t="shared" si="32"/>
        <v>0</v>
      </c>
      <c r="O556" s="182">
        <f t="shared" si="33"/>
        <v>0</v>
      </c>
      <c r="P556" s="182"/>
      <c r="Q556" s="183">
        <f>IF(L556="nio",0,IF(L556&gt;0,VLOOKUP(G556,'3-Productie normen'!A:M,VLOOKUP(L556,'3-Productie normen'!N:P,2,FALSE),FALSE)))</f>
        <v>0</v>
      </c>
      <c r="R556" s="183">
        <f t="shared" si="34"/>
        <v>0</v>
      </c>
      <c r="S556" s="184">
        <f>VLOOKUP(G556,'3-Productie normen'!A:M,10,FALSE)</f>
        <v>0</v>
      </c>
      <c r="T556" s="184"/>
      <c r="V556" s="140">
        <f t="shared" si="35"/>
        <v>0</v>
      </c>
    </row>
    <row r="557" spans="1:22" ht="14.15" customHeight="1">
      <c r="A557" s="157">
        <v>151</v>
      </c>
      <c r="B557" s="177" t="s">
        <v>55</v>
      </c>
      <c r="C557" s="177"/>
      <c r="D557" s="142" t="s">
        <v>147</v>
      </c>
      <c r="E557" s="178" t="s">
        <v>906</v>
      </c>
      <c r="F557" s="187" t="s">
        <v>901</v>
      </c>
      <c r="G557" s="134" t="s">
        <v>107</v>
      </c>
      <c r="H557" s="188" t="s">
        <v>491</v>
      </c>
      <c r="I557" s="180">
        <v>2.13</v>
      </c>
      <c r="J557" s="495">
        <v>1</v>
      </c>
      <c r="K557" s="495">
        <v>1</v>
      </c>
      <c r="L557" s="531" t="s">
        <v>107</v>
      </c>
      <c r="M557" s="181"/>
      <c r="N557" s="182">
        <f t="shared" si="32"/>
        <v>0</v>
      </c>
      <c r="O557" s="182">
        <f t="shared" si="33"/>
        <v>0</v>
      </c>
      <c r="P557" s="182"/>
      <c r="Q557" s="183">
        <f>IF(L557="nio",0,IF(L557&gt;0,VLOOKUP(G557,'3-Productie normen'!A:M,VLOOKUP(L557,'3-Productie normen'!N:P,2,FALSE),FALSE)))</f>
        <v>0</v>
      </c>
      <c r="R557" s="183">
        <f t="shared" si="34"/>
        <v>0</v>
      </c>
      <c r="S557" s="184">
        <f>VLOOKUP(G557,'3-Productie normen'!A:M,10,FALSE)</f>
        <v>0</v>
      </c>
      <c r="T557" s="184"/>
      <c r="V557" s="140">
        <f t="shared" si="35"/>
        <v>0</v>
      </c>
    </row>
    <row r="558" spans="1:22" ht="14.15" customHeight="1">
      <c r="A558" s="157">
        <v>152</v>
      </c>
      <c r="B558" s="177" t="s">
        <v>55</v>
      </c>
      <c r="C558" s="177"/>
      <c r="D558" s="192" t="s">
        <v>172</v>
      </c>
      <c r="E558" s="189" t="s">
        <v>907</v>
      </c>
      <c r="F558" s="190" t="s">
        <v>901</v>
      </c>
      <c r="G558" s="134" t="s">
        <v>107</v>
      </c>
      <c r="H558" s="179" t="s">
        <v>491</v>
      </c>
      <c r="I558" s="180">
        <v>2.13</v>
      </c>
      <c r="J558" s="495">
        <v>1</v>
      </c>
      <c r="K558" s="495">
        <v>1</v>
      </c>
      <c r="L558" s="531" t="s">
        <v>107</v>
      </c>
      <c r="M558" s="181"/>
      <c r="N558" s="182">
        <f t="shared" si="32"/>
        <v>0</v>
      </c>
      <c r="O558" s="182">
        <f t="shared" si="33"/>
        <v>0</v>
      </c>
      <c r="P558" s="182"/>
      <c r="Q558" s="183">
        <f>IF(L558="nio",0,IF(L558&gt;0,VLOOKUP(G558,'3-Productie normen'!A:M,VLOOKUP(L558,'3-Productie normen'!N:P,2,FALSE),FALSE)))</f>
        <v>0</v>
      </c>
      <c r="R558" s="183">
        <f t="shared" si="34"/>
        <v>0</v>
      </c>
      <c r="S558" s="184">
        <f>VLOOKUP(G558,'3-Productie normen'!A:M,10,FALSE)</f>
        <v>0</v>
      </c>
      <c r="T558" s="184"/>
      <c r="V558" s="140">
        <f t="shared" si="35"/>
        <v>0</v>
      </c>
    </row>
    <row r="559" spans="1:22" ht="14.15" customHeight="1">
      <c r="A559" s="157">
        <v>153</v>
      </c>
      <c r="B559" s="177" t="s">
        <v>55</v>
      </c>
      <c r="C559" s="177"/>
      <c r="D559" s="142" t="s">
        <v>185</v>
      </c>
      <c r="E559" s="178" t="s">
        <v>908</v>
      </c>
      <c r="F559" s="179" t="s">
        <v>901</v>
      </c>
      <c r="G559" s="134" t="s">
        <v>107</v>
      </c>
      <c r="H559" s="179" t="s">
        <v>491</v>
      </c>
      <c r="I559" s="180">
        <v>2.14</v>
      </c>
      <c r="J559" s="495">
        <v>1</v>
      </c>
      <c r="K559" s="495">
        <v>1</v>
      </c>
      <c r="L559" s="531" t="s">
        <v>107</v>
      </c>
      <c r="M559" s="181"/>
      <c r="N559" s="182">
        <f t="shared" si="32"/>
        <v>0</v>
      </c>
      <c r="O559" s="182">
        <f t="shared" si="33"/>
        <v>0</v>
      </c>
      <c r="P559" s="182"/>
      <c r="Q559" s="183">
        <f>IF(L559="nio",0,IF(L559&gt;0,VLOOKUP(G559,'3-Productie normen'!A:M,VLOOKUP(L559,'3-Productie normen'!N:P,2,FALSE),FALSE)))</f>
        <v>0</v>
      </c>
      <c r="R559" s="183">
        <f t="shared" si="34"/>
        <v>0</v>
      </c>
      <c r="S559" s="184">
        <f>VLOOKUP(G559,'3-Productie normen'!A:M,10,FALSE)</f>
        <v>0</v>
      </c>
      <c r="T559" s="184"/>
      <c r="V559" s="140">
        <f t="shared" si="35"/>
        <v>0</v>
      </c>
    </row>
    <row r="560" spans="1:22" ht="14.15" customHeight="1">
      <c r="A560" s="157">
        <v>154</v>
      </c>
      <c r="B560" s="177" t="s">
        <v>55</v>
      </c>
      <c r="C560" s="177"/>
      <c r="D560" s="142" t="s">
        <v>185</v>
      </c>
      <c r="E560" s="178" t="s">
        <v>909</v>
      </c>
      <c r="F560" s="137" t="s">
        <v>893</v>
      </c>
      <c r="G560" s="134" t="s">
        <v>107</v>
      </c>
      <c r="H560" s="179" t="s">
        <v>288</v>
      </c>
      <c r="I560" s="180">
        <v>1.75</v>
      </c>
      <c r="J560" s="495">
        <v>1</v>
      </c>
      <c r="K560" s="495">
        <v>1</v>
      </c>
      <c r="L560" s="531" t="s">
        <v>107</v>
      </c>
      <c r="M560" s="181"/>
      <c r="N560" s="182">
        <f t="shared" si="32"/>
        <v>0</v>
      </c>
      <c r="O560" s="182">
        <f t="shared" si="33"/>
        <v>0</v>
      </c>
      <c r="P560" s="182"/>
      <c r="Q560" s="183">
        <f>IF(L560="nio",0,IF(L560&gt;0,VLOOKUP(G560,'3-Productie normen'!A:M,VLOOKUP(L560,'3-Productie normen'!N:P,2,FALSE),FALSE)))</f>
        <v>0</v>
      </c>
      <c r="R560" s="183">
        <f t="shared" si="34"/>
        <v>0</v>
      </c>
      <c r="S560" s="184">
        <f>VLOOKUP(G560,'3-Productie normen'!A:M,10,FALSE)</f>
        <v>0</v>
      </c>
      <c r="T560" s="184"/>
      <c r="V560" s="140">
        <f t="shared" si="35"/>
        <v>0</v>
      </c>
    </row>
    <row r="561" spans="1:22" ht="14.15" customHeight="1">
      <c r="A561" s="157">
        <v>155</v>
      </c>
      <c r="B561" s="177" t="s">
        <v>55</v>
      </c>
      <c r="C561" s="177"/>
      <c r="D561" s="142" t="s">
        <v>185</v>
      </c>
      <c r="E561" s="178" t="s">
        <v>910</v>
      </c>
      <c r="F561" s="137" t="s">
        <v>901</v>
      </c>
      <c r="G561" s="134" t="s">
        <v>107</v>
      </c>
      <c r="H561" s="179" t="s">
        <v>491</v>
      </c>
      <c r="I561" s="180">
        <v>2.09</v>
      </c>
      <c r="J561" s="495">
        <v>1</v>
      </c>
      <c r="K561" s="495">
        <v>1</v>
      </c>
      <c r="L561" s="531" t="s">
        <v>107</v>
      </c>
      <c r="M561" s="181"/>
      <c r="N561" s="182">
        <f t="shared" si="32"/>
        <v>0</v>
      </c>
      <c r="O561" s="182">
        <f t="shared" si="33"/>
        <v>0</v>
      </c>
      <c r="P561" s="182"/>
      <c r="Q561" s="183">
        <f>IF(L561="nio",0,IF(L561&gt;0,VLOOKUP(G561,'3-Productie normen'!A:M,VLOOKUP(L561,'3-Productie normen'!N:P,2,FALSE),FALSE)))</f>
        <v>0</v>
      </c>
      <c r="R561" s="183">
        <f t="shared" si="34"/>
        <v>0</v>
      </c>
      <c r="S561" s="184">
        <f>VLOOKUP(G561,'3-Productie normen'!A:M,10,FALSE)</f>
        <v>0</v>
      </c>
      <c r="T561" s="184"/>
      <c r="V561" s="140">
        <f t="shared" si="35"/>
        <v>0</v>
      </c>
    </row>
    <row r="562" spans="1:22" ht="14.15" customHeight="1">
      <c r="A562" s="157">
        <v>156</v>
      </c>
      <c r="B562" s="177" t="s">
        <v>55</v>
      </c>
      <c r="C562" s="177"/>
      <c r="D562" s="142" t="s">
        <v>188</v>
      </c>
      <c r="E562" s="178" t="s">
        <v>911</v>
      </c>
      <c r="F562" s="137" t="s">
        <v>901</v>
      </c>
      <c r="G562" s="134" t="s">
        <v>107</v>
      </c>
      <c r="H562" s="179" t="s">
        <v>491</v>
      </c>
      <c r="I562" s="180">
        <v>2.13</v>
      </c>
      <c r="J562" s="495">
        <v>1</v>
      </c>
      <c r="K562" s="495">
        <v>1</v>
      </c>
      <c r="L562" s="531" t="s">
        <v>107</v>
      </c>
      <c r="M562" s="181"/>
      <c r="N562" s="182">
        <f t="shared" si="32"/>
        <v>0</v>
      </c>
      <c r="O562" s="182">
        <f t="shared" si="33"/>
        <v>0</v>
      </c>
      <c r="P562" s="182"/>
      <c r="Q562" s="183">
        <f>IF(L562="nio",0,IF(L562&gt;0,VLOOKUP(G562,'3-Productie normen'!A:M,VLOOKUP(L562,'3-Productie normen'!N:P,2,FALSE),FALSE)))</f>
        <v>0</v>
      </c>
      <c r="R562" s="183">
        <f t="shared" si="34"/>
        <v>0</v>
      </c>
      <c r="S562" s="184">
        <f>VLOOKUP(G562,'3-Productie normen'!A:M,10,FALSE)</f>
        <v>0</v>
      </c>
      <c r="T562" s="184"/>
      <c r="V562" s="140">
        <f t="shared" si="35"/>
        <v>0</v>
      </c>
    </row>
    <row r="563" spans="1:22" ht="14.15" customHeight="1">
      <c r="A563" s="157">
        <v>157</v>
      </c>
      <c r="B563" s="177" t="s">
        <v>55</v>
      </c>
      <c r="C563" s="177"/>
      <c r="D563" s="142" t="s">
        <v>188</v>
      </c>
      <c r="E563" s="178" t="s">
        <v>912</v>
      </c>
      <c r="F563" s="137" t="s">
        <v>901</v>
      </c>
      <c r="G563" s="134" t="s">
        <v>107</v>
      </c>
      <c r="H563" s="179" t="s">
        <v>491</v>
      </c>
      <c r="I563" s="180">
        <v>2.13</v>
      </c>
      <c r="J563" s="495">
        <v>1</v>
      </c>
      <c r="K563" s="495">
        <v>1</v>
      </c>
      <c r="L563" s="531" t="s">
        <v>107</v>
      </c>
      <c r="M563" s="181"/>
      <c r="N563" s="182">
        <f t="shared" si="32"/>
        <v>0</v>
      </c>
      <c r="O563" s="182">
        <f t="shared" si="33"/>
        <v>0</v>
      </c>
      <c r="P563" s="182"/>
      <c r="Q563" s="183">
        <f>IF(L563="nio",0,IF(L563&gt;0,VLOOKUP(G563,'3-Productie normen'!A:M,VLOOKUP(L563,'3-Productie normen'!N:P,2,FALSE),FALSE)))</f>
        <v>0</v>
      </c>
      <c r="R563" s="183">
        <f t="shared" si="34"/>
        <v>0</v>
      </c>
      <c r="S563" s="184">
        <f>VLOOKUP(G563,'3-Productie normen'!A:M,10,FALSE)</f>
        <v>0</v>
      </c>
      <c r="T563" s="184"/>
      <c r="V563" s="140">
        <f t="shared" si="35"/>
        <v>0</v>
      </c>
    </row>
    <row r="564" spans="1:22" ht="14.15" customHeight="1">
      <c r="A564" s="157">
        <v>158</v>
      </c>
      <c r="B564" s="177" t="s">
        <v>55</v>
      </c>
      <c r="C564" s="177"/>
      <c r="D564" s="142" t="s">
        <v>203</v>
      </c>
      <c r="E564" s="178" t="s">
        <v>913</v>
      </c>
      <c r="F564" s="177" t="s">
        <v>901</v>
      </c>
      <c r="G564" s="134" t="s">
        <v>107</v>
      </c>
      <c r="H564" s="179" t="s">
        <v>491</v>
      </c>
      <c r="I564" s="180">
        <v>2.14</v>
      </c>
      <c r="J564" s="495">
        <v>1</v>
      </c>
      <c r="K564" s="495">
        <v>1</v>
      </c>
      <c r="L564" s="531" t="s">
        <v>107</v>
      </c>
      <c r="M564" s="181"/>
      <c r="N564" s="182">
        <f t="shared" si="32"/>
        <v>0</v>
      </c>
      <c r="O564" s="182">
        <f t="shared" si="33"/>
        <v>0</v>
      </c>
      <c r="P564" s="182"/>
      <c r="Q564" s="183">
        <f>IF(L564="nio",0,IF(L564&gt;0,VLOOKUP(G564,'3-Productie normen'!A:M,VLOOKUP(L564,'3-Productie normen'!N:P,2,FALSE),FALSE)))</f>
        <v>0</v>
      </c>
      <c r="R564" s="183">
        <f t="shared" si="34"/>
        <v>0</v>
      </c>
      <c r="S564" s="184">
        <f>VLOOKUP(G564,'3-Productie normen'!A:M,10,FALSE)</f>
        <v>0</v>
      </c>
      <c r="T564" s="184"/>
      <c r="V564" s="140">
        <f t="shared" si="35"/>
        <v>0</v>
      </c>
    </row>
    <row r="565" spans="1:22" ht="14.15" customHeight="1">
      <c r="A565" s="157">
        <v>159</v>
      </c>
      <c r="B565" s="177" t="s">
        <v>55</v>
      </c>
      <c r="C565" s="177"/>
      <c r="D565" s="142" t="s">
        <v>203</v>
      </c>
      <c r="E565" s="178" t="s">
        <v>914</v>
      </c>
      <c r="F565" s="177" t="s">
        <v>893</v>
      </c>
      <c r="G565" s="134" t="s">
        <v>107</v>
      </c>
      <c r="H565" s="179" t="s">
        <v>288</v>
      </c>
      <c r="I565" s="180">
        <v>1.75</v>
      </c>
      <c r="J565" s="495">
        <v>1</v>
      </c>
      <c r="K565" s="495">
        <v>1</v>
      </c>
      <c r="L565" s="531" t="s">
        <v>107</v>
      </c>
      <c r="M565" s="181"/>
      <c r="N565" s="182">
        <f t="shared" si="32"/>
        <v>0</v>
      </c>
      <c r="O565" s="182">
        <f t="shared" si="33"/>
        <v>0</v>
      </c>
      <c r="P565" s="182"/>
      <c r="Q565" s="183">
        <f>IF(L565="nio",0,IF(L565&gt;0,VLOOKUP(G565,'3-Productie normen'!A:M,VLOOKUP(L565,'3-Productie normen'!N:P,2,FALSE),FALSE)))</f>
        <v>0</v>
      </c>
      <c r="R565" s="183">
        <f t="shared" si="34"/>
        <v>0</v>
      </c>
      <c r="S565" s="184">
        <f>VLOOKUP(G565,'3-Productie normen'!A:M,10,FALSE)</f>
        <v>0</v>
      </c>
      <c r="T565" s="184"/>
      <c r="V565" s="140">
        <f t="shared" si="35"/>
        <v>0</v>
      </c>
    </row>
    <row r="566" spans="1:22" ht="14.15" customHeight="1">
      <c r="A566" s="157">
        <v>160</v>
      </c>
      <c r="B566" s="177" t="s">
        <v>55</v>
      </c>
      <c r="C566" s="177"/>
      <c r="D566" s="142" t="s">
        <v>203</v>
      </c>
      <c r="E566" s="178" t="s">
        <v>915</v>
      </c>
      <c r="F566" s="177" t="s">
        <v>901</v>
      </c>
      <c r="G566" s="134" t="s">
        <v>107</v>
      </c>
      <c r="H566" s="179" t="s">
        <v>491</v>
      </c>
      <c r="I566" s="180">
        <v>2.13</v>
      </c>
      <c r="J566" s="495">
        <v>1</v>
      </c>
      <c r="K566" s="495">
        <v>1</v>
      </c>
      <c r="L566" s="531" t="s">
        <v>107</v>
      </c>
      <c r="M566" s="181"/>
      <c r="N566" s="182">
        <f t="shared" si="32"/>
        <v>0</v>
      </c>
      <c r="O566" s="182">
        <f t="shared" si="33"/>
        <v>0</v>
      </c>
      <c r="P566" s="182"/>
      <c r="Q566" s="183">
        <f>IF(L566="nio",0,IF(L566&gt;0,VLOOKUP(G566,'3-Productie normen'!A:M,VLOOKUP(L566,'3-Productie normen'!N:P,2,FALSE),FALSE)))</f>
        <v>0</v>
      </c>
      <c r="R566" s="183">
        <f t="shared" si="34"/>
        <v>0</v>
      </c>
      <c r="S566" s="184">
        <f>VLOOKUP(G566,'3-Productie normen'!A:M,10,FALSE)</f>
        <v>0</v>
      </c>
      <c r="T566" s="184"/>
      <c r="V566" s="140">
        <f t="shared" si="35"/>
        <v>0</v>
      </c>
    </row>
    <row r="567" spans="1:22" ht="14.15" customHeight="1">
      <c r="A567" s="157">
        <v>161</v>
      </c>
      <c r="B567" s="177" t="s">
        <v>55</v>
      </c>
      <c r="C567" s="177"/>
      <c r="D567" s="142" t="s">
        <v>213</v>
      </c>
      <c r="E567" s="178" t="s">
        <v>916</v>
      </c>
      <c r="F567" s="179" t="s">
        <v>901</v>
      </c>
      <c r="G567" s="134" t="s">
        <v>107</v>
      </c>
      <c r="H567" s="179" t="s">
        <v>491</v>
      </c>
      <c r="I567" s="180">
        <v>2.13</v>
      </c>
      <c r="J567" s="495">
        <v>1</v>
      </c>
      <c r="K567" s="495">
        <v>1</v>
      </c>
      <c r="L567" s="531" t="s">
        <v>107</v>
      </c>
      <c r="M567" s="181"/>
      <c r="N567" s="182">
        <f t="shared" si="32"/>
        <v>0</v>
      </c>
      <c r="O567" s="182">
        <f t="shared" si="33"/>
        <v>0</v>
      </c>
      <c r="P567" s="182"/>
      <c r="Q567" s="183">
        <f>IF(L567="nio",0,IF(L567&gt;0,VLOOKUP(G567,'3-Productie normen'!A:M,VLOOKUP(L567,'3-Productie normen'!N:P,2,FALSE),FALSE)))</f>
        <v>0</v>
      </c>
      <c r="R567" s="183">
        <f t="shared" si="34"/>
        <v>0</v>
      </c>
      <c r="S567" s="184">
        <f>VLOOKUP(G567,'3-Productie normen'!A:M,10,FALSE)</f>
        <v>0</v>
      </c>
      <c r="T567" s="184"/>
      <c r="V567" s="140">
        <f t="shared" si="35"/>
        <v>0</v>
      </c>
    </row>
    <row r="568" spans="1:22" ht="14.15" customHeight="1">
      <c r="A568" s="157">
        <v>162</v>
      </c>
      <c r="B568" s="177" t="s">
        <v>55</v>
      </c>
      <c r="C568" s="177"/>
      <c r="D568" s="142" t="s">
        <v>213</v>
      </c>
      <c r="E568" s="178" t="s">
        <v>917</v>
      </c>
      <c r="F568" s="179" t="s">
        <v>901</v>
      </c>
      <c r="G568" s="134" t="s">
        <v>107</v>
      </c>
      <c r="H568" s="179" t="s">
        <v>491</v>
      </c>
      <c r="I568" s="180">
        <v>2.13</v>
      </c>
      <c r="J568" s="495">
        <v>1</v>
      </c>
      <c r="K568" s="495">
        <v>1</v>
      </c>
      <c r="L568" s="531" t="s">
        <v>107</v>
      </c>
      <c r="M568" s="181"/>
      <c r="N568" s="182">
        <f t="shared" si="32"/>
        <v>0</v>
      </c>
      <c r="O568" s="182">
        <f t="shared" si="33"/>
        <v>0</v>
      </c>
      <c r="P568" s="182"/>
      <c r="Q568" s="183">
        <f>IF(L568="nio",0,IF(L568&gt;0,VLOOKUP(G568,'3-Productie normen'!A:M,VLOOKUP(L568,'3-Productie normen'!N:P,2,FALSE),FALSE)))</f>
        <v>0</v>
      </c>
      <c r="R568" s="183">
        <f t="shared" si="34"/>
        <v>0</v>
      </c>
      <c r="S568" s="184">
        <f>VLOOKUP(G568,'3-Productie normen'!A:M,10,FALSE)</f>
        <v>0</v>
      </c>
      <c r="T568" s="184"/>
      <c r="V568" s="140">
        <f t="shared" si="35"/>
        <v>0</v>
      </c>
    </row>
    <row r="569" spans="1:22" ht="14.15" customHeight="1">
      <c r="A569" s="157">
        <v>163</v>
      </c>
      <c r="B569" s="177" t="s">
        <v>55</v>
      </c>
      <c r="C569" s="177"/>
      <c r="D569" s="142" t="s">
        <v>219</v>
      </c>
      <c r="E569" s="178" t="s">
        <v>918</v>
      </c>
      <c r="F569" s="179" t="s">
        <v>919</v>
      </c>
      <c r="G569" s="134" t="s">
        <v>107</v>
      </c>
      <c r="H569" s="179" t="s">
        <v>491</v>
      </c>
      <c r="I569" s="180">
        <v>16.420000000000002</v>
      </c>
      <c r="J569" s="495">
        <v>1</v>
      </c>
      <c r="K569" s="495">
        <v>1</v>
      </c>
      <c r="L569" s="531" t="s">
        <v>107</v>
      </c>
      <c r="M569" s="181"/>
      <c r="N569" s="182">
        <f t="shared" si="32"/>
        <v>0</v>
      </c>
      <c r="O569" s="182">
        <f t="shared" si="33"/>
        <v>0</v>
      </c>
      <c r="P569" s="182"/>
      <c r="Q569" s="183">
        <f>IF(L569="nio",0,IF(L569&gt;0,VLOOKUP(G569,'3-Productie normen'!A:M,VLOOKUP(L569,'3-Productie normen'!N:P,2,FALSE),FALSE)))</f>
        <v>0</v>
      </c>
      <c r="R569" s="183">
        <f t="shared" si="34"/>
        <v>0</v>
      </c>
      <c r="S569" s="184">
        <f>VLOOKUP(G569,'3-Productie normen'!A:M,10,FALSE)</f>
        <v>0</v>
      </c>
      <c r="T569" s="184"/>
      <c r="V569" s="140">
        <f t="shared" si="35"/>
        <v>0</v>
      </c>
    </row>
    <row r="570" spans="1:22" ht="14.15" customHeight="1">
      <c r="A570" s="157">
        <v>164</v>
      </c>
      <c r="B570" s="177" t="s">
        <v>55</v>
      </c>
      <c r="C570" s="177"/>
      <c r="D570" s="142" t="s">
        <v>219</v>
      </c>
      <c r="E570" s="178" t="s">
        <v>920</v>
      </c>
      <c r="F570" s="179" t="s">
        <v>921</v>
      </c>
      <c r="G570" s="134" t="s">
        <v>107</v>
      </c>
      <c r="H570" s="179" t="s">
        <v>491</v>
      </c>
      <c r="I570" s="180">
        <v>15.3</v>
      </c>
      <c r="J570" s="495">
        <v>1</v>
      </c>
      <c r="K570" s="495">
        <v>1</v>
      </c>
      <c r="L570" s="531" t="s">
        <v>107</v>
      </c>
      <c r="M570" s="181"/>
      <c r="N570" s="182">
        <f t="shared" si="32"/>
        <v>0</v>
      </c>
      <c r="O570" s="182">
        <f t="shared" si="33"/>
        <v>0</v>
      </c>
      <c r="P570" s="182"/>
      <c r="Q570" s="183">
        <f>IF(L570="nio",0,IF(L570&gt;0,VLOOKUP(G570,'3-Productie normen'!A:M,VLOOKUP(L570,'3-Productie normen'!N:P,2,FALSE),FALSE)))</f>
        <v>0</v>
      </c>
      <c r="R570" s="183">
        <f t="shared" si="34"/>
        <v>0</v>
      </c>
      <c r="S570" s="184">
        <f>VLOOKUP(G570,'3-Productie normen'!A:M,10,FALSE)</f>
        <v>0</v>
      </c>
      <c r="T570" s="184"/>
      <c r="V570" s="140">
        <f t="shared" si="35"/>
        <v>0</v>
      </c>
    </row>
    <row r="571" spans="1:22" ht="14.15" customHeight="1">
      <c r="A571" s="157">
        <v>165</v>
      </c>
      <c r="B571" s="177" t="s">
        <v>55</v>
      </c>
      <c r="C571" s="177"/>
      <c r="D571" s="142" t="s">
        <v>219</v>
      </c>
      <c r="E571" s="178" t="s">
        <v>922</v>
      </c>
      <c r="F571" s="186" t="s">
        <v>923</v>
      </c>
      <c r="G571" s="134" t="s">
        <v>107</v>
      </c>
      <c r="H571" s="179" t="s">
        <v>491</v>
      </c>
      <c r="I571" s="180">
        <v>5.7</v>
      </c>
      <c r="J571" s="495">
        <v>1</v>
      </c>
      <c r="K571" s="495">
        <v>1</v>
      </c>
      <c r="L571" s="531" t="s">
        <v>107</v>
      </c>
      <c r="M571" s="181"/>
      <c r="N571" s="182">
        <f t="shared" si="32"/>
        <v>0</v>
      </c>
      <c r="O571" s="182">
        <f t="shared" si="33"/>
        <v>0</v>
      </c>
      <c r="P571" s="182"/>
      <c r="Q571" s="183">
        <f>IF(L571="nio",0,IF(L571&gt;0,VLOOKUP(G571,'3-Productie normen'!A:M,VLOOKUP(L571,'3-Productie normen'!N:P,2,FALSE),FALSE)))</f>
        <v>0</v>
      </c>
      <c r="R571" s="183">
        <f t="shared" si="34"/>
        <v>0</v>
      </c>
      <c r="S571" s="184">
        <f>VLOOKUP(G571,'3-Productie normen'!A:M,10,FALSE)</f>
        <v>0</v>
      </c>
      <c r="T571" s="184"/>
      <c r="V571" s="140">
        <f t="shared" si="35"/>
        <v>0</v>
      </c>
    </row>
    <row r="572" spans="1:22" ht="14.15" customHeight="1">
      <c r="A572" s="157">
        <v>166</v>
      </c>
      <c r="B572" s="177" t="s">
        <v>55</v>
      </c>
      <c r="C572" s="177"/>
      <c r="D572" s="142" t="s">
        <v>219</v>
      </c>
      <c r="E572" s="178" t="s">
        <v>924</v>
      </c>
      <c r="F572" s="187" t="s">
        <v>901</v>
      </c>
      <c r="G572" s="134" t="s">
        <v>107</v>
      </c>
      <c r="H572" s="188" t="s">
        <v>491</v>
      </c>
      <c r="I572" s="180">
        <v>2.13</v>
      </c>
      <c r="J572" s="495">
        <v>1</v>
      </c>
      <c r="K572" s="495">
        <v>1</v>
      </c>
      <c r="L572" s="531" t="s">
        <v>107</v>
      </c>
      <c r="M572" s="181"/>
      <c r="N572" s="182">
        <f t="shared" si="32"/>
        <v>0</v>
      </c>
      <c r="O572" s="182">
        <f t="shared" si="33"/>
        <v>0</v>
      </c>
      <c r="P572" s="182"/>
      <c r="Q572" s="183">
        <f>IF(L572="nio",0,IF(L572&gt;0,VLOOKUP(G572,'3-Productie normen'!A:M,VLOOKUP(L572,'3-Productie normen'!N:P,2,FALSE),FALSE)))</f>
        <v>0</v>
      </c>
      <c r="R572" s="183">
        <f t="shared" si="34"/>
        <v>0</v>
      </c>
      <c r="S572" s="184">
        <f>VLOOKUP(G572,'3-Productie normen'!A:M,10,FALSE)</f>
        <v>0</v>
      </c>
      <c r="T572" s="184"/>
      <c r="V572" s="140">
        <f t="shared" si="35"/>
        <v>0</v>
      </c>
    </row>
    <row r="573" spans="1:22" ht="14.15" customHeight="1">
      <c r="A573" s="157">
        <v>167</v>
      </c>
      <c r="B573" s="177" t="s">
        <v>55</v>
      </c>
      <c r="C573" s="177"/>
      <c r="D573" s="192" t="s">
        <v>219</v>
      </c>
      <c r="E573" s="189" t="s">
        <v>925</v>
      </c>
      <c r="F573" s="190" t="s">
        <v>905</v>
      </c>
      <c r="G573" s="134" t="s">
        <v>107</v>
      </c>
      <c r="H573" s="179" t="s">
        <v>288</v>
      </c>
      <c r="I573" s="180">
        <v>11.44</v>
      </c>
      <c r="J573" s="495">
        <v>1</v>
      </c>
      <c r="K573" s="495">
        <v>1</v>
      </c>
      <c r="L573" s="531" t="s">
        <v>107</v>
      </c>
      <c r="M573" s="181"/>
      <c r="N573" s="182">
        <f t="shared" si="32"/>
        <v>0</v>
      </c>
      <c r="O573" s="182">
        <f t="shared" si="33"/>
        <v>0</v>
      </c>
      <c r="P573" s="182"/>
      <c r="Q573" s="183">
        <f>IF(L573="nio",0,IF(L573&gt;0,VLOOKUP(G573,'3-Productie normen'!A:M,VLOOKUP(L573,'3-Productie normen'!N:P,2,FALSE),FALSE)))</f>
        <v>0</v>
      </c>
      <c r="R573" s="183">
        <f t="shared" si="34"/>
        <v>0</v>
      </c>
      <c r="S573" s="184">
        <f>VLOOKUP(G573,'3-Productie normen'!A:M,10,FALSE)</f>
        <v>0</v>
      </c>
      <c r="T573" s="184"/>
      <c r="V573" s="140">
        <f t="shared" si="35"/>
        <v>0</v>
      </c>
    </row>
    <row r="574" spans="1:22" ht="14.15" customHeight="1">
      <c r="A574" s="157">
        <v>168</v>
      </c>
      <c r="B574" s="177" t="s">
        <v>55</v>
      </c>
      <c r="C574" s="177"/>
      <c r="D574" s="142" t="s">
        <v>219</v>
      </c>
      <c r="E574" s="178" t="s">
        <v>926</v>
      </c>
      <c r="F574" s="179" t="s">
        <v>893</v>
      </c>
      <c r="G574" s="134" t="s">
        <v>107</v>
      </c>
      <c r="H574" s="179" t="s">
        <v>134</v>
      </c>
      <c r="I574" s="180">
        <v>13.86</v>
      </c>
      <c r="J574" s="495">
        <v>1</v>
      </c>
      <c r="K574" s="495">
        <v>1</v>
      </c>
      <c r="L574" s="531" t="s">
        <v>107</v>
      </c>
      <c r="M574" s="181"/>
      <c r="N574" s="182">
        <f t="shared" si="32"/>
        <v>0</v>
      </c>
      <c r="O574" s="182">
        <f t="shared" si="33"/>
        <v>0</v>
      </c>
      <c r="P574" s="182"/>
      <c r="Q574" s="183">
        <f>IF(L574="nio",0,IF(L574&gt;0,VLOOKUP(G574,'3-Productie normen'!A:M,VLOOKUP(L574,'3-Productie normen'!N:P,2,FALSE),FALSE)))</f>
        <v>0</v>
      </c>
      <c r="R574" s="183">
        <f t="shared" si="34"/>
        <v>0</v>
      </c>
      <c r="S574" s="184">
        <f>VLOOKUP(G574,'3-Productie normen'!A:M,10,FALSE)</f>
        <v>0</v>
      </c>
      <c r="T574" s="184"/>
      <c r="V574" s="140">
        <f t="shared" si="35"/>
        <v>0</v>
      </c>
    </row>
    <row r="575" spans="1:22" ht="14.15" customHeight="1">
      <c r="A575" s="157">
        <v>169</v>
      </c>
      <c r="B575" s="177" t="s">
        <v>55</v>
      </c>
      <c r="C575" s="177"/>
      <c r="D575" s="142" t="s">
        <v>219</v>
      </c>
      <c r="E575" s="178" t="s">
        <v>927</v>
      </c>
      <c r="F575" s="137" t="s">
        <v>901</v>
      </c>
      <c r="G575" s="134" t="s">
        <v>107</v>
      </c>
      <c r="H575" s="179" t="s">
        <v>491</v>
      </c>
      <c r="I575" s="180">
        <v>2.13</v>
      </c>
      <c r="J575" s="495">
        <v>1</v>
      </c>
      <c r="K575" s="495">
        <v>1</v>
      </c>
      <c r="L575" s="531" t="s">
        <v>107</v>
      </c>
      <c r="M575" s="181"/>
      <c r="N575" s="182">
        <f t="shared" si="32"/>
        <v>0</v>
      </c>
      <c r="O575" s="182">
        <f t="shared" si="33"/>
        <v>0</v>
      </c>
      <c r="P575" s="182"/>
      <c r="Q575" s="183">
        <f>IF(L575="nio",0,IF(L575&gt;0,VLOOKUP(G575,'3-Productie normen'!A:M,VLOOKUP(L575,'3-Productie normen'!N:P,2,FALSE),FALSE)))</f>
        <v>0</v>
      </c>
      <c r="R575" s="183">
        <f t="shared" si="34"/>
        <v>0</v>
      </c>
      <c r="S575" s="184">
        <f>VLOOKUP(G575,'3-Productie normen'!A:M,10,FALSE)</f>
        <v>0</v>
      </c>
      <c r="T575" s="184"/>
      <c r="V575" s="140">
        <f t="shared" si="35"/>
        <v>0</v>
      </c>
    </row>
    <row r="576" spans="1:22" ht="14.15" customHeight="1">
      <c r="A576" s="157">
        <v>170</v>
      </c>
      <c r="B576" s="177" t="s">
        <v>55</v>
      </c>
      <c r="C576" s="177"/>
      <c r="D576" s="142" t="s">
        <v>233</v>
      </c>
      <c r="E576" s="178" t="s">
        <v>928</v>
      </c>
      <c r="F576" s="137" t="s">
        <v>901</v>
      </c>
      <c r="G576" s="134" t="s">
        <v>107</v>
      </c>
      <c r="H576" s="179" t="s">
        <v>491</v>
      </c>
      <c r="I576" s="180">
        <v>2.13</v>
      </c>
      <c r="J576" s="495">
        <v>1</v>
      </c>
      <c r="K576" s="495">
        <v>1</v>
      </c>
      <c r="L576" s="531" t="s">
        <v>107</v>
      </c>
      <c r="M576" s="181"/>
      <c r="N576" s="182">
        <f t="shared" si="32"/>
        <v>0</v>
      </c>
      <c r="O576" s="182">
        <f t="shared" si="33"/>
        <v>0</v>
      </c>
      <c r="P576" s="182"/>
      <c r="Q576" s="183">
        <f>IF(L576="nio",0,IF(L576&gt;0,VLOOKUP(G576,'3-Productie normen'!A:M,VLOOKUP(L576,'3-Productie normen'!N:P,2,FALSE),FALSE)))</f>
        <v>0</v>
      </c>
      <c r="R576" s="183">
        <f t="shared" si="34"/>
        <v>0</v>
      </c>
      <c r="S576" s="184">
        <f>VLOOKUP(G576,'3-Productie normen'!A:M,10,FALSE)</f>
        <v>0</v>
      </c>
      <c r="T576" s="184"/>
      <c r="V576" s="140">
        <f t="shared" si="35"/>
        <v>0</v>
      </c>
    </row>
    <row r="577" spans="1:22" ht="14.15" customHeight="1">
      <c r="A577" s="157">
        <v>171</v>
      </c>
      <c r="B577" s="177" t="s">
        <v>55</v>
      </c>
      <c r="C577" s="177"/>
      <c r="D577" s="142" t="s">
        <v>233</v>
      </c>
      <c r="E577" s="178" t="s">
        <v>929</v>
      </c>
      <c r="F577" s="137" t="s">
        <v>901</v>
      </c>
      <c r="G577" s="134" t="s">
        <v>107</v>
      </c>
      <c r="H577" s="179" t="s">
        <v>491</v>
      </c>
      <c r="I577" s="180">
        <v>2.13</v>
      </c>
      <c r="J577" s="495">
        <v>1</v>
      </c>
      <c r="K577" s="495">
        <v>1</v>
      </c>
      <c r="L577" s="531" t="s">
        <v>107</v>
      </c>
      <c r="M577" s="181"/>
      <c r="N577" s="182">
        <f t="shared" si="32"/>
        <v>0</v>
      </c>
      <c r="O577" s="182">
        <f t="shared" si="33"/>
        <v>0</v>
      </c>
      <c r="P577" s="182"/>
      <c r="Q577" s="183">
        <f>IF(L577="nio",0,IF(L577&gt;0,VLOOKUP(G577,'3-Productie normen'!A:M,VLOOKUP(L577,'3-Productie normen'!N:P,2,FALSE),FALSE)))</f>
        <v>0</v>
      </c>
      <c r="R577" s="183">
        <f t="shared" si="34"/>
        <v>0</v>
      </c>
      <c r="S577" s="184">
        <f>VLOOKUP(G577,'3-Productie normen'!A:M,10,FALSE)</f>
        <v>0</v>
      </c>
      <c r="T577" s="184"/>
      <c r="V577" s="140">
        <f t="shared" si="35"/>
        <v>0</v>
      </c>
    </row>
    <row r="578" spans="1:22" ht="14.15" customHeight="1">
      <c r="A578" s="157">
        <v>172</v>
      </c>
      <c r="B578" s="177" t="s">
        <v>55</v>
      </c>
      <c r="C578" s="177"/>
      <c r="D578" s="142" t="s">
        <v>262</v>
      </c>
      <c r="E578" s="178" t="s">
        <v>930</v>
      </c>
      <c r="F578" s="137" t="s">
        <v>901</v>
      </c>
      <c r="G578" s="134" t="s">
        <v>107</v>
      </c>
      <c r="H578" s="179" t="s">
        <v>491</v>
      </c>
      <c r="I578" s="180">
        <v>2.1</v>
      </c>
      <c r="J578" s="495">
        <v>1</v>
      </c>
      <c r="K578" s="495">
        <v>1</v>
      </c>
      <c r="L578" s="531" t="s">
        <v>107</v>
      </c>
      <c r="M578" s="181"/>
      <c r="N578" s="182">
        <f t="shared" si="32"/>
        <v>0</v>
      </c>
      <c r="O578" s="182">
        <f t="shared" si="33"/>
        <v>0</v>
      </c>
      <c r="P578" s="182"/>
      <c r="Q578" s="183">
        <f>IF(L578="nio",0,IF(L578&gt;0,VLOOKUP(G578,'3-Productie normen'!A:M,VLOOKUP(L578,'3-Productie normen'!N:P,2,FALSE),FALSE)))</f>
        <v>0</v>
      </c>
      <c r="R578" s="183">
        <f t="shared" si="34"/>
        <v>0</v>
      </c>
      <c r="S578" s="184">
        <f>VLOOKUP(G578,'3-Productie normen'!A:M,10,FALSE)</f>
        <v>0</v>
      </c>
      <c r="T578" s="184"/>
      <c r="V578" s="140">
        <f t="shared" si="35"/>
        <v>0</v>
      </c>
    </row>
    <row r="579" spans="1:22" ht="14.15" customHeight="1">
      <c r="A579" s="157">
        <v>173</v>
      </c>
      <c r="B579" s="177" t="s">
        <v>55</v>
      </c>
      <c r="C579" s="177"/>
      <c r="D579" s="142" t="s">
        <v>262</v>
      </c>
      <c r="E579" s="178" t="s">
        <v>931</v>
      </c>
      <c r="F579" s="177" t="s">
        <v>901</v>
      </c>
      <c r="G579" s="134" t="s">
        <v>107</v>
      </c>
      <c r="H579" s="179" t="s">
        <v>491</v>
      </c>
      <c r="I579" s="180">
        <v>2.1</v>
      </c>
      <c r="J579" s="495">
        <v>1</v>
      </c>
      <c r="K579" s="495">
        <v>1</v>
      </c>
      <c r="L579" s="531" t="s">
        <v>107</v>
      </c>
      <c r="M579" s="181"/>
      <c r="N579" s="182">
        <f t="shared" si="32"/>
        <v>0</v>
      </c>
      <c r="O579" s="182">
        <f t="shared" si="33"/>
        <v>0</v>
      </c>
      <c r="P579" s="182"/>
      <c r="Q579" s="183">
        <f>IF(L579="nio",0,IF(L579&gt;0,VLOOKUP(G579,'3-Productie normen'!A:M,VLOOKUP(L579,'3-Productie normen'!N:P,2,FALSE),FALSE)))</f>
        <v>0</v>
      </c>
      <c r="R579" s="183">
        <f t="shared" si="34"/>
        <v>0</v>
      </c>
      <c r="S579" s="184">
        <f>VLOOKUP(G579,'3-Productie normen'!A:M,10,FALSE)</f>
        <v>0</v>
      </c>
      <c r="T579" s="184"/>
      <c r="V579" s="140">
        <f t="shared" si="35"/>
        <v>0</v>
      </c>
    </row>
    <row r="580" spans="1:22" ht="14.15" customHeight="1">
      <c r="A580" s="157">
        <v>174</v>
      </c>
      <c r="B580" s="177" t="s">
        <v>55</v>
      </c>
      <c r="C580" s="177"/>
      <c r="D580" s="142" t="s">
        <v>265</v>
      </c>
      <c r="E580" s="178" t="s">
        <v>932</v>
      </c>
      <c r="F580" s="177" t="s">
        <v>901</v>
      </c>
      <c r="G580" s="134" t="s">
        <v>107</v>
      </c>
      <c r="H580" s="179" t="s">
        <v>491</v>
      </c>
      <c r="I580" s="180">
        <v>2.1</v>
      </c>
      <c r="J580" s="495">
        <v>1</v>
      </c>
      <c r="K580" s="495">
        <v>1</v>
      </c>
      <c r="L580" s="531" t="s">
        <v>107</v>
      </c>
      <c r="M580" s="181"/>
      <c r="N580" s="182">
        <f t="shared" si="32"/>
        <v>0</v>
      </c>
      <c r="O580" s="182">
        <f t="shared" si="33"/>
        <v>0</v>
      </c>
      <c r="P580" s="182"/>
      <c r="Q580" s="183">
        <f>IF(L580="nio",0,IF(L580&gt;0,VLOOKUP(G580,'3-Productie normen'!A:M,VLOOKUP(L580,'3-Productie normen'!N:P,2,FALSE),FALSE)))</f>
        <v>0</v>
      </c>
      <c r="R580" s="183">
        <f t="shared" si="34"/>
        <v>0</v>
      </c>
      <c r="S580" s="184">
        <f>VLOOKUP(G580,'3-Productie normen'!A:M,10,FALSE)</f>
        <v>0</v>
      </c>
      <c r="T580" s="184"/>
      <c r="V580" s="140">
        <f t="shared" si="35"/>
        <v>0</v>
      </c>
    </row>
    <row r="581" spans="1:22" ht="14.15" customHeight="1">
      <c r="A581" s="157">
        <v>175</v>
      </c>
      <c r="B581" s="177" t="s">
        <v>55</v>
      </c>
      <c r="C581" s="177"/>
      <c r="D581" s="142" t="s">
        <v>265</v>
      </c>
      <c r="E581" s="178" t="s">
        <v>933</v>
      </c>
      <c r="F581" s="177" t="s">
        <v>905</v>
      </c>
      <c r="G581" s="134" t="s">
        <v>107</v>
      </c>
      <c r="H581" s="179" t="s">
        <v>491</v>
      </c>
      <c r="I581" s="180">
        <v>11.45</v>
      </c>
      <c r="J581" s="495">
        <v>1</v>
      </c>
      <c r="K581" s="495">
        <v>1</v>
      </c>
      <c r="L581" s="531" t="s">
        <v>107</v>
      </c>
      <c r="M581" s="181"/>
      <c r="N581" s="182">
        <f t="shared" si="32"/>
        <v>0</v>
      </c>
      <c r="O581" s="182">
        <f t="shared" si="33"/>
        <v>0</v>
      </c>
      <c r="P581" s="182"/>
      <c r="Q581" s="183">
        <f>IF(L581="nio",0,IF(L581&gt;0,VLOOKUP(G581,'3-Productie normen'!A:M,VLOOKUP(L581,'3-Productie normen'!N:P,2,FALSE),FALSE)))</f>
        <v>0</v>
      </c>
      <c r="R581" s="183">
        <f t="shared" si="34"/>
        <v>0</v>
      </c>
      <c r="S581" s="184">
        <f>VLOOKUP(G581,'3-Productie normen'!A:M,10,FALSE)</f>
        <v>0</v>
      </c>
      <c r="T581" s="184"/>
      <c r="V581" s="140">
        <f t="shared" si="35"/>
        <v>0</v>
      </c>
    </row>
    <row r="582" spans="1:22" ht="14.15" customHeight="1">
      <c r="A582" s="157">
        <v>176</v>
      </c>
      <c r="B582" s="177" t="s">
        <v>55</v>
      </c>
      <c r="C582" s="177"/>
      <c r="D582" s="142" t="s">
        <v>265</v>
      </c>
      <c r="E582" s="178" t="s">
        <v>934</v>
      </c>
      <c r="F582" s="179" t="s">
        <v>901</v>
      </c>
      <c r="G582" s="134" t="s">
        <v>107</v>
      </c>
      <c r="H582" s="179" t="s">
        <v>491</v>
      </c>
      <c r="I582" s="180">
        <v>2.17</v>
      </c>
      <c r="J582" s="495">
        <v>1</v>
      </c>
      <c r="K582" s="495">
        <v>1</v>
      </c>
      <c r="L582" s="531" t="s">
        <v>107</v>
      </c>
      <c r="M582" s="181"/>
      <c r="N582" s="182">
        <f t="shared" si="32"/>
        <v>0</v>
      </c>
      <c r="O582" s="182">
        <f t="shared" si="33"/>
        <v>0</v>
      </c>
      <c r="P582" s="182"/>
      <c r="Q582" s="183">
        <f>IF(L582="nio",0,IF(L582&gt;0,VLOOKUP(G582,'3-Productie normen'!A:M,VLOOKUP(L582,'3-Productie normen'!N:P,2,FALSE),FALSE)))</f>
        <v>0</v>
      </c>
      <c r="R582" s="183">
        <f t="shared" si="34"/>
        <v>0</v>
      </c>
      <c r="S582" s="184">
        <f>VLOOKUP(G582,'3-Productie normen'!A:M,10,FALSE)</f>
        <v>0</v>
      </c>
      <c r="T582" s="184"/>
      <c r="V582" s="140">
        <f t="shared" si="35"/>
        <v>0</v>
      </c>
    </row>
    <row r="583" spans="1:22" ht="14.15" customHeight="1">
      <c r="A583" s="157">
        <v>177</v>
      </c>
      <c r="B583" s="177" t="s">
        <v>55</v>
      </c>
      <c r="C583" s="177"/>
      <c r="D583" s="142" t="s">
        <v>279</v>
      </c>
      <c r="E583" s="178" t="s">
        <v>935</v>
      </c>
      <c r="F583" s="179" t="s">
        <v>901</v>
      </c>
      <c r="G583" s="134" t="s">
        <v>107</v>
      </c>
      <c r="H583" s="179" t="s">
        <v>491</v>
      </c>
      <c r="I583" s="180">
        <v>2.1</v>
      </c>
      <c r="J583" s="495">
        <v>1</v>
      </c>
      <c r="K583" s="495">
        <v>1</v>
      </c>
      <c r="L583" s="531" t="s">
        <v>107</v>
      </c>
      <c r="M583" s="181"/>
      <c r="N583" s="182">
        <f t="shared" si="32"/>
        <v>0</v>
      </c>
      <c r="O583" s="182">
        <f t="shared" si="33"/>
        <v>0</v>
      </c>
      <c r="P583" s="182"/>
      <c r="Q583" s="183">
        <f>IF(L583="nio",0,IF(L583&gt;0,VLOOKUP(G583,'3-Productie normen'!A:M,VLOOKUP(L583,'3-Productie normen'!N:P,2,FALSE),FALSE)))</f>
        <v>0</v>
      </c>
      <c r="R583" s="183">
        <f t="shared" si="34"/>
        <v>0</v>
      </c>
      <c r="S583" s="184">
        <f>VLOOKUP(G583,'3-Productie normen'!A:M,10,FALSE)</f>
        <v>0</v>
      </c>
      <c r="T583" s="184"/>
      <c r="V583" s="140">
        <f t="shared" si="35"/>
        <v>0</v>
      </c>
    </row>
    <row r="584" spans="1:22" ht="14.15" customHeight="1">
      <c r="A584" s="157">
        <v>178</v>
      </c>
      <c r="B584" s="177" t="s">
        <v>55</v>
      </c>
      <c r="C584" s="177"/>
      <c r="D584" s="142" t="s">
        <v>279</v>
      </c>
      <c r="E584" s="178" t="s">
        <v>936</v>
      </c>
      <c r="F584" s="179" t="s">
        <v>901</v>
      </c>
      <c r="G584" s="134" t="s">
        <v>107</v>
      </c>
      <c r="H584" s="179" t="s">
        <v>491</v>
      </c>
      <c r="I584" s="180">
        <v>2.13</v>
      </c>
      <c r="J584" s="495">
        <v>1</v>
      </c>
      <c r="K584" s="495">
        <v>1</v>
      </c>
      <c r="L584" s="531" t="s">
        <v>107</v>
      </c>
      <c r="M584" s="181"/>
      <c r="N584" s="182">
        <f t="shared" si="32"/>
        <v>0</v>
      </c>
      <c r="O584" s="182">
        <f t="shared" si="33"/>
        <v>0</v>
      </c>
      <c r="P584" s="182"/>
      <c r="Q584" s="183">
        <f>IF(L584="nio",0,IF(L584&gt;0,VLOOKUP(G584,'3-Productie normen'!A:M,VLOOKUP(L584,'3-Productie normen'!N:P,2,FALSE),FALSE)))</f>
        <v>0</v>
      </c>
      <c r="R584" s="183">
        <f t="shared" si="34"/>
        <v>0</v>
      </c>
      <c r="S584" s="184">
        <f>VLOOKUP(G584,'3-Productie normen'!A:M,10,FALSE)</f>
        <v>0</v>
      </c>
      <c r="T584" s="184"/>
      <c r="V584" s="140">
        <f t="shared" si="35"/>
        <v>0</v>
      </c>
    </row>
    <row r="585" spans="1:22" ht="14.15" customHeight="1">
      <c r="A585" s="157">
        <v>179</v>
      </c>
      <c r="B585" s="177" t="s">
        <v>55</v>
      </c>
      <c r="C585" s="177"/>
      <c r="D585" s="142" t="s">
        <v>292</v>
      </c>
      <c r="E585" s="178" t="s">
        <v>937</v>
      </c>
      <c r="F585" s="179" t="s">
        <v>901</v>
      </c>
      <c r="G585" s="134" t="s">
        <v>107</v>
      </c>
      <c r="H585" s="179" t="s">
        <v>491</v>
      </c>
      <c r="I585" s="180">
        <v>2.0299999999999998</v>
      </c>
      <c r="J585" s="495">
        <v>1</v>
      </c>
      <c r="K585" s="495">
        <v>1</v>
      </c>
      <c r="L585" s="531" t="s">
        <v>107</v>
      </c>
      <c r="M585" s="181"/>
      <c r="N585" s="182">
        <f t="shared" ref="N585:N648" si="36">IF(L585="nio",0,IF(L585&gt;0,L585*I585/Q585,0))*J585</f>
        <v>0</v>
      </c>
      <c r="O585" s="182">
        <f t="shared" ref="O585:O648" si="37">IF(M585&gt;0,M585*I585/R585,0)*K585</f>
        <v>0</v>
      </c>
      <c r="P585" s="182"/>
      <c r="Q585" s="183">
        <f>IF(L585="nio",0,IF(L585&gt;0,VLOOKUP(G585,'3-Productie normen'!A:M,VLOOKUP(L585,'3-Productie normen'!N:P,2,FALSE),FALSE)))</f>
        <v>0</v>
      </c>
      <c r="R585" s="183">
        <f t="shared" ref="R585:R648" si="38">IF(M585&gt;0,Q585*$R$7,0)</f>
        <v>0</v>
      </c>
      <c r="S585" s="184">
        <f>VLOOKUP(G585,'3-Productie normen'!A:M,10,FALSE)</f>
        <v>0</v>
      </c>
      <c r="T585" s="184"/>
      <c r="V585" s="140">
        <f t="shared" ref="V585:V648" si="39">SUM(L585:M585)*I585</f>
        <v>0</v>
      </c>
    </row>
    <row r="586" spans="1:22" ht="14.15" customHeight="1">
      <c r="A586" s="157">
        <v>180</v>
      </c>
      <c r="B586" s="177" t="s">
        <v>55</v>
      </c>
      <c r="C586" s="177"/>
      <c r="D586" s="142" t="s">
        <v>292</v>
      </c>
      <c r="E586" s="178" t="s">
        <v>938</v>
      </c>
      <c r="F586" s="186" t="s">
        <v>901</v>
      </c>
      <c r="G586" s="134" t="s">
        <v>107</v>
      </c>
      <c r="H586" s="179" t="s">
        <v>491</v>
      </c>
      <c r="I586" s="180">
        <v>1.74</v>
      </c>
      <c r="J586" s="495">
        <v>1</v>
      </c>
      <c r="K586" s="495">
        <v>1</v>
      </c>
      <c r="L586" s="531" t="s">
        <v>107</v>
      </c>
      <c r="M586" s="181"/>
      <c r="N586" s="182">
        <f t="shared" si="36"/>
        <v>0</v>
      </c>
      <c r="O586" s="182">
        <f t="shared" si="37"/>
        <v>0</v>
      </c>
      <c r="P586" s="182"/>
      <c r="Q586" s="183">
        <f>IF(L586="nio",0,IF(L586&gt;0,VLOOKUP(G586,'3-Productie normen'!A:M,VLOOKUP(L586,'3-Productie normen'!N:P,2,FALSE),FALSE)))</f>
        <v>0</v>
      </c>
      <c r="R586" s="183">
        <f t="shared" si="38"/>
        <v>0</v>
      </c>
      <c r="S586" s="184">
        <f>VLOOKUP(G586,'3-Productie normen'!A:M,10,FALSE)</f>
        <v>0</v>
      </c>
      <c r="T586" s="184"/>
      <c r="V586" s="140">
        <f t="shared" si="39"/>
        <v>0</v>
      </c>
    </row>
    <row r="587" spans="1:22" ht="14.15" customHeight="1">
      <c r="A587" s="157">
        <v>181</v>
      </c>
      <c r="B587" s="177" t="s">
        <v>55</v>
      </c>
      <c r="C587" s="177"/>
      <c r="D587" s="142" t="s">
        <v>292</v>
      </c>
      <c r="E587" s="178" t="s">
        <v>939</v>
      </c>
      <c r="F587" s="187" t="s">
        <v>901</v>
      </c>
      <c r="G587" s="134" t="s">
        <v>107</v>
      </c>
      <c r="H587" s="188" t="s">
        <v>491</v>
      </c>
      <c r="I587" s="180">
        <v>0.88</v>
      </c>
      <c r="J587" s="495">
        <v>1</v>
      </c>
      <c r="K587" s="495">
        <v>1</v>
      </c>
      <c r="L587" s="531" t="s">
        <v>107</v>
      </c>
      <c r="M587" s="181"/>
      <c r="N587" s="182">
        <f t="shared" si="36"/>
        <v>0</v>
      </c>
      <c r="O587" s="182">
        <f t="shared" si="37"/>
        <v>0</v>
      </c>
      <c r="P587" s="182"/>
      <c r="Q587" s="183">
        <f>IF(L587="nio",0,IF(L587&gt;0,VLOOKUP(G587,'3-Productie normen'!A:M,VLOOKUP(L587,'3-Productie normen'!N:P,2,FALSE),FALSE)))</f>
        <v>0</v>
      </c>
      <c r="R587" s="183">
        <f t="shared" si="38"/>
        <v>0</v>
      </c>
      <c r="S587" s="184">
        <f>VLOOKUP(G587,'3-Productie normen'!A:M,10,FALSE)</f>
        <v>0</v>
      </c>
      <c r="T587" s="184"/>
      <c r="V587" s="140">
        <f t="shared" si="39"/>
        <v>0</v>
      </c>
    </row>
    <row r="588" spans="1:22" ht="14.15" customHeight="1">
      <c r="A588" s="157">
        <v>182</v>
      </c>
      <c r="B588" s="177" t="s">
        <v>55</v>
      </c>
      <c r="C588" s="177"/>
      <c r="D588" s="142" t="s">
        <v>292</v>
      </c>
      <c r="E588" s="189" t="s">
        <v>940</v>
      </c>
      <c r="F588" s="190" t="s">
        <v>901</v>
      </c>
      <c r="G588" s="134" t="s">
        <v>107</v>
      </c>
      <c r="H588" s="179" t="s">
        <v>491</v>
      </c>
      <c r="I588" s="180">
        <v>4.5</v>
      </c>
      <c r="J588" s="495">
        <v>1</v>
      </c>
      <c r="K588" s="495">
        <v>1</v>
      </c>
      <c r="L588" s="531" t="s">
        <v>107</v>
      </c>
      <c r="M588" s="181"/>
      <c r="N588" s="182">
        <f t="shared" si="36"/>
        <v>0</v>
      </c>
      <c r="O588" s="182">
        <f t="shared" si="37"/>
        <v>0</v>
      </c>
      <c r="P588" s="182"/>
      <c r="Q588" s="183">
        <f>IF(L588="nio",0,IF(L588&gt;0,VLOOKUP(G588,'3-Productie normen'!A:M,VLOOKUP(L588,'3-Productie normen'!N:P,2,FALSE),FALSE)))</f>
        <v>0</v>
      </c>
      <c r="R588" s="183">
        <f t="shared" si="38"/>
        <v>0</v>
      </c>
      <c r="S588" s="184">
        <f>VLOOKUP(G588,'3-Productie normen'!A:M,10,FALSE)</f>
        <v>0</v>
      </c>
      <c r="T588" s="184"/>
      <c r="V588" s="140">
        <f t="shared" si="39"/>
        <v>0</v>
      </c>
    </row>
    <row r="589" spans="1:22" ht="14.15" customHeight="1">
      <c r="A589" s="157">
        <v>183</v>
      </c>
      <c r="B589" s="177" t="s">
        <v>55</v>
      </c>
      <c r="C589" s="177"/>
      <c r="D589" s="142" t="s">
        <v>296</v>
      </c>
      <c r="E589" s="178" t="s">
        <v>941</v>
      </c>
      <c r="F589" s="179" t="s">
        <v>901</v>
      </c>
      <c r="G589" s="134" t="s">
        <v>107</v>
      </c>
      <c r="H589" s="179" t="s">
        <v>491</v>
      </c>
      <c r="I589" s="180">
        <v>2.13</v>
      </c>
      <c r="J589" s="495">
        <v>1</v>
      </c>
      <c r="K589" s="495">
        <v>1</v>
      </c>
      <c r="L589" s="531" t="s">
        <v>107</v>
      </c>
      <c r="M589" s="181"/>
      <c r="N589" s="182">
        <f t="shared" si="36"/>
        <v>0</v>
      </c>
      <c r="O589" s="182">
        <f t="shared" si="37"/>
        <v>0</v>
      </c>
      <c r="P589" s="182"/>
      <c r="Q589" s="183">
        <f>IF(L589="nio",0,IF(L589&gt;0,VLOOKUP(G589,'3-Productie normen'!A:M,VLOOKUP(L589,'3-Productie normen'!N:P,2,FALSE),FALSE)))</f>
        <v>0</v>
      </c>
      <c r="R589" s="183">
        <f t="shared" si="38"/>
        <v>0</v>
      </c>
      <c r="S589" s="184">
        <f>VLOOKUP(G589,'3-Productie normen'!A:M,10,FALSE)</f>
        <v>0</v>
      </c>
      <c r="T589" s="184"/>
      <c r="V589" s="140">
        <f t="shared" si="39"/>
        <v>0</v>
      </c>
    </row>
    <row r="590" spans="1:22" ht="14.15" customHeight="1">
      <c r="A590" s="157">
        <v>184</v>
      </c>
      <c r="B590" s="177" t="s">
        <v>55</v>
      </c>
      <c r="C590" s="177"/>
      <c r="D590" s="142" t="s">
        <v>296</v>
      </c>
      <c r="E590" s="178" t="s">
        <v>942</v>
      </c>
      <c r="F590" s="177" t="s">
        <v>901</v>
      </c>
      <c r="G590" s="134" t="s">
        <v>107</v>
      </c>
      <c r="H590" s="179" t="s">
        <v>491</v>
      </c>
      <c r="I590" s="180">
        <v>1.74</v>
      </c>
      <c r="J590" s="495">
        <v>1</v>
      </c>
      <c r="K590" s="495">
        <v>1</v>
      </c>
      <c r="L590" s="531" t="s">
        <v>107</v>
      </c>
      <c r="M590" s="181"/>
      <c r="N590" s="182">
        <f t="shared" si="36"/>
        <v>0</v>
      </c>
      <c r="O590" s="182">
        <f t="shared" si="37"/>
        <v>0</v>
      </c>
      <c r="P590" s="182"/>
      <c r="Q590" s="183">
        <f>IF(L590="nio",0,IF(L590&gt;0,VLOOKUP(G590,'3-Productie normen'!A:M,VLOOKUP(L590,'3-Productie normen'!N:P,2,FALSE),FALSE)))</f>
        <v>0</v>
      </c>
      <c r="R590" s="183">
        <f t="shared" si="38"/>
        <v>0</v>
      </c>
      <c r="S590" s="184">
        <f>VLOOKUP(G590,'3-Productie normen'!A:M,10,FALSE)</f>
        <v>0</v>
      </c>
      <c r="T590" s="184"/>
      <c r="V590" s="140">
        <f t="shared" si="39"/>
        <v>0</v>
      </c>
    </row>
    <row r="591" spans="1:22" ht="14.15" customHeight="1">
      <c r="A591" s="157">
        <v>185</v>
      </c>
      <c r="B591" s="177" t="s">
        <v>55</v>
      </c>
      <c r="C591" s="177"/>
      <c r="D591" s="142" t="s">
        <v>296</v>
      </c>
      <c r="E591" s="178" t="s">
        <v>943</v>
      </c>
      <c r="F591" s="177" t="s">
        <v>893</v>
      </c>
      <c r="G591" s="134" t="s">
        <v>107</v>
      </c>
      <c r="H591" s="179" t="s">
        <v>288</v>
      </c>
      <c r="I591" s="180">
        <v>1.92</v>
      </c>
      <c r="J591" s="495">
        <v>1</v>
      </c>
      <c r="K591" s="495">
        <v>1</v>
      </c>
      <c r="L591" s="531" t="s">
        <v>107</v>
      </c>
      <c r="M591" s="181"/>
      <c r="N591" s="182">
        <f t="shared" si="36"/>
        <v>0</v>
      </c>
      <c r="O591" s="182">
        <f t="shared" si="37"/>
        <v>0</v>
      </c>
      <c r="P591" s="182"/>
      <c r="Q591" s="183">
        <f>IF(L591="nio",0,IF(L591&gt;0,VLOOKUP(G591,'3-Productie normen'!A:M,VLOOKUP(L591,'3-Productie normen'!N:P,2,FALSE),FALSE)))</f>
        <v>0</v>
      </c>
      <c r="R591" s="183">
        <f t="shared" si="38"/>
        <v>0</v>
      </c>
      <c r="S591" s="184">
        <f>VLOOKUP(G591,'3-Productie normen'!A:M,10,FALSE)</f>
        <v>0</v>
      </c>
      <c r="T591" s="184"/>
      <c r="V591" s="140">
        <f t="shared" si="39"/>
        <v>0</v>
      </c>
    </row>
    <row r="592" spans="1:22" ht="14.15" customHeight="1">
      <c r="A592" s="157">
        <v>186</v>
      </c>
      <c r="B592" s="177" t="s">
        <v>55</v>
      </c>
      <c r="C592" s="177"/>
      <c r="D592" s="142" t="s">
        <v>296</v>
      </c>
      <c r="E592" s="178" t="s">
        <v>944</v>
      </c>
      <c r="F592" s="177" t="s">
        <v>901</v>
      </c>
      <c r="G592" s="134" t="s">
        <v>107</v>
      </c>
      <c r="H592" s="179" t="s">
        <v>945</v>
      </c>
      <c r="I592" s="180">
        <v>0.88</v>
      </c>
      <c r="J592" s="495">
        <v>1</v>
      </c>
      <c r="K592" s="495">
        <v>1</v>
      </c>
      <c r="L592" s="531" t="s">
        <v>107</v>
      </c>
      <c r="M592" s="181"/>
      <c r="N592" s="182">
        <f t="shared" si="36"/>
        <v>0</v>
      </c>
      <c r="O592" s="182">
        <f t="shared" si="37"/>
        <v>0</v>
      </c>
      <c r="P592" s="182"/>
      <c r="Q592" s="183">
        <f>IF(L592="nio",0,IF(L592&gt;0,VLOOKUP(G592,'3-Productie normen'!A:M,VLOOKUP(L592,'3-Productie normen'!N:P,2,FALSE),FALSE)))</f>
        <v>0</v>
      </c>
      <c r="R592" s="183">
        <f t="shared" si="38"/>
        <v>0</v>
      </c>
      <c r="S592" s="184">
        <f>VLOOKUP(G592,'3-Productie normen'!A:M,10,FALSE)</f>
        <v>0</v>
      </c>
      <c r="T592" s="184"/>
      <c r="V592" s="140">
        <f t="shared" si="39"/>
        <v>0</v>
      </c>
    </row>
    <row r="593" spans="1:22" ht="14.15" customHeight="1">
      <c r="A593" s="157">
        <v>187</v>
      </c>
      <c r="B593" s="177" t="s">
        <v>55</v>
      </c>
      <c r="C593" s="177"/>
      <c r="D593" s="142" t="s">
        <v>301</v>
      </c>
      <c r="E593" s="178" t="s">
        <v>946</v>
      </c>
      <c r="F593" s="179" t="s">
        <v>901</v>
      </c>
      <c r="G593" s="134" t="s">
        <v>107</v>
      </c>
      <c r="H593" s="179" t="s">
        <v>491</v>
      </c>
      <c r="I593" s="180">
        <v>2.12</v>
      </c>
      <c r="J593" s="495">
        <v>1</v>
      </c>
      <c r="K593" s="495">
        <v>1</v>
      </c>
      <c r="L593" s="531" t="s">
        <v>107</v>
      </c>
      <c r="M593" s="181"/>
      <c r="N593" s="182">
        <f t="shared" si="36"/>
        <v>0</v>
      </c>
      <c r="O593" s="182">
        <f t="shared" si="37"/>
        <v>0</v>
      </c>
      <c r="P593" s="182"/>
      <c r="Q593" s="183">
        <f>IF(L593="nio",0,IF(L593&gt;0,VLOOKUP(G593,'3-Productie normen'!A:M,VLOOKUP(L593,'3-Productie normen'!N:P,2,FALSE),FALSE)))</f>
        <v>0</v>
      </c>
      <c r="R593" s="183">
        <f t="shared" si="38"/>
        <v>0</v>
      </c>
      <c r="S593" s="184">
        <f>VLOOKUP(G593,'3-Productie normen'!A:M,10,FALSE)</f>
        <v>0</v>
      </c>
      <c r="T593" s="184"/>
      <c r="V593" s="140">
        <f t="shared" si="39"/>
        <v>0</v>
      </c>
    </row>
    <row r="594" spans="1:22" ht="14.15" customHeight="1">
      <c r="A594" s="157">
        <v>188</v>
      </c>
      <c r="B594" s="177" t="s">
        <v>55</v>
      </c>
      <c r="C594" s="177"/>
      <c r="D594" s="142" t="s">
        <v>301</v>
      </c>
      <c r="E594" s="178" t="s">
        <v>947</v>
      </c>
      <c r="F594" s="179" t="s">
        <v>901</v>
      </c>
      <c r="G594" s="134" t="s">
        <v>107</v>
      </c>
      <c r="H594" s="179" t="s">
        <v>491</v>
      </c>
      <c r="I594" s="180">
        <v>1.74</v>
      </c>
      <c r="J594" s="495">
        <v>1</v>
      </c>
      <c r="K594" s="495">
        <v>1</v>
      </c>
      <c r="L594" s="531" t="s">
        <v>107</v>
      </c>
      <c r="M594" s="181"/>
      <c r="N594" s="182">
        <f t="shared" si="36"/>
        <v>0</v>
      </c>
      <c r="O594" s="182">
        <f t="shared" si="37"/>
        <v>0</v>
      </c>
      <c r="P594" s="182"/>
      <c r="Q594" s="183">
        <f>IF(L594="nio",0,IF(L594&gt;0,VLOOKUP(G594,'3-Productie normen'!A:M,VLOOKUP(L594,'3-Productie normen'!N:P,2,FALSE),FALSE)))</f>
        <v>0</v>
      </c>
      <c r="R594" s="183">
        <f t="shared" si="38"/>
        <v>0</v>
      </c>
      <c r="S594" s="184">
        <f>VLOOKUP(G594,'3-Productie normen'!A:M,10,FALSE)</f>
        <v>0</v>
      </c>
      <c r="T594" s="184"/>
      <c r="V594" s="140">
        <f t="shared" si="39"/>
        <v>0</v>
      </c>
    </row>
    <row r="595" spans="1:22" ht="14.15" customHeight="1">
      <c r="A595" s="157">
        <v>189</v>
      </c>
      <c r="B595" s="177" t="s">
        <v>55</v>
      </c>
      <c r="C595" s="177"/>
      <c r="D595" s="142" t="s">
        <v>301</v>
      </c>
      <c r="E595" s="178" t="s">
        <v>948</v>
      </c>
      <c r="F595" s="179" t="s">
        <v>949</v>
      </c>
      <c r="G595" s="134" t="s">
        <v>107</v>
      </c>
      <c r="H595" s="179" t="s">
        <v>950</v>
      </c>
      <c r="I595" s="180">
        <v>11.22</v>
      </c>
      <c r="J595" s="495">
        <v>1</v>
      </c>
      <c r="K595" s="495">
        <v>1</v>
      </c>
      <c r="L595" s="531" t="s">
        <v>107</v>
      </c>
      <c r="M595" s="181"/>
      <c r="N595" s="182">
        <f t="shared" si="36"/>
        <v>0</v>
      </c>
      <c r="O595" s="182">
        <f t="shared" si="37"/>
        <v>0</v>
      </c>
      <c r="P595" s="182"/>
      <c r="Q595" s="183">
        <f>IF(L595="nio",0,IF(L595&gt;0,VLOOKUP(G595,'3-Productie normen'!A:M,VLOOKUP(L595,'3-Productie normen'!N:P,2,FALSE),FALSE)))</f>
        <v>0</v>
      </c>
      <c r="R595" s="183">
        <f t="shared" si="38"/>
        <v>0</v>
      </c>
      <c r="S595" s="184">
        <f>VLOOKUP(G595,'3-Productie normen'!A:M,10,FALSE)</f>
        <v>0</v>
      </c>
      <c r="T595" s="184"/>
      <c r="V595" s="140">
        <f t="shared" si="39"/>
        <v>0</v>
      </c>
    </row>
    <row r="596" spans="1:22" ht="14.15" customHeight="1">
      <c r="A596" s="157">
        <v>190</v>
      </c>
      <c r="B596" s="177" t="s">
        <v>55</v>
      </c>
      <c r="C596" s="177"/>
      <c r="D596" s="142" t="s">
        <v>301</v>
      </c>
      <c r="E596" s="178" t="s">
        <v>951</v>
      </c>
      <c r="F596" s="179" t="s">
        <v>952</v>
      </c>
      <c r="G596" s="134" t="s">
        <v>107</v>
      </c>
      <c r="H596" s="179" t="s">
        <v>945</v>
      </c>
      <c r="I596" s="180">
        <v>1.6</v>
      </c>
      <c r="J596" s="495">
        <v>1</v>
      </c>
      <c r="K596" s="495">
        <v>1</v>
      </c>
      <c r="L596" s="531" t="s">
        <v>107</v>
      </c>
      <c r="M596" s="181"/>
      <c r="N596" s="182">
        <f t="shared" si="36"/>
        <v>0</v>
      </c>
      <c r="O596" s="182">
        <f t="shared" si="37"/>
        <v>0</v>
      </c>
      <c r="P596" s="182"/>
      <c r="Q596" s="183">
        <f>IF(L596="nio",0,IF(L596&gt;0,VLOOKUP(G596,'3-Productie normen'!A:M,VLOOKUP(L596,'3-Productie normen'!N:P,2,FALSE),FALSE)))</f>
        <v>0</v>
      </c>
      <c r="R596" s="183">
        <f t="shared" si="38"/>
        <v>0</v>
      </c>
      <c r="S596" s="184">
        <f>VLOOKUP(G596,'3-Productie normen'!A:M,10,FALSE)</f>
        <v>0</v>
      </c>
      <c r="T596" s="184"/>
      <c r="V596" s="140">
        <f t="shared" si="39"/>
        <v>0</v>
      </c>
    </row>
    <row r="597" spans="1:22" ht="14.15" customHeight="1">
      <c r="A597" s="157">
        <v>191</v>
      </c>
      <c r="B597" s="177" t="s">
        <v>55</v>
      </c>
      <c r="C597" s="177"/>
      <c r="D597" s="142" t="s">
        <v>301</v>
      </c>
      <c r="E597" s="178" t="s">
        <v>953</v>
      </c>
      <c r="F597" s="186" t="s">
        <v>901</v>
      </c>
      <c r="G597" s="134" t="s">
        <v>107</v>
      </c>
      <c r="H597" s="179" t="s">
        <v>491</v>
      </c>
      <c r="I597" s="180">
        <v>0.88</v>
      </c>
      <c r="J597" s="495">
        <v>1</v>
      </c>
      <c r="K597" s="495">
        <v>1</v>
      </c>
      <c r="L597" s="531" t="s">
        <v>107</v>
      </c>
      <c r="M597" s="181"/>
      <c r="N597" s="182">
        <f t="shared" si="36"/>
        <v>0</v>
      </c>
      <c r="O597" s="182">
        <f t="shared" si="37"/>
        <v>0</v>
      </c>
      <c r="P597" s="182"/>
      <c r="Q597" s="183">
        <f>IF(L597="nio",0,IF(L597&gt;0,VLOOKUP(G597,'3-Productie normen'!A:M,VLOOKUP(L597,'3-Productie normen'!N:P,2,FALSE),FALSE)))</f>
        <v>0</v>
      </c>
      <c r="R597" s="183">
        <f t="shared" si="38"/>
        <v>0</v>
      </c>
      <c r="S597" s="184">
        <f>VLOOKUP(G597,'3-Productie normen'!A:M,10,FALSE)</f>
        <v>0</v>
      </c>
      <c r="T597" s="184"/>
      <c r="V597" s="140">
        <f t="shared" si="39"/>
        <v>0</v>
      </c>
    </row>
    <row r="598" spans="1:22" ht="14.15" customHeight="1">
      <c r="A598" s="157">
        <v>192</v>
      </c>
      <c r="B598" s="177" t="s">
        <v>55</v>
      </c>
      <c r="C598" s="177"/>
      <c r="D598" s="142" t="s">
        <v>301</v>
      </c>
      <c r="E598" s="178" t="s">
        <v>954</v>
      </c>
      <c r="F598" s="187" t="s">
        <v>901</v>
      </c>
      <c r="G598" s="134" t="s">
        <v>107</v>
      </c>
      <c r="H598" s="188" t="s">
        <v>491</v>
      </c>
      <c r="I598" s="180">
        <v>2.4300000000000002</v>
      </c>
      <c r="J598" s="495">
        <v>1</v>
      </c>
      <c r="K598" s="495">
        <v>1</v>
      </c>
      <c r="L598" s="531" t="s">
        <v>107</v>
      </c>
      <c r="M598" s="181"/>
      <c r="N598" s="182">
        <f t="shared" si="36"/>
        <v>0</v>
      </c>
      <c r="O598" s="182">
        <f t="shared" si="37"/>
        <v>0</v>
      </c>
      <c r="P598" s="182"/>
      <c r="Q598" s="183">
        <f>IF(L598="nio",0,IF(L598&gt;0,VLOOKUP(G598,'3-Productie normen'!A:M,VLOOKUP(L598,'3-Productie normen'!N:P,2,FALSE),FALSE)))</f>
        <v>0</v>
      </c>
      <c r="R598" s="183">
        <f t="shared" si="38"/>
        <v>0</v>
      </c>
      <c r="S598" s="184">
        <f>VLOOKUP(G598,'3-Productie normen'!A:M,10,FALSE)</f>
        <v>0</v>
      </c>
      <c r="T598" s="184"/>
      <c r="V598" s="140">
        <f t="shared" si="39"/>
        <v>0</v>
      </c>
    </row>
    <row r="599" spans="1:22" ht="14.15" customHeight="1">
      <c r="A599" s="157">
        <v>193</v>
      </c>
      <c r="B599" s="177" t="s">
        <v>55</v>
      </c>
      <c r="C599" s="177"/>
      <c r="D599" s="142" t="s">
        <v>311</v>
      </c>
      <c r="E599" s="178" t="s">
        <v>955</v>
      </c>
      <c r="F599" s="177" t="s">
        <v>901</v>
      </c>
      <c r="G599" s="134" t="s">
        <v>107</v>
      </c>
      <c r="H599" s="179" t="s">
        <v>491</v>
      </c>
      <c r="I599" s="180">
        <v>1.65</v>
      </c>
      <c r="J599" s="495">
        <v>1</v>
      </c>
      <c r="K599" s="495">
        <v>1</v>
      </c>
      <c r="L599" s="531" t="s">
        <v>107</v>
      </c>
      <c r="M599" s="181"/>
      <c r="N599" s="182">
        <f t="shared" si="36"/>
        <v>0</v>
      </c>
      <c r="O599" s="182">
        <f t="shared" si="37"/>
        <v>0</v>
      </c>
      <c r="P599" s="182"/>
      <c r="Q599" s="183">
        <f>IF(L599="nio",0,IF(L599&gt;0,VLOOKUP(G599,'3-Productie normen'!A:M,VLOOKUP(L599,'3-Productie normen'!N:P,2,FALSE),FALSE)))</f>
        <v>0</v>
      </c>
      <c r="R599" s="183">
        <f t="shared" si="38"/>
        <v>0</v>
      </c>
      <c r="S599" s="184">
        <f>VLOOKUP(G599,'3-Productie normen'!A:M,10,FALSE)</f>
        <v>0</v>
      </c>
      <c r="T599" s="184"/>
      <c r="V599" s="140">
        <f t="shared" si="39"/>
        <v>0</v>
      </c>
    </row>
    <row r="600" spans="1:22" ht="14.15" customHeight="1">
      <c r="A600" s="157">
        <v>194</v>
      </c>
      <c r="B600" s="177" t="s">
        <v>55</v>
      </c>
      <c r="C600" s="177"/>
      <c r="D600" s="142" t="s">
        <v>340</v>
      </c>
      <c r="E600" s="178" t="s">
        <v>956</v>
      </c>
      <c r="F600" s="177" t="s">
        <v>901</v>
      </c>
      <c r="G600" s="134" t="s">
        <v>107</v>
      </c>
      <c r="H600" s="179" t="s">
        <v>491</v>
      </c>
      <c r="I600" s="180">
        <v>1.65</v>
      </c>
      <c r="J600" s="495">
        <v>1</v>
      </c>
      <c r="K600" s="495">
        <v>1</v>
      </c>
      <c r="L600" s="531" t="s">
        <v>107</v>
      </c>
      <c r="M600" s="181"/>
      <c r="N600" s="182">
        <f t="shared" si="36"/>
        <v>0</v>
      </c>
      <c r="O600" s="182">
        <f t="shared" si="37"/>
        <v>0</v>
      </c>
      <c r="P600" s="182"/>
      <c r="Q600" s="183">
        <f>IF(L600="nio",0,IF(L600&gt;0,VLOOKUP(G600,'3-Productie normen'!A:M,VLOOKUP(L600,'3-Productie normen'!N:P,2,FALSE),FALSE)))</f>
        <v>0</v>
      </c>
      <c r="R600" s="183">
        <f t="shared" si="38"/>
        <v>0</v>
      </c>
      <c r="S600" s="184">
        <f>VLOOKUP(G600,'3-Productie normen'!A:M,10,FALSE)</f>
        <v>0</v>
      </c>
      <c r="T600" s="184"/>
      <c r="V600" s="140">
        <f t="shared" si="39"/>
        <v>0</v>
      </c>
    </row>
    <row r="601" spans="1:22" ht="14.15" customHeight="1">
      <c r="A601" s="157">
        <v>195</v>
      </c>
      <c r="B601" s="177" t="s">
        <v>55</v>
      </c>
      <c r="C601" s="177"/>
      <c r="D601" s="142" t="s">
        <v>340</v>
      </c>
      <c r="E601" s="178" t="s">
        <v>957</v>
      </c>
      <c r="F601" s="177" t="s">
        <v>893</v>
      </c>
      <c r="G601" s="134" t="s">
        <v>107</v>
      </c>
      <c r="H601" s="179" t="s">
        <v>288</v>
      </c>
      <c r="I601" s="180">
        <v>1.92</v>
      </c>
      <c r="J601" s="495">
        <v>1</v>
      </c>
      <c r="K601" s="495">
        <v>1</v>
      </c>
      <c r="L601" s="531" t="s">
        <v>107</v>
      </c>
      <c r="M601" s="181"/>
      <c r="N601" s="182">
        <f t="shared" si="36"/>
        <v>0</v>
      </c>
      <c r="O601" s="182">
        <f t="shared" si="37"/>
        <v>0</v>
      </c>
      <c r="P601" s="182"/>
      <c r="Q601" s="183">
        <f>IF(L601="nio",0,IF(L601&gt;0,VLOOKUP(G601,'3-Productie normen'!A:M,VLOOKUP(L601,'3-Productie normen'!N:P,2,FALSE),FALSE)))</f>
        <v>0</v>
      </c>
      <c r="R601" s="183">
        <f t="shared" si="38"/>
        <v>0</v>
      </c>
      <c r="S601" s="184">
        <f>VLOOKUP(G601,'3-Productie normen'!A:M,10,FALSE)</f>
        <v>0</v>
      </c>
      <c r="T601" s="184"/>
      <c r="V601" s="140">
        <f t="shared" si="39"/>
        <v>0</v>
      </c>
    </row>
    <row r="602" spans="1:22" ht="14.15" customHeight="1">
      <c r="A602" s="157">
        <v>196</v>
      </c>
      <c r="B602" s="177" t="s">
        <v>55</v>
      </c>
      <c r="C602" s="177"/>
      <c r="D602" s="142" t="s">
        <v>340</v>
      </c>
      <c r="E602" s="178" t="s">
        <v>958</v>
      </c>
      <c r="F602" s="179" t="s">
        <v>901</v>
      </c>
      <c r="G602" s="134" t="s">
        <v>107</v>
      </c>
      <c r="H602" s="179" t="s">
        <v>491</v>
      </c>
      <c r="I602" s="180">
        <v>0.9</v>
      </c>
      <c r="J602" s="495">
        <v>1</v>
      </c>
      <c r="K602" s="495">
        <v>1</v>
      </c>
      <c r="L602" s="531" t="s">
        <v>107</v>
      </c>
      <c r="M602" s="181"/>
      <c r="N602" s="182">
        <f t="shared" si="36"/>
        <v>0</v>
      </c>
      <c r="O602" s="182">
        <f t="shared" si="37"/>
        <v>0</v>
      </c>
      <c r="P602" s="182"/>
      <c r="Q602" s="183">
        <f>IF(L602="nio",0,IF(L602&gt;0,VLOOKUP(G602,'3-Productie normen'!A:M,VLOOKUP(L602,'3-Productie normen'!N:P,2,FALSE),FALSE)))</f>
        <v>0</v>
      </c>
      <c r="R602" s="183">
        <f t="shared" si="38"/>
        <v>0</v>
      </c>
      <c r="S602" s="184">
        <f>VLOOKUP(G602,'3-Productie normen'!A:M,10,FALSE)</f>
        <v>0</v>
      </c>
      <c r="T602" s="184"/>
      <c r="V602" s="140">
        <f t="shared" si="39"/>
        <v>0</v>
      </c>
    </row>
    <row r="603" spans="1:22" ht="14.15" customHeight="1">
      <c r="A603" s="157">
        <v>197</v>
      </c>
      <c r="B603" s="177" t="s">
        <v>55</v>
      </c>
      <c r="C603" s="177"/>
      <c r="D603" s="142" t="s">
        <v>147</v>
      </c>
      <c r="E603" s="178" t="s">
        <v>959</v>
      </c>
      <c r="F603" s="179" t="s">
        <v>960</v>
      </c>
      <c r="G603" s="134" t="s">
        <v>107</v>
      </c>
      <c r="H603" s="179" t="s">
        <v>491</v>
      </c>
      <c r="I603" s="180">
        <v>94.26</v>
      </c>
      <c r="J603" s="495">
        <v>1</v>
      </c>
      <c r="K603" s="495">
        <v>1</v>
      </c>
      <c r="L603" s="531" t="s">
        <v>107</v>
      </c>
      <c r="M603" s="181"/>
      <c r="N603" s="182">
        <f t="shared" si="36"/>
        <v>0</v>
      </c>
      <c r="O603" s="182">
        <f t="shared" si="37"/>
        <v>0</v>
      </c>
      <c r="P603" s="182"/>
      <c r="Q603" s="183">
        <f>IF(L603="nio",0,IF(L603&gt;0,VLOOKUP(G603,'3-Productie normen'!A:M,VLOOKUP(L603,'3-Productie normen'!N:P,2,FALSE),FALSE)))</f>
        <v>0</v>
      </c>
      <c r="R603" s="183">
        <f t="shared" si="38"/>
        <v>0</v>
      </c>
      <c r="S603" s="184">
        <f>VLOOKUP(G603,'3-Productie normen'!A:M,10,FALSE)</f>
        <v>0</v>
      </c>
      <c r="T603" s="184"/>
      <c r="V603" s="140">
        <f t="shared" si="39"/>
        <v>0</v>
      </c>
    </row>
    <row r="604" spans="1:22" ht="14.15" customHeight="1">
      <c r="A604" s="157">
        <v>198</v>
      </c>
      <c r="B604" s="177" t="s">
        <v>55</v>
      </c>
      <c r="C604" s="177"/>
      <c r="D604" s="142" t="s">
        <v>188</v>
      </c>
      <c r="E604" s="178" t="s">
        <v>961</v>
      </c>
      <c r="F604" s="179" t="s">
        <v>451</v>
      </c>
      <c r="G604" s="134" t="s">
        <v>107</v>
      </c>
      <c r="H604" s="179" t="s">
        <v>491</v>
      </c>
      <c r="I604" s="180">
        <v>82.29</v>
      </c>
      <c r="J604" s="495">
        <v>1</v>
      </c>
      <c r="K604" s="495">
        <v>1</v>
      </c>
      <c r="L604" s="531" t="s">
        <v>107</v>
      </c>
      <c r="M604" s="181"/>
      <c r="N604" s="182">
        <f t="shared" si="36"/>
        <v>0</v>
      </c>
      <c r="O604" s="182">
        <f t="shared" si="37"/>
        <v>0</v>
      </c>
      <c r="P604" s="182"/>
      <c r="Q604" s="183">
        <f>IF(L604="nio",0,IF(L604&gt;0,VLOOKUP(G604,'3-Productie normen'!A:M,VLOOKUP(L604,'3-Productie normen'!N:P,2,FALSE),FALSE)))</f>
        <v>0</v>
      </c>
      <c r="R604" s="183">
        <f t="shared" si="38"/>
        <v>0</v>
      </c>
      <c r="S604" s="184">
        <f>VLOOKUP(G604,'3-Productie normen'!A:M,10,FALSE)</f>
        <v>0</v>
      </c>
      <c r="T604" s="184"/>
      <c r="V604" s="140">
        <f t="shared" si="39"/>
        <v>0</v>
      </c>
    </row>
    <row r="605" spans="1:22" ht="14.15" hidden="1" customHeight="1">
      <c r="A605" s="157">
        <v>199</v>
      </c>
      <c r="B605" s="177" t="s">
        <v>56</v>
      </c>
      <c r="C605" s="177"/>
      <c r="D605" s="142" t="s">
        <v>128</v>
      </c>
      <c r="E605" s="178" t="s">
        <v>135</v>
      </c>
      <c r="F605" s="179" t="s">
        <v>962</v>
      </c>
      <c r="G605" s="179" t="s">
        <v>68</v>
      </c>
      <c r="H605" s="179" t="s">
        <v>134</v>
      </c>
      <c r="I605" s="180">
        <v>14.1</v>
      </c>
      <c r="J605" s="495">
        <v>1</v>
      </c>
      <c r="K605" s="495">
        <v>1</v>
      </c>
      <c r="L605" s="181">
        <v>40</v>
      </c>
      <c r="M605" s="181"/>
      <c r="N605" s="182" t="e">
        <f t="shared" si="36"/>
        <v>#DIV/0!</v>
      </c>
      <c r="O605" s="182">
        <f t="shared" si="37"/>
        <v>0</v>
      </c>
      <c r="P605" s="182"/>
      <c r="Q605" s="183">
        <f>IF(L605="nio",0,IF(L605&gt;0,VLOOKUP(G605,'3-Productie normen'!A:M,VLOOKUP(L605,'3-Productie normen'!N:P,2,FALSE),FALSE)))</f>
        <v>0</v>
      </c>
      <c r="R605" s="183">
        <f t="shared" si="38"/>
        <v>0</v>
      </c>
      <c r="S605" s="184">
        <f>VLOOKUP(G605,'3-Productie normen'!A:M,11,FALSE)</f>
        <v>8925.0799999999981</v>
      </c>
      <c r="T605" s="184"/>
      <c r="V605" s="140">
        <f t="shared" si="39"/>
        <v>564</v>
      </c>
    </row>
    <row r="606" spans="1:22" ht="14.15" hidden="1" customHeight="1">
      <c r="A606" s="157">
        <v>200</v>
      </c>
      <c r="B606" s="177" t="s">
        <v>56</v>
      </c>
      <c r="C606" s="177"/>
      <c r="D606" s="142" t="s">
        <v>128</v>
      </c>
      <c r="E606" s="178" t="s">
        <v>963</v>
      </c>
      <c r="F606" s="186" t="s">
        <v>964</v>
      </c>
      <c r="G606" s="186" t="s">
        <v>68</v>
      </c>
      <c r="H606" s="179" t="s">
        <v>134</v>
      </c>
      <c r="I606" s="180">
        <v>33.56</v>
      </c>
      <c r="J606" s="495">
        <v>1</v>
      </c>
      <c r="K606" s="495">
        <v>1</v>
      </c>
      <c r="L606" s="181">
        <v>80</v>
      </c>
      <c r="M606" s="181"/>
      <c r="N606" s="182" t="e">
        <f t="shared" si="36"/>
        <v>#DIV/0!</v>
      </c>
      <c r="O606" s="182">
        <f t="shared" si="37"/>
        <v>0</v>
      </c>
      <c r="P606" s="182"/>
      <c r="Q606" s="183">
        <f>IF(L606="nio",0,IF(L606&gt;0,VLOOKUP(G606,'3-Productie normen'!A:M,VLOOKUP(L606,'3-Productie normen'!N:P,2,FALSE),FALSE)))</f>
        <v>0</v>
      </c>
      <c r="R606" s="183">
        <f t="shared" si="38"/>
        <v>0</v>
      </c>
      <c r="S606" s="184">
        <f>VLOOKUP(G606,'3-Productie normen'!A:M,11,FALSE)</f>
        <v>8925.0799999999981</v>
      </c>
      <c r="T606" s="184"/>
      <c r="V606" s="140">
        <f t="shared" si="39"/>
        <v>2684.8</v>
      </c>
    </row>
    <row r="607" spans="1:22" ht="14.15" hidden="1" customHeight="1">
      <c r="A607" s="157">
        <v>201</v>
      </c>
      <c r="B607" s="177" t="s">
        <v>56</v>
      </c>
      <c r="C607" s="177"/>
      <c r="D607" s="142" t="s">
        <v>147</v>
      </c>
      <c r="E607" s="178" t="s">
        <v>767</v>
      </c>
      <c r="F607" s="187" t="s">
        <v>965</v>
      </c>
      <c r="G607" s="187" t="s">
        <v>68</v>
      </c>
      <c r="H607" s="188" t="s">
        <v>134</v>
      </c>
      <c r="I607" s="180">
        <v>42</v>
      </c>
      <c r="J607" s="495">
        <v>1</v>
      </c>
      <c r="K607" s="495">
        <v>1</v>
      </c>
      <c r="L607" s="181">
        <v>80</v>
      </c>
      <c r="M607" s="181"/>
      <c r="N607" s="182" t="e">
        <f t="shared" si="36"/>
        <v>#DIV/0!</v>
      </c>
      <c r="O607" s="182">
        <f t="shared" si="37"/>
        <v>0</v>
      </c>
      <c r="P607" s="182"/>
      <c r="Q607" s="183">
        <f>IF(L607="nio",0,IF(L607&gt;0,VLOOKUP(G607,'3-Productie normen'!A:M,VLOOKUP(L607,'3-Productie normen'!N:P,2,FALSE),FALSE)))</f>
        <v>0</v>
      </c>
      <c r="R607" s="183">
        <f t="shared" si="38"/>
        <v>0</v>
      </c>
      <c r="S607" s="184">
        <f>VLOOKUP(G607,'3-Productie normen'!A:M,11,FALSE)</f>
        <v>8925.0799999999981</v>
      </c>
      <c r="T607" s="184"/>
      <c r="V607" s="140">
        <f t="shared" si="39"/>
        <v>3360</v>
      </c>
    </row>
    <row r="608" spans="1:22" ht="14.15" hidden="1" customHeight="1">
      <c r="A608" s="157">
        <v>202</v>
      </c>
      <c r="B608" s="177" t="s">
        <v>56</v>
      </c>
      <c r="C608" s="177"/>
      <c r="D608" s="142" t="s">
        <v>147</v>
      </c>
      <c r="E608" s="189" t="s">
        <v>160</v>
      </c>
      <c r="F608" s="190" t="s">
        <v>966</v>
      </c>
      <c r="G608" s="190" t="s">
        <v>68</v>
      </c>
      <c r="H608" s="179" t="s">
        <v>131</v>
      </c>
      <c r="I608" s="180">
        <v>59.05</v>
      </c>
      <c r="J608" s="495">
        <v>1</v>
      </c>
      <c r="K608" s="495">
        <v>1</v>
      </c>
      <c r="L608" s="181">
        <v>80</v>
      </c>
      <c r="M608" s="181"/>
      <c r="N608" s="182" t="e">
        <f t="shared" si="36"/>
        <v>#DIV/0!</v>
      </c>
      <c r="O608" s="182">
        <f t="shared" si="37"/>
        <v>0</v>
      </c>
      <c r="P608" s="182"/>
      <c r="Q608" s="183">
        <f>IF(L608="nio",0,IF(L608&gt;0,VLOOKUP(G608,'3-Productie normen'!A:M,VLOOKUP(L608,'3-Productie normen'!N:P,2,FALSE),FALSE)))</f>
        <v>0</v>
      </c>
      <c r="R608" s="183">
        <f t="shared" si="38"/>
        <v>0</v>
      </c>
      <c r="S608" s="184">
        <f>VLOOKUP(G608,'3-Productie normen'!A:M,11,FALSE)</f>
        <v>8925.0799999999981</v>
      </c>
      <c r="T608" s="184"/>
      <c r="V608" s="140">
        <f t="shared" si="39"/>
        <v>4724</v>
      </c>
    </row>
    <row r="609" spans="1:22" ht="14.15" hidden="1" customHeight="1">
      <c r="A609" s="157">
        <v>203</v>
      </c>
      <c r="B609" s="177" t="s">
        <v>56</v>
      </c>
      <c r="C609" s="177"/>
      <c r="D609" s="142" t="s">
        <v>147</v>
      </c>
      <c r="E609" s="178" t="s">
        <v>967</v>
      </c>
      <c r="F609" s="179" t="s">
        <v>966</v>
      </c>
      <c r="G609" s="179" t="s">
        <v>68</v>
      </c>
      <c r="H609" s="179" t="s">
        <v>131</v>
      </c>
      <c r="I609" s="180">
        <v>36.869999999999997</v>
      </c>
      <c r="J609" s="495">
        <v>1</v>
      </c>
      <c r="K609" s="495">
        <v>1</v>
      </c>
      <c r="L609" s="181">
        <v>80</v>
      </c>
      <c r="M609" s="181"/>
      <c r="N609" s="182" t="e">
        <f t="shared" si="36"/>
        <v>#DIV/0!</v>
      </c>
      <c r="O609" s="182">
        <f t="shared" si="37"/>
        <v>0</v>
      </c>
      <c r="P609" s="182"/>
      <c r="Q609" s="183">
        <f>IF(L609="nio",0,IF(L609&gt;0,VLOOKUP(G609,'3-Productie normen'!A:M,VLOOKUP(L609,'3-Productie normen'!N:P,2,FALSE),FALSE)))</f>
        <v>0</v>
      </c>
      <c r="R609" s="183">
        <f t="shared" si="38"/>
        <v>0</v>
      </c>
      <c r="S609" s="184">
        <f>VLOOKUP(G609,'3-Productie normen'!A:M,11,FALSE)</f>
        <v>8925.0799999999981</v>
      </c>
      <c r="T609" s="184"/>
      <c r="V609" s="140">
        <f t="shared" si="39"/>
        <v>2949.6</v>
      </c>
    </row>
    <row r="610" spans="1:22" ht="14.15" hidden="1" customHeight="1">
      <c r="A610" s="157">
        <v>204</v>
      </c>
      <c r="B610" s="177" t="s">
        <v>56</v>
      </c>
      <c r="C610" s="177"/>
      <c r="D610" s="142" t="s">
        <v>147</v>
      </c>
      <c r="E610" s="178" t="s">
        <v>968</v>
      </c>
      <c r="F610" s="177" t="s">
        <v>969</v>
      </c>
      <c r="G610" s="177" t="s">
        <v>68</v>
      </c>
      <c r="H610" s="179" t="s">
        <v>131</v>
      </c>
      <c r="I610" s="191">
        <v>21.6</v>
      </c>
      <c r="J610" s="495">
        <v>1</v>
      </c>
      <c r="K610" s="495">
        <v>1</v>
      </c>
      <c r="L610" s="181">
        <v>80</v>
      </c>
      <c r="M610" s="181"/>
      <c r="N610" s="182" t="e">
        <f t="shared" si="36"/>
        <v>#DIV/0!</v>
      </c>
      <c r="O610" s="182">
        <f t="shared" si="37"/>
        <v>0</v>
      </c>
      <c r="P610" s="182"/>
      <c r="Q610" s="183">
        <f>IF(L610="nio",0,IF(L610&gt;0,VLOOKUP(G610,'3-Productie normen'!A:M,VLOOKUP(L610,'3-Productie normen'!N:P,2,FALSE),FALSE)))</f>
        <v>0</v>
      </c>
      <c r="R610" s="183">
        <f t="shared" si="38"/>
        <v>0</v>
      </c>
      <c r="S610" s="184">
        <f>VLOOKUP(G610,'3-Productie normen'!A:M,11,FALSE)</f>
        <v>8925.0799999999981</v>
      </c>
      <c r="T610" s="184"/>
      <c r="V610" s="140">
        <f t="shared" si="39"/>
        <v>1728</v>
      </c>
    </row>
    <row r="611" spans="1:22" ht="14.15" hidden="1" customHeight="1">
      <c r="A611" s="157">
        <v>205</v>
      </c>
      <c r="B611" s="177" t="s">
        <v>56</v>
      </c>
      <c r="C611" s="177"/>
      <c r="D611" s="142" t="s">
        <v>147</v>
      </c>
      <c r="E611" s="178" t="s">
        <v>970</v>
      </c>
      <c r="F611" s="177" t="s">
        <v>971</v>
      </c>
      <c r="G611" s="177" t="s">
        <v>68</v>
      </c>
      <c r="H611" s="179" t="s">
        <v>131</v>
      </c>
      <c r="I611" s="191">
        <v>13.01</v>
      </c>
      <c r="J611" s="495">
        <v>1</v>
      </c>
      <c r="K611" s="495">
        <v>1</v>
      </c>
      <c r="L611" s="181">
        <v>80</v>
      </c>
      <c r="M611" s="181"/>
      <c r="N611" s="182" t="e">
        <f t="shared" si="36"/>
        <v>#DIV/0!</v>
      </c>
      <c r="O611" s="182">
        <f t="shared" si="37"/>
        <v>0</v>
      </c>
      <c r="P611" s="182"/>
      <c r="Q611" s="183">
        <f>IF(L611="nio",0,IF(L611&gt;0,VLOOKUP(G611,'3-Productie normen'!A:M,VLOOKUP(L611,'3-Productie normen'!N:P,2,FALSE),FALSE)))</f>
        <v>0</v>
      </c>
      <c r="R611" s="183">
        <f t="shared" si="38"/>
        <v>0</v>
      </c>
      <c r="S611" s="184">
        <f>VLOOKUP(G611,'3-Productie normen'!A:M,11,FALSE)</f>
        <v>8925.0799999999981</v>
      </c>
      <c r="T611" s="184"/>
      <c r="V611" s="140">
        <f t="shared" si="39"/>
        <v>1040.8</v>
      </c>
    </row>
    <row r="612" spans="1:22" ht="14.15" hidden="1" customHeight="1">
      <c r="A612" s="157">
        <v>206</v>
      </c>
      <c r="B612" s="177" t="s">
        <v>56</v>
      </c>
      <c r="C612" s="177"/>
      <c r="D612" s="142" t="s">
        <v>147</v>
      </c>
      <c r="E612" s="178" t="s">
        <v>972</v>
      </c>
      <c r="F612" s="177" t="s">
        <v>973</v>
      </c>
      <c r="G612" s="177" t="s">
        <v>68</v>
      </c>
      <c r="H612" s="179" t="s">
        <v>131</v>
      </c>
      <c r="I612" s="191">
        <v>26.16</v>
      </c>
      <c r="J612" s="495">
        <v>1</v>
      </c>
      <c r="K612" s="495">
        <v>1</v>
      </c>
      <c r="L612" s="181">
        <v>80</v>
      </c>
      <c r="M612" s="181"/>
      <c r="N612" s="182" t="e">
        <f t="shared" si="36"/>
        <v>#DIV/0!</v>
      </c>
      <c r="O612" s="182">
        <f t="shared" si="37"/>
        <v>0</v>
      </c>
      <c r="P612" s="182"/>
      <c r="Q612" s="183">
        <f>IF(L612="nio",0,IF(L612&gt;0,VLOOKUP(G612,'3-Productie normen'!A:M,VLOOKUP(L612,'3-Productie normen'!N:P,2,FALSE),FALSE)))</f>
        <v>0</v>
      </c>
      <c r="R612" s="183">
        <f t="shared" si="38"/>
        <v>0</v>
      </c>
      <c r="S612" s="184">
        <f>VLOOKUP(G612,'3-Productie normen'!A:M,11,FALSE)</f>
        <v>8925.0799999999981</v>
      </c>
      <c r="T612" s="184"/>
      <c r="V612" s="140">
        <f t="shared" si="39"/>
        <v>2092.8000000000002</v>
      </c>
    </row>
    <row r="613" spans="1:22" ht="14.15" hidden="1" customHeight="1">
      <c r="A613" s="157">
        <v>207</v>
      </c>
      <c r="B613" s="177" t="s">
        <v>56</v>
      </c>
      <c r="C613" s="177"/>
      <c r="D613" s="142" t="s">
        <v>147</v>
      </c>
      <c r="E613" s="178" t="s">
        <v>974</v>
      </c>
      <c r="F613" s="179" t="s">
        <v>975</v>
      </c>
      <c r="G613" s="179" t="s">
        <v>68</v>
      </c>
      <c r="H613" s="179" t="s">
        <v>131</v>
      </c>
      <c r="I613" s="191">
        <v>13.01</v>
      </c>
      <c r="J613" s="495">
        <v>1</v>
      </c>
      <c r="K613" s="495">
        <v>1</v>
      </c>
      <c r="L613" s="181">
        <v>80</v>
      </c>
      <c r="M613" s="181"/>
      <c r="N613" s="182" t="e">
        <f t="shared" si="36"/>
        <v>#DIV/0!</v>
      </c>
      <c r="O613" s="182">
        <f t="shared" si="37"/>
        <v>0</v>
      </c>
      <c r="P613" s="182"/>
      <c r="Q613" s="183">
        <f>IF(L613="nio",0,IF(L613&gt;0,VLOOKUP(G613,'3-Productie normen'!A:M,VLOOKUP(L613,'3-Productie normen'!N:P,2,FALSE),FALSE)))</f>
        <v>0</v>
      </c>
      <c r="R613" s="183">
        <f t="shared" si="38"/>
        <v>0</v>
      </c>
      <c r="S613" s="184">
        <f>VLOOKUP(G613,'3-Productie normen'!A:M,11,FALSE)</f>
        <v>8925.0799999999981</v>
      </c>
      <c r="T613" s="184"/>
      <c r="V613" s="140">
        <f t="shared" si="39"/>
        <v>1040.8</v>
      </c>
    </row>
    <row r="614" spans="1:22" ht="14.15" hidden="1" customHeight="1">
      <c r="A614" s="157">
        <v>208</v>
      </c>
      <c r="B614" s="177" t="s">
        <v>56</v>
      </c>
      <c r="C614" s="177"/>
      <c r="D614" s="142" t="s">
        <v>147</v>
      </c>
      <c r="E614" s="178" t="s">
        <v>976</v>
      </c>
      <c r="F614" s="179" t="s">
        <v>966</v>
      </c>
      <c r="G614" s="179" t="s">
        <v>68</v>
      </c>
      <c r="H614" s="179" t="s">
        <v>134</v>
      </c>
      <c r="I614" s="191">
        <v>62.43</v>
      </c>
      <c r="J614" s="495">
        <v>1</v>
      </c>
      <c r="K614" s="495">
        <v>1</v>
      </c>
      <c r="L614" s="181">
        <v>80</v>
      </c>
      <c r="M614" s="181"/>
      <c r="N614" s="182" t="e">
        <f t="shared" si="36"/>
        <v>#DIV/0!</v>
      </c>
      <c r="O614" s="182">
        <f t="shared" si="37"/>
        <v>0</v>
      </c>
      <c r="P614" s="182"/>
      <c r="Q614" s="183">
        <f>IF(L614="nio",0,IF(L614&gt;0,VLOOKUP(G614,'3-Productie normen'!A:M,VLOOKUP(L614,'3-Productie normen'!N:P,2,FALSE),FALSE)))</f>
        <v>0</v>
      </c>
      <c r="R614" s="183">
        <f t="shared" si="38"/>
        <v>0</v>
      </c>
      <c r="S614" s="184">
        <f>VLOOKUP(G614,'3-Productie normen'!A:M,11,FALSE)</f>
        <v>8925.0799999999981</v>
      </c>
      <c r="T614" s="184"/>
      <c r="V614" s="140">
        <f t="shared" si="39"/>
        <v>4994.3999999999996</v>
      </c>
    </row>
    <row r="615" spans="1:22" ht="14.15" hidden="1" customHeight="1">
      <c r="A615" s="157">
        <v>209</v>
      </c>
      <c r="B615" s="177" t="s">
        <v>56</v>
      </c>
      <c r="C615" s="177"/>
      <c r="D615" s="142" t="s">
        <v>147</v>
      </c>
      <c r="E615" s="178" t="s">
        <v>166</v>
      </c>
      <c r="F615" s="179" t="s">
        <v>977</v>
      </c>
      <c r="G615" s="179" t="s">
        <v>68</v>
      </c>
      <c r="H615" s="179" t="s">
        <v>134</v>
      </c>
      <c r="I615" s="191">
        <v>42.13</v>
      </c>
      <c r="J615" s="495">
        <v>1</v>
      </c>
      <c r="K615" s="495">
        <v>1</v>
      </c>
      <c r="L615" s="181">
        <v>80</v>
      </c>
      <c r="M615" s="181"/>
      <c r="N615" s="182" t="e">
        <f t="shared" si="36"/>
        <v>#DIV/0!</v>
      </c>
      <c r="O615" s="182">
        <f t="shared" si="37"/>
        <v>0</v>
      </c>
      <c r="P615" s="182"/>
      <c r="Q615" s="183">
        <f>IF(L615="nio",0,IF(L615&gt;0,VLOOKUP(G615,'3-Productie normen'!A:M,VLOOKUP(L615,'3-Productie normen'!N:P,2,FALSE),FALSE)))</f>
        <v>0</v>
      </c>
      <c r="R615" s="183">
        <f t="shared" si="38"/>
        <v>0</v>
      </c>
      <c r="S615" s="184">
        <f>VLOOKUP(G615,'3-Productie normen'!A:M,11,FALSE)</f>
        <v>8925.0799999999981</v>
      </c>
      <c r="T615" s="184"/>
      <c r="V615" s="140">
        <f t="shared" si="39"/>
        <v>3370.4</v>
      </c>
    </row>
    <row r="616" spans="1:22" ht="14.15" hidden="1" customHeight="1">
      <c r="A616" s="157">
        <v>210</v>
      </c>
      <c r="B616" s="177" t="s">
        <v>56</v>
      </c>
      <c r="C616" s="177"/>
      <c r="D616" s="142" t="s">
        <v>172</v>
      </c>
      <c r="E616" s="178" t="s">
        <v>591</v>
      </c>
      <c r="F616" s="179" t="s">
        <v>205</v>
      </c>
      <c r="G616" s="179" t="s">
        <v>68</v>
      </c>
      <c r="H616" s="179" t="s">
        <v>131</v>
      </c>
      <c r="I616" s="191">
        <v>25.34</v>
      </c>
      <c r="J616" s="495">
        <v>1</v>
      </c>
      <c r="K616" s="495">
        <v>1</v>
      </c>
      <c r="L616" s="181">
        <v>80</v>
      </c>
      <c r="M616" s="181"/>
      <c r="N616" s="182" t="e">
        <f t="shared" si="36"/>
        <v>#DIV/0!</v>
      </c>
      <c r="O616" s="182">
        <f t="shared" si="37"/>
        <v>0</v>
      </c>
      <c r="P616" s="182"/>
      <c r="Q616" s="183">
        <f>IF(L616="nio",0,IF(L616&gt;0,VLOOKUP(G616,'3-Productie normen'!A:M,VLOOKUP(L616,'3-Productie normen'!N:P,2,FALSE),FALSE)))</f>
        <v>0</v>
      </c>
      <c r="R616" s="183">
        <f t="shared" si="38"/>
        <v>0</v>
      </c>
      <c r="S616" s="184">
        <f>VLOOKUP(G616,'3-Productie normen'!A:M,11,FALSE)</f>
        <v>8925.0799999999981</v>
      </c>
      <c r="T616" s="184"/>
      <c r="V616" s="140">
        <f t="shared" si="39"/>
        <v>2027.2</v>
      </c>
    </row>
    <row r="617" spans="1:22" ht="14.15" hidden="1" customHeight="1">
      <c r="A617" s="157">
        <v>211</v>
      </c>
      <c r="B617" s="177" t="s">
        <v>56</v>
      </c>
      <c r="C617" s="177"/>
      <c r="D617" s="142" t="s">
        <v>172</v>
      </c>
      <c r="E617" s="178" t="s">
        <v>175</v>
      </c>
      <c r="F617" s="177" t="s">
        <v>965</v>
      </c>
      <c r="G617" s="177" t="s">
        <v>68</v>
      </c>
      <c r="H617" s="179" t="s">
        <v>134</v>
      </c>
      <c r="I617" s="191">
        <v>32.549999999999997</v>
      </c>
      <c r="J617" s="495">
        <v>1</v>
      </c>
      <c r="K617" s="495">
        <v>1</v>
      </c>
      <c r="L617" s="181">
        <v>80</v>
      </c>
      <c r="M617" s="181"/>
      <c r="N617" s="182" t="e">
        <f t="shared" si="36"/>
        <v>#DIV/0!</v>
      </c>
      <c r="O617" s="182">
        <f t="shared" si="37"/>
        <v>0</v>
      </c>
      <c r="P617" s="182"/>
      <c r="Q617" s="183">
        <f>IF(L617="nio",0,IF(L617&gt;0,VLOOKUP(G617,'3-Productie normen'!A:M,VLOOKUP(L617,'3-Productie normen'!N:P,2,FALSE),FALSE)))</f>
        <v>0</v>
      </c>
      <c r="R617" s="183">
        <f t="shared" si="38"/>
        <v>0</v>
      </c>
      <c r="S617" s="184">
        <f>VLOOKUP(G617,'3-Productie normen'!A:M,11,FALSE)</f>
        <v>8925.0799999999981</v>
      </c>
      <c r="T617" s="184"/>
      <c r="V617" s="140">
        <f t="shared" si="39"/>
        <v>2604</v>
      </c>
    </row>
    <row r="618" spans="1:22" ht="14.15" hidden="1" customHeight="1">
      <c r="A618" s="157">
        <v>212</v>
      </c>
      <c r="B618" s="177" t="s">
        <v>56</v>
      </c>
      <c r="C618" s="177"/>
      <c r="D618" s="142" t="s">
        <v>172</v>
      </c>
      <c r="E618" s="178" t="s">
        <v>593</v>
      </c>
      <c r="F618" s="177" t="s">
        <v>978</v>
      </c>
      <c r="G618" s="177" t="s">
        <v>68</v>
      </c>
      <c r="H618" s="179" t="s">
        <v>131</v>
      </c>
      <c r="I618" s="191">
        <v>7.44</v>
      </c>
      <c r="J618" s="495">
        <v>1</v>
      </c>
      <c r="K618" s="495">
        <v>1</v>
      </c>
      <c r="L618" s="181">
        <v>80</v>
      </c>
      <c r="M618" s="181"/>
      <c r="N618" s="182" t="e">
        <f t="shared" si="36"/>
        <v>#DIV/0!</v>
      </c>
      <c r="O618" s="182">
        <f t="shared" si="37"/>
        <v>0</v>
      </c>
      <c r="P618" s="182"/>
      <c r="Q618" s="183">
        <f>IF(L618="nio",0,IF(L618&gt;0,VLOOKUP(G618,'3-Productie normen'!A:M,VLOOKUP(L618,'3-Productie normen'!N:P,2,FALSE),FALSE)))</f>
        <v>0</v>
      </c>
      <c r="R618" s="183">
        <f t="shared" si="38"/>
        <v>0</v>
      </c>
      <c r="S618" s="184">
        <f>VLOOKUP(G618,'3-Productie normen'!A:M,11,FALSE)</f>
        <v>8925.0799999999981</v>
      </c>
      <c r="T618" s="184"/>
      <c r="V618" s="140">
        <f t="shared" si="39"/>
        <v>595.20000000000005</v>
      </c>
    </row>
    <row r="619" spans="1:22" ht="14.15" hidden="1" customHeight="1">
      <c r="A619" s="157">
        <v>213</v>
      </c>
      <c r="B619" s="177" t="s">
        <v>56</v>
      </c>
      <c r="C619" s="177"/>
      <c r="D619" s="142" t="s">
        <v>172</v>
      </c>
      <c r="E619" s="178" t="s">
        <v>979</v>
      </c>
      <c r="F619" s="177" t="s">
        <v>980</v>
      </c>
      <c r="G619" s="177" t="s">
        <v>68</v>
      </c>
      <c r="H619" s="179" t="s">
        <v>131</v>
      </c>
      <c r="I619" s="191">
        <v>55.18</v>
      </c>
      <c r="J619" s="495">
        <v>1</v>
      </c>
      <c r="K619" s="495">
        <v>1</v>
      </c>
      <c r="L619" s="181">
        <v>80</v>
      </c>
      <c r="M619" s="181"/>
      <c r="N619" s="182" t="e">
        <f t="shared" si="36"/>
        <v>#DIV/0!</v>
      </c>
      <c r="O619" s="182">
        <f t="shared" si="37"/>
        <v>0</v>
      </c>
      <c r="P619" s="182"/>
      <c r="Q619" s="183">
        <f>IF(L619="nio",0,IF(L619&gt;0,VLOOKUP(G619,'3-Productie normen'!A:M,VLOOKUP(L619,'3-Productie normen'!N:P,2,FALSE),FALSE)))</f>
        <v>0</v>
      </c>
      <c r="R619" s="183">
        <f t="shared" si="38"/>
        <v>0</v>
      </c>
      <c r="S619" s="184">
        <f>VLOOKUP(G619,'3-Productie normen'!A:M,11,FALSE)</f>
        <v>8925.0799999999981</v>
      </c>
      <c r="T619" s="184"/>
      <c r="V619" s="140">
        <f t="shared" si="39"/>
        <v>4414.3999999999996</v>
      </c>
    </row>
    <row r="620" spans="1:22" ht="14.15" hidden="1" customHeight="1">
      <c r="A620" s="157">
        <v>214</v>
      </c>
      <c r="B620" s="177" t="s">
        <v>56</v>
      </c>
      <c r="C620" s="177"/>
      <c r="D620" s="142" t="s">
        <v>172</v>
      </c>
      <c r="E620" s="178" t="s">
        <v>981</v>
      </c>
      <c r="F620" s="179" t="s">
        <v>978</v>
      </c>
      <c r="G620" s="179" t="s">
        <v>68</v>
      </c>
      <c r="H620" s="179" t="s">
        <v>131</v>
      </c>
      <c r="I620" s="191">
        <v>7.44</v>
      </c>
      <c r="J620" s="495">
        <v>1</v>
      </c>
      <c r="K620" s="495">
        <v>1</v>
      </c>
      <c r="L620" s="181">
        <v>80</v>
      </c>
      <c r="M620" s="181"/>
      <c r="N620" s="182" t="e">
        <f t="shared" si="36"/>
        <v>#DIV/0!</v>
      </c>
      <c r="O620" s="182">
        <f t="shared" si="37"/>
        <v>0</v>
      </c>
      <c r="P620" s="182"/>
      <c r="Q620" s="183">
        <f>IF(L620="nio",0,IF(L620&gt;0,VLOOKUP(G620,'3-Productie normen'!A:M,VLOOKUP(L620,'3-Productie normen'!N:P,2,FALSE),FALSE)))</f>
        <v>0</v>
      </c>
      <c r="R620" s="183">
        <f t="shared" si="38"/>
        <v>0</v>
      </c>
      <c r="S620" s="184">
        <f>VLOOKUP(G620,'3-Productie normen'!A:M,11,FALSE)</f>
        <v>8925.0799999999981</v>
      </c>
      <c r="T620" s="184"/>
      <c r="V620" s="140">
        <f t="shared" si="39"/>
        <v>595.20000000000005</v>
      </c>
    </row>
    <row r="621" spans="1:22" ht="14.15" hidden="1" customHeight="1">
      <c r="A621" s="157">
        <v>215</v>
      </c>
      <c r="B621" s="177" t="s">
        <v>56</v>
      </c>
      <c r="C621" s="177"/>
      <c r="D621" s="142" t="s">
        <v>172</v>
      </c>
      <c r="E621" s="178" t="s">
        <v>982</v>
      </c>
      <c r="F621" s="179" t="s">
        <v>965</v>
      </c>
      <c r="G621" s="179" t="s">
        <v>68</v>
      </c>
      <c r="H621" s="179" t="s">
        <v>134</v>
      </c>
      <c r="I621" s="191">
        <v>28.73</v>
      </c>
      <c r="J621" s="495">
        <v>1</v>
      </c>
      <c r="K621" s="495">
        <v>1</v>
      </c>
      <c r="L621" s="181">
        <v>80</v>
      </c>
      <c r="M621" s="181"/>
      <c r="N621" s="182" t="e">
        <f t="shared" si="36"/>
        <v>#DIV/0!</v>
      </c>
      <c r="O621" s="182">
        <f t="shared" si="37"/>
        <v>0</v>
      </c>
      <c r="P621" s="182"/>
      <c r="Q621" s="183">
        <f>IF(L621="nio",0,IF(L621&gt;0,VLOOKUP(G621,'3-Productie normen'!A:M,VLOOKUP(L621,'3-Productie normen'!N:P,2,FALSE),FALSE)))</f>
        <v>0</v>
      </c>
      <c r="R621" s="183">
        <f t="shared" si="38"/>
        <v>0</v>
      </c>
      <c r="S621" s="184">
        <f>VLOOKUP(G621,'3-Productie normen'!A:M,11,FALSE)</f>
        <v>8925.0799999999981</v>
      </c>
      <c r="T621" s="184"/>
      <c r="V621" s="140">
        <f t="shared" si="39"/>
        <v>2298.4</v>
      </c>
    </row>
    <row r="622" spans="1:22" ht="14.15" hidden="1" customHeight="1">
      <c r="A622" s="157">
        <v>216</v>
      </c>
      <c r="B622" s="177" t="s">
        <v>56</v>
      </c>
      <c r="C622" s="177"/>
      <c r="D622" s="142" t="s">
        <v>172</v>
      </c>
      <c r="E622" s="178" t="s">
        <v>983</v>
      </c>
      <c r="F622" s="179" t="s">
        <v>299</v>
      </c>
      <c r="G622" s="179" t="s">
        <v>68</v>
      </c>
      <c r="H622" s="179" t="s">
        <v>131</v>
      </c>
      <c r="I622" s="191">
        <v>20.73</v>
      </c>
      <c r="J622" s="495">
        <v>1</v>
      </c>
      <c r="K622" s="495">
        <v>1</v>
      </c>
      <c r="L622" s="181">
        <v>80</v>
      </c>
      <c r="M622" s="181"/>
      <c r="N622" s="182" t="e">
        <f t="shared" si="36"/>
        <v>#DIV/0!</v>
      </c>
      <c r="O622" s="182">
        <f t="shared" si="37"/>
        <v>0</v>
      </c>
      <c r="P622" s="182"/>
      <c r="Q622" s="183">
        <f>IF(L622="nio",0,IF(L622&gt;0,VLOOKUP(G622,'3-Productie normen'!A:M,VLOOKUP(L622,'3-Productie normen'!N:P,2,FALSE),FALSE)))</f>
        <v>0</v>
      </c>
      <c r="R622" s="183">
        <f t="shared" si="38"/>
        <v>0</v>
      </c>
      <c r="S622" s="184">
        <f>VLOOKUP(G622,'3-Productie normen'!A:M,11,FALSE)</f>
        <v>8925.0799999999981</v>
      </c>
      <c r="T622" s="184"/>
      <c r="V622" s="140">
        <f t="shared" si="39"/>
        <v>1658.4</v>
      </c>
    </row>
    <row r="623" spans="1:22" ht="14.15" hidden="1" customHeight="1">
      <c r="A623" s="157">
        <v>217</v>
      </c>
      <c r="B623" s="177" t="s">
        <v>56</v>
      </c>
      <c r="C623" s="177"/>
      <c r="D623" s="142" t="s">
        <v>172</v>
      </c>
      <c r="E623" s="178" t="s">
        <v>984</v>
      </c>
      <c r="F623" s="179" t="s">
        <v>985</v>
      </c>
      <c r="G623" s="179" t="s">
        <v>68</v>
      </c>
      <c r="H623" s="179" t="s">
        <v>134</v>
      </c>
      <c r="I623" s="191">
        <v>24.43</v>
      </c>
      <c r="J623" s="495">
        <v>1</v>
      </c>
      <c r="K623" s="495">
        <v>1</v>
      </c>
      <c r="L623" s="181">
        <v>80</v>
      </c>
      <c r="M623" s="181"/>
      <c r="N623" s="182" t="e">
        <f t="shared" si="36"/>
        <v>#DIV/0!</v>
      </c>
      <c r="O623" s="182">
        <f t="shared" si="37"/>
        <v>0</v>
      </c>
      <c r="P623" s="182"/>
      <c r="Q623" s="183">
        <f>IF(L623="nio",0,IF(L623&gt;0,VLOOKUP(G623,'3-Productie normen'!A:M,VLOOKUP(L623,'3-Productie normen'!N:P,2,FALSE),FALSE)))</f>
        <v>0</v>
      </c>
      <c r="R623" s="183">
        <f t="shared" si="38"/>
        <v>0</v>
      </c>
      <c r="S623" s="184">
        <f>VLOOKUP(G623,'3-Productie normen'!A:M,11,FALSE)</f>
        <v>8925.0799999999981</v>
      </c>
      <c r="T623" s="184"/>
      <c r="V623" s="140">
        <f t="shared" si="39"/>
        <v>1954.4</v>
      </c>
    </row>
    <row r="624" spans="1:22" ht="14.15" hidden="1" customHeight="1">
      <c r="A624" s="157">
        <v>218</v>
      </c>
      <c r="B624" s="177" t="s">
        <v>56</v>
      </c>
      <c r="C624" s="177"/>
      <c r="D624" s="142" t="s">
        <v>172</v>
      </c>
      <c r="E624" s="178" t="s">
        <v>986</v>
      </c>
      <c r="F624" s="186" t="s">
        <v>987</v>
      </c>
      <c r="G624" s="186" t="s">
        <v>68</v>
      </c>
      <c r="H624" s="179" t="s">
        <v>134</v>
      </c>
      <c r="I624" s="191">
        <v>24.42</v>
      </c>
      <c r="J624" s="495">
        <v>1</v>
      </c>
      <c r="K624" s="495">
        <v>1</v>
      </c>
      <c r="L624" s="181">
        <v>80</v>
      </c>
      <c r="M624" s="181"/>
      <c r="N624" s="182" t="e">
        <f t="shared" si="36"/>
        <v>#DIV/0!</v>
      </c>
      <c r="O624" s="182">
        <f t="shared" si="37"/>
        <v>0</v>
      </c>
      <c r="P624" s="182"/>
      <c r="Q624" s="183">
        <f>IF(L624="nio",0,IF(L624&gt;0,VLOOKUP(G624,'3-Productie normen'!A:M,VLOOKUP(L624,'3-Productie normen'!N:P,2,FALSE),FALSE)))</f>
        <v>0</v>
      </c>
      <c r="R624" s="183">
        <f t="shared" si="38"/>
        <v>0</v>
      </c>
      <c r="S624" s="184">
        <f>VLOOKUP(G624,'3-Productie normen'!A:M,11,FALSE)</f>
        <v>8925.0799999999981</v>
      </c>
      <c r="T624" s="184"/>
      <c r="V624" s="140">
        <f t="shared" si="39"/>
        <v>1953.6000000000001</v>
      </c>
    </row>
    <row r="625" spans="1:22" ht="14.15" hidden="1" customHeight="1">
      <c r="A625" s="157">
        <v>219</v>
      </c>
      <c r="B625" s="177" t="s">
        <v>56</v>
      </c>
      <c r="C625" s="177"/>
      <c r="D625" s="142" t="s">
        <v>172</v>
      </c>
      <c r="E625" s="178" t="s">
        <v>988</v>
      </c>
      <c r="F625" s="187" t="s">
        <v>989</v>
      </c>
      <c r="G625" s="187" t="s">
        <v>68</v>
      </c>
      <c r="H625" s="188" t="s">
        <v>134</v>
      </c>
      <c r="I625" s="191">
        <v>28.26</v>
      </c>
      <c r="J625" s="495">
        <v>1</v>
      </c>
      <c r="K625" s="495">
        <v>1</v>
      </c>
      <c r="L625" s="181">
        <v>80</v>
      </c>
      <c r="M625" s="181"/>
      <c r="N625" s="182" t="e">
        <f t="shared" si="36"/>
        <v>#DIV/0!</v>
      </c>
      <c r="O625" s="182">
        <f t="shared" si="37"/>
        <v>0</v>
      </c>
      <c r="P625" s="182"/>
      <c r="Q625" s="183">
        <f>IF(L625="nio",0,IF(L625&gt;0,VLOOKUP(G625,'3-Productie normen'!A:M,VLOOKUP(L625,'3-Productie normen'!N:P,2,FALSE),FALSE)))</f>
        <v>0</v>
      </c>
      <c r="R625" s="183">
        <f t="shared" si="38"/>
        <v>0</v>
      </c>
      <c r="S625" s="184">
        <f>VLOOKUP(G625,'3-Productie normen'!A:M,11,FALSE)</f>
        <v>8925.0799999999981</v>
      </c>
      <c r="T625" s="184"/>
      <c r="V625" s="140">
        <f t="shared" si="39"/>
        <v>2260.8000000000002</v>
      </c>
    </row>
    <row r="626" spans="1:22" ht="14.15" hidden="1" customHeight="1">
      <c r="A626" s="157">
        <v>220</v>
      </c>
      <c r="B626" s="177" t="s">
        <v>56</v>
      </c>
      <c r="C626" s="177"/>
      <c r="D626" s="192" t="s">
        <v>172</v>
      </c>
      <c r="E626" s="189" t="s">
        <v>990</v>
      </c>
      <c r="F626" s="190" t="s">
        <v>371</v>
      </c>
      <c r="G626" s="190" t="s">
        <v>68</v>
      </c>
      <c r="H626" s="179" t="s">
        <v>131</v>
      </c>
      <c r="I626" s="191">
        <v>43.85</v>
      </c>
      <c r="J626" s="495">
        <v>1</v>
      </c>
      <c r="K626" s="495">
        <v>1</v>
      </c>
      <c r="L626" s="181">
        <v>80</v>
      </c>
      <c r="M626" s="181"/>
      <c r="N626" s="182" t="e">
        <f t="shared" si="36"/>
        <v>#DIV/0!</v>
      </c>
      <c r="O626" s="182">
        <f t="shared" si="37"/>
        <v>0</v>
      </c>
      <c r="P626" s="182"/>
      <c r="Q626" s="183">
        <f>IF(L626="nio",0,IF(L626&gt;0,VLOOKUP(G626,'3-Productie normen'!A:M,VLOOKUP(L626,'3-Productie normen'!N:P,2,FALSE),FALSE)))</f>
        <v>0</v>
      </c>
      <c r="R626" s="183">
        <f t="shared" si="38"/>
        <v>0</v>
      </c>
      <c r="S626" s="184">
        <f>VLOOKUP(G626,'3-Productie normen'!A:M,11,FALSE)</f>
        <v>8925.0799999999981</v>
      </c>
      <c r="T626" s="184"/>
      <c r="V626" s="140">
        <f t="shared" si="39"/>
        <v>3508</v>
      </c>
    </row>
    <row r="627" spans="1:22" ht="14.15" hidden="1" customHeight="1">
      <c r="A627" s="157">
        <v>221</v>
      </c>
      <c r="B627" s="177" t="s">
        <v>56</v>
      </c>
      <c r="C627" s="177"/>
      <c r="D627" s="142" t="s">
        <v>172</v>
      </c>
      <c r="E627" s="178" t="s">
        <v>991</v>
      </c>
      <c r="F627" s="179" t="s">
        <v>992</v>
      </c>
      <c r="G627" s="179" t="s">
        <v>68</v>
      </c>
      <c r="H627" s="179" t="s">
        <v>666</v>
      </c>
      <c r="I627" s="191">
        <v>109.73</v>
      </c>
      <c r="J627" s="495">
        <v>1</v>
      </c>
      <c r="K627" s="495">
        <v>1</v>
      </c>
      <c r="L627" s="181">
        <v>80</v>
      </c>
      <c r="M627" s="181"/>
      <c r="N627" s="182" t="e">
        <f t="shared" si="36"/>
        <v>#DIV/0!</v>
      </c>
      <c r="O627" s="182">
        <f t="shared" si="37"/>
        <v>0</v>
      </c>
      <c r="P627" s="182"/>
      <c r="Q627" s="183">
        <f>IF(L627="nio",0,IF(L627&gt;0,VLOOKUP(G627,'3-Productie normen'!A:M,VLOOKUP(L627,'3-Productie normen'!N:P,2,FALSE),FALSE)))</f>
        <v>0</v>
      </c>
      <c r="R627" s="183">
        <f t="shared" si="38"/>
        <v>0</v>
      </c>
      <c r="S627" s="184">
        <f>VLOOKUP(G627,'3-Productie normen'!A:M,11,FALSE)</f>
        <v>8925.0799999999981</v>
      </c>
      <c r="T627" s="184"/>
      <c r="V627" s="140">
        <f t="shared" si="39"/>
        <v>8778.4</v>
      </c>
    </row>
    <row r="628" spans="1:22" ht="14.15" hidden="1" customHeight="1">
      <c r="A628" s="157">
        <v>222</v>
      </c>
      <c r="B628" s="177" t="s">
        <v>56</v>
      </c>
      <c r="C628" s="177"/>
      <c r="D628" s="142" t="s">
        <v>172</v>
      </c>
      <c r="E628" s="178" t="s">
        <v>993</v>
      </c>
      <c r="F628" s="137" t="s">
        <v>994</v>
      </c>
      <c r="G628" s="137" t="s">
        <v>68</v>
      </c>
      <c r="H628" s="179" t="s">
        <v>134</v>
      </c>
      <c r="I628" s="191">
        <v>22.49</v>
      </c>
      <c r="J628" s="495">
        <v>1</v>
      </c>
      <c r="K628" s="495">
        <v>1</v>
      </c>
      <c r="L628" s="181">
        <v>80</v>
      </c>
      <c r="M628" s="181"/>
      <c r="N628" s="182" t="e">
        <f t="shared" si="36"/>
        <v>#DIV/0!</v>
      </c>
      <c r="O628" s="182">
        <f t="shared" si="37"/>
        <v>0</v>
      </c>
      <c r="P628" s="182"/>
      <c r="Q628" s="183">
        <f>IF(L628="nio",0,IF(L628&gt;0,VLOOKUP(G628,'3-Productie normen'!A:M,VLOOKUP(L628,'3-Productie normen'!N:P,2,FALSE),FALSE)))</f>
        <v>0</v>
      </c>
      <c r="R628" s="183">
        <f t="shared" si="38"/>
        <v>0</v>
      </c>
      <c r="S628" s="184">
        <f>VLOOKUP(G628,'3-Productie normen'!A:M,11,FALSE)</f>
        <v>8925.0799999999981</v>
      </c>
      <c r="T628" s="184"/>
      <c r="V628" s="140">
        <f t="shared" si="39"/>
        <v>1799.1999999999998</v>
      </c>
    </row>
    <row r="629" spans="1:22" ht="14.15" hidden="1" customHeight="1">
      <c r="A629" s="157">
        <v>223</v>
      </c>
      <c r="B629" s="177" t="s">
        <v>56</v>
      </c>
      <c r="C629" s="177"/>
      <c r="D629" s="142" t="s">
        <v>172</v>
      </c>
      <c r="E629" s="178" t="s">
        <v>995</v>
      </c>
      <c r="F629" s="137" t="s">
        <v>996</v>
      </c>
      <c r="G629" s="137" t="s">
        <v>68</v>
      </c>
      <c r="H629" s="179" t="s">
        <v>134</v>
      </c>
      <c r="I629" s="191">
        <v>23.38</v>
      </c>
      <c r="J629" s="495">
        <v>1</v>
      </c>
      <c r="K629" s="495">
        <v>1</v>
      </c>
      <c r="L629" s="181">
        <v>80</v>
      </c>
      <c r="M629" s="181"/>
      <c r="N629" s="182" t="e">
        <f t="shared" si="36"/>
        <v>#DIV/0!</v>
      </c>
      <c r="O629" s="182">
        <f t="shared" si="37"/>
        <v>0</v>
      </c>
      <c r="P629" s="182"/>
      <c r="Q629" s="183">
        <f>IF(L629="nio",0,IF(L629&gt;0,VLOOKUP(G629,'3-Productie normen'!A:M,VLOOKUP(L629,'3-Productie normen'!N:P,2,FALSE),FALSE)))</f>
        <v>0</v>
      </c>
      <c r="R629" s="183">
        <f t="shared" si="38"/>
        <v>0</v>
      </c>
      <c r="S629" s="184">
        <f>VLOOKUP(G629,'3-Productie normen'!A:M,11,FALSE)</f>
        <v>8925.0799999999981</v>
      </c>
      <c r="T629" s="184"/>
      <c r="V629" s="140">
        <f t="shared" si="39"/>
        <v>1870.3999999999999</v>
      </c>
    </row>
    <row r="630" spans="1:22" ht="14.15" hidden="1" customHeight="1">
      <c r="A630" s="157">
        <v>224</v>
      </c>
      <c r="B630" s="177" t="s">
        <v>56</v>
      </c>
      <c r="C630" s="177"/>
      <c r="D630" s="142" t="s">
        <v>172</v>
      </c>
      <c r="E630" s="178" t="s">
        <v>995</v>
      </c>
      <c r="F630" s="137" t="s">
        <v>996</v>
      </c>
      <c r="G630" s="137" t="s">
        <v>68</v>
      </c>
      <c r="H630" s="179" t="s">
        <v>134</v>
      </c>
      <c r="I630" s="191">
        <v>49.18</v>
      </c>
      <c r="J630" s="495">
        <v>1</v>
      </c>
      <c r="K630" s="495">
        <v>1</v>
      </c>
      <c r="L630" s="181">
        <v>80</v>
      </c>
      <c r="M630" s="181"/>
      <c r="N630" s="182" t="e">
        <f t="shared" si="36"/>
        <v>#DIV/0!</v>
      </c>
      <c r="O630" s="182">
        <f t="shared" si="37"/>
        <v>0</v>
      </c>
      <c r="P630" s="182"/>
      <c r="Q630" s="183">
        <f>IF(L630="nio",0,IF(L630&gt;0,VLOOKUP(G630,'3-Productie normen'!A:M,VLOOKUP(L630,'3-Productie normen'!N:P,2,FALSE),FALSE)))</f>
        <v>0</v>
      </c>
      <c r="R630" s="183">
        <f t="shared" si="38"/>
        <v>0</v>
      </c>
      <c r="S630" s="184">
        <f>VLOOKUP(G630,'3-Productie normen'!A:M,11,FALSE)</f>
        <v>8925.0799999999981</v>
      </c>
      <c r="T630" s="184"/>
      <c r="V630" s="140">
        <f t="shared" si="39"/>
        <v>3934.4</v>
      </c>
    </row>
    <row r="631" spans="1:22" ht="14.15" hidden="1" customHeight="1">
      <c r="A631" s="157">
        <v>225</v>
      </c>
      <c r="B631" s="177" t="s">
        <v>56</v>
      </c>
      <c r="C631" s="177"/>
      <c r="D631" s="142" t="s">
        <v>172</v>
      </c>
      <c r="E631" s="178" t="s">
        <v>997</v>
      </c>
      <c r="F631" s="137" t="s">
        <v>998</v>
      </c>
      <c r="G631" s="137" t="s">
        <v>68</v>
      </c>
      <c r="H631" s="179" t="s">
        <v>131</v>
      </c>
      <c r="I631" s="191">
        <v>27.32</v>
      </c>
      <c r="J631" s="495">
        <v>1</v>
      </c>
      <c r="K631" s="495">
        <v>1</v>
      </c>
      <c r="L631" s="181">
        <v>80</v>
      </c>
      <c r="M631" s="181"/>
      <c r="N631" s="182" t="e">
        <f t="shared" si="36"/>
        <v>#DIV/0!</v>
      </c>
      <c r="O631" s="182">
        <f t="shared" si="37"/>
        <v>0</v>
      </c>
      <c r="P631" s="182"/>
      <c r="Q631" s="183">
        <f>IF(L631="nio",0,IF(L631&gt;0,VLOOKUP(G631,'3-Productie normen'!A:M,VLOOKUP(L631,'3-Productie normen'!N:P,2,FALSE),FALSE)))</f>
        <v>0</v>
      </c>
      <c r="R631" s="183">
        <f t="shared" si="38"/>
        <v>0</v>
      </c>
      <c r="S631" s="184">
        <f>VLOOKUP(G631,'3-Productie normen'!A:M,11,FALSE)</f>
        <v>8925.0799999999981</v>
      </c>
      <c r="T631" s="184"/>
      <c r="V631" s="140">
        <f t="shared" si="39"/>
        <v>2185.6</v>
      </c>
    </row>
    <row r="632" spans="1:22" ht="14.15" hidden="1" customHeight="1">
      <c r="A632" s="157">
        <v>226</v>
      </c>
      <c r="B632" s="177" t="s">
        <v>56</v>
      </c>
      <c r="C632" s="177"/>
      <c r="D632" s="142" t="s">
        <v>185</v>
      </c>
      <c r="E632" s="178" t="s">
        <v>999</v>
      </c>
      <c r="F632" s="137" t="s">
        <v>1000</v>
      </c>
      <c r="G632" s="137" t="s">
        <v>68</v>
      </c>
      <c r="H632" s="179" t="s">
        <v>134</v>
      </c>
      <c r="I632" s="191">
        <v>5.21</v>
      </c>
      <c r="J632" s="495">
        <v>1</v>
      </c>
      <c r="K632" s="495">
        <v>1</v>
      </c>
      <c r="L632" s="181">
        <v>80</v>
      </c>
      <c r="M632" s="181"/>
      <c r="N632" s="182" t="e">
        <f t="shared" si="36"/>
        <v>#DIV/0!</v>
      </c>
      <c r="O632" s="182">
        <f t="shared" si="37"/>
        <v>0</v>
      </c>
      <c r="P632" s="182"/>
      <c r="Q632" s="183">
        <f>IF(L632="nio",0,IF(L632&gt;0,VLOOKUP(G632,'3-Productie normen'!A:M,VLOOKUP(L632,'3-Productie normen'!N:P,2,FALSE),FALSE)))</f>
        <v>0</v>
      </c>
      <c r="R632" s="183">
        <f t="shared" si="38"/>
        <v>0</v>
      </c>
      <c r="S632" s="184">
        <f>VLOOKUP(G632,'3-Productie normen'!A:M,11,FALSE)</f>
        <v>8925.0799999999981</v>
      </c>
      <c r="T632" s="184"/>
      <c r="V632" s="140">
        <f t="shared" si="39"/>
        <v>416.8</v>
      </c>
    </row>
    <row r="633" spans="1:22" ht="14.15" hidden="1" customHeight="1">
      <c r="A633" s="157">
        <v>227</v>
      </c>
      <c r="B633" s="177" t="s">
        <v>56</v>
      </c>
      <c r="C633" s="177"/>
      <c r="D633" s="142" t="s">
        <v>185</v>
      </c>
      <c r="E633" s="178" t="s">
        <v>1001</v>
      </c>
      <c r="F633" s="137" t="s">
        <v>1000</v>
      </c>
      <c r="G633" s="137" t="s">
        <v>68</v>
      </c>
      <c r="H633" s="179" t="s">
        <v>134</v>
      </c>
      <c r="I633" s="191">
        <v>5.24</v>
      </c>
      <c r="J633" s="495">
        <v>1</v>
      </c>
      <c r="K633" s="495">
        <v>1</v>
      </c>
      <c r="L633" s="181">
        <v>80</v>
      </c>
      <c r="M633" s="181"/>
      <c r="N633" s="182" t="e">
        <f t="shared" si="36"/>
        <v>#DIV/0!</v>
      </c>
      <c r="O633" s="182">
        <f t="shared" si="37"/>
        <v>0</v>
      </c>
      <c r="P633" s="182"/>
      <c r="Q633" s="183">
        <f>IF(L633="nio",0,IF(L633&gt;0,VLOOKUP(G633,'3-Productie normen'!A:M,VLOOKUP(L633,'3-Productie normen'!N:P,2,FALSE),FALSE)))</f>
        <v>0</v>
      </c>
      <c r="R633" s="183">
        <f t="shared" si="38"/>
        <v>0</v>
      </c>
      <c r="S633" s="184">
        <f>VLOOKUP(G633,'3-Productie normen'!A:M,11,FALSE)</f>
        <v>8925.0799999999981</v>
      </c>
      <c r="T633" s="184"/>
      <c r="V633" s="140">
        <f t="shared" si="39"/>
        <v>419.20000000000005</v>
      </c>
    </row>
    <row r="634" spans="1:22" ht="14.15" hidden="1" customHeight="1">
      <c r="A634" s="157">
        <v>228</v>
      </c>
      <c r="B634" s="177" t="s">
        <v>56</v>
      </c>
      <c r="C634" s="177"/>
      <c r="D634" s="142" t="s">
        <v>185</v>
      </c>
      <c r="E634" s="178" t="s">
        <v>1002</v>
      </c>
      <c r="F634" s="137" t="s">
        <v>1003</v>
      </c>
      <c r="G634" s="137" t="s">
        <v>68</v>
      </c>
      <c r="H634" s="179" t="s">
        <v>134</v>
      </c>
      <c r="I634" s="191">
        <v>22.5</v>
      </c>
      <c r="J634" s="495">
        <v>1</v>
      </c>
      <c r="K634" s="495">
        <v>1</v>
      </c>
      <c r="L634" s="181">
        <v>80</v>
      </c>
      <c r="M634" s="181"/>
      <c r="N634" s="182" t="e">
        <f t="shared" si="36"/>
        <v>#DIV/0!</v>
      </c>
      <c r="O634" s="182">
        <f t="shared" si="37"/>
        <v>0</v>
      </c>
      <c r="P634" s="182"/>
      <c r="Q634" s="183">
        <f>IF(L634="nio",0,IF(L634&gt;0,VLOOKUP(G634,'3-Productie normen'!A:M,VLOOKUP(L634,'3-Productie normen'!N:P,2,FALSE),FALSE)))</f>
        <v>0</v>
      </c>
      <c r="R634" s="183">
        <f t="shared" si="38"/>
        <v>0</v>
      </c>
      <c r="S634" s="184">
        <f>VLOOKUP(G634,'3-Productie normen'!A:M,11,FALSE)</f>
        <v>8925.0799999999981</v>
      </c>
      <c r="T634" s="184"/>
      <c r="V634" s="140">
        <f t="shared" si="39"/>
        <v>1800</v>
      </c>
    </row>
    <row r="635" spans="1:22" ht="14.15" hidden="1" customHeight="1">
      <c r="A635" s="157">
        <v>229</v>
      </c>
      <c r="B635" s="177" t="s">
        <v>56</v>
      </c>
      <c r="C635" s="177"/>
      <c r="D635" s="142" t="s">
        <v>188</v>
      </c>
      <c r="E635" s="178" t="s">
        <v>197</v>
      </c>
      <c r="F635" s="137" t="s">
        <v>1000</v>
      </c>
      <c r="G635" s="137" t="s">
        <v>68</v>
      </c>
      <c r="H635" s="179" t="s">
        <v>131</v>
      </c>
      <c r="I635" s="191">
        <v>9.8000000000000007</v>
      </c>
      <c r="J635" s="495">
        <v>1</v>
      </c>
      <c r="K635" s="495">
        <v>1</v>
      </c>
      <c r="L635" s="181">
        <v>80</v>
      </c>
      <c r="M635" s="181"/>
      <c r="N635" s="182" t="e">
        <f t="shared" si="36"/>
        <v>#DIV/0!</v>
      </c>
      <c r="O635" s="182">
        <f t="shared" si="37"/>
        <v>0</v>
      </c>
      <c r="P635" s="182"/>
      <c r="Q635" s="183">
        <f>IF(L635="nio",0,IF(L635&gt;0,VLOOKUP(G635,'3-Productie normen'!A:M,VLOOKUP(L635,'3-Productie normen'!N:P,2,FALSE),FALSE)))</f>
        <v>0</v>
      </c>
      <c r="R635" s="183">
        <f t="shared" si="38"/>
        <v>0</v>
      </c>
      <c r="S635" s="184">
        <f>VLOOKUP(G635,'3-Productie normen'!A:M,11,FALSE)</f>
        <v>8925.0799999999981</v>
      </c>
      <c r="T635" s="184"/>
      <c r="V635" s="140">
        <f t="shared" si="39"/>
        <v>784</v>
      </c>
    </row>
    <row r="636" spans="1:22" s="47" customFormat="1" ht="14.15" hidden="1" customHeight="1">
      <c r="A636" s="157">
        <v>230</v>
      </c>
      <c r="B636" s="177" t="s">
        <v>56</v>
      </c>
      <c r="C636" s="177"/>
      <c r="D636" s="142" t="s">
        <v>188</v>
      </c>
      <c r="E636" s="178" t="s">
        <v>1004</v>
      </c>
      <c r="F636" s="137" t="s">
        <v>1005</v>
      </c>
      <c r="G636" s="137" t="s">
        <v>68</v>
      </c>
      <c r="H636" s="179" t="s">
        <v>131</v>
      </c>
      <c r="I636" s="191">
        <v>17.62</v>
      </c>
      <c r="J636" s="495">
        <v>1</v>
      </c>
      <c r="K636" s="495">
        <v>1</v>
      </c>
      <c r="L636" s="181">
        <v>80</v>
      </c>
      <c r="M636" s="181"/>
      <c r="N636" s="182" t="e">
        <f t="shared" si="36"/>
        <v>#DIV/0!</v>
      </c>
      <c r="O636" s="182">
        <f t="shared" si="37"/>
        <v>0</v>
      </c>
      <c r="P636" s="182"/>
      <c r="Q636" s="183">
        <f>IF(L636="nio",0,IF(L636&gt;0,VLOOKUP(G636,'3-Productie normen'!A:M,VLOOKUP(L636,'3-Productie normen'!N:P,2,FALSE),FALSE)))</f>
        <v>0</v>
      </c>
      <c r="R636" s="183">
        <f t="shared" si="38"/>
        <v>0</v>
      </c>
      <c r="S636" s="184">
        <f>VLOOKUP(G636,'3-Productie normen'!A:M,11,FALSE)</f>
        <v>8925.0799999999981</v>
      </c>
      <c r="T636" s="184"/>
      <c r="U636" s="4"/>
      <c r="V636" s="140">
        <f t="shared" si="39"/>
        <v>1409.6000000000001</v>
      </c>
    </row>
    <row r="637" spans="1:22" ht="14.15" hidden="1" customHeight="1">
      <c r="A637" s="157">
        <v>231</v>
      </c>
      <c r="B637" s="177" t="s">
        <v>56</v>
      </c>
      <c r="C637" s="177"/>
      <c r="D637" s="142" t="s">
        <v>188</v>
      </c>
      <c r="E637" s="178" t="s">
        <v>1006</v>
      </c>
      <c r="F637" s="137" t="s">
        <v>1005</v>
      </c>
      <c r="G637" s="137" t="s">
        <v>68</v>
      </c>
      <c r="H637" s="179" t="s">
        <v>134</v>
      </c>
      <c r="I637" s="191">
        <v>47.28</v>
      </c>
      <c r="J637" s="495">
        <v>1</v>
      </c>
      <c r="K637" s="495">
        <v>1</v>
      </c>
      <c r="L637" s="181">
        <v>80</v>
      </c>
      <c r="M637" s="181"/>
      <c r="N637" s="182" t="e">
        <f t="shared" si="36"/>
        <v>#DIV/0!</v>
      </c>
      <c r="O637" s="182">
        <f t="shared" si="37"/>
        <v>0</v>
      </c>
      <c r="P637" s="182"/>
      <c r="Q637" s="183">
        <f>IF(L637="nio",0,IF(L637&gt;0,VLOOKUP(G637,'3-Productie normen'!A:M,VLOOKUP(L637,'3-Productie normen'!N:P,2,FALSE),FALSE)))</f>
        <v>0</v>
      </c>
      <c r="R637" s="183">
        <f t="shared" si="38"/>
        <v>0</v>
      </c>
      <c r="S637" s="184">
        <f>VLOOKUP(G637,'3-Productie normen'!A:M,11,FALSE)</f>
        <v>8925.0799999999981</v>
      </c>
      <c r="T637" s="184"/>
      <c r="V637" s="140">
        <f t="shared" si="39"/>
        <v>3782.4</v>
      </c>
    </row>
    <row r="638" spans="1:22" ht="14.15" hidden="1" customHeight="1">
      <c r="A638" s="157">
        <v>232</v>
      </c>
      <c r="B638" s="177" t="s">
        <v>56</v>
      </c>
      <c r="C638" s="177"/>
      <c r="D638" s="142" t="s">
        <v>203</v>
      </c>
      <c r="E638" s="178" t="s">
        <v>210</v>
      </c>
      <c r="F638" s="177" t="s">
        <v>965</v>
      </c>
      <c r="G638" s="177" t="s">
        <v>68</v>
      </c>
      <c r="H638" s="179" t="s">
        <v>131</v>
      </c>
      <c r="I638" s="191">
        <v>33.61</v>
      </c>
      <c r="J638" s="495">
        <v>1</v>
      </c>
      <c r="K638" s="495">
        <v>1</v>
      </c>
      <c r="L638" s="181">
        <v>80</v>
      </c>
      <c r="M638" s="181"/>
      <c r="N638" s="182" t="e">
        <f t="shared" si="36"/>
        <v>#DIV/0!</v>
      </c>
      <c r="O638" s="182">
        <f t="shared" si="37"/>
        <v>0</v>
      </c>
      <c r="P638" s="182"/>
      <c r="Q638" s="183">
        <f>IF(L638="nio",0,IF(L638&gt;0,VLOOKUP(G638,'3-Productie normen'!A:M,VLOOKUP(L638,'3-Productie normen'!N:P,2,FALSE),FALSE)))</f>
        <v>0</v>
      </c>
      <c r="R638" s="183">
        <f t="shared" si="38"/>
        <v>0</v>
      </c>
      <c r="S638" s="184">
        <f>VLOOKUP(G638,'3-Productie normen'!A:M,11,FALSE)</f>
        <v>8925.0799999999981</v>
      </c>
      <c r="T638" s="184"/>
      <c r="V638" s="140">
        <f t="shared" si="39"/>
        <v>2688.8</v>
      </c>
    </row>
    <row r="639" spans="1:22" ht="14.15" hidden="1" customHeight="1">
      <c r="A639" s="157">
        <v>233</v>
      </c>
      <c r="B639" s="177" t="s">
        <v>56</v>
      </c>
      <c r="C639" s="177"/>
      <c r="D639" s="142" t="s">
        <v>203</v>
      </c>
      <c r="E639" s="178" t="s">
        <v>1007</v>
      </c>
      <c r="F639" s="177" t="s">
        <v>1008</v>
      </c>
      <c r="G639" s="177" t="s">
        <v>68</v>
      </c>
      <c r="H639" s="179" t="s">
        <v>131</v>
      </c>
      <c r="I639" s="191">
        <v>18.41</v>
      </c>
      <c r="J639" s="495">
        <v>1</v>
      </c>
      <c r="K639" s="495">
        <v>1</v>
      </c>
      <c r="L639" s="181">
        <v>80</v>
      </c>
      <c r="M639" s="181"/>
      <c r="N639" s="182" t="e">
        <f t="shared" si="36"/>
        <v>#DIV/0!</v>
      </c>
      <c r="O639" s="182">
        <f t="shared" si="37"/>
        <v>0</v>
      </c>
      <c r="P639" s="182"/>
      <c r="Q639" s="183">
        <f>IF(L639="nio",0,IF(L639&gt;0,VLOOKUP(G639,'3-Productie normen'!A:M,VLOOKUP(L639,'3-Productie normen'!N:P,2,FALSE),FALSE)))</f>
        <v>0</v>
      </c>
      <c r="R639" s="183">
        <f t="shared" si="38"/>
        <v>0</v>
      </c>
      <c r="S639" s="184">
        <f>VLOOKUP(G639,'3-Productie normen'!A:M,11,FALSE)</f>
        <v>8925.0799999999981</v>
      </c>
      <c r="T639" s="184"/>
      <c r="V639" s="140">
        <f t="shared" si="39"/>
        <v>1472.8</v>
      </c>
    </row>
    <row r="640" spans="1:22" ht="14.15" hidden="1" customHeight="1">
      <c r="A640" s="157">
        <v>234</v>
      </c>
      <c r="B640" s="177" t="s">
        <v>56</v>
      </c>
      <c r="C640" s="177"/>
      <c r="D640" s="142" t="s">
        <v>203</v>
      </c>
      <c r="E640" s="178" t="s">
        <v>1009</v>
      </c>
      <c r="F640" s="177" t="s">
        <v>1005</v>
      </c>
      <c r="G640" s="177" t="s">
        <v>68</v>
      </c>
      <c r="H640" s="179" t="s">
        <v>134</v>
      </c>
      <c r="I640" s="191">
        <v>48.51</v>
      </c>
      <c r="J640" s="495">
        <v>1</v>
      </c>
      <c r="K640" s="495">
        <v>1</v>
      </c>
      <c r="L640" s="181">
        <v>80</v>
      </c>
      <c r="M640" s="181"/>
      <c r="N640" s="182" t="e">
        <f t="shared" si="36"/>
        <v>#DIV/0!</v>
      </c>
      <c r="O640" s="182">
        <f t="shared" si="37"/>
        <v>0</v>
      </c>
      <c r="P640" s="182"/>
      <c r="Q640" s="183">
        <f>IF(L640="nio",0,IF(L640&gt;0,VLOOKUP(G640,'3-Productie normen'!A:M,VLOOKUP(L640,'3-Productie normen'!N:P,2,FALSE),FALSE)))</f>
        <v>0</v>
      </c>
      <c r="R640" s="183">
        <f t="shared" si="38"/>
        <v>0</v>
      </c>
      <c r="S640" s="184">
        <f>VLOOKUP(G640,'3-Productie normen'!A:M,11,FALSE)</f>
        <v>8925.0799999999981</v>
      </c>
      <c r="T640" s="184"/>
      <c r="V640" s="140">
        <f t="shared" si="39"/>
        <v>3880.7999999999997</v>
      </c>
    </row>
    <row r="641" spans="1:22" ht="14.15" hidden="1" customHeight="1">
      <c r="A641" s="157">
        <v>235</v>
      </c>
      <c r="B641" s="177" t="s">
        <v>56</v>
      </c>
      <c r="C641" s="177"/>
      <c r="D641" s="142" t="s">
        <v>219</v>
      </c>
      <c r="E641" s="178" t="s">
        <v>1010</v>
      </c>
      <c r="F641" s="179" t="s">
        <v>1011</v>
      </c>
      <c r="G641" s="179" t="s">
        <v>68</v>
      </c>
      <c r="H641" s="179" t="s">
        <v>284</v>
      </c>
      <c r="I641" s="191">
        <v>14.54</v>
      </c>
      <c r="J641" s="495">
        <v>1</v>
      </c>
      <c r="K641" s="495">
        <v>1</v>
      </c>
      <c r="L641" s="181">
        <v>80</v>
      </c>
      <c r="M641" s="181"/>
      <c r="N641" s="182" t="e">
        <f t="shared" si="36"/>
        <v>#DIV/0!</v>
      </c>
      <c r="O641" s="182">
        <f t="shared" si="37"/>
        <v>0</v>
      </c>
      <c r="P641" s="182"/>
      <c r="Q641" s="183">
        <f>IF(L641="nio",0,IF(L641&gt;0,VLOOKUP(G641,'3-Productie normen'!A:M,VLOOKUP(L641,'3-Productie normen'!N:P,2,FALSE),FALSE)))</f>
        <v>0</v>
      </c>
      <c r="R641" s="183">
        <f t="shared" si="38"/>
        <v>0</v>
      </c>
      <c r="S641" s="184">
        <f>VLOOKUP(G641,'3-Productie normen'!A:M,11,FALSE)</f>
        <v>8925.0799999999981</v>
      </c>
      <c r="T641" s="184"/>
      <c r="V641" s="140">
        <f t="shared" si="39"/>
        <v>1163.1999999999998</v>
      </c>
    </row>
    <row r="642" spans="1:22" ht="14.15" hidden="1" customHeight="1">
      <c r="A642" s="157">
        <v>236</v>
      </c>
      <c r="B642" s="177" t="s">
        <v>56</v>
      </c>
      <c r="C642" s="177"/>
      <c r="D642" s="142" t="s">
        <v>233</v>
      </c>
      <c r="E642" s="178" t="s">
        <v>1012</v>
      </c>
      <c r="F642" s="179" t="s">
        <v>1013</v>
      </c>
      <c r="G642" s="179" t="s">
        <v>68</v>
      </c>
      <c r="H642" s="179" t="s">
        <v>284</v>
      </c>
      <c r="I642" s="191">
        <v>22.68</v>
      </c>
      <c r="J642" s="495">
        <v>1</v>
      </c>
      <c r="K642" s="495">
        <v>1</v>
      </c>
      <c r="L642" s="181">
        <v>80</v>
      </c>
      <c r="M642" s="181"/>
      <c r="N642" s="182" t="e">
        <f t="shared" si="36"/>
        <v>#DIV/0!</v>
      </c>
      <c r="O642" s="182">
        <f t="shared" si="37"/>
        <v>0</v>
      </c>
      <c r="P642" s="182"/>
      <c r="Q642" s="183">
        <f>IF(L642="nio",0,IF(L642&gt;0,VLOOKUP(G642,'3-Productie normen'!A:M,VLOOKUP(L642,'3-Productie normen'!N:P,2,FALSE),FALSE)))</f>
        <v>0</v>
      </c>
      <c r="R642" s="183">
        <f t="shared" si="38"/>
        <v>0</v>
      </c>
      <c r="S642" s="184">
        <f>VLOOKUP(G642,'3-Productie normen'!A:M,11,FALSE)</f>
        <v>8925.0799999999981</v>
      </c>
      <c r="T642" s="184"/>
      <c r="V642" s="140">
        <f t="shared" si="39"/>
        <v>1814.4</v>
      </c>
    </row>
    <row r="643" spans="1:22" ht="14.15" hidden="1" customHeight="1">
      <c r="A643" s="157">
        <v>237</v>
      </c>
      <c r="B643" s="177" t="s">
        <v>56</v>
      </c>
      <c r="C643" s="177"/>
      <c r="D643" s="142" t="s">
        <v>419</v>
      </c>
      <c r="E643" s="178" t="s">
        <v>857</v>
      </c>
      <c r="F643" s="179" t="s">
        <v>1014</v>
      </c>
      <c r="G643" s="179" t="s">
        <v>68</v>
      </c>
      <c r="H643" s="179" t="s">
        <v>134</v>
      </c>
      <c r="I643" s="191">
        <v>20.71</v>
      </c>
      <c r="J643" s="495">
        <v>1</v>
      </c>
      <c r="K643" s="495">
        <v>1</v>
      </c>
      <c r="L643" s="181">
        <v>80</v>
      </c>
      <c r="M643" s="181"/>
      <c r="N643" s="182" t="e">
        <f t="shared" si="36"/>
        <v>#DIV/0!</v>
      </c>
      <c r="O643" s="182">
        <f t="shared" si="37"/>
        <v>0</v>
      </c>
      <c r="P643" s="182"/>
      <c r="Q643" s="183">
        <f>IF(L643="nio",0,IF(L643&gt;0,VLOOKUP(G643,'3-Productie normen'!A:M,VLOOKUP(L643,'3-Productie normen'!N:P,2,FALSE),FALSE)))</f>
        <v>0</v>
      </c>
      <c r="R643" s="183">
        <f t="shared" si="38"/>
        <v>0</v>
      </c>
      <c r="S643" s="184">
        <f>VLOOKUP(G643,'3-Productie normen'!A:M,11,FALSE)</f>
        <v>8925.0799999999981</v>
      </c>
      <c r="T643" s="184"/>
      <c r="V643" s="140">
        <f t="shared" si="39"/>
        <v>1656.8000000000002</v>
      </c>
    </row>
    <row r="644" spans="1:22" ht="14.15" hidden="1" customHeight="1">
      <c r="A644" s="157">
        <v>238</v>
      </c>
      <c r="B644" s="177" t="s">
        <v>56</v>
      </c>
      <c r="C644" s="177"/>
      <c r="D644" s="142" t="s">
        <v>419</v>
      </c>
      <c r="E644" s="178" t="s">
        <v>1015</v>
      </c>
      <c r="F644" s="179" t="s">
        <v>576</v>
      </c>
      <c r="G644" s="179" t="s">
        <v>68</v>
      </c>
      <c r="H644" s="179" t="s">
        <v>131</v>
      </c>
      <c r="I644" s="191">
        <v>54.6</v>
      </c>
      <c r="J644" s="495">
        <v>1</v>
      </c>
      <c r="K644" s="495">
        <v>1</v>
      </c>
      <c r="L644" s="181">
        <v>80</v>
      </c>
      <c r="M644" s="181"/>
      <c r="N644" s="182" t="e">
        <f t="shared" si="36"/>
        <v>#DIV/0!</v>
      </c>
      <c r="O644" s="182">
        <f t="shared" si="37"/>
        <v>0</v>
      </c>
      <c r="P644" s="182"/>
      <c r="Q644" s="183">
        <f>IF(L644="nio",0,IF(L644&gt;0,VLOOKUP(G644,'3-Productie normen'!A:M,VLOOKUP(L644,'3-Productie normen'!N:P,2,FALSE),FALSE)))</f>
        <v>0</v>
      </c>
      <c r="R644" s="183">
        <f t="shared" si="38"/>
        <v>0</v>
      </c>
      <c r="S644" s="184">
        <f>VLOOKUP(G644,'3-Productie normen'!A:M,11,FALSE)</f>
        <v>8925.0799999999981</v>
      </c>
      <c r="T644" s="184"/>
      <c r="V644" s="140">
        <f t="shared" si="39"/>
        <v>4368</v>
      </c>
    </row>
    <row r="645" spans="1:22" ht="14.15" hidden="1" customHeight="1">
      <c r="A645" s="157">
        <v>239</v>
      </c>
      <c r="B645" s="177" t="s">
        <v>56</v>
      </c>
      <c r="C645" s="177"/>
      <c r="D645" s="194" t="s">
        <v>419</v>
      </c>
      <c r="E645" s="194" t="s">
        <v>1016</v>
      </c>
      <c r="F645" s="194" t="s">
        <v>1017</v>
      </c>
      <c r="G645" s="194" t="s">
        <v>68</v>
      </c>
      <c r="H645" s="195" t="s">
        <v>131</v>
      </c>
      <c r="I645" s="194">
        <v>4.37</v>
      </c>
      <c r="J645" s="495">
        <v>1</v>
      </c>
      <c r="K645" s="495">
        <v>1</v>
      </c>
      <c r="L645" s="181">
        <v>80</v>
      </c>
      <c r="M645" s="181"/>
      <c r="N645" s="182" t="e">
        <f t="shared" si="36"/>
        <v>#DIV/0!</v>
      </c>
      <c r="O645" s="182">
        <f t="shared" si="37"/>
        <v>0</v>
      </c>
      <c r="P645" s="182"/>
      <c r="Q645" s="183">
        <f>IF(L645="nio",0,IF(L645&gt;0,VLOOKUP(G645,'3-Productie normen'!A:M,VLOOKUP(L645,'3-Productie normen'!N:P,2,FALSE),FALSE)))</f>
        <v>0</v>
      </c>
      <c r="R645" s="183">
        <f t="shared" si="38"/>
        <v>0</v>
      </c>
      <c r="S645" s="184">
        <f>VLOOKUP(G645,'3-Productie normen'!A:M,11,FALSE)</f>
        <v>8925.0799999999981</v>
      </c>
      <c r="T645" s="184"/>
      <c r="V645" s="140">
        <f t="shared" si="39"/>
        <v>349.6</v>
      </c>
    </row>
    <row r="646" spans="1:22" ht="14.15" hidden="1" customHeight="1">
      <c r="A646" s="157">
        <v>240</v>
      </c>
      <c r="B646" s="177" t="s">
        <v>56</v>
      </c>
      <c r="C646" s="177"/>
      <c r="D646" s="194" t="s">
        <v>419</v>
      </c>
      <c r="E646" s="194" t="s">
        <v>1018</v>
      </c>
      <c r="F646" s="194" t="s">
        <v>1019</v>
      </c>
      <c r="G646" s="194" t="s">
        <v>68</v>
      </c>
      <c r="H646" s="195" t="s">
        <v>131</v>
      </c>
      <c r="I646" s="194">
        <v>54.02</v>
      </c>
      <c r="J646" s="495">
        <v>1</v>
      </c>
      <c r="K646" s="495">
        <v>1</v>
      </c>
      <c r="L646" s="181">
        <v>80</v>
      </c>
      <c r="M646" s="181"/>
      <c r="N646" s="182" t="e">
        <f t="shared" si="36"/>
        <v>#DIV/0!</v>
      </c>
      <c r="O646" s="182">
        <f t="shared" si="37"/>
        <v>0</v>
      </c>
      <c r="P646" s="182"/>
      <c r="Q646" s="183">
        <f>IF(L646="nio",0,IF(L646&gt;0,VLOOKUP(G646,'3-Productie normen'!A:M,VLOOKUP(L646,'3-Productie normen'!N:P,2,FALSE),FALSE)))</f>
        <v>0</v>
      </c>
      <c r="R646" s="183">
        <f t="shared" si="38"/>
        <v>0</v>
      </c>
      <c r="S646" s="184">
        <f>VLOOKUP(G646,'3-Productie normen'!A:M,11,FALSE)</f>
        <v>8925.0799999999981</v>
      </c>
      <c r="T646" s="184"/>
      <c r="V646" s="140">
        <f t="shared" si="39"/>
        <v>4321.6000000000004</v>
      </c>
    </row>
    <row r="647" spans="1:22" ht="14.15" hidden="1" customHeight="1">
      <c r="A647" s="157">
        <v>241</v>
      </c>
      <c r="B647" s="177" t="s">
        <v>56</v>
      </c>
      <c r="C647" s="177"/>
      <c r="D647" s="194" t="s">
        <v>419</v>
      </c>
      <c r="E647" s="194" t="s">
        <v>1020</v>
      </c>
      <c r="F647" s="194" t="s">
        <v>1019</v>
      </c>
      <c r="G647" s="194" t="s">
        <v>68</v>
      </c>
      <c r="H647" s="195" t="s">
        <v>131</v>
      </c>
      <c r="I647" s="194">
        <v>58.56</v>
      </c>
      <c r="J647" s="495">
        <v>1</v>
      </c>
      <c r="K647" s="495">
        <v>1</v>
      </c>
      <c r="L647" s="181">
        <v>80</v>
      </c>
      <c r="M647" s="181"/>
      <c r="N647" s="182" t="e">
        <f t="shared" si="36"/>
        <v>#DIV/0!</v>
      </c>
      <c r="O647" s="182">
        <f t="shared" si="37"/>
        <v>0</v>
      </c>
      <c r="P647" s="182"/>
      <c r="Q647" s="183">
        <f>IF(L647="nio",0,IF(L647&gt;0,VLOOKUP(G647,'3-Productie normen'!A:M,VLOOKUP(L647,'3-Productie normen'!N:P,2,FALSE),FALSE)))</f>
        <v>0</v>
      </c>
      <c r="R647" s="183">
        <f t="shared" si="38"/>
        <v>0</v>
      </c>
      <c r="S647" s="184">
        <f>VLOOKUP(G647,'3-Productie normen'!A:M,11,FALSE)</f>
        <v>8925.0799999999981</v>
      </c>
      <c r="T647" s="184"/>
      <c r="V647" s="140">
        <f t="shared" si="39"/>
        <v>4684.8</v>
      </c>
    </row>
    <row r="648" spans="1:22" ht="14.15" hidden="1" customHeight="1">
      <c r="A648" s="157">
        <v>242</v>
      </c>
      <c r="B648" s="177" t="s">
        <v>56</v>
      </c>
      <c r="C648" s="177"/>
      <c r="D648" s="194" t="s">
        <v>419</v>
      </c>
      <c r="E648" s="194" t="s">
        <v>1021</v>
      </c>
      <c r="F648" s="194" t="s">
        <v>1022</v>
      </c>
      <c r="G648" s="194" t="s">
        <v>68</v>
      </c>
      <c r="H648" s="195" t="s">
        <v>131</v>
      </c>
      <c r="I648" s="194">
        <v>53.42</v>
      </c>
      <c r="J648" s="495">
        <v>1</v>
      </c>
      <c r="K648" s="495">
        <v>1</v>
      </c>
      <c r="L648" s="181">
        <v>80</v>
      </c>
      <c r="M648" s="181"/>
      <c r="N648" s="182" t="e">
        <f t="shared" si="36"/>
        <v>#DIV/0!</v>
      </c>
      <c r="O648" s="182">
        <f t="shared" si="37"/>
        <v>0</v>
      </c>
      <c r="P648" s="182"/>
      <c r="Q648" s="183">
        <f>IF(L648="nio",0,IF(L648&gt;0,VLOOKUP(G648,'3-Productie normen'!A:M,VLOOKUP(L648,'3-Productie normen'!N:P,2,FALSE),FALSE)))</f>
        <v>0</v>
      </c>
      <c r="R648" s="183">
        <f t="shared" si="38"/>
        <v>0</v>
      </c>
      <c r="S648" s="184">
        <f>VLOOKUP(G648,'3-Productie normen'!A:M,11,FALSE)</f>
        <v>8925.0799999999981</v>
      </c>
      <c r="T648" s="184"/>
      <c r="V648" s="140">
        <f t="shared" si="39"/>
        <v>4273.6000000000004</v>
      </c>
    </row>
    <row r="649" spans="1:22" ht="14.15" hidden="1" customHeight="1">
      <c r="A649" s="157">
        <v>243</v>
      </c>
      <c r="B649" s="177" t="s">
        <v>56</v>
      </c>
      <c r="C649" s="177"/>
      <c r="D649" s="194" t="s">
        <v>419</v>
      </c>
      <c r="E649" s="194" t="s">
        <v>1023</v>
      </c>
      <c r="F649" s="194" t="s">
        <v>1022</v>
      </c>
      <c r="G649" s="194" t="s">
        <v>68</v>
      </c>
      <c r="H649" s="195" t="s">
        <v>131</v>
      </c>
      <c r="I649" s="194">
        <v>25.18</v>
      </c>
      <c r="J649" s="495">
        <v>1</v>
      </c>
      <c r="K649" s="495">
        <v>1</v>
      </c>
      <c r="L649" s="181">
        <v>80</v>
      </c>
      <c r="M649" s="181"/>
      <c r="N649" s="182" t="e">
        <f t="shared" ref="N649:N712" si="40">IF(L649="nio",0,IF(L649&gt;0,L649*I649/Q649,0))*J649</f>
        <v>#DIV/0!</v>
      </c>
      <c r="O649" s="182">
        <f t="shared" ref="O649:O712" si="41">IF(M649&gt;0,M649*I649/R649,0)*K649</f>
        <v>0</v>
      </c>
      <c r="P649" s="182"/>
      <c r="Q649" s="183">
        <f>IF(L649="nio",0,IF(L649&gt;0,VLOOKUP(G649,'3-Productie normen'!A:M,VLOOKUP(L649,'3-Productie normen'!N:P,2,FALSE),FALSE)))</f>
        <v>0</v>
      </c>
      <c r="R649" s="183">
        <f t="shared" ref="R649:R712" si="42">IF(M649&gt;0,Q649*$R$7,0)</f>
        <v>0</v>
      </c>
      <c r="S649" s="184">
        <f>VLOOKUP(G649,'3-Productie normen'!A:M,11,FALSE)</f>
        <v>8925.0799999999981</v>
      </c>
      <c r="T649" s="184"/>
      <c r="V649" s="140">
        <f t="shared" ref="V649:V712" si="43">SUM(L649:M649)*I649</f>
        <v>2014.4</v>
      </c>
    </row>
    <row r="650" spans="1:22" ht="14.15" hidden="1" customHeight="1">
      <c r="A650" s="157">
        <v>244</v>
      </c>
      <c r="B650" s="177" t="s">
        <v>56</v>
      </c>
      <c r="C650" s="177"/>
      <c r="D650" s="194" t="s">
        <v>419</v>
      </c>
      <c r="E650" s="194" t="s">
        <v>1024</v>
      </c>
      <c r="F650" s="194" t="s">
        <v>714</v>
      </c>
      <c r="G650" s="194" t="s">
        <v>68</v>
      </c>
      <c r="H650" s="194" t="s">
        <v>131</v>
      </c>
      <c r="I650" s="194">
        <v>10.8</v>
      </c>
      <c r="J650" s="495">
        <v>1</v>
      </c>
      <c r="K650" s="495">
        <v>1</v>
      </c>
      <c r="L650" s="181">
        <v>80</v>
      </c>
      <c r="M650" s="181"/>
      <c r="N650" s="182" t="e">
        <f t="shared" si="40"/>
        <v>#DIV/0!</v>
      </c>
      <c r="O650" s="182">
        <f t="shared" si="41"/>
        <v>0</v>
      </c>
      <c r="P650" s="182"/>
      <c r="Q650" s="183">
        <f>IF(L650="nio",0,IF(L650&gt;0,VLOOKUP(G650,'3-Productie normen'!A:M,VLOOKUP(L650,'3-Productie normen'!N:P,2,FALSE),FALSE)))</f>
        <v>0</v>
      </c>
      <c r="R650" s="183">
        <f t="shared" si="42"/>
        <v>0</v>
      </c>
      <c r="S650" s="184">
        <f>VLOOKUP(G650,'3-Productie normen'!A:M,11,FALSE)</f>
        <v>8925.0799999999981</v>
      </c>
      <c r="T650" s="184"/>
      <c r="V650" s="140">
        <f t="shared" si="43"/>
        <v>864</v>
      </c>
    </row>
    <row r="651" spans="1:22" ht="14.15" hidden="1" customHeight="1">
      <c r="A651" s="157">
        <v>245</v>
      </c>
      <c r="B651" s="177" t="s">
        <v>56</v>
      </c>
      <c r="C651" s="177"/>
      <c r="D651" s="194" t="s">
        <v>419</v>
      </c>
      <c r="E651" s="194" t="s">
        <v>1025</v>
      </c>
      <c r="F651" s="194" t="s">
        <v>1026</v>
      </c>
      <c r="G651" s="194" t="s">
        <v>68</v>
      </c>
      <c r="H651" s="194" t="s">
        <v>131</v>
      </c>
      <c r="I651" s="194">
        <v>27.54</v>
      </c>
      <c r="J651" s="495">
        <v>1</v>
      </c>
      <c r="K651" s="495">
        <v>1</v>
      </c>
      <c r="L651" s="181">
        <v>80</v>
      </c>
      <c r="M651" s="181"/>
      <c r="N651" s="182" t="e">
        <f t="shared" si="40"/>
        <v>#DIV/0!</v>
      </c>
      <c r="O651" s="182">
        <f t="shared" si="41"/>
        <v>0</v>
      </c>
      <c r="P651" s="182"/>
      <c r="Q651" s="183">
        <f>IF(L651="nio",0,IF(L651&gt;0,VLOOKUP(G651,'3-Productie normen'!A:M,VLOOKUP(L651,'3-Productie normen'!N:P,2,FALSE),FALSE)))</f>
        <v>0</v>
      </c>
      <c r="R651" s="183">
        <f t="shared" si="42"/>
        <v>0</v>
      </c>
      <c r="S651" s="184">
        <f>VLOOKUP(G651,'3-Productie normen'!A:M,11,FALSE)</f>
        <v>8925.0799999999981</v>
      </c>
      <c r="T651" s="184"/>
      <c r="V651" s="140">
        <f t="shared" si="43"/>
        <v>2203.1999999999998</v>
      </c>
    </row>
    <row r="652" spans="1:22" ht="14.15" hidden="1" customHeight="1">
      <c r="A652" s="157">
        <v>246</v>
      </c>
      <c r="B652" s="177" t="s">
        <v>56</v>
      </c>
      <c r="C652" s="177"/>
      <c r="D652" s="194" t="s">
        <v>419</v>
      </c>
      <c r="E652" s="194" t="s">
        <v>1027</v>
      </c>
      <c r="F652" s="194" t="s">
        <v>1026</v>
      </c>
      <c r="G652" s="194" t="s">
        <v>68</v>
      </c>
      <c r="H652" s="194" t="s">
        <v>131</v>
      </c>
      <c r="I652" s="194">
        <v>29.96</v>
      </c>
      <c r="J652" s="495">
        <v>1</v>
      </c>
      <c r="K652" s="495">
        <v>1</v>
      </c>
      <c r="L652" s="181">
        <v>80</v>
      </c>
      <c r="M652" s="181"/>
      <c r="N652" s="182" t="e">
        <f t="shared" si="40"/>
        <v>#DIV/0!</v>
      </c>
      <c r="O652" s="182">
        <f t="shared" si="41"/>
        <v>0</v>
      </c>
      <c r="P652" s="182"/>
      <c r="Q652" s="183">
        <f>IF(L652="nio",0,IF(L652&gt;0,VLOOKUP(G652,'3-Productie normen'!A:M,VLOOKUP(L652,'3-Productie normen'!N:P,2,FALSE),FALSE)))</f>
        <v>0</v>
      </c>
      <c r="R652" s="183">
        <f t="shared" si="42"/>
        <v>0</v>
      </c>
      <c r="S652" s="184">
        <f>VLOOKUP(G652,'3-Productie normen'!A:M,11,FALSE)</f>
        <v>8925.0799999999981</v>
      </c>
      <c r="T652" s="184"/>
      <c r="V652" s="140">
        <f t="shared" si="43"/>
        <v>2396.8000000000002</v>
      </c>
    </row>
    <row r="653" spans="1:22" ht="14.15" hidden="1" customHeight="1">
      <c r="A653" s="157">
        <v>247</v>
      </c>
      <c r="B653" s="177" t="s">
        <v>56</v>
      </c>
      <c r="C653" s="177"/>
      <c r="D653" s="194" t="s">
        <v>419</v>
      </c>
      <c r="E653" s="194" t="s">
        <v>1028</v>
      </c>
      <c r="F653" s="194" t="s">
        <v>714</v>
      </c>
      <c r="G653" s="194" t="s">
        <v>68</v>
      </c>
      <c r="H653" s="194" t="s">
        <v>131</v>
      </c>
      <c r="I653" s="194">
        <v>10.8</v>
      </c>
      <c r="J653" s="495">
        <v>1</v>
      </c>
      <c r="K653" s="495">
        <v>1</v>
      </c>
      <c r="L653" s="181">
        <v>80</v>
      </c>
      <c r="M653" s="181"/>
      <c r="N653" s="182" t="e">
        <f t="shared" si="40"/>
        <v>#DIV/0!</v>
      </c>
      <c r="O653" s="182">
        <f t="shared" si="41"/>
        <v>0</v>
      </c>
      <c r="P653" s="182"/>
      <c r="Q653" s="183">
        <f>IF(L653="nio",0,IF(L653&gt;0,VLOOKUP(G653,'3-Productie normen'!A:M,VLOOKUP(L653,'3-Productie normen'!N:P,2,FALSE),FALSE)))</f>
        <v>0</v>
      </c>
      <c r="R653" s="183">
        <f t="shared" si="42"/>
        <v>0</v>
      </c>
      <c r="S653" s="184">
        <f>VLOOKUP(G653,'3-Productie normen'!A:M,11,FALSE)</f>
        <v>8925.0799999999981</v>
      </c>
      <c r="T653" s="184"/>
      <c r="V653" s="140">
        <f t="shared" si="43"/>
        <v>864</v>
      </c>
    </row>
    <row r="654" spans="1:22" ht="14.15" hidden="1" customHeight="1">
      <c r="A654" s="157">
        <v>248</v>
      </c>
      <c r="B654" s="177" t="s">
        <v>56</v>
      </c>
      <c r="C654" s="177"/>
      <c r="D654" s="194" t="s">
        <v>419</v>
      </c>
      <c r="E654" s="194" t="s">
        <v>1029</v>
      </c>
      <c r="F654" s="194" t="s">
        <v>714</v>
      </c>
      <c r="G654" s="194" t="s">
        <v>68</v>
      </c>
      <c r="H654" s="194" t="s">
        <v>131</v>
      </c>
      <c r="I654" s="194">
        <v>10.8</v>
      </c>
      <c r="J654" s="495">
        <v>1</v>
      </c>
      <c r="K654" s="495">
        <v>1</v>
      </c>
      <c r="L654" s="181">
        <v>80</v>
      </c>
      <c r="M654" s="181"/>
      <c r="N654" s="182" t="e">
        <f t="shared" si="40"/>
        <v>#DIV/0!</v>
      </c>
      <c r="O654" s="182">
        <f t="shared" si="41"/>
        <v>0</v>
      </c>
      <c r="P654" s="182"/>
      <c r="Q654" s="183">
        <f>IF(L654="nio",0,IF(L654&gt;0,VLOOKUP(G654,'3-Productie normen'!A:M,VLOOKUP(L654,'3-Productie normen'!N:P,2,FALSE),FALSE)))</f>
        <v>0</v>
      </c>
      <c r="R654" s="183">
        <f t="shared" si="42"/>
        <v>0</v>
      </c>
      <c r="S654" s="184">
        <f>VLOOKUP(G654,'3-Productie normen'!A:M,11,FALSE)</f>
        <v>8925.0799999999981</v>
      </c>
      <c r="T654" s="184"/>
      <c r="V654" s="140">
        <f t="shared" si="43"/>
        <v>864</v>
      </c>
    </row>
    <row r="655" spans="1:22" ht="14.15" hidden="1" customHeight="1">
      <c r="A655" s="157">
        <v>249</v>
      </c>
      <c r="B655" s="177" t="s">
        <v>56</v>
      </c>
      <c r="C655" s="177"/>
      <c r="D655" s="194" t="s">
        <v>419</v>
      </c>
      <c r="E655" s="194" t="s">
        <v>1030</v>
      </c>
      <c r="F655" s="194" t="s">
        <v>1026</v>
      </c>
      <c r="G655" s="194" t="s">
        <v>68</v>
      </c>
      <c r="H655" s="194" t="s">
        <v>131</v>
      </c>
      <c r="I655" s="194">
        <v>28.34</v>
      </c>
      <c r="J655" s="495">
        <v>1</v>
      </c>
      <c r="K655" s="495">
        <v>1</v>
      </c>
      <c r="L655" s="181">
        <v>80</v>
      </c>
      <c r="M655" s="181"/>
      <c r="N655" s="182" t="e">
        <f t="shared" si="40"/>
        <v>#DIV/0!</v>
      </c>
      <c r="O655" s="182">
        <f t="shared" si="41"/>
        <v>0</v>
      </c>
      <c r="P655" s="182"/>
      <c r="Q655" s="183">
        <f>IF(L655="nio",0,IF(L655&gt;0,VLOOKUP(G655,'3-Productie normen'!A:M,VLOOKUP(L655,'3-Productie normen'!N:P,2,FALSE),FALSE)))</f>
        <v>0</v>
      </c>
      <c r="R655" s="183">
        <f t="shared" si="42"/>
        <v>0</v>
      </c>
      <c r="S655" s="184">
        <f>VLOOKUP(G655,'3-Productie normen'!A:M,11,FALSE)</f>
        <v>8925.0799999999981</v>
      </c>
      <c r="T655" s="184"/>
      <c r="V655" s="140">
        <f t="shared" si="43"/>
        <v>2267.1999999999998</v>
      </c>
    </row>
    <row r="656" spans="1:22" ht="14.15" hidden="1" customHeight="1">
      <c r="A656" s="157">
        <v>250</v>
      </c>
      <c r="B656" s="177" t="s">
        <v>56</v>
      </c>
      <c r="C656" s="177"/>
      <c r="D656" s="194" t="s">
        <v>419</v>
      </c>
      <c r="E656" s="194" t="s">
        <v>1031</v>
      </c>
      <c r="F656" s="194" t="s">
        <v>978</v>
      </c>
      <c r="G656" s="194" t="s">
        <v>68</v>
      </c>
      <c r="H656" s="194" t="s">
        <v>131</v>
      </c>
      <c r="I656" s="194">
        <v>10.8</v>
      </c>
      <c r="J656" s="495">
        <v>1</v>
      </c>
      <c r="K656" s="495">
        <v>1</v>
      </c>
      <c r="L656" s="181">
        <v>80</v>
      </c>
      <c r="M656" s="181"/>
      <c r="N656" s="182" t="e">
        <f t="shared" si="40"/>
        <v>#DIV/0!</v>
      </c>
      <c r="O656" s="182">
        <f t="shared" si="41"/>
        <v>0</v>
      </c>
      <c r="P656" s="182"/>
      <c r="Q656" s="183">
        <f>IF(L656="nio",0,IF(L656&gt;0,VLOOKUP(G656,'3-Productie normen'!A:M,VLOOKUP(L656,'3-Productie normen'!N:P,2,FALSE),FALSE)))</f>
        <v>0</v>
      </c>
      <c r="R656" s="183">
        <f t="shared" si="42"/>
        <v>0</v>
      </c>
      <c r="S656" s="184">
        <f>VLOOKUP(G656,'3-Productie normen'!A:M,11,FALSE)</f>
        <v>8925.0799999999981</v>
      </c>
      <c r="T656" s="184"/>
      <c r="V656" s="140">
        <f t="shared" si="43"/>
        <v>864</v>
      </c>
    </row>
    <row r="657" spans="1:22" ht="14.15" hidden="1" customHeight="1">
      <c r="A657" s="157">
        <v>251</v>
      </c>
      <c r="B657" s="177" t="s">
        <v>56</v>
      </c>
      <c r="C657" s="177"/>
      <c r="D657" s="194" t="s">
        <v>419</v>
      </c>
      <c r="E657" s="194" t="s">
        <v>1032</v>
      </c>
      <c r="F657" s="194" t="s">
        <v>1022</v>
      </c>
      <c r="G657" s="194" t="s">
        <v>68</v>
      </c>
      <c r="H657" s="194" t="s">
        <v>131</v>
      </c>
      <c r="I657" s="194">
        <v>33.31</v>
      </c>
      <c r="J657" s="495">
        <v>1</v>
      </c>
      <c r="K657" s="495">
        <v>1</v>
      </c>
      <c r="L657" s="181">
        <v>80</v>
      </c>
      <c r="M657" s="181"/>
      <c r="N657" s="182" t="e">
        <f t="shared" si="40"/>
        <v>#DIV/0!</v>
      </c>
      <c r="O657" s="182">
        <f t="shared" si="41"/>
        <v>0</v>
      </c>
      <c r="P657" s="182"/>
      <c r="Q657" s="183">
        <f>IF(L657="nio",0,IF(L657&gt;0,VLOOKUP(G657,'3-Productie normen'!A:M,VLOOKUP(L657,'3-Productie normen'!N:P,2,FALSE),FALSE)))</f>
        <v>0</v>
      </c>
      <c r="R657" s="183">
        <f t="shared" si="42"/>
        <v>0</v>
      </c>
      <c r="S657" s="184">
        <f>VLOOKUP(G657,'3-Productie normen'!A:M,11,FALSE)</f>
        <v>8925.0799999999981</v>
      </c>
      <c r="T657" s="184"/>
      <c r="V657" s="140">
        <f t="shared" si="43"/>
        <v>2664.8</v>
      </c>
    </row>
    <row r="658" spans="1:22" ht="14.15" hidden="1" customHeight="1">
      <c r="A658" s="157">
        <v>252</v>
      </c>
      <c r="B658" s="177" t="s">
        <v>56</v>
      </c>
      <c r="C658" s="177"/>
      <c r="D658" s="194" t="s">
        <v>419</v>
      </c>
      <c r="E658" s="194" t="s">
        <v>1033</v>
      </c>
      <c r="F658" s="194" t="s">
        <v>714</v>
      </c>
      <c r="G658" s="194" t="s">
        <v>68</v>
      </c>
      <c r="H658" s="194" t="s">
        <v>131</v>
      </c>
      <c r="I658" s="194">
        <v>10.8</v>
      </c>
      <c r="J658" s="495">
        <v>1</v>
      </c>
      <c r="K658" s="495">
        <v>1</v>
      </c>
      <c r="L658" s="181">
        <v>80</v>
      </c>
      <c r="M658" s="181"/>
      <c r="N658" s="182" t="e">
        <f t="shared" si="40"/>
        <v>#DIV/0!</v>
      </c>
      <c r="O658" s="182">
        <f t="shared" si="41"/>
        <v>0</v>
      </c>
      <c r="P658" s="182"/>
      <c r="Q658" s="183">
        <f>IF(L658="nio",0,IF(L658&gt;0,VLOOKUP(G658,'3-Productie normen'!A:M,VLOOKUP(L658,'3-Productie normen'!N:P,2,FALSE),FALSE)))</f>
        <v>0</v>
      </c>
      <c r="R658" s="183">
        <f t="shared" si="42"/>
        <v>0</v>
      </c>
      <c r="S658" s="184">
        <f>VLOOKUP(G658,'3-Productie normen'!A:M,11,FALSE)</f>
        <v>8925.0799999999981</v>
      </c>
      <c r="T658" s="184"/>
      <c r="V658" s="140">
        <f t="shared" si="43"/>
        <v>864</v>
      </c>
    </row>
    <row r="659" spans="1:22" ht="14.15" hidden="1" customHeight="1">
      <c r="A659" s="157">
        <v>253</v>
      </c>
      <c r="B659" s="177" t="s">
        <v>56</v>
      </c>
      <c r="C659" s="177"/>
      <c r="D659" s="194" t="s">
        <v>419</v>
      </c>
      <c r="E659" s="194" t="s">
        <v>1034</v>
      </c>
      <c r="F659" s="194" t="s">
        <v>1026</v>
      </c>
      <c r="G659" s="194" t="s">
        <v>68</v>
      </c>
      <c r="H659" s="194" t="s">
        <v>131</v>
      </c>
      <c r="I659" s="194">
        <v>26.9</v>
      </c>
      <c r="J659" s="495">
        <v>1</v>
      </c>
      <c r="K659" s="495">
        <v>1</v>
      </c>
      <c r="L659" s="181">
        <v>80</v>
      </c>
      <c r="M659" s="181"/>
      <c r="N659" s="182" t="e">
        <f t="shared" si="40"/>
        <v>#DIV/0!</v>
      </c>
      <c r="O659" s="182">
        <f t="shared" si="41"/>
        <v>0</v>
      </c>
      <c r="P659" s="182"/>
      <c r="Q659" s="183">
        <f>IF(L659="nio",0,IF(L659&gt;0,VLOOKUP(G659,'3-Productie normen'!A:M,VLOOKUP(L659,'3-Productie normen'!N:P,2,FALSE),FALSE)))</f>
        <v>0</v>
      </c>
      <c r="R659" s="183">
        <f t="shared" si="42"/>
        <v>0</v>
      </c>
      <c r="S659" s="184">
        <f>VLOOKUP(G659,'3-Productie normen'!A:M,11,FALSE)</f>
        <v>8925.0799999999981</v>
      </c>
      <c r="T659" s="184"/>
      <c r="V659" s="140">
        <f t="shared" si="43"/>
        <v>2152</v>
      </c>
    </row>
    <row r="660" spans="1:22" ht="14.15" hidden="1" customHeight="1">
      <c r="A660" s="157">
        <v>254</v>
      </c>
      <c r="B660" s="177" t="s">
        <v>56</v>
      </c>
      <c r="C660" s="177"/>
      <c r="D660" s="194" t="s">
        <v>419</v>
      </c>
      <c r="E660" s="194" t="s">
        <v>1035</v>
      </c>
      <c r="F660" s="194" t="s">
        <v>1036</v>
      </c>
      <c r="G660" s="194" t="s">
        <v>68</v>
      </c>
      <c r="H660" s="194" t="s">
        <v>131</v>
      </c>
      <c r="I660" s="194">
        <v>31.59</v>
      </c>
      <c r="J660" s="495">
        <v>1</v>
      </c>
      <c r="K660" s="495">
        <v>1</v>
      </c>
      <c r="L660" s="181">
        <v>80</v>
      </c>
      <c r="M660" s="181"/>
      <c r="N660" s="182" t="e">
        <f t="shared" si="40"/>
        <v>#DIV/0!</v>
      </c>
      <c r="O660" s="182">
        <f t="shared" si="41"/>
        <v>0</v>
      </c>
      <c r="P660" s="182"/>
      <c r="Q660" s="183">
        <f>IF(L660="nio",0,IF(L660&gt;0,VLOOKUP(G660,'3-Productie normen'!A:M,VLOOKUP(L660,'3-Productie normen'!N:P,2,FALSE),FALSE)))</f>
        <v>0</v>
      </c>
      <c r="R660" s="183">
        <f t="shared" si="42"/>
        <v>0</v>
      </c>
      <c r="S660" s="184">
        <f>VLOOKUP(G660,'3-Productie normen'!A:M,11,FALSE)</f>
        <v>8925.0799999999981</v>
      </c>
      <c r="T660" s="184"/>
      <c r="V660" s="140">
        <f t="shared" si="43"/>
        <v>2527.1999999999998</v>
      </c>
    </row>
    <row r="661" spans="1:22" ht="14.15" hidden="1" customHeight="1">
      <c r="A661" s="157">
        <v>255</v>
      </c>
      <c r="B661" s="177" t="s">
        <v>56</v>
      </c>
      <c r="C661" s="177"/>
      <c r="D661" s="194" t="s">
        <v>419</v>
      </c>
      <c r="E661" s="194" t="s">
        <v>1037</v>
      </c>
      <c r="F661" s="194" t="s">
        <v>965</v>
      </c>
      <c r="G661" s="194" t="s">
        <v>68</v>
      </c>
      <c r="H661" s="194" t="s">
        <v>134</v>
      </c>
      <c r="I661" s="194">
        <v>15.81</v>
      </c>
      <c r="J661" s="495">
        <v>1</v>
      </c>
      <c r="K661" s="495">
        <v>1</v>
      </c>
      <c r="L661" s="181">
        <v>80</v>
      </c>
      <c r="M661" s="181"/>
      <c r="N661" s="182" t="e">
        <f t="shared" si="40"/>
        <v>#DIV/0!</v>
      </c>
      <c r="O661" s="182">
        <f t="shared" si="41"/>
        <v>0</v>
      </c>
      <c r="P661" s="182"/>
      <c r="Q661" s="183">
        <f>IF(L661="nio",0,IF(L661&gt;0,VLOOKUP(G661,'3-Productie normen'!A:M,VLOOKUP(L661,'3-Productie normen'!N:P,2,FALSE),FALSE)))</f>
        <v>0</v>
      </c>
      <c r="R661" s="183">
        <f t="shared" si="42"/>
        <v>0</v>
      </c>
      <c r="S661" s="184">
        <f>VLOOKUP(G661,'3-Productie normen'!A:M,11,FALSE)</f>
        <v>8925.0799999999981</v>
      </c>
      <c r="T661" s="184"/>
      <c r="V661" s="140">
        <f t="shared" si="43"/>
        <v>1264.8</v>
      </c>
    </row>
    <row r="662" spans="1:22" ht="14.15" hidden="1" customHeight="1">
      <c r="A662" s="157">
        <v>256</v>
      </c>
      <c r="B662" s="177" t="s">
        <v>56</v>
      </c>
      <c r="C662" s="177"/>
      <c r="D662" s="194" t="s">
        <v>419</v>
      </c>
      <c r="E662" s="194" t="s">
        <v>1038</v>
      </c>
      <c r="F662" s="194" t="s">
        <v>724</v>
      </c>
      <c r="G662" s="194" t="s">
        <v>68</v>
      </c>
      <c r="H662" s="194" t="s">
        <v>284</v>
      </c>
      <c r="I662" s="194">
        <v>30.71</v>
      </c>
      <c r="J662" s="495">
        <v>1</v>
      </c>
      <c r="K662" s="495">
        <v>1</v>
      </c>
      <c r="L662" s="181">
        <v>80</v>
      </c>
      <c r="M662" s="181"/>
      <c r="N662" s="182" t="e">
        <f t="shared" si="40"/>
        <v>#DIV/0!</v>
      </c>
      <c r="O662" s="182">
        <f t="shared" si="41"/>
        <v>0</v>
      </c>
      <c r="P662" s="182"/>
      <c r="Q662" s="183">
        <f>IF(L662="nio",0,IF(L662&gt;0,VLOOKUP(G662,'3-Productie normen'!A:M,VLOOKUP(L662,'3-Productie normen'!N:P,2,FALSE),FALSE)))</f>
        <v>0</v>
      </c>
      <c r="R662" s="183">
        <f t="shared" si="42"/>
        <v>0</v>
      </c>
      <c r="S662" s="184">
        <f>VLOOKUP(G662,'3-Productie normen'!A:M,11,FALSE)</f>
        <v>8925.0799999999981</v>
      </c>
      <c r="T662" s="184"/>
      <c r="V662" s="140">
        <f t="shared" si="43"/>
        <v>2456.8000000000002</v>
      </c>
    </row>
    <row r="663" spans="1:22" ht="14.15" hidden="1" customHeight="1">
      <c r="A663" s="157">
        <v>257</v>
      </c>
      <c r="B663" s="177" t="s">
        <v>56</v>
      </c>
      <c r="C663" s="177"/>
      <c r="D663" s="194" t="s">
        <v>245</v>
      </c>
      <c r="E663" s="194" t="s">
        <v>655</v>
      </c>
      <c r="F663" s="194" t="s">
        <v>1039</v>
      </c>
      <c r="G663" s="194" t="s">
        <v>68</v>
      </c>
      <c r="H663" s="194" t="s">
        <v>131</v>
      </c>
      <c r="I663" s="194">
        <v>6.11</v>
      </c>
      <c r="J663" s="495">
        <v>1</v>
      </c>
      <c r="K663" s="495">
        <v>1</v>
      </c>
      <c r="L663" s="181">
        <v>80</v>
      </c>
      <c r="M663" s="181"/>
      <c r="N663" s="182" t="e">
        <f t="shared" si="40"/>
        <v>#DIV/0!</v>
      </c>
      <c r="O663" s="182">
        <f t="shared" si="41"/>
        <v>0</v>
      </c>
      <c r="P663" s="182"/>
      <c r="Q663" s="183">
        <f>IF(L663="nio",0,IF(L663&gt;0,VLOOKUP(G663,'3-Productie normen'!A:M,VLOOKUP(L663,'3-Productie normen'!N:P,2,FALSE),FALSE)))</f>
        <v>0</v>
      </c>
      <c r="R663" s="183">
        <f t="shared" si="42"/>
        <v>0</v>
      </c>
      <c r="S663" s="184">
        <f>VLOOKUP(G663,'3-Productie normen'!A:M,11,FALSE)</f>
        <v>8925.0799999999981</v>
      </c>
      <c r="T663" s="184"/>
      <c r="V663" s="140">
        <f t="shared" si="43"/>
        <v>488.8</v>
      </c>
    </row>
    <row r="664" spans="1:22" ht="14.15" hidden="1" customHeight="1">
      <c r="A664" s="157">
        <v>258</v>
      </c>
      <c r="B664" s="177" t="s">
        <v>56</v>
      </c>
      <c r="C664" s="177"/>
      <c r="D664" s="194" t="s">
        <v>245</v>
      </c>
      <c r="E664" s="194" t="s">
        <v>657</v>
      </c>
      <c r="F664" s="194" t="s">
        <v>1040</v>
      </c>
      <c r="G664" s="194" t="s">
        <v>68</v>
      </c>
      <c r="H664" s="194" t="s">
        <v>131</v>
      </c>
      <c r="I664" s="194">
        <v>6.11</v>
      </c>
      <c r="J664" s="495">
        <v>1</v>
      </c>
      <c r="K664" s="495">
        <v>1</v>
      </c>
      <c r="L664" s="181">
        <v>80</v>
      </c>
      <c r="M664" s="181"/>
      <c r="N664" s="182" t="e">
        <f t="shared" si="40"/>
        <v>#DIV/0!</v>
      </c>
      <c r="O664" s="182">
        <f t="shared" si="41"/>
        <v>0</v>
      </c>
      <c r="P664" s="182"/>
      <c r="Q664" s="183">
        <f>IF(L664="nio",0,IF(L664&gt;0,VLOOKUP(G664,'3-Productie normen'!A:M,VLOOKUP(L664,'3-Productie normen'!N:P,2,FALSE),FALSE)))</f>
        <v>0</v>
      </c>
      <c r="R664" s="183">
        <f t="shared" si="42"/>
        <v>0</v>
      </c>
      <c r="S664" s="184">
        <f>VLOOKUP(G664,'3-Productie normen'!A:M,11,FALSE)</f>
        <v>8925.0799999999981</v>
      </c>
      <c r="T664" s="184"/>
      <c r="V664" s="140">
        <f t="shared" si="43"/>
        <v>488.8</v>
      </c>
    </row>
    <row r="665" spans="1:22" ht="14.15" hidden="1" customHeight="1">
      <c r="A665" s="157">
        <v>259</v>
      </c>
      <c r="B665" s="177" t="s">
        <v>56</v>
      </c>
      <c r="C665" s="177"/>
      <c r="D665" s="194" t="s">
        <v>245</v>
      </c>
      <c r="E665" s="196" t="s">
        <v>664</v>
      </c>
      <c r="F665" s="196" t="s">
        <v>1041</v>
      </c>
      <c r="G665" s="196" t="s">
        <v>68</v>
      </c>
      <c r="H665" s="194" t="s">
        <v>134</v>
      </c>
      <c r="I665" s="194">
        <v>67.16</v>
      </c>
      <c r="J665" s="495">
        <v>1</v>
      </c>
      <c r="K665" s="495">
        <v>1</v>
      </c>
      <c r="L665" s="181">
        <v>80</v>
      </c>
      <c r="M665" s="181"/>
      <c r="N665" s="182" t="e">
        <f t="shared" si="40"/>
        <v>#DIV/0!</v>
      </c>
      <c r="O665" s="182">
        <f t="shared" si="41"/>
        <v>0</v>
      </c>
      <c r="P665" s="182"/>
      <c r="Q665" s="183">
        <f>IF(L665="nio",0,IF(L665&gt;0,VLOOKUP(G665,'3-Productie normen'!A:M,VLOOKUP(L665,'3-Productie normen'!N:P,2,FALSE),FALSE)))</f>
        <v>0</v>
      </c>
      <c r="R665" s="183">
        <f t="shared" si="42"/>
        <v>0</v>
      </c>
      <c r="S665" s="184">
        <f>VLOOKUP(G665,'3-Productie normen'!A:M,11,FALSE)</f>
        <v>8925.0799999999981</v>
      </c>
      <c r="T665" s="184"/>
      <c r="V665" s="140">
        <f t="shared" si="43"/>
        <v>5372.7999999999993</v>
      </c>
    </row>
    <row r="666" spans="1:22" ht="14.15" hidden="1" customHeight="1">
      <c r="A666" s="157">
        <v>260</v>
      </c>
      <c r="B666" s="177" t="s">
        <v>56</v>
      </c>
      <c r="C666" s="177"/>
      <c r="D666" s="194" t="s">
        <v>245</v>
      </c>
      <c r="E666" s="194" t="s">
        <v>1042</v>
      </c>
      <c r="F666" s="194" t="s">
        <v>216</v>
      </c>
      <c r="G666" s="194" t="s">
        <v>68</v>
      </c>
      <c r="H666" s="194" t="s">
        <v>134</v>
      </c>
      <c r="I666" s="194">
        <v>27.4</v>
      </c>
      <c r="J666" s="495">
        <v>1</v>
      </c>
      <c r="K666" s="495">
        <v>1</v>
      </c>
      <c r="L666" s="181">
        <v>80</v>
      </c>
      <c r="M666" s="181"/>
      <c r="N666" s="182" t="e">
        <f t="shared" si="40"/>
        <v>#DIV/0!</v>
      </c>
      <c r="O666" s="182">
        <f t="shared" si="41"/>
        <v>0</v>
      </c>
      <c r="P666" s="182"/>
      <c r="Q666" s="183">
        <f>IF(L666="nio",0,IF(L666&gt;0,VLOOKUP(G666,'3-Productie normen'!A:M,VLOOKUP(L666,'3-Productie normen'!N:P,2,FALSE),FALSE)))</f>
        <v>0</v>
      </c>
      <c r="R666" s="183">
        <f t="shared" si="42"/>
        <v>0</v>
      </c>
      <c r="S666" s="184">
        <f>VLOOKUP(G666,'3-Productie normen'!A:M,11,FALSE)</f>
        <v>8925.0799999999981</v>
      </c>
      <c r="T666" s="184"/>
      <c r="V666" s="140">
        <f t="shared" si="43"/>
        <v>2192</v>
      </c>
    </row>
    <row r="667" spans="1:22" ht="14.15" hidden="1" customHeight="1">
      <c r="A667" s="157">
        <v>261</v>
      </c>
      <c r="B667" s="177" t="s">
        <v>56</v>
      </c>
      <c r="C667" s="177"/>
      <c r="D667" s="194" t="s">
        <v>245</v>
      </c>
      <c r="E667" s="194" t="s">
        <v>1043</v>
      </c>
      <c r="F667" s="194" t="s">
        <v>1044</v>
      </c>
      <c r="G667" s="194" t="s">
        <v>68</v>
      </c>
      <c r="H667" s="194" t="s">
        <v>131</v>
      </c>
      <c r="I667" s="194">
        <v>17.86</v>
      </c>
      <c r="J667" s="495">
        <v>1</v>
      </c>
      <c r="K667" s="495">
        <v>1</v>
      </c>
      <c r="L667" s="181">
        <v>80</v>
      </c>
      <c r="M667" s="181"/>
      <c r="N667" s="182" t="e">
        <f t="shared" si="40"/>
        <v>#DIV/0!</v>
      </c>
      <c r="O667" s="182">
        <f t="shared" si="41"/>
        <v>0</v>
      </c>
      <c r="P667" s="182"/>
      <c r="Q667" s="183">
        <f>IF(L667="nio",0,IF(L667&gt;0,VLOOKUP(G667,'3-Productie normen'!A:M,VLOOKUP(L667,'3-Productie normen'!N:P,2,FALSE),FALSE)))</f>
        <v>0</v>
      </c>
      <c r="R667" s="183">
        <f t="shared" si="42"/>
        <v>0</v>
      </c>
      <c r="S667" s="184">
        <f>VLOOKUP(G667,'3-Productie normen'!A:M,11,FALSE)</f>
        <v>8925.0799999999981</v>
      </c>
      <c r="T667" s="184"/>
      <c r="V667" s="140">
        <f t="shared" si="43"/>
        <v>1428.8</v>
      </c>
    </row>
    <row r="668" spans="1:22" ht="14.15" hidden="1" customHeight="1">
      <c r="A668" s="157">
        <v>262</v>
      </c>
      <c r="B668" s="177" t="s">
        <v>56</v>
      </c>
      <c r="C668" s="177"/>
      <c r="D668" s="194" t="s">
        <v>245</v>
      </c>
      <c r="E668" s="194" t="s">
        <v>1045</v>
      </c>
      <c r="F668" s="194" t="s">
        <v>1041</v>
      </c>
      <c r="G668" s="194" t="s">
        <v>68</v>
      </c>
      <c r="H668" s="194" t="s">
        <v>131</v>
      </c>
      <c r="I668" s="194">
        <v>21.92</v>
      </c>
      <c r="J668" s="495">
        <v>1</v>
      </c>
      <c r="K668" s="495">
        <v>1</v>
      </c>
      <c r="L668" s="181">
        <v>80</v>
      </c>
      <c r="M668" s="181"/>
      <c r="N668" s="182" t="e">
        <f t="shared" si="40"/>
        <v>#DIV/0!</v>
      </c>
      <c r="O668" s="182">
        <f t="shared" si="41"/>
        <v>0</v>
      </c>
      <c r="P668" s="182"/>
      <c r="Q668" s="183">
        <f>IF(L668="nio",0,IF(L668&gt;0,VLOOKUP(G668,'3-Productie normen'!A:M,VLOOKUP(L668,'3-Productie normen'!N:P,2,FALSE),FALSE)))</f>
        <v>0</v>
      </c>
      <c r="R668" s="183">
        <f t="shared" si="42"/>
        <v>0</v>
      </c>
      <c r="S668" s="184">
        <f>VLOOKUP(G668,'3-Productie normen'!A:M,11,FALSE)</f>
        <v>8925.0799999999981</v>
      </c>
      <c r="T668" s="184"/>
      <c r="V668" s="140">
        <f t="shared" si="43"/>
        <v>1753.6000000000001</v>
      </c>
    </row>
    <row r="669" spans="1:22" ht="14.15" hidden="1" customHeight="1">
      <c r="A669" s="157">
        <v>263</v>
      </c>
      <c r="B669" s="177" t="s">
        <v>56</v>
      </c>
      <c r="C669" s="177"/>
      <c r="D669" s="194" t="s">
        <v>245</v>
      </c>
      <c r="E669" s="194" t="s">
        <v>1046</v>
      </c>
      <c r="F669" s="194" t="s">
        <v>998</v>
      </c>
      <c r="G669" s="194" t="s">
        <v>68</v>
      </c>
      <c r="H669" s="194" t="s">
        <v>131</v>
      </c>
      <c r="I669" s="194">
        <v>26.44</v>
      </c>
      <c r="J669" s="495">
        <v>1</v>
      </c>
      <c r="K669" s="495">
        <v>1</v>
      </c>
      <c r="L669" s="181">
        <v>80</v>
      </c>
      <c r="M669" s="181"/>
      <c r="N669" s="182" t="e">
        <f t="shared" si="40"/>
        <v>#DIV/0!</v>
      </c>
      <c r="O669" s="182">
        <f t="shared" si="41"/>
        <v>0</v>
      </c>
      <c r="P669" s="182"/>
      <c r="Q669" s="183">
        <f>IF(L669="nio",0,IF(L669&gt;0,VLOOKUP(G669,'3-Productie normen'!A:M,VLOOKUP(L669,'3-Productie normen'!N:P,2,FALSE),FALSE)))</f>
        <v>0</v>
      </c>
      <c r="R669" s="183">
        <f t="shared" si="42"/>
        <v>0</v>
      </c>
      <c r="S669" s="184">
        <f>VLOOKUP(G669,'3-Productie normen'!A:M,11,FALSE)</f>
        <v>8925.0799999999981</v>
      </c>
      <c r="T669" s="184"/>
      <c r="V669" s="140">
        <f t="shared" si="43"/>
        <v>2115.2000000000003</v>
      </c>
    </row>
    <row r="670" spans="1:22" ht="14.15" hidden="1" customHeight="1">
      <c r="A670" s="157">
        <v>264</v>
      </c>
      <c r="B670" s="177" t="s">
        <v>56</v>
      </c>
      <c r="C670" s="177"/>
      <c r="D670" s="194" t="s">
        <v>249</v>
      </c>
      <c r="E670" s="194" t="s">
        <v>1047</v>
      </c>
      <c r="F670" s="194" t="s">
        <v>1048</v>
      </c>
      <c r="G670" s="194" t="s">
        <v>68</v>
      </c>
      <c r="H670" s="194" t="s">
        <v>134</v>
      </c>
      <c r="I670" s="194">
        <v>25.79</v>
      </c>
      <c r="J670" s="495">
        <v>1</v>
      </c>
      <c r="K670" s="495">
        <v>1</v>
      </c>
      <c r="L670" s="181">
        <v>80</v>
      </c>
      <c r="M670" s="181"/>
      <c r="N670" s="182" t="e">
        <f t="shared" si="40"/>
        <v>#DIV/0!</v>
      </c>
      <c r="O670" s="182">
        <f t="shared" si="41"/>
        <v>0</v>
      </c>
      <c r="P670" s="182"/>
      <c r="Q670" s="183">
        <f>IF(L670="nio",0,IF(L670&gt;0,VLOOKUP(G670,'3-Productie normen'!A:M,VLOOKUP(L670,'3-Productie normen'!N:P,2,FALSE),FALSE)))</f>
        <v>0</v>
      </c>
      <c r="R670" s="183">
        <f t="shared" si="42"/>
        <v>0</v>
      </c>
      <c r="S670" s="184">
        <f>VLOOKUP(G670,'3-Productie normen'!A:M,11,FALSE)</f>
        <v>8925.0799999999981</v>
      </c>
      <c r="T670" s="184"/>
      <c r="V670" s="140">
        <f t="shared" si="43"/>
        <v>2063.1999999999998</v>
      </c>
    </row>
    <row r="671" spans="1:22" ht="14.15" hidden="1" customHeight="1">
      <c r="A671" s="157">
        <v>265</v>
      </c>
      <c r="B671" s="177" t="s">
        <v>56</v>
      </c>
      <c r="C671" s="177"/>
      <c r="D671" s="194" t="s">
        <v>249</v>
      </c>
      <c r="E671" s="194" t="s">
        <v>1049</v>
      </c>
      <c r="F671" s="194" t="s">
        <v>1050</v>
      </c>
      <c r="G671" s="194" t="s">
        <v>68</v>
      </c>
      <c r="H671" s="194" t="s">
        <v>131</v>
      </c>
      <c r="I671" s="194">
        <v>17.86</v>
      </c>
      <c r="J671" s="495">
        <v>1</v>
      </c>
      <c r="K671" s="495">
        <v>1</v>
      </c>
      <c r="L671" s="181">
        <v>80</v>
      </c>
      <c r="M671" s="181"/>
      <c r="N671" s="182" t="e">
        <f t="shared" si="40"/>
        <v>#DIV/0!</v>
      </c>
      <c r="O671" s="182">
        <f t="shared" si="41"/>
        <v>0</v>
      </c>
      <c r="P671" s="182"/>
      <c r="Q671" s="183">
        <f>IF(L671="nio",0,IF(L671&gt;0,VLOOKUP(G671,'3-Productie normen'!A:M,VLOOKUP(L671,'3-Productie normen'!N:P,2,FALSE),FALSE)))</f>
        <v>0</v>
      </c>
      <c r="R671" s="183">
        <f t="shared" si="42"/>
        <v>0</v>
      </c>
      <c r="S671" s="184">
        <f>VLOOKUP(G671,'3-Productie normen'!A:M,11,FALSE)</f>
        <v>8925.0799999999981</v>
      </c>
      <c r="T671" s="184"/>
      <c r="V671" s="140">
        <f t="shared" si="43"/>
        <v>1428.8</v>
      </c>
    </row>
    <row r="672" spans="1:22" ht="14.15" hidden="1" customHeight="1">
      <c r="A672" s="157">
        <v>266</v>
      </c>
      <c r="B672" s="177" t="s">
        <v>56</v>
      </c>
      <c r="C672" s="177"/>
      <c r="D672" s="194" t="s">
        <v>249</v>
      </c>
      <c r="E672" s="194" t="s">
        <v>1051</v>
      </c>
      <c r="F672" s="194" t="s">
        <v>1050</v>
      </c>
      <c r="G672" s="194" t="s">
        <v>68</v>
      </c>
      <c r="H672" s="194" t="s">
        <v>134</v>
      </c>
      <c r="I672" s="194">
        <v>62.49</v>
      </c>
      <c r="J672" s="495">
        <v>1</v>
      </c>
      <c r="K672" s="495">
        <v>1</v>
      </c>
      <c r="L672" s="181">
        <v>80</v>
      </c>
      <c r="M672" s="181"/>
      <c r="N672" s="182" t="e">
        <f t="shared" si="40"/>
        <v>#DIV/0!</v>
      </c>
      <c r="O672" s="182">
        <f t="shared" si="41"/>
        <v>0</v>
      </c>
      <c r="P672" s="182"/>
      <c r="Q672" s="183">
        <f>IF(L672="nio",0,IF(L672&gt;0,VLOOKUP(G672,'3-Productie normen'!A:M,VLOOKUP(L672,'3-Productie normen'!N:P,2,FALSE),FALSE)))</f>
        <v>0</v>
      </c>
      <c r="R672" s="183">
        <f t="shared" si="42"/>
        <v>0</v>
      </c>
      <c r="S672" s="184">
        <f>VLOOKUP(G672,'3-Productie normen'!A:M,11,FALSE)</f>
        <v>8925.0799999999981</v>
      </c>
      <c r="T672" s="184"/>
      <c r="V672" s="140">
        <f t="shared" si="43"/>
        <v>4999.2</v>
      </c>
    </row>
    <row r="673" spans="1:22" ht="14.15" hidden="1" customHeight="1">
      <c r="A673" s="157">
        <v>267</v>
      </c>
      <c r="B673" s="177" t="s">
        <v>56</v>
      </c>
      <c r="C673" s="177"/>
      <c r="D673" s="194" t="s">
        <v>249</v>
      </c>
      <c r="E673" s="194" t="s">
        <v>1052</v>
      </c>
      <c r="F673" s="194" t="s">
        <v>1050</v>
      </c>
      <c r="G673" s="194" t="s">
        <v>68</v>
      </c>
      <c r="H673" s="194" t="s">
        <v>134</v>
      </c>
      <c r="I673" s="194">
        <v>21.6</v>
      </c>
      <c r="J673" s="495">
        <v>1</v>
      </c>
      <c r="K673" s="495">
        <v>1</v>
      </c>
      <c r="L673" s="181">
        <v>80</v>
      </c>
      <c r="M673" s="181"/>
      <c r="N673" s="182" t="e">
        <f t="shared" si="40"/>
        <v>#DIV/0!</v>
      </c>
      <c r="O673" s="182">
        <f t="shared" si="41"/>
        <v>0</v>
      </c>
      <c r="P673" s="182"/>
      <c r="Q673" s="183">
        <f>IF(L673="nio",0,IF(L673&gt;0,VLOOKUP(G673,'3-Productie normen'!A:M,VLOOKUP(L673,'3-Productie normen'!N:P,2,FALSE),FALSE)))</f>
        <v>0</v>
      </c>
      <c r="R673" s="183">
        <f t="shared" si="42"/>
        <v>0</v>
      </c>
      <c r="S673" s="184">
        <f>VLOOKUP(G673,'3-Productie normen'!A:M,11,FALSE)</f>
        <v>8925.0799999999981</v>
      </c>
      <c r="T673" s="184"/>
      <c r="V673" s="140">
        <f t="shared" si="43"/>
        <v>1728</v>
      </c>
    </row>
    <row r="674" spans="1:22" ht="14.15" hidden="1" customHeight="1">
      <c r="A674" s="157">
        <v>268</v>
      </c>
      <c r="B674" s="177" t="s">
        <v>56</v>
      </c>
      <c r="C674" s="177"/>
      <c r="D674" s="194" t="s">
        <v>249</v>
      </c>
      <c r="E674" s="194" t="s">
        <v>1053</v>
      </c>
      <c r="F674" s="194" t="s">
        <v>1050</v>
      </c>
      <c r="G674" s="194" t="s">
        <v>68</v>
      </c>
      <c r="H674" s="194" t="s">
        <v>134</v>
      </c>
      <c r="I674" s="194">
        <v>26.68</v>
      </c>
      <c r="J674" s="495">
        <v>1</v>
      </c>
      <c r="K674" s="495">
        <v>1</v>
      </c>
      <c r="L674" s="181">
        <v>80</v>
      </c>
      <c r="M674" s="181"/>
      <c r="N674" s="182" t="e">
        <f t="shared" si="40"/>
        <v>#DIV/0!</v>
      </c>
      <c r="O674" s="182">
        <f t="shared" si="41"/>
        <v>0</v>
      </c>
      <c r="P674" s="182"/>
      <c r="Q674" s="183">
        <f>IF(L674="nio",0,IF(L674&gt;0,VLOOKUP(G674,'3-Productie normen'!A:M,VLOOKUP(L674,'3-Productie normen'!N:P,2,FALSE),FALSE)))</f>
        <v>0</v>
      </c>
      <c r="R674" s="183">
        <f t="shared" si="42"/>
        <v>0</v>
      </c>
      <c r="S674" s="184">
        <f>VLOOKUP(G674,'3-Productie normen'!A:M,11,FALSE)</f>
        <v>8925.0799999999981</v>
      </c>
      <c r="T674" s="184"/>
      <c r="V674" s="140">
        <f t="shared" si="43"/>
        <v>2134.4</v>
      </c>
    </row>
    <row r="675" spans="1:22" ht="14.15" hidden="1" customHeight="1">
      <c r="A675" s="157">
        <v>269</v>
      </c>
      <c r="B675" s="177" t="s">
        <v>56</v>
      </c>
      <c r="C675" s="177"/>
      <c r="D675" s="194" t="s">
        <v>262</v>
      </c>
      <c r="E675" s="194" t="s">
        <v>1054</v>
      </c>
      <c r="F675" s="194" t="s">
        <v>1055</v>
      </c>
      <c r="G675" s="194" t="s">
        <v>68</v>
      </c>
      <c r="H675" s="194" t="s">
        <v>1056</v>
      </c>
      <c r="I675" s="194">
        <v>11.11</v>
      </c>
      <c r="J675" s="495">
        <v>1</v>
      </c>
      <c r="K675" s="495">
        <v>1</v>
      </c>
      <c r="L675" s="181">
        <v>80</v>
      </c>
      <c r="M675" s="181"/>
      <c r="N675" s="182" t="e">
        <f t="shared" si="40"/>
        <v>#DIV/0!</v>
      </c>
      <c r="O675" s="182">
        <f t="shared" si="41"/>
        <v>0</v>
      </c>
      <c r="P675" s="182"/>
      <c r="Q675" s="183">
        <f>IF(L675="nio",0,IF(L675&gt;0,VLOOKUP(G675,'3-Productie normen'!A:M,VLOOKUP(L675,'3-Productie normen'!N:P,2,FALSE),FALSE)))</f>
        <v>0</v>
      </c>
      <c r="R675" s="183">
        <f t="shared" si="42"/>
        <v>0</v>
      </c>
      <c r="S675" s="184">
        <f>VLOOKUP(G675,'3-Productie normen'!A:M,11,FALSE)</f>
        <v>8925.0799999999981</v>
      </c>
      <c r="T675" s="184"/>
      <c r="V675" s="140">
        <f t="shared" si="43"/>
        <v>888.8</v>
      </c>
    </row>
    <row r="676" spans="1:22" ht="14.15" hidden="1" customHeight="1">
      <c r="A676" s="157">
        <v>270</v>
      </c>
      <c r="B676" s="177" t="s">
        <v>56</v>
      </c>
      <c r="C676" s="177"/>
      <c r="D676" s="194" t="s">
        <v>262</v>
      </c>
      <c r="E676" s="194" t="s">
        <v>1057</v>
      </c>
      <c r="F676" s="194" t="s">
        <v>1058</v>
      </c>
      <c r="G676" s="194" t="s">
        <v>68</v>
      </c>
      <c r="H676" s="194" t="s">
        <v>134</v>
      </c>
      <c r="I676" s="194">
        <v>17.97</v>
      </c>
      <c r="J676" s="495">
        <v>1</v>
      </c>
      <c r="K676" s="495">
        <v>1</v>
      </c>
      <c r="L676" s="181">
        <v>80</v>
      </c>
      <c r="M676" s="181"/>
      <c r="N676" s="182" t="e">
        <f t="shared" si="40"/>
        <v>#DIV/0!</v>
      </c>
      <c r="O676" s="182">
        <f t="shared" si="41"/>
        <v>0</v>
      </c>
      <c r="P676" s="182"/>
      <c r="Q676" s="183">
        <f>IF(L676="nio",0,IF(L676&gt;0,VLOOKUP(G676,'3-Productie normen'!A:M,VLOOKUP(L676,'3-Productie normen'!N:P,2,FALSE),FALSE)))</f>
        <v>0</v>
      </c>
      <c r="R676" s="183">
        <f t="shared" si="42"/>
        <v>0</v>
      </c>
      <c r="S676" s="184">
        <f>VLOOKUP(G676,'3-Productie normen'!A:M,11,FALSE)</f>
        <v>8925.0799999999981</v>
      </c>
      <c r="T676" s="184"/>
      <c r="V676" s="140">
        <f t="shared" si="43"/>
        <v>1437.6</v>
      </c>
    </row>
    <row r="677" spans="1:22" ht="14.15" hidden="1" customHeight="1">
      <c r="A677" s="157">
        <v>271</v>
      </c>
      <c r="B677" s="177" t="s">
        <v>56</v>
      </c>
      <c r="C677" s="177"/>
      <c r="D677" s="194" t="s">
        <v>265</v>
      </c>
      <c r="E677" s="194" t="s">
        <v>820</v>
      </c>
      <c r="F677" s="194" t="s">
        <v>1059</v>
      </c>
      <c r="G677" s="194" t="s">
        <v>68</v>
      </c>
      <c r="H677" s="194" t="s">
        <v>134</v>
      </c>
      <c r="I677" s="194">
        <v>12.27</v>
      </c>
      <c r="J677" s="495">
        <v>1</v>
      </c>
      <c r="K677" s="495">
        <v>1</v>
      </c>
      <c r="L677" s="181">
        <v>80</v>
      </c>
      <c r="M677" s="181"/>
      <c r="N677" s="182" t="e">
        <f t="shared" si="40"/>
        <v>#DIV/0!</v>
      </c>
      <c r="O677" s="182">
        <f t="shared" si="41"/>
        <v>0</v>
      </c>
      <c r="P677" s="182"/>
      <c r="Q677" s="183">
        <f>IF(L677="nio",0,IF(L677&gt;0,VLOOKUP(G677,'3-Productie normen'!A:M,VLOOKUP(L677,'3-Productie normen'!N:P,2,FALSE),FALSE)))</f>
        <v>0</v>
      </c>
      <c r="R677" s="183">
        <f t="shared" si="42"/>
        <v>0</v>
      </c>
      <c r="S677" s="184">
        <f>VLOOKUP(G677,'3-Productie normen'!A:M,11,FALSE)</f>
        <v>8925.0799999999981</v>
      </c>
      <c r="T677" s="184"/>
      <c r="V677" s="140">
        <f t="shared" si="43"/>
        <v>981.59999999999991</v>
      </c>
    </row>
    <row r="678" spans="1:22" ht="14.15" hidden="1" customHeight="1">
      <c r="A678" s="157">
        <v>272</v>
      </c>
      <c r="B678" s="177" t="s">
        <v>56</v>
      </c>
      <c r="C678" s="177"/>
      <c r="D678" s="194" t="s">
        <v>265</v>
      </c>
      <c r="E678" s="194" t="s">
        <v>266</v>
      </c>
      <c r="F678" s="194" t="s">
        <v>965</v>
      </c>
      <c r="G678" s="194" t="s">
        <v>68</v>
      </c>
      <c r="H678" s="194" t="s">
        <v>131</v>
      </c>
      <c r="I678" s="194">
        <v>24</v>
      </c>
      <c r="J678" s="495">
        <v>1</v>
      </c>
      <c r="K678" s="495">
        <v>1</v>
      </c>
      <c r="L678" s="181">
        <v>80</v>
      </c>
      <c r="M678" s="181"/>
      <c r="N678" s="182" t="e">
        <f t="shared" si="40"/>
        <v>#DIV/0!</v>
      </c>
      <c r="O678" s="182">
        <f t="shared" si="41"/>
        <v>0</v>
      </c>
      <c r="P678" s="182"/>
      <c r="Q678" s="183">
        <f>IF(L678="nio",0,IF(L678&gt;0,VLOOKUP(G678,'3-Productie normen'!A:M,VLOOKUP(L678,'3-Productie normen'!N:P,2,FALSE),FALSE)))</f>
        <v>0</v>
      </c>
      <c r="R678" s="183">
        <f t="shared" si="42"/>
        <v>0</v>
      </c>
      <c r="S678" s="184">
        <f>VLOOKUP(G678,'3-Productie normen'!A:M,11,FALSE)</f>
        <v>8925.0799999999981</v>
      </c>
      <c r="T678" s="184"/>
      <c r="V678" s="140">
        <f t="shared" si="43"/>
        <v>1920</v>
      </c>
    </row>
    <row r="679" spans="1:22" ht="14.15" hidden="1" customHeight="1">
      <c r="A679" s="157">
        <v>273</v>
      </c>
      <c r="B679" s="177" t="s">
        <v>56</v>
      </c>
      <c r="C679" s="177"/>
      <c r="D679" s="194" t="s">
        <v>265</v>
      </c>
      <c r="E679" s="194" t="s">
        <v>1060</v>
      </c>
      <c r="F679" s="194" t="s">
        <v>1061</v>
      </c>
      <c r="G679" s="194" t="s">
        <v>68</v>
      </c>
      <c r="H679" s="194" t="s">
        <v>134</v>
      </c>
      <c r="I679" s="194">
        <v>69.599999999999994</v>
      </c>
      <c r="J679" s="495">
        <v>1</v>
      </c>
      <c r="K679" s="495">
        <v>1</v>
      </c>
      <c r="L679" s="181">
        <v>80</v>
      </c>
      <c r="M679" s="181"/>
      <c r="N679" s="182" t="e">
        <f t="shared" si="40"/>
        <v>#DIV/0!</v>
      </c>
      <c r="O679" s="182">
        <f t="shared" si="41"/>
        <v>0</v>
      </c>
      <c r="P679" s="182"/>
      <c r="Q679" s="183">
        <f>IF(L679="nio",0,IF(L679&gt;0,VLOOKUP(G679,'3-Productie normen'!A:M,VLOOKUP(L679,'3-Productie normen'!N:P,2,FALSE),FALSE)))</f>
        <v>0</v>
      </c>
      <c r="R679" s="183">
        <f t="shared" si="42"/>
        <v>0</v>
      </c>
      <c r="S679" s="184">
        <f>VLOOKUP(G679,'3-Productie normen'!A:M,11,FALSE)</f>
        <v>8925.0799999999981</v>
      </c>
      <c r="T679" s="184"/>
      <c r="V679" s="140">
        <f t="shared" si="43"/>
        <v>5568</v>
      </c>
    </row>
    <row r="680" spans="1:22" ht="14.15" hidden="1" customHeight="1">
      <c r="A680" s="157">
        <v>274</v>
      </c>
      <c r="B680" s="177" t="s">
        <v>56</v>
      </c>
      <c r="C680" s="177"/>
      <c r="D680" s="194" t="s">
        <v>265</v>
      </c>
      <c r="E680" s="194" t="s">
        <v>1062</v>
      </c>
      <c r="F680" s="194" t="s">
        <v>1063</v>
      </c>
      <c r="G680" s="194" t="s">
        <v>68</v>
      </c>
      <c r="H680" s="194" t="s">
        <v>134</v>
      </c>
      <c r="I680" s="194">
        <v>50.85</v>
      </c>
      <c r="J680" s="495">
        <v>1</v>
      </c>
      <c r="K680" s="495">
        <v>1</v>
      </c>
      <c r="L680" s="181">
        <v>80</v>
      </c>
      <c r="M680" s="181"/>
      <c r="N680" s="182" t="e">
        <f t="shared" si="40"/>
        <v>#DIV/0!</v>
      </c>
      <c r="O680" s="182">
        <f t="shared" si="41"/>
        <v>0</v>
      </c>
      <c r="P680" s="182"/>
      <c r="Q680" s="183">
        <f>IF(L680="nio",0,IF(L680&gt;0,VLOOKUP(G680,'3-Productie normen'!A:M,VLOOKUP(L680,'3-Productie normen'!N:P,2,FALSE),FALSE)))</f>
        <v>0</v>
      </c>
      <c r="R680" s="183">
        <f t="shared" si="42"/>
        <v>0</v>
      </c>
      <c r="S680" s="184">
        <f>VLOOKUP(G680,'3-Productie normen'!A:M,11,FALSE)</f>
        <v>8925.0799999999981</v>
      </c>
      <c r="T680" s="184"/>
      <c r="V680" s="140">
        <f t="shared" si="43"/>
        <v>4068</v>
      </c>
    </row>
    <row r="681" spans="1:22" ht="14.15" hidden="1" customHeight="1">
      <c r="A681" s="157">
        <v>275</v>
      </c>
      <c r="B681" s="177" t="s">
        <v>56</v>
      </c>
      <c r="C681" s="177"/>
      <c r="D681" s="194" t="s">
        <v>265</v>
      </c>
      <c r="E681" s="194" t="s">
        <v>1064</v>
      </c>
      <c r="F681" s="194" t="s">
        <v>1065</v>
      </c>
      <c r="G681" s="194" t="s">
        <v>68</v>
      </c>
      <c r="H681" s="194" t="s">
        <v>134</v>
      </c>
      <c r="I681" s="194">
        <v>32.26</v>
      </c>
      <c r="J681" s="495">
        <v>1</v>
      </c>
      <c r="K681" s="495">
        <v>1</v>
      </c>
      <c r="L681" s="181">
        <v>80</v>
      </c>
      <c r="M681" s="181"/>
      <c r="N681" s="182" t="e">
        <f t="shared" si="40"/>
        <v>#DIV/0!</v>
      </c>
      <c r="O681" s="182">
        <f t="shared" si="41"/>
        <v>0</v>
      </c>
      <c r="P681" s="182"/>
      <c r="Q681" s="183">
        <f>IF(L681="nio",0,IF(L681&gt;0,VLOOKUP(G681,'3-Productie normen'!A:M,VLOOKUP(L681,'3-Productie normen'!N:P,2,FALSE),FALSE)))</f>
        <v>0</v>
      </c>
      <c r="R681" s="183">
        <f t="shared" si="42"/>
        <v>0</v>
      </c>
      <c r="S681" s="184">
        <f>VLOOKUP(G681,'3-Productie normen'!A:M,11,FALSE)</f>
        <v>8925.0799999999981</v>
      </c>
      <c r="T681" s="184"/>
      <c r="V681" s="140">
        <f t="shared" si="43"/>
        <v>2580.7999999999997</v>
      </c>
    </row>
    <row r="682" spans="1:22" ht="14.15" hidden="1" customHeight="1">
      <c r="A682" s="157">
        <v>276</v>
      </c>
      <c r="B682" s="177" t="s">
        <v>56</v>
      </c>
      <c r="C682" s="177"/>
      <c r="D682" s="194" t="s">
        <v>265</v>
      </c>
      <c r="E682" s="194" t="s">
        <v>1066</v>
      </c>
      <c r="F682" s="194" t="s">
        <v>1067</v>
      </c>
      <c r="G682" s="194" t="s">
        <v>68</v>
      </c>
      <c r="H682" s="194" t="s">
        <v>134</v>
      </c>
      <c r="I682" s="194">
        <v>33.53</v>
      </c>
      <c r="J682" s="495">
        <v>1</v>
      </c>
      <c r="K682" s="495">
        <v>1</v>
      </c>
      <c r="L682" s="181">
        <v>80</v>
      </c>
      <c r="M682" s="181"/>
      <c r="N682" s="182" t="e">
        <f t="shared" si="40"/>
        <v>#DIV/0!</v>
      </c>
      <c r="O682" s="182">
        <f t="shared" si="41"/>
        <v>0</v>
      </c>
      <c r="P682" s="182"/>
      <c r="Q682" s="183">
        <f>IF(L682="nio",0,IF(L682&gt;0,VLOOKUP(G682,'3-Productie normen'!A:M,VLOOKUP(L682,'3-Productie normen'!N:P,2,FALSE),FALSE)))</f>
        <v>0</v>
      </c>
      <c r="R682" s="183">
        <f t="shared" si="42"/>
        <v>0</v>
      </c>
      <c r="S682" s="184">
        <f>VLOOKUP(G682,'3-Productie normen'!A:M,11,FALSE)</f>
        <v>8925.0799999999981</v>
      </c>
      <c r="T682" s="184"/>
      <c r="V682" s="140">
        <f t="shared" si="43"/>
        <v>2682.4</v>
      </c>
    </row>
    <row r="683" spans="1:22" ht="14.15" hidden="1" customHeight="1">
      <c r="A683" s="157">
        <v>277</v>
      </c>
      <c r="B683" s="177" t="s">
        <v>56</v>
      </c>
      <c r="C683" s="177"/>
      <c r="D683" s="194" t="s">
        <v>279</v>
      </c>
      <c r="E683" s="194" t="s">
        <v>280</v>
      </c>
      <c r="F683" s="194" t="s">
        <v>1026</v>
      </c>
      <c r="G683" s="194" t="s">
        <v>68</v>
      </c>
      <c r="H683" s="194" t="s">
        <v>131</v>
      </c>
      <c r="I683" s="194">
        <v>12.41</v>
      </c>
      <c r="J683" s="495">
        <v>1</v>
      </c>
      <c r="K683" s="495">
        <v>1</v>
      </c>
      <c r="L683" s="181">
        <v>80</v>
      </c>
      <c r="M683" s="181"/>
      <c r="N683" s="182" t="e">
        <f t="shared" si="40"/>
        <v>#DIV/0!</v>
      </c>
      <c r="O683" s="182">
        <f t="shared" si="41"/>
        <v>0</v>
      </c>
      <c r="P683" s="182"/>
      <c r="Q683" s="183">
        <f>IF(L683="nio",0,IF(L683&gt;0,VLOOKUP(G683,'3-Productie normen'!A:M,VLOOKUP(L683,'3-Productie normen'!N:P,2,FALSE),FALSE)))</f>
        <v>0</v>
      </c>
      <c r="R683" s="183">
        <f t="shared" si="42"/>
        <v>0</v>
      </c>
      <c r="S683" s="184">
        <f>VLOOKUP(G683,'3-Productie normen'!A:M,11,FALSE)</f>
        <v>8925.0799999999981</v>
      </c>
      <c r="T683" s="184"/>
      <c r="V683" s="140">
        <f t="shared" si="43"/>
        <v>992.8</v>
      </c>
    </row>
    <row r="684" spans="1:22" ht="14.15" hidden="1" customHeight="1">
      <c r="A684" s="157">
        <v>278</v>
      </c>
      <c r="B684" s="177" t="s">
        <v>56</v>
      </c>
      <c r="C684" s="177"/>
      <c r="D684" s="194" t="s">
        <v>279</v>
      </c>
      <c r="E684" s="194" t="s">
        <v>281</v>
      </c>
      <c r="F684" s="194" t="s">
        <v>965</v>
      </c>
      <c r="G684" s="194" t="s">
        <v>68</v>
      </c>
      <c r="H684" s="194" t="s">
        <v>131</v>
      </c>
      <c r="I684" s="194">
        <v>12.26</v>
      </c>
      <c r="J684" s="495">
        <v>1</v>
      </c>
      <c r="K684" s="495">
        <v>1</v>
      </c>
      <c r="L684" s="181">
        <v>80</v>
      </c>
      <c r="M684" s="181"/>
      <c r="N684" s="182" t="e">
        <f t="shared" si="40"/>
        <v>#DIV/0!</v>
      </c>
      <c r="O684" s="182">
        <f t="shared" si="41"/>
        <v>0</v>
      </c>
      <c r="P684" s="182"/>
      <c r="Q684" s="183">
        <f>IF(L684="nio",0,IF(L684&gt;0,VLOOKUP(G684,'3-Productie normen'!A:M,VLOOKUP(L684,'3-Productie normen'!N:P,2,FALSE),FALSE)))</f>
        <v>0</v>
      </c>
      <c r="R684" s="183">
        <f t="shared" si="42"/>
        <v>0</v>
      </c>
      <c r="S684" s="184">
        <f>VLOOKUP(G684,'3-Productie normen'!A:M,11,FALSE)</f>
        <v>8925.0799999999981</v>
      </c>
      <c r="T684" s="184"/>
      <c r="V684" s="140">
        <f t="shared" si="43"/>
        <v>980.8</v>
      </c>
    </row>
    <row r="685" spans="1:22" ht="14.15" hidden="1" customHeight="1">
      <c r="A685" s="157">
        <v>279</v>
      </c>
      <c r="B685" s="177" t="s">
        <v>56</v>
      </c>
      <c r="C685" s="177"/>
      <c r="D685" s="194" t="s">
        <v>279</v>
      </c>
      <c r="E685" s="194" t="s">
        <v>686</v>
      </c>
      <c r="F685" s="194" t="s">
        <v>1068</v>
      </c>
      <c r="G685" s="194" t="s">
        <v>68</v>
      </c>
      <c r="H685" s="194" t="s">
        <v>131</v>
      </c>
      <c r="I685" s="194">
        <v>12.41</v>
      </c>
      <c r="J685" s="495">
        <v>1</v>
      </c>
      <c r="K685" s="495">
        <v>1</v>
      </c>
      <c r="L685" s="181">
        <v>80</v>
      </c>
      <c r="M685" s="181"/>
      <c r="N685" s="182" t="e">
        <f t="shared" si="40"/>
        <v>#DIV/0!</v>
      </c>
      <c r="O685" s="182">
        <f t="shared" si="41"/>
        <v>0</v>
      </c>
      <c r="P685" s="182"/>
      <c r="Q685" s="183">
        <f>IF(L685="nio",0,IF(L685&gt;0,VLOOKUP(G685,'3-Productie normen'!A:M,VLOOKUP(L685,'3-Productie normen'!N:P,2,FALSE),FALSE)))</f>
        <v>0</v>
      </c>
      <c r="R685" s="183">
        <f t="shared" si="42"/>
        <v>0</v>
      </c>
      <c r="S685" s="184">
        <f>VLOOKUP(G685,'3-Productie normen'!A:M,11,FALSE)</f>
        <v>8925.0799999999981</v>
      </c>
      <c r="T685" s="184"/>
      <c r="V685" s="140">
        <f t="shared" si="43"/>
        <v>992.8</v>
      </c>
    </row>
    <row r="686" spans="1:22" ht="14.15" hidden="1" customHeight="1">
      <c r="A686" s="157">
        <v>280</v>
      </c>
      <c r="B686" s="177" t="s">
        <v>56</v>
      </c>
      <c r="C686" s="177"/>
      <c r="D686" s="194" t="s">
        <v>279</v>
      </c>
      <c r="E686" s="194" t="s">
        <v>741</v>
      </c>
      <c r="F686" s="194" t="s">
        <v>1069</v>
      </c>
      <c r="G686" s="194" t="s">
        <v>68</v>
      </c>
      <c r="H686" s="194" t="s">
        <v>131</v>
      </c>
      <c r="I686" s="194">
        <v>25.73</v>
      </c>
      <c r="J686" s="495">
        <v>1</v>
      </c>
      <c r="K686" s="495">
        <v>1</v>
      </c>
      <c r="L686" s="181">
        <v>80</v>
      </c>
      <c r="M686" s="181"/>
      <c r="N686" s="182" t="e">
        <f t="shared" si="40"/>
        <v>#DIV/0!</v>
      </c>
      <c r="O686" s="182">
        <f t="shared" si="41"/>
        <v>0</v>
      </c>
      <c r="P686" s="182"/>
      <c r="Q686" s="183">
        <f>IF(L686="nio",0,IF(L686&gt;0,VLOOKUP(G686,'3-Productie normen'!A:M,VLOOKUP(L686,'3-Productie normen'!N:P,2,FALSE),FALSE)))</f>
        <v>0</v>
      </c>
      <c r="R686" s="183">
        <f t="shared" si="42"/>
        <v>0</v>
      </c>
      <c r="S686" s="184">
        <f>VLOOKUP(G686,'3-Productie normen'!A:M,11,FALSE)</f>
        <v>8925.0799999999981</v>
      </c>
      <c r="T686" s="184"/>
      <c r="V686" s="140">
        <f t="shared" si="43"/>
        <v>2058.4</v>
      </c>
    </row>
    <row r="687" spans="1:22" ht="14.15" hidden="1" customHeight="1">
      <c r="A687" s="157">
        <v>281</v>
      </c>
      <c r="B687" s="177" t="s">
        <v>56</v>
      </c>
      <c r="C687" s="177"/>
      <c r="D687" s="194" t="s">
        <v>279</v>
      </c>
      <c r="E687" s="194" t="s">
        <v>786</v>
      </c>
      <c r="F687" s="194" t="s">
        <v>1070</v>
      </c>
      <c r="G687" s="194" t="s">
        <v>68</v>
      </c>
      <c r="H687" s="194" t="s">
        <v>131</v>
      </c>
      <c r="I687" s="194">
        <v>33.700000000000003</v>
      </c>
      <c r="J687" s="495">
        <v>1</v>
      </c>
      <c r="K687" s="495">
        <v>1</v>
      </c>
      <c r="L687" s="181">
        <v>80</v>
      </c>
      <c r="M687" s="181"/>
      <c r="N687" s="182" t="e">
        <f t="shared" si="40"/>
        <v>#DIV/0!</v>
      </c>
      <c r="O687" s="182">
        <f t="shared" si="41"/>
        <v>0</v>
      </c>
      <c r="P687" s="182"/>
      <c r="Q687" s="183">
        <f>IF(L687="nio",0,IF(L687&gt;0,VLOOKUP(G687,'3-Productie normen'!A:M,VLOOKUP(L687,'3-Productie normen'!N:P,2,FALSE),FALSE)))</f>
        <v>0</v>
      </c>
      <c r="R687" s="183">
        <f t="shared" si="42"/>
        <v>0</v>
      </c>
      <c r="S687" s="184">
        <f>VLOOKUP(G687,'3-Productie normen'!A:M,11,FALSE)</f>
        <v>8925.0799999999981</v>
      </c>
      <c r="T687" s="184"/>
      <c r="V687" s="140">
        <f t="shared" si="43"/>
        <v>2696</v>
      </c>
    </row>
    <row r="688" spans="1:22" ht="14.15" hidden="1" customHeight="1">
      <c r="A688" s="157">
        <v>282</v>
      </c>
      <c r="B688" s="177" t="s">
        <v>56</v>
      </c>
      <c r="C688" s="177"/>
      <c r="D688" s="194" t="s">
        <v>279</v>
      </c>
      <c r="E688" s="194" t="s">
        <v>788</v>
      </c>
      <c r="F688" s="194" t="s">
        <v>1071</v>
      </c>
      <c r="G688" s="194" t="s">
        <v>68</v>
      </c>
      <c r="H688" s="194" t="s">
        <v>134</v>
      </c>
      <c r="I688" s="194">
        <v>33.61</v>
      </c>
      <c r="J688" s="495">
        <v>1</v>
      </c>
      <c r="K688" s="495">
        <v>1</v>
      </c>
      <c r="L688" s="181">
        <v>80</v>
      </c>
      <c r="M688" s="181"/>
      <c r="N688" s="182" t="e">
        <f t="shared" si="40"/>
        <v>#DIV/0!</v>
      </c>
      <c r="O688" s="182">
        <f t="shared" si="41"/>
        <v>0</v>
      </c>
      <c r="P688" s="182"/>
      <c r="Q688" s="183">
        <f>IF(L688="nio",0,IF(L688&gt;0,VLOOKUP(G688,'3-Productie normen'!A:M,VLOOKUP(L688,'3-Productie normen'!N:P,2,FALSE),FALSE)))</f>
        <v>0</v>
      </c>
      <c r="R688" s="183">
        <f t="shared" si="42"/>
        <v>0</v>
      </c>
      <c r="S688" s="184">
        <f>VLOOKUP(G688,'3-Productie normen'!A:M,11,FALSE)</f>
        <v>8925.0799999999981</v>
      </c>
      <c r="T688" s="184"/>
      <c r="V688" s="140">
        <f t="shared" si="43"/>
        <v>2688.8</v>
      </c>
    </row>
    <row r="689" spans="1:22" ht="14.15" hidden="1" customHeight="1">
      <c r="A689" s="157">
        <v>283</v>
      </c>
      <c r="B689" s="177" t="s">
        <v>56</v>
      </c>
      <c r="C689" s="177"/>
      <c r="D689" s="194" t="s">
        <v>279</v>
      </c>
      <c r="E689" s="194" t="s">
        <v>789</v>
      </c>
      <c r="F689" s="194" t="s">
        <v>1072</v>
      </c>
      <c r="G689" s="194" t="s">
        <v>68</v>
      </c>
      <c r="H689" s="194" t="s">
        <v>134</v>
      </c>
      <c r="I689" s="194">
        <v>33.71</v>
      </c>
      <c r="J689" s="495">
        <v>1</v>
      </c>
      <c r="K689" s="495">
        <v>1</v>
      </c>
      <c r="L689" s="181">
        <v>80</v>
      </c>
      <c r="M689" s="181"/>
      <c r="N689" s="182" t="e">
        <f t="shared" si="40"/>
        <v>#DIV/0!</v>
      </c>
      <c r="O689" s="182">
        <f t="shared" si="41"/>
        <v>0</v>
      </c>
      <c r="P689" s="182"/>
      <c r="Q689" s="183">
        <f>IF(L689="nio",0,IF(L689&gt;0,VLOOKUP(G689,'3-Productie normen'!A:M,VLOOKUP(L689,'3-Productie normen'!N:P,2,FALSE),FALSE)))</f>
        <v>0</v>
      </c>
      <c r="R689" s="183">
        <f t="shared" si="42"/>
        <v>0</v>
      </c>
      <c r="S689" s="184">
        <f>VLOOKUP(G689,'3-Productie normen'!A:M,11,FALSE)</f>
        <v>8925.0799999999981</v>
      </c>
      <c r="T689" s="184"/>
      <c r="V689" s="140">
        <f t="shared" si="43"/>
        <v>2696.8</v>
      </c>
    </row>
    <row r="690" spans="1:22" ht="14.15" hidden="1" customHeight="1">
      <c r="A690" s="157">
        <v>284</v>
      </c>
      <c r="B690" s="177" t="s">
        <v>56</v>
      </c>
      <c r="C690" s="177"/>
      <c r="D690" s="194" t="s">
        <v>279</v>
      </c>
      <c r="E690" s="194" t="s">
        <v>795</v>
      </c>
      <c r="F690" s="194" t="s">
        <v>1058</v>
      </c>
      <c r="G690" s="194" t="s">
        <v>68</v>
      </c>
      <c r="H690" s="194" t="s">
        <v>134</v>
      </c>
      <c r="I690" s="194">
        <v>36.42</v>
      </c>
      <c r="J690" s="495">
        <v>1</v>
      </c>
      <c r="K690" s="495">
        <v>1</v>
      </c>
      <c r="L690" s="181">
        <v>80</v>
      </c>
      <c r="M690" s="181"/>
      <c r="N690" s="182" t="e">
        <f t="shared" si="40"/>
        <v>#DIV/0!</v>
      </c>
      <c r="O690" s="182">
        <f t="shared" si="41"/>
        <v>0</v>
      </c>
      <c r="P690" s="182"/>
      <c r="Q690" s="183">
        <f>IF(L690="nio",0,IF(L690&gt;0,VLOOKUP(G690,'3-Productie normen'!A:M,VLOOKUP(L690,'3-Productie normen'!N:P,2,FALSE),FALSE)))</f>
        <v>0</v>
      </c>
      <c r="R690" s="183">
        <f t="shared" si="42"/>
        <v>0</v>
      </c>
      <c r="S690" s="184">
        <f>VLOOKUP(G690,'3-Productie normen'!A:M,11,FALSE)</f>
        <v>8925.0799999999981</v>
      </c>
      <c r="T690" s="184"/>
      <c r="V690" s="140">
        <f t="shared" si="43"/>
        <v>2913.6000000000004</v>
      </c>
    </row>
    <row r="691" spans="1:22" ht="14.15" hidden="1" customHeight="1">
      <c r="A691" s="157">
        <v>285</v>
      </c>
      <c r="B691" s="177" t="s">
        <v>56</v>
      </c>
      <c r="C691" s="177"/>
      <c r="D691" s="194" t="s">
        <v>279</v>
      </c>
      <c r="E691" s="194" t="s">
        <v>795</v>
      </c>
      <c r="F691" s="194" t="s">
        <v>1058</v>
      </c>
      <c r="G691" s="194" t="s">
        <v>68</v>
      </c>
      <c r="H691" s="194" t="s">
        <v>284</v>
      </c>
      <c r="I691" s="194">
        <v>41.64</v>
      </c>
      <c r="J691" s="495">
        <v>1</v>
      </c>
      <c r="K691" s="495">
        <v>1</v>
      </c>
      <c r="L691" s="181">
        <v>80</v>
      </c>
      <c r="M691" s="181"/>
      <c r="N691" s="182" t="e">
        <f t="shared" si="40"/>
        <v>#DIV/0!</v>
      </c>
      <c r="O691" s="182">
        <f t="shared" si="41"/>
        <v>0</v>
      </c>
      <c r="P691" s="182"/>
      <c r="Q691" s="183">
        <f>IF(L691="nio",0,IF(L691&gt;0,VLOOKUP(G691,'3-Productie normen'!A:M,VLOOKUP(L691,'3-Productie normen'!N:P,2,FALSE),FALSE)))</f>
        <v>0</v>
      </c>
      <c r="R691" s="183">
        <f t="shared" si="42"/>
        <v>0</v>
      </c>
      <c r="S691" s="184">
        <f>VLOOKUP(G691,'3-Productie normen'!A:M,11,FALSE)</f>
        <v>8925.0799999999981</v>
      </c>
      <c r="T691" s="184"/>
      <c r="V691" s="140">
        <f t="shared" si="43"/>
        <v>3331.2</v>
      </c>
    </row>
    <row r="692" spans="1:22" ht="14.15" hidden="1" customHeight="1">
      <c r="A692" s="157">
        <v>286</v>
      </c>
      <c r="B692" s="177" t="s">
        <v>56</v>
      </c>
      <c r="C692" s="177"/>
      <c r="D692" s="194" t="s">
        <v>147</v>
      </c>
      <c r="E692" s="194" t="s">
        <v>405</v>
      </c>
      <c r="F692" s="194" t="s">
        <v>382</v>
      </c>
      <c r="G692" s="498" t="s">
        <v>70</v>
      </c>
      <c r="H692" s="194" t="s">
        <v>288</v>
      </c>
      <c r="I692" s="194">
        <v>3.63</v>
      </c>
      <c r="J692" s="495">
        <v>1</v>
      </c>
      <c r="K692" s="495">
        <v>1</v>
      </c>
      <c r="L692" s="181">
        <v>200</v>
      </c>
      <c r="M692" s="181">
        <v>200</v>
      </c>
      <c r="N692" s="182" t="e">
        <f t="shared" si="40"/>
        <v>#DIV/0!</v>
      </c>
      <c r="O692" s="182" t="e">
        <f t="shared" si="41"/>
        <v>#DIV/0!</v>
      </c>
      <c r="P692" s="182"/>
      <c r="Q692" s="183">
        <f>IF(L692="nio",0,IF(L692&gt;0,VLOOKUP(G692,'3-Productie normen'!A:M,VLOOKUP(L692,'3-Productie normen'!N:P,2,FALSE),FALSE)))</f>
        <v>0</v>
      </c>
      <c r="R692" s="183">
        <f t="shared" si="42"/>
        <v>0</v>
      </c>
      <c r="S692" s="184">
        <f>VLOOKUP(G692,'3-Productie normen'!A:M,11,FALSE)</f>
        <v>1422.95</v>
      </c>
      <c r="T692" s="184"/>
      <c r="V692" s="140">
        <f t="shared" si="43"/>
        <v>1452</v>
      </c>
    </row>
    <row r="693" spans="1:22" ht="14.15" hidden="1" customHeight="1">
      <c r="A693" s="157">
        <v>287</v>
      </c>
      <c r="B693" s="177" t="s">
        <v>56</v>
      </c>
      <c r="C693" s="177"/>
      <c r="D693" s="194" t="s">
        <v>147</v>
      </c>
      <c r="E693" s="194" t="s">
        <v>406</v>
      </c>
      <c r="F693" s="194" t="s">
        <v>377</v>
      </c>
      <c r="G693" s="498" t="s">
        <v>70</v>
      </c>
      <c r="H693" s="194" t="s">
        <v>288</v>
      </c>
      <c r="I693" s="194">
        <v>10.02</v>
      </c>
      <c r="J693" s="495">
        <v>1</v>
      </c>
      <c r="K693" s="495">
        <v>1</v>
      </c>
      <c r="L693" s="181">
        <v>200</v>
      </c>
      <c r="M693" s="181">
        <v>200</v>
      </c>
      <c r="N693" s="182" t="e">
        <f t="shared" si="40"/>
        <v>#DIV/0!</v>
      </c>
      <c r="O693" s="182" t="e">
        <f t="shared" si="41"/>
        <v>#DIV/0!</v>
      </c>
      <c r="P693" s="182"/>
      <c r="Q693" s="183">
        <f>IF(L693="nio",0,IF(L693&gt;0,VLOOKUP(G693,'3-Productie normen'!A:M,VLOOKUP(L693,'3-Productie normen'!N:P,2,FALSE),FALSE)))</f>
        <v>0</v>
      </c>
      <c r="R693" s="183">
        <f t="shared" si="42"/>
        <v>0</v>
      </c>
      <c r="S693" s="184">
        <f>VLOOKUP(G693,'3-Productie normen'!A:M,11,FALSE)</f>
        <v>1422.95</v>
      </c>
      <c r="T693" s="184"/>
      <c r="V693" s="140">
        <f t="shared" si="43"/>
        <v>4008</v>
      </c>
    </row>
    <row r="694" spans="1:22" ht="14.15" hidden="1" customHeight="1">
      <c r="A694" s="157">
        <v>288</v>
      </c>
      <c r="B694" s="177" t="s">
        <v>56</v>
      </c>
      <c r="C694" s="177"/>
      <c r="D694" s="194" t="s">
        <v>147</v>
      </c>
      <c r="E694" s="194" t="s">
        <v>1073</v>
      </c>
      <c r="F694" s="194" t="s">
        <v>379</v>
      </c>
      <c r="G694" s="498" t="s">
        <v>70</v>
      </c>
      <c r="H694" s="194" t="s">
        <v>288</v>
      </c>
      <c r="I694" s="194">
        <v>10.01</v>
      </c>
      <c r="J694" s="495">
        <v>1</v>
      </c>
      <c r="K694" s="495">
        <v>1</v>
      </c>
      <c r="L694" s="181">
        <v>200</v>
      </c>
      <c r="M694" s="181">
        <v>200</v>
      </c>
      <c r="N694" s="182" t="e">
        <f t="shared" si="40"/>
        <v>#DIV/0!</v>
      </c>
      <c r="O694" s="182" t="e">
        <f t="shared" si="41"/>
        <v>#DIV/0!</v>
      </c>
      <c r="P694" s="182"/>
      <c r="Q694" s="183">
        <f>IF(L694="nio",0,IF(L694&gt;0,VLOOKUP(G694,'3-Productie normen'!A:M,VLOOKUP(L694,'3-Productie normen'!N:P,2,FALSE),FALSE)))</f>
        <v>0</v>
      </c>
      <c r="R694" s="183">
        <f t="shared" si="42"/>
        <v>0</v>
      </c>
      <c r="S694" s="184">
        <f>VLOOKUP(G694,'3-Productie normen'!A:M,11,FALSE)</f>
        <v>1422.95</v>
      </c>
      <c r="T694" s="184"/>
      <c r="V694" s="140">
        <f t="shared" si="43"/>
        <v>4004</v>
      </c>
    </row>
    <row r="695" spans="1:22" ht="14.15" hidden="1" customHeight="1">
      <c r="A695" s="157">
        <v>289</v>
      </c>
      <c r="B695" s="177" t="s">
        <v>56</v>
      </c>
      <c r="C695" s="177"/>
      <c r="D695" s="194" t="s">
        <v>172</v>
      </c>
      <c r="E695" s="194" t="s">
        <v>407</v>
      </c>
      <c r="F695" s="194" t="s">
        <v>382</v>
      </c>
      <c r="G695" s="498" t="s">
        <v>70</v>
      </c>
      <c r="H695" s="194" t="s">
        <v>288</v>
      </c>
      <c r="I695" s="194">
        <v>3.63</v>
      </c>
      <c r="J695" s="495">
        <v>1</v>
      </c>
      <c r="K695" s="495">
        <v>1</v>
      </c>
      <c r="L695" s="181">
        <v>200</v>
      </c>
      <c r="M695" s="181">
        <v>200</v>
      </c>
      <c r="N695" s="182" t="e">
        <f t="shared" si="40"/>
        <v>#DIV/0!</v>
      </c>
      <c r="O695" s="182" t="e">
        <f t="shared" si="41"/>
        <v>#DIV/0!</v>
      </c>
      <c r="P695" s="182"/>
      <c r="Q695" s="183">
        <f>IF(L695="nio",0,IF(L695&gt;0,VLOOKUP(G695,'3-Productie normen'!A:M,VLOOKUP(L695,'3-Productie normen'!N:P,2,FALSE),FALSE)))</f>
        <v>0</v>
      </c>
      <c r="R695" s="183">
        <f t="shared" si="42"/>
        <v>0</v>
      </c>
      <c r="S695" s="184">
        <f>VLOOKUP(G695,'3-Productie normen'!A:M,11,FALSE)</f>
        <v>1422.95</v>
      </c>
      <c r="T695" s="184"/>
      <c r="V695" s="140">
        <f t="shared" si="43"/>
        <v>1452</v>
      </c>
    </row>
    <row r="696" spans="1:22" ht="14.15" hidden="1" customHeight="1">
      <c r="A696" s="157">
        <v>290</v>
      </c>
      <c r="B696" s="177" t="s">
        <v>56</v>
      </c>
      <c r="C696" s="177"/>
      <c r="D696" s="194" t="s">
        <v>172</v>
      </c>
      <c r="E696" s="194" t="s">
        <v>408</v>
      </c>
      <c r="F696" s="194" t="s">
        <v>377</v>
      </c>
      <c r="G696" s="498" t="s">
        <v>70</v>
      </c>
      <c r="H696" s="194" t="s">
        <v>288</v>
      </c>
      <c r="I696" s="194">
        <v>10.02</v>
      </c>
      <c r="J696" s="495">
        <v>1</v>
      </c>
      <c r="K696" s="495">
        <v>1</v>
      </c>
      <c r="L696" s="181">
        <v>200</v>
      </c>
      <c r="M696" s="181">
        <v>200</v>
      </c>
      <c r="N696" s="182" t="e">
        <f t="shared" si="40"/>
        <v>#DIV/0!</v>
      </c>
      <c r="O696" s="182" t="e">
        <f t="shared" si="41"/>
        <v>#DIV/0!</v>
      </c>
      <c r="P696" s="182"/>
      <c r="Q696" s="183">
        <f>IF(L696="nio",0,IF(L696&gt;0,VLOOKUP(G696,'3-Productie normen'!A:M,VLOOKUP(L696,'3-Productie normen'!N:P,2,FALSE),FALSE)))</f>
        <v>0</v>
      </c>
      <c r="R696" s="183">
        <f t="shared" si="42"/>
        <v>0</v>
      </c>
      <c r="S696" s="184">
        <f>VLOOKUP(G696,'3-Productie normen'!A:M,11,FALSE)</f>
        <v>1422.95</v>
      </c>
      <c r="T696" s="184"/>
      <c r="V696" s="140">
        <f t="shared" si="43"/>
        <v>4008</v>
      </c>
    </row>
    <row r="697" spans="1:22" ht="14.15" hidden="1" customHeight="1">
      <c r="A697" s="157">
        <v>291</v>
      </c>
      <c r="B697" s="177" t="s">
        <v>56</v>
      </c>
      <c r="C697" s="177"/>
      <c r="D697" s="194" t="s">
        <v>172</v>
      </c>
      <c r="E697" s="194" t="s">
        <v>1074</v>
      </c>
      <c r="F697" s="194" t="s">
        <v>379</v>
      </c>
      <c r="G697" s="498" t="s">
        <v>70</v>
      </c>
      <c r="H697" s="194" t="s">
        <v>288</v>
      </c>
      <c r="I697" s="194">
        <v>9.9700000000000006</v>
      </c>
      <c r="J697" s="495">
        <v>1</v>
      </c>
      <c r="K697" s="495">
        <v>1</v>
      </c>
      <c r="L697" s="181">
        <v>200</v>
      </c>
      <c r="M697" s="181">
        <v>200</v>
      </c>
      <c r="N697" s="182" t="e">
        <f t="shared" si="40"/>
        <v>#DIV/0!</v>
      </c>
      <c r="O697" s="182" t="e">
        <f t="shared" si="41"/>
        <v>#DIV/0!</v>
      </c>
      <c r="P697" s="182"/>
      <c r="Q697" s="183">
        <f>IF(L697="nio",0,IF(L697&gt;0,VLOOKUP(G697,'3-Productie normen'!A:M,VLOOKUP(L697,'3-Productie normen'!N:P,2,FALSE),FALSE)))</f>
        <v>0</v>
      </c>
      <c r="R697" s="183">
        <f t="shared" si="42"/>
        <v>0</v>
      </c>
      <c r="S697" s="184">
        <f>VLOOKUP(G697,'3-Productie normen'!A:M,11,FALSE)</f>
        <v>1422.95</v>
      </c>
      <c r="T697" s="184"/>
      <c r="V697" s="140">
        <f t="shared" si="43"/>
        <v>3988.0000000000005</v>
      </c>
    </row>
    <row r="698" spans="1:22" ht="14.15" hidden="1" customHeight="1">
      <c r="A698" s="157">
        <v>292</v>
      </c>
      <c r="B698" s="177" t="s">
        <v>56</v>
      </c>
      <c r="C698" s="177"/>
      <c r="D698" s="194" t="s">
        <v>185</v>
      </c>
      <c r="E698" s="194" t="s">
        <v>409</v>
      </c>
      <c r="F698" s="194" t="s">
        <v>379</v>
      </c>
      <c r="G698" s="498" t="s">
        <v>70</v>
      </c>
      <c r="H698" s="194" t="s">
        <v>288</v>
      </c>
      <c r="I698" s="194">
        <v>11.56</v>
      </c>
      <c r="J698" s="495">
        <v>1</v>
      </c>
      <c r="K698" s="495">
        <v>1</v>
      </c>
      <c r="L698" s="181">
        <v>200</v>
      </c>
      <c r="M698" s="181">
        <v>200</v>
      </c>
      <c r="N698" s="182" t="e">
        <f t="shared" si="40"/>
        <v>#DIV/0!</v>
      </c>
      <c r="O698" s="182" t="e">
        <f t="shared" si="41"/>
        <v>#DIV/0!</v>
      </c>
      <c r="P698" s="182"/>
      <c r="Q698" s="183">
        <f>IF(L698="nio",0,IF(L698&gt;0,VLOOKUP(G698,'3-Productie normen'!A:M,VLOOKUP(L698,'3-Productie normen'!N:P,2,FALSE),FALSE)))</f>
        <v>0</v>
      </c>
      <c r="R698" s="183">
        <f t="shared" si="42"/>
        <v>0</v>
      </c>
      <c r="S698" s="184">
        <f>VLOOKUP(G698,'3-Productie normen'!A:M,11,FALSE)</f>
        <v>1422.95</v>
      </c>
      <c r="T698" s="184"/>
      <c r="V698" s="140">
        <f t="shared" si="43"/>
        <v>4624</v>
      </c>
    </row>
    <row r="699" spans="1:22" ht="14.15" hidden="1" customHeight="1">
      <c r="A699" s="157">
        <v>293</v>
      </c>
      <c r="B699" s="177" t="s">
        <v>56</v>
      </c>
      <c r="C699" s="177"/>
      <c r="D699" s="194" t="s">
        <v>185</v>
      </c>
      <c r="E699" s="194" t="s">
        <v>410</v>
      </c>
      <c r="F699" s="194" t="s">
        <v>377</v>
      </c>
      <c r="G699" s="498" t="s">
        <v>70</v>
      </c>
      <c r="H699" s="194" t="s">
        <v>288</v>
      </c>
      <c r="I699" s="194">
        <v>5.83</v>
      </c>
      <c r="J699" s="495">
        <v>1</v>
      </c>
      <c r="K699" s="495">
        <v>1</v>
      </c>
      <c r="L699" s="181">
        <v>200</v>
      </c>
      <c r="M699" s="181">
        <v>200</v>
      </c>
      <c r="N699" s="182" t="e">
        <f t="shared" si="40"/>
        <v>#DIV/0!</v>
      </c>
      <c r="O699" s="182" t="e">
        <f t="shared" si="41"/>
        <v>#DIV/0!</v>
      </c>
      <c r="P699" s="182"/>
      <c r="Q699" s="183">
        <f>IF(L699="nio",0,IF(L699&gt;0,VLOOKUP(G699,'3-Productie normen'!A:M,VLOOKUP(L699,'3-Productie normen'!N:P,2,FALSE),FALSE)))</f>
        <v>0</v>
      </c>
      <c r="R699" s="183">
        <f t="shared" si="42"/>
        <v>0</v>
      </c>
      <c r="S699" s="184">
        <f>VLOOKUP(G699,'3-Productie normen'!A:M,11,FALSE)</f>
        <v>1422.95</v>
      </c>
      <c r="T699" s="184"/>
      <c r="V699" s="140">
        <f t="shared" si="43"/>
        <v>2332</v>
      </c>
    </row>
    <row r="700" spans="1:22" ht="14.15" hidden="1" customHeight="1">
      <c r="A700" s="157">
        <v>294</v>
      </c>
      <c r="B700" s="177" t="s">
        <v>56</v>
      </c>
      <c r="C700" s="177"/>
      <c r="D700" s="194" t="s">
        <v>188</v>
      </c>
      <c r="E700" s="194" t="s">
        <v>376</v>
      </c>
      <c r="F700" s="194" t="s">
        <v>379</v>
      </c>
      <c r="G700" s="498" t="s">
        <v>70</v>
      </c>
      <c r="H700" s="194" t="s">
        <v>288</v>
      </c>
      <c r="I700" s="194">
        <v>11.07</v>
      </c>
      <c r="J700" s="495">
        <v>1</v>
      </c>
      <c r="K700" s="495">
        <v>1</v>
      </c>
      <c r="L700" s="181">
        <v>200</v>
      </c>
      <c r="M700" s="181">
        <v>200</v>
      </c>
      <c r="N700" s="182" t="e">
        <f t="shared" si="40"/>
        <v>#DIV/0!</v>
      </c>
      <c r="O700" s="182" t="e">
        <f t="shared" si="41"/>
        <v>#DIV/0!</v>
      </c>
      <c r="P700" s="182"/>
      <c r="Q700" s="183">
        <f>IF(L700="nio",0,IF(L700&gt;0,VLOOKUP(G700,'3-Productie normen'!A:M,VLOOKUP(L700,'3-Productie normen'!N:P,2,FALSE),FALSE)))</f>
        <v>0</v>
      </c>
      <c r="R700" s="183">
        <f t="shared" si="42"/>
        <v>0</v>
      </c>
      <c r="S700" s="184">
        <f>VLOOKUP(G700,'3-Productie normen'!A:M,11,FALSE)</f>
        <v>1422.95</v>
      </c>
      <c r="T700" s="184"/>
      <c r="V700" s="140">
        <f t="shared" si="43"/>
        <v>4428</v>
      </c>
    </row>
    <row r="701" spans="1:22" ht="14.15" hidden="1" customHeight="1">
      <c r="A701" s="157">
        <v>295</v>
      </c>
      <c r="B701" s="177" t="s">
        <v>56</v>
      </c>
      <c r="C701" s="177"/>
      <c r="D701" s="194" t="s">
        <v>188</v>
      </c>
      <c r="E701" s="194" t="s">
        <v>378</v>
      </c>
      <c r="F701" s="194" t="s">
        <v>377</v>
      </c>
      <c r="G701" s="498" t="s">
        <v>70</v>
      </c>
      <c r="H701" s="194" t="s">
        <v>288</v>
      </c>
      <c r="I701" s="194">
        <v>5.83</v>
      </c>
      <c r="J701" s="495">
        <v>1</v>
      </c>
      <c r="K701" s="495">
        <v>1</v>
      </c>
      <c r="L701" s="181">
        <v>200</v>
      </c>
      <c r="M701" s="181">
        <v>200</v>
      </c>
      <c r="N701" s="182" t="e">
        <f t="shared" si="40"/>
        <v>#DIV/0!</v>
      </c>
      <c r="O701" s="182" t="e">
        <f t="shared" si="41"/>
        <v>#DIV/0!</v>
      </c>
      <c r="P701" s="182"/>
      <c r="Q701" s="183">
        <f>IF(L701="nio",0,IF(L701&gt;0,VLOOKUP(G701,'3-Productie normen'!A:M,VLOOKUP(L701,'3-Productie normen'!N:P,2,FALSE),FALSE)))</f>
        <v>0</v>
      </c>
      <c r="R701" s="183">
        <f t="shared" si="42"/>
        <v>0</v>
      </c>
      <c r="S701" s="184">
        <f>VLOOKUP(G701,'3-Productie normen'!A:M,11,FALSE)</f>
        <v>1422.95</v>
      </c>
      <c r="T701" s="184"/>
      <c r="V701" s="140">
        <f t="shared" si="43"/>
        <v>2332</v>
      </c>
    </row>
    <row r="702" spans="1:22" ht="14.15" hidden="1" customHeight="1">
      <c r="A702" s="157">
        <v>296</v>
      </c>
      <c r="B702" s="177" t="s">
        <v>56</v>
      </c>
      <c r="C702" s="177"/>
      <c r="D702" s="194" t="s">
        <v>203</v>
      </c>
      <c r="E702" s="194" t="s">
        <v>384</v>
      </c>
      <c r="F702" s="194" t="s">
        <v>379</v>
      </c>
      <c r="G702" s="498" t="s">
        <v>70</v>
      </c>
      <c r="H702" s="194" t="s">
        <v>288</v>
      </c>
      <c r="I702" s="194">
        <v>11.61</v>
      </c>
      <c r="J702" s="495">
        <v>1</v>
      </c>
      <c r="K702" s="495">
        <v>1</v>
      </c>
      <c r="L702" s="181">
        <v>200</v>
      </c>
      <c r="M702" s="181">
        <v>200</v>
      </c>
      <c r="N702" s="182" t="e">
        <f t="shared" si="40"/>
        <v>#DIV/0!</v>
      </c>
      <c r="O702" s="182" t="e">
        <f t="shared" si="41"/>
        <v>#DIV/0!</v>
      </c>
      <c r="P702" s="182"/>
      <c r="Q702" s="183">
        <f>IF(L702="nio",0,IF(L702&gt;0,VLOOKUP(G702,'3-Productie normen'!A:M,VLOOKUP(L702,'3-Productie normen'!N:P,2,FALSE),FALSE)))</f>
        <v>0</v>
      </c>
      <c r="R702" s="183">
        <f t="shared" si="42"/>
        <v>0</v>
      </c>
      <c r="S702" s="184">
        <f>VLOOKUP(G702,'3-Productie normen'!A:M,11,FALSE)</f>
        <v>1422.95</v>
      </c>
      <c r="T702" s="184"/>
      <c r="V702" s="140">
        <f t="shared" si="43"/>
        <v>4644</v>
      </c>
    </row>
    <row r="703" spans="1:22" ht="14.15" hidden="1" customHeight="1">
      <c r="A703" s="157">
        <v>297</v>
      </c>
      <c r="B703" s="177" t="s">
        <v>56</v>
      </c>
      <c r="C703" s="177"/>
      <c r="D703" s="194" t="s">
        <v>203</v>
      </c>
      <c r="E703" s="194" t="s">
        <v>385</v>
      </c>
      <c r="F703" s="194" t="s">
        <v>377</v>
      </c>
      <c r="G703" s="498" t="s">
        <v>70</v>
      </c>
      <c r="H703" s="194" t="s">
        <v>288</v>
      </c>
      <c r="I703" s="194">
        <v>5.83</v>
      </c>
      <c r="J703" s="495">
        <v>1</v>
      </c>
      <c r="K703" s="495">
        <v>1</v>
      </c>
      <c r="L703" s="181">
        <v>200</v>
      </c>
      <c r="M703" s="181">
        <v>200</v>
      </c>
      <c r="N703" s="182" t="e">
        <f t="shared" si="40"/>
        <v>#DIV/0!</v>
      </c>
      <c r="O703" s="182" t="e">
        <f t="shared" si="41"/>
        <v>#DIV/0!</v>
      </c>
      <c r="P703" s="182"/>
      <c r="Q703" s="183">
        <f>IF(L703="nio",0,IF(L703&gt;0,VLOOKUP(G703,'3-Productie normen'!A:M,VLOOKUP(L703,'3-Productie normen'!N:P,2,FALSE),FALSE)))</f>
        <v>0</v>
      </c>
      <c r="R703" s="183">
        <f t="shared" si="42"/>
        <v>0</v>
      </c>
      <c r="S703" s="184">
        <f>VLOOKUP(G703,'3-Productie normen'!A:M,11,FALSE)</f>
        <v>1422.95</v>
      </c>
      <c r="T703" s="184"/>
      <c r="V703" s="140">
        <f t="shared" si="43"/>
        <v>2332</v>
      </c>
    </row>
    <row r="704" spans="1:22" ht="14.15" hidden="1" customHeight="1">
      <c r="A704" s="157">
        <v>298</v>
      </c>
      <c r="B704" s="177" t="s">
        <v>56</v>
      </c>
      <c r="C704" s="177"/>
      <c r="D704" s="194" t="s">
        <v>419</v>
      </c>
      <c r="E704" s="194" t="s">
        <v>420</v>
      </c>
      <c r="F704" s="194" t="s">
        <v>377</v>
      </c>
      <c r="G704" s="498" t="s">
        <v>70</v>
      </c>
      <c r="H704" s="194" t="s">
        <v>288</v>
      </c>
      <c r="I704" s="194">
        <v>8.17</v>
      </c>
      <c r="J704" s="495">
        <v>1</v>
      </c>
      <c r="K704" s="495">
        <v>1</v>
      </c>
      <c r="L704" s="181">
        <v>200</v>
      </c>
      <c r="M704" s="181">
        <v>200</v>
      </c>
      <c r="N704" s="182" t="e">
        <f t="shared" si="40"/>
        <v>#DIV/0!</v>
      </c>
      <c r="O704" s="182" t="e">
        <f t="shared" si="41"/>
        <v>#DIV/0!</v>
      </c>
      <c r="P704" s="182"/>
      <c r="Q704" s="183">
        <f>IF(L704="nio",0,IF(L704&gt;0,VLOOKUP(G704,'3-Productie normen'!A:M,VLOOKUP(L704,'3-Productie normen'!N:P,2,FALSE),FALSE)))</f>
        <v>0</v>
      </c>
      <c r="R704" s="183">
        <f t="shared" si="42"/>
        <v>0</v>
      </c>
      <c r="S704" s="184">
        <f>VLOOKUP(G704,'3-Productie normen'!A:M,11,FALSE)</f>
        <v>1422.95</v>
      </c>
      <c r="T704" s="184"/>
      <c r="V704" s="140">
        <f t="shared" si="43"/>
        <v>3268</v>
      </c>
    </row>
    <row r="705" spans="1:22" ht="14.15" hidden="1" customHeight="1">
      <c r="A705" s="157">
        <v>299</v>
      </c>
      <c r="B705" s="177" t="s">
        <v>56</v>
      </c>
      <c r="C705" s="177"/>
      <c r="D705" s="194" t="s">
        <v>419</v>
      </c>
      <c r="E705" s="194" t="s">
        <v>421</v>
      </c>
      <c r="F705" s="194" t="s">
        <v>379</v>
      </c>
      <c r="G705" s="498" t="s">
        <v>70</v>
      </c>
      <c r="H705" s="194" t="s">
        <v>288</v>
      </c>
      <c r="I705" s="194">
        <v>8.17</v>
      </c>
      <c r="J705" s="495">
        <v>1</v>
      </c>
      <c r="K705" s="495">
        <v>1</v>
      </c>
      <c r="L705" s="181">
        <v>200</v>
      </c>
      <c r="M705" s="181">
        <v>200</v>
      </c>
      <c r="N705" s="182" t="e">
        <f t="shared" si="40"/>
        <v>#DIV/0!</v>
      </c>
      <c r="O705" s="182" t="e">
        <f t="shared" si="41"/>
        <v>#DIV/0!</v>
      </c>
      <c r="P705" s="182"/>
      <c r="Q705" s="183">
        <f>IF(L705="nio",0,IF(L705&gt;0,VLOOKUP(G705,'3-Productie normen'!A:M,VLOOKUP(L705,'3-Productie normen'!N:P,2,FALSE),FALSE)))</f>
        <v>0</v>
      </c>
      <c r="R705" s="183">
        <f t="shared" si="42"/>
        <v>0</v>
      </c>
      <c r="S705" s="184">
        <f>VLOOKUP(G705,'3-Productie normen'!A:M,11,FALSE)</f>
        <v>1422.95</v>
      </c>
      <c r="T705" s="184"/>
      <c r="V705" s="140">
        <f t="shared" si="43"/>
        <v>3268</v>
      </c>
    </row>
    <row r="706" spans="1:22" ht="14.15" hidden="1" customHeight="1">
      <c r="A706" s="157">
        <v>300</v>
      </c>
      <c r="B706" s="177" t="s">
        <v>56</v>
      </c>
      <c r="C706" s="177"/>
      <c r="D706" s="194" t="s">
        <v>419</v>
      </c>
      <c r="E706" s="194" t="s">
        <v>1075</v>
      </c>
      <c r="F706" s="194" t="s">
        <v>1076</v>
      </c>
      <c r="G706" s="498" t="s">
        <v>70</v>
      </c>
      <c r="H706" s="194" t="s">
        <v>288</v>
      </c>
      <c r="I706" s="194">
        <v>3.63</v>
      </c>
      <c r="J706" s="495">
        <v>1</v>
      </c>
      <c r="K706" s="495">
        <v>1</v>
      </c>
      <c r="L706" s="181">
        <v>200</v>
      </c>
      <c r="M706" s="181">
        <v>200</v>
      </c>
      <c r="N706" s="182" t="e">
        <f t="shared" si="40"/>
        <v>#DIV/0!</v>
      </c>
      <c r="O706" s="182" t="e">
        <f t="shared" si="41"/>
        <v>#DIV/0!</v>
      </c>
      <c r="P706" s="182"/>
      <c r="Q706" s="183">
        <f>IF(L706="nio",0,IF(L706&gt;0,VLOOKUP(G706,'3-Productie normen'!A:M,VLOOKUP(L706,'3-Productie normen'!N:P,2,FALSE),FALSE)))</f>
        <v>0</v>
      </c>
      <c r="R706" s="183">
        <f t="shared" si="42"/>
        <v>0</v>
      </c>
      <c r="S706" s="184">
        <f>VLOOKUP(G706,'3-Productie normen'!A:M,11,FALSE)</f>
        <v>1422.95</v>
      </c>
      <c r="T706" s="184"/>
      <c r="V706" s="140">
        <f t="shared" si="43"/>
        <v>1452</v>
      </c>
    </row>
    <row r="707" spans="1:22" ht="14.15" hidden="1" customHeight="1">
      <c r="A707" s="157">
        <v>301</v>
      </c>
      <c r="B707" s="177" t="s">
        <v>56</v>
      </c>
      <c r="C707" s="177"/>
      <c r="D707" s="194" t="s">
        <v>419</v>
      </c>
      <c r="E707" s="194" t="s">
        <v>1077</v>
      </c>
      <c r="F707" s="194" t="s">
        <v>379</v>
      </c>
      <c r="G707" s="498" t="s">
        <v>70</v>
      </c>
      <c r="H707" s="194" t="s">
        <v>288</v>
      </c>
      <c r="I707" s="194">
        <v>4.29</v>
      </c>
      <c r="J707" s="495">
        <v>1</v>
      </c>
      <c r="K707" s="495">
        <v>1</v>
      </c>
      <c r="L707" s="181">
        <v>200</v>
      </c>
      <c r="M707" s="181">
        <v>200</v>
      </c>
      <c r="N707" s="182" t="e">
        <f t="shared" si="40"/>
        <v>#DIV/0!</v>
      </c>
      <c r="O707" s="182" t="e">
        <f t="shared" si="41"/>
        <v>#DIV/0!</v>
      </c>
      <c r="P707" s="182"/>
      <c r="Q707" s="183">
        <f>IF(L707="nio",0,IF(L707&gt;0,VLOOKUP(G707,'3-Productie normen'!A:M,VLOOKUP(L707,'3-Productie normen'!N:P,2,FALSE),FALSE)))</f>
        <v>0</v>
      </c>
      <c r="R707" s="183">
        <f t="shared" si="42"/>
        <v>0</v>
      </c>
      <c r="S707" s="184">
        <f>VLOOKUP(G707,'3-Productie normen'!A:M,11,FALSE)</f>
        <v>1422.95</v>
      </c>
      <c r="T707" s="184"/>
      <c r="V707" s="140">
        <f t="shared" si="43"/>
        <v>1716</v>
      </c>
    </row>
    <row r="708" spans="1:22" ht="14.15" hidden="1" customHeight="1">
      <c r="A708" s="157">
        <v>302</v>
      </c>
      <c r="B708" s="177" t="s">
        <v>56</v>
      </c>
      <c r="C708" s="177"/>
      <c r="D708" s="194" t="s">
        <v>245</v>
      </c>
      <c r="E708" s="194" t="s">
        <v>1078</v>
      </c>
      <c r="F708" s="194" t="s">
        <v>377</v>
      </c>
      <c r="G708" s="498" t="s">
        <v>70</v>
      </c>
      <c r="H708" s="194" t="s">
        <v>288</v>
      </c>
      <c r="I708" s="194">
        <v>10.02</v>
      </c>
      <c r="J708" s="495">
        <v>1</v>
      </c>
      <c r="K708" s="495">
        <v>1</v>
      </c>
      <c r="L708" s="181">
        <v>200</v>
      </c>
      <c r="M708" s="181">
        <v>200</v>
      </c>
      <c r="N708" s="182" t="e">
        <f t="shared" si="40"/>
        <v>#DIV/0!</v>
      </c>
      <c r="O708" s="182" t="e">
        <f t="shared" si="41"/>
        <v>#DIV/0!</v>
      </c>
      <c r="P708" s="182"/>
      <c r="Q708" s="183">
        <f>IF(L708="nio",0,IF(L708&gt;0,VLOOKUP(G708,'3-Productie normen'!A:M,VLOOKUP(L708,'3-Productie normen'!N:P,2,FALSE),FALSE)))</f>
        <v>0</v>
      </c>
      <c r="R708" s="183">
        <f t="shared" si="42"/>
        <v>0</v>
      </c>
      <c r="S708" s="184">
        <f>VLOOKUP(G708,'3-Productie normen'!A:M,11,FALSE)</f>
        <v>1422.95</v>
      </c>
      <c r="T708" s="184"/>
      <c r="V708" s="140">
        <f t="shared" si="43"/>
        <v>4008</v>
      </c>
    </row>
    <row r="709" spans="1:22" ht="14.15" hidden="1" customHeight="1">
      <c r="A709" s="157">
        <v>303</v>
      </c>
      <c r="B709" s="177" t="s">
        <v>56</v>
      </c>
      <c r="C709" s="177"/>
      <c r="D709" s="194" t="s">
        <v>245</v>
      </c>
      <c r="E709" s="194" t="s">
        <v>1079</v>
      </c>
      <c r="F709" s="194" t="s">
        <v>379</v>
      </c>
      <c r="G709" s="498" t="s">
        <v>70</v>
      </c>
      <c r="H709" s="194" t="s">
        <v>288</v>
      </c>
      <c r="I709" s="194">
        <v>9.9700000000000006</v>
      </c>
      <c r="J709" s="495">
        <v>1</v>
      </c>
      <c r="K709" s="495">
        <v>1</v>
      </c>
      <c r="L709" s="181">
        <v>200</v>
      </c>
      <c r="M709" s="181">
        <v>200</v>
      </c>
      <c r="N709" s="182" t="e">
        <f t="shared" si="40"/>
        <v>#DIV/0!</v>
      </c>
      <c r="O709" s="182" t="e">
        <f t="shared" si="41"/>
        <v>#DIV/0!</v>
      </c>
      <c r="P709" s="182"/>
      <c r="Q709" s="183">
        <f>IF(L709="nio",0,IF(L709&gt;0,VLOOKUP(G709,'3-Productie normen'!A:M,VLOOKUP(L709,'3-Productie normen'!N:P,2,FALSE),FALSE)))</f>
        <v>0</v>
      </c>
      <c r="R709" s="183">
        <f t="shared" si="42"/>
        <v>0</v>
      </c>
      <c r="S709" s="184">
        <f>VLOOKUP(G709,'3-Productie normen'!A:M,11,FALSE)</f>
        <v>1422.95</v>
      </c>
      <c r="T709" s="184"/>
      <c r="V709" s="140">
        <f t="shared" si="43"/>
        <v>3988.0000000000005</v>
      </c>
    </row>
    <row r="710" spans="1:22" ht="14.15" hidden="1" customHeight="1">
      <c r="A710" s="157">
        <v>304</v>
      </c>
      <c r="B710" s="177" t="s">
        <v>56</v>
      </c>
      <c r="C710" s="177"/>
      <c r="D710" s="194" t="s">
        <v>249</v>
      </c>
      <c r="E710" s="194" t="s">
        <v>1080</v>
      </c>
      <c r="F710" s="194" t="s">
        <v>377</v>
      </c>
      <c r="G710" s="498" t="s">
        <v>70</v>
      </c>
      <c r="H710" s="194" t="s">
        <v>288</v>
      </c>
      <c r="I710" s="194">
        <v>10.02</v>
      </c>
      <c r="J710" s="495">
        <v>1</v>
      </c>
      <c r="K710" s="495">
        <v>1</v>
      </c>
      <c r="L710" s="181">
        <v>200</v>
      </c>
      <c r="M710" s="181">
        <v>200</v>
      </c>
      <c r="N710" s="182" t="e">
        <f t="shared" si="40"/>
        <v>#DIV/0!</v>
      </c>
      <c r="O710" s="182" t="e">
        <f t="shared" si="41"/>
        <v>#DIV/0!</v>
      </c>
      <c r="P710" s="182"/>
      <c r="Q710" s="183">
        <f>IF(L710="nio",0,IF(L710&gt;0,VLOOKUP(G710,'3-Productie normen'!A:M,VLOOKUP(L710,'3-Productie normen'!N:P,2,FALSE),FALSE)))</f>
        <v>0</v>
      </c>
      <c r="R710" s="183">
        <f t="shared" si="42"/>
        <v>0</v>
      </c>
      <c r="S710" s="184">
        <f>VLOOKUP(G710,'3-Productie normen'!A:M,11,FALSE)</f>
        <v>1422.95</v>
      </c>
      <c r="T710" s="184"/>
      <c r="V710" s="140">
        <f t="shared" si="43"/>
        <v>4008</v>
      </c>
    </row>
    <row r="711" spans="1:22" ht="14.15" hidden="1" customHeight="1">
      <c r="A711" s="157">
        <v>305</v>
      </c>
      <c r="B711" s="177" t="s">
        <v>56</v>
      </c>
      <c r="C711" s="177"/>
      <c r="D711" s="194" t="s">
        <v>249</v>
      </c>
      <c r="E711" s="194" t="s">
        <v>1081</v>
      </c>
      <c r="F711" s="194" t="s">
        <v>379</v>
      </c>
      <c r="G711" s="498" t="s">
        <v>70</v>
      </c>
      <c r="H711" s="194" t="s">
        <v>288</v>
      </c>
      <c r="I711" s="194">
        <v>10.02</v>
      </c>
      <c r="J711" s="495">
        <v>1</v>
      </c>
      <c r="K711" s="495">
        <v>1</v>
      </c>
      <c r="L711" s="181">
        <v>200</v>
      </c>
      <c r="M711" s="181">
        <v>200</v>
      </c>
      <c r="N711" s="182" t="e">
        <f t="shared" si="40"/>
        <v>#DIV/0!</v>
      </c>
      <c r="O711" s="182" t="e">
        <f t="shared" si="41"/>
        <v>#DIV/0!</v>
      </c>
      <c r="P711" s="182"/>
      <c r="Q711" s="183">
        <f>IF(L711="nio",0,IF(L711&gt;0,VLOOKUP(G711,'3-Productie normen'!A:M,VLOOKUP(L711,'3-Productie normen'!N:P,2,FALSE),FALSE)))</f>
        <v>0</v>
      </c>
      <c r="R711" s="183">
        <f t="shared" si="42"/>
        <v>0</v>
      </c>
      <c r="S711" s="184">
        <f>VLOOKUP(G711,'3-Productie normen'!A:M,11,FALSE)</f>
        <v>1422.95</v>
      </c>
      <c r="T711" s="184"/>
      <c r="V711" s="140">
        <f t="shared" si="43"/>
        <v>4008</v>
      </c>
    </row>
    <row r="712" spans="1:22" ht="14.15" hidden="1" customHeight="1">
      <c r="A712" s="157">
        <v>306</v>
      </c>
      <c r="B712" s="177" t="s">
        <v>56</v>
      </c>
      <c r="C712" s="177"/>
      <c r="D712" s="194" t="s">
        <v>262</v>
      </c>
      <c r="E712" s="194" t="s">
        <v>422</v>
      </c>
      <c r="F712" s="194" t="s">
        <v>379</v>
      </c>
      <c r="G712" s="498" t="s">
        <v>70</v>
      </c>
      <c r="H712" s="194" t="s">
        <v>288</v>
      </c>
      <c r="I712" s="194">
        <v>11.56</v>
      </c>
      <c r="J712" s="495">
        <v>1</v>
      </c>
      <c r="K712" s="495">
        <v>1</v>
      </c>
      <c r="L712" s="181">
        <v>200</v>
      </c>
      <c r="M712" s="181">
        <v>200</v>
      </c>
      <c r="N712" s="182" t="e">
        <f t="shared" si="40"/>
        <v>#DIV/0!</v>
      </c>
      <c r="O712" s="182" t="e">
        <f t="shared" si="41"/>
        <v>#DIV/0!</v>
      </c>
      <c r="P712" s="182"/>
      <c r="Q712" s="183">
        <f>IF(L712="nio",0,IF(L712&gt;0,VLOOKUP(G712,'3-Productie normen'!A:M,VLOOKUP(L712,'3-Productie normen'!N:P,2,FALSE),FALSE)))</f>
        <v>0</v>
      </c>
      <c r="R712" s="183">
        <f t="shared" si="42"/>
        <v>0</v>
      </c>
      <c r="S712" s="184">
        <f>VLOOKUP(G712,'3-Productie normen'!A:M,11,FALSE)</f>
        <v>1422.95</v>
      </c>
      <c r="T712" s="184"/>
      <c r="V712" s="140">
        <f t="shared" si="43"/>
        <v>4624</v>
      </c>
    </row>
    <row r="713" spans="1:22" ht="14.15" hidden="1" customHeight="1">
      <c r="A713" s="157">
        <v>307</v>
      </c>
      <c r="B713" s="177" t="s">
        <v>56</v>
      </c>
      <c r="C713" s="177"/>
      <c r="D713" s="194" t="s">
        <v>262</v>
      </c>
      <c r="E713" s="194" t="s">
        <v>423</v>
      </c>
      <c r="F713" s="194" t="s">
        <v>377</v>
      </c>
      <c r="G713" s="498" t="s">
        <v>70</v>
      </c>
      <c r="H713" s="194" t="s">
        <v>288</v>
      </c>
      <c r="I713" s="194">
        <v>5.82</v>
      </c>
      <c r="J713" s="495">
        <v>1</v>
      </c>
      <c r="K713" s="495">
        <v>1</v>
      </c>
      <c r="L713" s="181">
        <v>200</v>
      </c>
      <c r="M713" s="181">
        <v>200</v>
      </c>
      <c r="N713" s="182" t="e">
        <f t="shared" ref="N713:N776" si="44">IF(L713="nio",0,IF(L713&gt;0,L713*I713/Q713,0))*J713</f>
        <v>#DIV/0!</v>
      </c>
      <c r="O713" s="182" t="e">
        <f t="shared" ref="O713:O776" si="45">IF(M713&gt;0,M713*I713/R713,0)*K713</f>
        <v>#DIV/0!</v>
      </c>
      <c r="P713" s="182"/>
      <c r="Q713" s="183">
        <f>IF(L713="nio",0,IF(L713&gt;0,VLOOKUP(G713,'3-Productie normen'!A:M,VLOOKUP(L713,'3-Productie normen'!N:P,2,FALSE),FALSE)))</f>
        <v>0</v>
      </c>
      <c r="R713" s="183">
        <f t="shared" ref="R713:R776" si="46">IF(M713&gt;0,Q713*$R$7,0)</f>
        <v>0</v>
      </c>
      <c r="S713" s="184">
        <f>VLOOKUP(G713,'3-Productie normen'!A:M,11,FALSE)</f>
        <v>1422.95</v>
      </c>
      <c r="T713" s="184"/>
      <c r="V713" s="140">
        <f t="shared" ref="V713:V776" si="47">SUM(L713:M713)*I713</f>
        <v>2328</v>
      </c>
    </row>
    <row r="714" spans="1:22" ht="14.15" hidden="1" customHeight="1">
      <c r="A714" s="157">
        <v>308</v>
      </c>
      <c r="B714" s="177" t="s">
        <v>56</v>
      </c>
      <c r="C714" s="177"/>
      <c r="D714" s="194" t="s">
        <v>265</v>
      </c>
      <c r="E714" s="194" t="s">
        <v>396</v>
      </c>
      <c r="F714" s="194" t="s">
        <v>379</v>
      </c>
      <c r="G714" s="498" t="s">
        <v>70</v>
      </c>
      <c r="H714" s="194" t="s">
        <v>288</v>
      </c>
      <c r="I714" s="194">
        <v>11.61</v>
      </c>
      <c r="J714" s="495">
        <v>1</v>
      </c>
      <c r="K714" s="495">
        <v>1</v>
      </c>
      <c r="L714" s="181">
        <v>200</v>
      </c>
      <c r="M714" s="181">
        <v>200</v>
      </c>
      <c r="N714" s="182" t="e">
        <f t="shared" si="44"/>
        <v>#DIV/0!</v>
      </c>
      <c r="O714" s="182" t="e">
        <f t="shared" si="45"/>
        <v>#DIV/0!</v>
      </c>
      <c r="P714" s="182"/>
      <c r="Q714" s="183">
        <f>IF(L714="nio",0,IF(L714&gt;0,VLOOKUP(G714,'3-Productie normen'!A:M,VLOOKUP(L714,'3-Productie normen'!N:P,2,FALSE),FALSE)))</f>
        <v>0</v>
      </c>
      <c r="R714" s="183">
        <f t="shared" si="46"/>
        <v>0</v>
      </c>
      <c r="S714" s="184">
        <f>VLOOKUP(G714,'3-Productie normen'!A:M,11,FALSE)</f>
        <v>1422.95</v>
      </c>
      <c r="T714" s="184"/>
      <c r="V714" s="140">
        <f t="shared" si="47"/>
        <v>4644</v>
      </c>
    </row>
    <row r="715" spans="1:22" ht="14.15" hidden="1" customHeight="1">
      <c r="A715" s="157">
        <v>309</v>
      </c>
      <c r="B715" s="177" t="s">
        <v>56</v>
      </c>
      <c r="C715" s="177"/>
      <c r="D715" s="194" t="s">
        <v>265</v>
      </c>
      <c r="E715" s="194" t="s">
        <v>397</v>
      </c>
      <c r="F715" s="194" t="s">
        <v>377</v>
      </c>
      <c r="G715" s="498" t="s">
        <v>70</v>
      </c>
      <c r="H715" s="194" t="s">
        <v>288</v>
      </c>
      <c r="I715" s="194">
        <v>5.82</v>
      </c>
      <c r="J715" s="495">
        <v>1</v>
      </c>
      <c r="K715" s="495">
        <v>1</v>
      </c>
      <c r="L715" s="181">
        <v>200</v>
      </c>
      <c r="M715" s="181">
        <v>200</v>
      </c>
      <c r="N715" s="182" t="e">
        <f t="shared" si="44"/>
        <v>#DIV/0!</v>
      </c>
      <c r="O715" s="182" t="e">
        <f t="shared" si="45"/>
        <v>#DIV/0!</v>
      </c>
      <c r="P715" s="182"/>
      <c r="Q715" s="183">
        <f>IF(L715="nio",0,IF(L715&gt;0,VLOOKUP(G715,'3-Productie normen'!A:M,VLOOKUP(L715,'3-Productie normen'!N:P,2,FALSE),FALSE)))</f>
        <v>0</v>
      </c>
      <c r="R715" s="183">
        <f t="shared" si="46"/>
        <v>0</v>
      </c>
      <c r="S715" s="184">
        <f>VLOOKUP(G715,'3-Productie normen'!A:M,11,FALSE)</f>
        <v>1422.95</v>
      </c>
      <c r="T715" s="184"/>
      <c r="V715" s="140">
        <f t="shared" si="47"/>
        <v>2328</v>
      </c>
    </row>
    <row r="716" spans="1:22" ht="14.15" hidden="1" customHeight="1">
      <c r="A716" s="157">
        <v>310</v>
      </c>
      <c r="B716" s="177" t="s">
        <v>56</v>
      </c>
      <c r="C716" s="177"/>
      <c r="D716" s="194" t="s">
        <v>279</v>
      </c>
      <c r="E716" s="194" t="s">
        <v>400</v>
      </c>
      <c r="F716" s="194" t="s">
        <v>379</v>
      </c>
      <c r="G716" s="498" t="s">
        <v>70</v>
      </c>
      <c r="H716" s="194" t="s">
        <v>288</v>
      </c>
      <c r="I716" s="194">
        <v>11.56</v>
      </c>
      <c r="J716" s="495">
        <v>1</v>
      </c>
      <c r="K716" s="495">
        <v>1</v>
      </c>
      <c r="L716" s="181">
        <v>200</v>
      </c>
      <c r="M716" s="181">
        <v>200</v>
      </c>
      <c r="N716" s="182" t="e">
        <f t="shared" si="44"/>
        <v>#DIV/0!</v>
      </c>
      <c r="O716" s="182" t="e">
        <f t="shared" si="45"/>
        <v>#DIV/0!</v>
      </c>
      <c r="P716" s="182"/>
      <c r="Q716" s="183">
        <f>IF(L716="nio",0,IF(L716&gt;0,VLOOKUP(G716,'3-Productie normen'!A:M,VLOOKUP(L716,'3-Productie normen'!N:P,2,FALSE),FALSE)))</f>
        <v>0</v>
      </c>
      <c r="R716" s="183">
        <f t="shared" si="46"/>
        <v>0</v>
      </c>
      <c r="S716" s="184">
        <f>VLOOKUP(G716,'3-Productie normen'!A:M,11,FALSE)</f>
        <v>1422.95</v>
      </c>
      <c r="T716" s="184"/>
      <c r="V716" s="140">
        <f t="shared" si="47"/>
        <v>4624</v>
      </c>
    </row>
    <row r="717" spans="1:22" ht="14.15" hidden="1" customHeight="1">
      <c r="A717" s="157">
        <v>311</v>
      </c>
      <c r="B717" s="177" t="s">
        <v>56</v>
      </c>
      <c r="C717" s="177"/>
      <c r="D717" s="194" t="s">
        <v>279</v>
      </c>
      <c r="E717" s="194" t="s">
        <v>401</v>
      </c>
      <c r="F717" s="194" t="s">
        <v>377</v>
      </c>
      <c r="G717" s="498" t="s">
        <v>70</v>
      </c>
      <c r="H717" s="194" t="s">
        <v>288</v>
      </c>
      <c r="I717" s="194">
        <v>5.78</v>
      </c>
      <c r="J717" s="495">
        <v>1</v>
      </c>
      <c r="K717" s="495">
        <v>1</v>
      </c>
      <c r="L717" s="181">
        <v>200</v>
      </c>
      <c r="M717" s="181">
        <v>200</v>
      </c>
      <c r="N717" s="182" t="e">
        <f t="shared" si="44"/>
        <v>#DIV/0!</v>
      </c>
      <c r="O717" s="182" t="e">
        <f t="shared" si="45"/>
        <v>#DIV/0!</v>
      </c>
      <c r="P717" s="182"/>
      <c r="Q717" s="183">
        <f>IF(L717="nio",0,IF(L717&gt;0,VLOOKUP(G717,'3-Productie normen'!A:M,VLOOKUP(L717,'3-Productie normen'!N:P,2,FALSE),FALSE)))</f>
        <v>0</v>
      </c>
      <c r="R717" s="183">
        <f t="shared" si="46"/>
        <v>0</v>
      </c>
      <c r="S717" s="184">
        <f>VLOOKUP(G717,'3-Productie normen'!A:M,11,FALSE)</f>
        <v>1422.95</v>
      </c>
      <c r="T717" s="184"/>
      <c r="V717" s="140">
        <f t="shared" si="47"/>
        <v>2312</v>
      </c>
    </row>
    <row r="718" spans="1:22" ht="14.15" hidden="1" customHeight="1">
      <c r="A718" s="157">
        <v>312</v>
      </c>
      <c r="B718" s="177" t="s">
        <v>56</v>
      </c>
      <c r="C718" s="177"/>
      <c r="D718" s="194" t="s">
        <v>128</v>
      </c>
      <c r="E718" s="194" t="s">
        <v>403</v>
      </c>
      <c r="F718" s="194" t="s">
        <v>379</v>
      </c>
      <c r="G718" s="498" t="s">
        <v>70</v>
      </c>
      <c r="H718" s="194" t="s">
        <v>288</v>
      </c>
      <c r="I718" s="194">
        <v>14.54</v>
      </c>
      <c r="J718" s="495">
        <v>1</v>
      </c>
      <c r="K718" s="495">
        <v>1</v>
      </c>
      <c r="L718" s="181">
        <v>200</v>
      </c>
      <c r="M718" s="181">
        <v>400</v>
      </c>
      <c r="N718" s="182" t="e">
        <f t="shared" si="44"/>
        <v>#DIV/0!</v>
      </c>
      <c r="O718" s="182" t="e">
        <f t="shared" si="45"/>
        <v>#DIV/0!</v>
      </c>
      <c r="P718" s="182"/>
      <c r="Q718" s="183">
        <f>IF(L718="nio",0,IF(L718&gt;0,VLOOKUP(G718,'3-Productie normen'!A:M,VLOOKUP(L718,'3-Productie normen'!N:P,2,FALSE),FALSE)))</f>
        <v>0</v>
      </c>
      <c r="R718" s="183">
        <f t="shared" si="46"/>
        <v>0</v>
      </c>
      <c r="S718" s="184">
        <f>VLOOKUP(G718,'3-Productie normen'!A:M,11,FALSE)</f>
        <v>1422.95</v>
      </c>
      <c r="T718" s="184"/>
      <c r="V718" s="140">
        <f t="shared" si="47"/>
        <v>8724</v>
      </c>
    </row>
    <row r="719" spans="1:22" ht="14.15" hidden="1" customHeight="1">
      <c r="A719" s="157">
        <v>313</v>
      </c>
      <c r="B719" s="177" t="s">
        <v>56</v>
      </c>
      <c r="C719" s="177"/>
      <c r="D719" s="194" t="s">
        <v>128</v>
      </c>
      <c r="E719" s="194" t="s">
        <v>404</v>
      </c>
      <c r="F719" s="194" t="s">
        <v>377</v>
      </c>
      <c r="G719" s="498" t="s">
        <v>70</v>
      </c>
      <c r="H719" s="194" t="s">
        <v>288</v>
      </c>
      <c r="I719" s="194">
        <v>14.54</v>
      </c>
      <c r="J719" s="495">
        <v>1</v>
      </c>
      <c r="K719" s="495">
        <v>1</v>
      </c>
      <c r="L719" s="181">
        <v>200</v>
      </c>
      <c r="M719" s="181">
        <v>400</v>
      </c>
      <c r="N719" s="182" t="e">
        <f t="shared" si="44"/>
        <v>#DIV/0!</v>
      </c>
      <c r="O719" s="182" t="e">
        <f t="shared" si="45"/>
        <v>#DIV/0!</v>
      </c>
      <c r="P719" s="182"/>
      <c r="Q719" s="183">
        <f>IF(L719="nio",0,IF(L719&gt;0,VLOOKUP(G719,'3-Productie normen'!A:M,VLOOKUP(L719,'3-Productie normen'!N:P,2,FALSE),FALSE)))</f>
        <v>0</v>
      </c>
      <c r="R719" s="183">
        <f t="shared" si="46"/>
        <v>0</v>
      </c>
      <c r="S719" s="184">
        <f>VLOOKUP(G719,'3-Productie normen'!A:M,11,FALSE)</f>
        <v>1422.95</v>
      </c>
      <c r="T719" s="184"/>
      <c r="V719" s="140">
        <f t="shared" si="47"/>
        <v>8724</v>
      </c>
    </row>
    <row r="720" spans="1:22" ht="14.15" hidden="1" customHeight="1">
      <c r="A720" s="157">
        <v>314</v>
      </c>
      <c r="B720" s="177" t="s">
        <v>56</v>
      </c>
      <c r="C720" s="177"/>
      <c r="D720" s="194" t="s">
        <v>128</v>
      </c>
      <c r="E720" s="194" t="s">
        <v>1082</v>
      </c>
      <c r="F720" s="194" t="s">
        <v>382</v>
      </c>
      <c r="G720" s="498" t="s">
        <v>70</v>
      </c>
      <c r="H720" s="194" t="s">
        <v>288</v>
      </c>
      <c r="I720" s="194">
        <v>4.84</v>
      </c>
      <c r="J720" s="495">
        <v>1</v>
      </c>
      <c r="K720" s="495">
        <v>1</v>
      </c>
      <c r="L720" s="181">
        <v>200</v>
      </c>
      <c r="M720" s="181">
        <v>400</v>
      </c>
      <c r="N720" s="182" t="e">
        <f t="shared" si="44"/>
        <v>#DIV/0!</v>
      </c>
      <c r="O720" s="182" t="e">
        <f t="shared" si="45"/>
        <v>#DIV/0!</v>
      </c>
      <c r="P720" s="182"/>
      <c r="Q720" s="183">
        <f>IF(L720="nio",0,IF(L720&gt;0,VLOOKUP(G720,'3-Productie normen'!A:M,VLOOKUP(L720,'3-Productie normen'!N:P,2,FALSE),FALSE)))</f>
        <v>0</v>
      </c>
      <c r="R720" s="183">
        <f t="shared" si="46"/>
        <v>0</v>
      </c>
      <c r="S720" s="184">
        <f>VLOOKUP(G720,'3-Productie normen'!A:M,11,FALSE)</f>
        <v>1422.95</v>
      </c>
      <c r="T720" s="184"/>
      <c r="V720" s="140">
        <f t="shared" si="47"/>
        <v>2904</v>
      </c>
    </row>
    <row r="721" spans="1:22" ht="14.15" hidden="1" customHeight="1">
      <c r="A721" s="157">
        <v>315</v>
      </c>
      <c r="B721" s="177" t="s">
        <v>56</v>
      </c>
      <c r="C721" s="177"/>
      <c r="D721" s="194" t="s">
        <v>147</v>
      </c>
      <c r="E721" s="194" t="s">
        <v>1083</v>
      </c>
      <c r="F721" s="194" t="s">
        <v>451</v>
      </c>
      <c r="G721" s="194" t="s">
        <v>72</v>
      </c>
      <c r="H721" s="194" t="s">
        <v>134</v>
      </c>
      <c r="I721" s="194">
        <v>95.54</v>
      </c>
      <c r="J721" s="495">
        <v>1</v>
      </c>
      <c r="K721" s="495">
        <v>1</v>
      </c>
      <c r="L721" s="181">
        <v>120</v>
      </c>
      <c r="M721" s="181"/>
      <c r="N721" s="182" t="e">
        <f t="shared" si="44"/>
        <v>#DIV/0!</v>
      </c>
      <c r="O721" s="182">
        <f t="shared" si="45"/>
        <v>0</v>
      </c>
      <c r="P721" s="182"/>
      <c r="Q721" s="183">
        <f>IF(L721="nio",0,IF(L721&gt;0,VLOOKUP(G721,'3-Productie normen'!A:M,VLOOKUP(L721,'3-Productie normen'!N:P,2,FALSE),FALSE)))</f>
        <v>0</v>
      </c>
      <c r="R721" s="183">
        <f t="shared" si="46"/>
        <v>0</v>
      </c>
      <c r="S721" s="184">
        <f>VLOOKUP(G721,'3-Productie normen'!A:M,11,FALSE)</f>
        <v>13316.020000000004</v>
      </c>
      <c r="T721" s="184"/>
      <c r="V721" s="140">
        <f t="shared" si="47"/>
        <v>11464.800000000001</v>
      </c>
    </row>
    <row r="722" spans="1:22" ht="14.15" hidden="1" customHeight="1">
      <c r="A722" s="157">
        <v>316</v>
      </c>
      <c r="B722" s="177" t="s">
        <v>56</v>
      </c>
      <c r="C722" s="177"/>
      <c r="D722" s="194" t="s">
        <v>147</v>
      </c>
      <c r="E722" s="194" t="s">
        <v>1084</v>
      </c>
      <c r="F722" s="194" t="s">
        <v>451</v>
      </c>
      <c r="G722" s="194" t="s">
        <v>72</v>
      </c>
      <c r="H722" s="194" t="s">
        <v>134</v>
      </c>
      <c r="I722" s="194">
        <v>54.54</v>
      </c>
      <c r="J722" s="495">
        <v>1</v>
      </c>
      <c r="K722" s="495">
        <v>1</v>
      </c>
      <c r="L722" s="181">
        <v>120</v>
      </c>
      <c r="M722" s="181"/>
      <c r="N722" s="182" t="e">
        <f t="shared" si="44"/>
        <v>#DIV/0!</v>
      </c>
      <c r="O722" s="182">
        <f t="shared" si="45"/>
        <v>0</v>
      </c>
      <c r="P722" s="182"/>
      <c r="Q722" s="183">
        <f>IF(L722="nio",0,IF(L722&gt;0,VLOOKUP(G722,'3-Productie normen'!A:M,VLOOKUP(L722,'3-Productie normen'!N:P,2,FALSE),FALSE)))</f>
        <v>0</v>
      </c>
      <c r="R722" s="183">
        <f t="shared" si="46"/>
        <v>0</v>
      </c>
      <c r="S722" s="184">
        <f>VLOOKUP(G722,'3-Productie normen'!A:M,11,FALSE)</f>
        <v>13316.020000000004</v>
      </c>
      <c r="T722" s="184"/>
      <c r="V722" s="140">
        <f t="shared" si="47"/>
        <v>6544.8</v>
      </c>
    </row>
    <row r="723" spans="1:22" ht="14.15" hidden="1" customHeight="1">
      <c r="A723" s="157">
        <v>317</v>
      </c>
      <c r="B723" s="177" t="s">
        <v>56</v>
      </c>
      <c r="C723" s="177"/>
      <c r="D723" s="194" t="s">
        <v>147</v>
      </c>
      <c r="E723" s="194" t="s">
        <v>1085</v>
      </c>
      <c r="F723" s="194" t="s">
        <v>1086</v>
      </c>
      <c r="G723" s="194" t="s">
        <v>72</v>
      </c>
      <c r="H723" s="194" t="s">
        <v>134</v>
      </c>
      <c r="I723" s="194">
        <v>37.18</v>
      </c>
      <c r="J723" s="495">
        <v>1</v>
      </c>
      <c r="K723" s="495">
        <v>1</v>
      </c>
      <c r="L723" s="181">
        <v>120</v>
      </c>
      <c r="M723" s="181"/>
      <c r="N723" s="182" t="e">
        <f t="shared" si="44"/>
        <v>#DIV/0!</v>
      </c>
      <c r="O723" s="182">
        <f t="shared" si="45"/>
        <v>0</v>
      </c>
      <c r="P723" s="182"/>
      <c r="Q723" s="183">
        <f>IF(L723="nio",0,IF(L723&gt;0,VLOOKUP(G723,'3-Productie normen'!A:M,VLOOKUP(L723,'3-Productie normen'!N:P,2,FALSE),FALSE)))</f>
        <v>0</v>
      </c>
      <c r="R723" s="183">
        <f t="shared" si="46"/>
        <v>0</v>
      </c>
      <c r="S723" s="184">
        <f>VLOOKUP(G723,'3-Productie normen'!A:M,11,FALSE)</f>
        <v>13316.020000000004</v>
      </c>
      <c r="T723" s="184"/>
      <c r="V723" s="140">
        <f t="shared" si="47"/>
        <v>4461.6000000000004</v>
      </c>
    </row>
    <row r="724" spans="1:22" ht="14.15" hidden="1" customHeight="1">
      <c r="A724" s="157">
        <v>318</v>
      </c>
      <c r="B724" s="177" t="s">
        <v>56</v>
      </c>
      <c r="C724" s="177"/>
      <c r="D724" s="194" t="s">
        <v>147</v>
      </c>
      <c r="E724" s="194" t="s">
        <v>1087</v>
      </c>
      <c r="F724" s="194" t="s">
        <v>451</v>
      </c>
      <c r="G724" s="194" t="s">
        <v>72</v>
      </c>
      <c r="H724" s="194" t="s">
        <v>134</v>
      </c>
      <c r="I724" s="194">
        <v>41.58</v>
      </c>
      <c r="J724" s="495">
        <v>1</v>
      </c>
      <c r="K724" s="495">
        <v>1</v>
      </c>
      <c r="L724" s="181">
        <v>120</v>
      </c>
      <c r="M724" s="181"/>
      <c r="N724" s="182" t="e">
        <f t="shared" si="44"/>
        <v>#DIV/0!</v>
      </c>
      <c r="O724" s="182">
        <f t="shared" si="45"/>
        <v>0</v>
      </c>
      <c r="P724" s="182"/>
      <c r="Q724" s="183">
        <f>IF(L724="nio",0,IF(L724&gt;0,VLOOKUP(G724,'3-Productie normen'!A:M,VLOOKUP(L724,'3-Productie normen'!N:P,2,FALSE),FALSE)))</f>
        <v>0</v>
      </c>
      <c r="R724" s="183">
        <f t="shared" si="46"/>
        <v>0</v>
      </c>
      <c r="S724" s="184">
        <f>VLOOKUP(G724,'3-Productie normen'!A:M,11,FALSE)</f>
        <v>13316.020000000004</v>
      </c>
      <c r="T724" s="184"/>
      <c r="V724" s="140">
        <f t="shared" si="47"/>
        <v>4989.5999999999995</v>
      </c>
    </row>
    <row r="725" spans="1:22" ht="14.15" hidden="1" customHeight="1">
      <c r="A725" s="157">
        <v>319</v>
      </c>
      <c r="B725" s="177" t="s">
        <v>56</v>
      </c>
      <c r="C725" s="177"/>
      <c r="D725" s="194" t="s">
        <v>147</v>
      </c>
      <c r="E725" s="194" t="s">
        <v>1088</v>
      </c>
      <c r="F725" s="194" t="s">
        <v>451</v>
      </c>
      <c r="G725" s="194" t="s">
        <v>72</v>
      </c>
      <c r="H725" s="194" t="s">
        <v>134</v>
      </c>
      <c r="I725" s="194">
        <v>14.63</v>
      </c>
      <c r="J725" s="495">
        <v>1</v>
      </c>
      <c r="K725" s="495">
        <v>1</v>
      </c>
      <c r="L725" s="181">
        <v>120</v>
      </c>
      <c r="M725" s="181"/>
      <c r="N725" s="182" t="e">
        <f t="shared" si="44"/>
        <v>#DIV/0!</v>
      </c>
      <c r="O725" s="182">
        <f t="shared" si="45"/>
        <v>0</v>
      </c>
      <c r="P725" s="182"/>
      <c r="Q725" s="183">
        <f>IF(L725="nio",0,IF(L725&gt;0,VLOOKUP(G725,'3-Productie normen'!A:M,VLOOKUP(L725,'3-Productie normen'!N:P,2,FALSE),FALSE)))</f>
        <v>0</v>
      </c>
      <c r="R725" s="183">
        <f t="shared" si="46"/>
        <v>0</v>
      </c>
      <c r="S725" s="184">
        <f>VLOOKUP(G725,'3-Productie normen'!A:M,11,FALSE)</f>
        <v>13316.020000000004</v>
      </c>
      <c r="T725" s="184"/>
      <c r="V725" s="140">
        <f t="shared" si="47"/>
        <v>1755.6000000000001</v>
      </c>
    </row>
    <row r="726" spans="1:22" ht="14.15" hidden="1" customHeight="1">
      <c r="A726" s="157">
        <v>320</v>
      </c>
      <c r="B726" s="177" t="s">
        <v>56</v>
      </c>
      <c r="C726" s="177"/>
      <c r="D726" s="194" t="s">
        <v>172</v>
      </c>
      <c r="E726" s="194" t="s">
        <v>1089</v>
      </c>
      <c r="F726" s="194" t="s">
        <v>451</v>
      </c>
      <c r="G726" s="194" t="s">
        <v>72</v>
      </c>
      <c r="H726" s="194" t="s">
        <v>134</v>
      </c>
      <c r="I726" s="194">
        <v>88.69</v>
      </c>
      <c r="J726" s="495">
        <v>1</v>
      </c>
      <c r="K726" s="495">
        <v>1</v>
      </c>
      <c r="L726" s="181">
        <v>120</v>
      </c>
      <c r="M726" s="181"/>
      <c r="N726" s="182" t="e">
        <f t="shared" si="44"/>
        <v>#DIV/0!</v>
      </c>
      <c r="O726" s="182">
        <f t="shared" si="45"/>
        <v>0</v>
      </c>
      <c r="P726" s="182"/>
      <c r="Q726" s="183">
        <f>IF(L726="nio",0,IF(L726&gt;0,VLOOKUP(G726,'3-Productie normen'!A:M,VLOOKUP(L726,'3-Productie normen'!N:P,2,FALSE),FALSE)))</f>
        <v>0</v>
      </c>
      <c r="R726" s="183">
        <f t="shared" si="46"/>
        <v>0</v>
      </c>
      <c r="S726" s="184">
        <f>VLOOKUP(G726,'3-Productie normen'!A:M,11,FALSE)</f>
        <v>13316.020000000004</v>
      </c>
      <c r="T726" s="184"/>
      <c r="V726" s="140">
        <f t="shared" si="47"/>
        <v>10642.8</v>
      </c>
    </row>
    <row r="727" spans="1:22" ht="14.15" hidden="1" customHeight="1">
      <c r="A727" s="157">
        <v>321</v>
      </c>
      <c r="B727" s="177" t="s">
        <v>56</v>
      </c>
      <c r="C727" s="177"/>
      <c r="D727" s="194" t="s">
        <v>172</v>
      </c>
      <c r="E727" s="194" t="s">
        <v>1090</v>
      </c>
      <c r="F727" s="194" t="s">
        <v>451</v>
      </c>
      <c r="G727" s="194" t="s">
        <v>72</v>
      </c>
      <c r="H727" s="194" t="s">
        <v>134</v>
      </c>
      <c r="I727" s="194">
        <v>31.88</v>
      </c>
      <c r="J727" s="495">
        <v>1</v>
      </c>
      <c r="K727" s="495">
        <v>1</v>
      </c>
      <c r="L727" s="181">
        <v>120</v>
      </c>
      <c r="M727" s="181"/>
      <c r="N727" s="182" t="e">
        <f t="shared" si="44"/>
        <v>#DIV/0!</v>
      </c>
      <c r="O727" s="182">
        <f t="shared" si="45"/>
        <v>0</v>
      </c>
      <c r="P727" s="182"/>
      <c r="Q727" s="183">
        <f>IF(L727="nio",0,IF(L727&gt;0,VLOOKUP(G727,'3-Productie normen'!A:M,VLOOKUP(L727,'3-Productie normen'!N:P,2,FALSE),FALSE)))</f>
        <v>0</v>
      </c>
      <c r="R727" s="183">
        <f t="shared" si="46"/>
        <v>0</v>
      </c>
      <c r="S727" s="184">
        <f>VLOOKUP(G727,'3-Productie normen'!A:M,11,FALSE)</f>
        <v>13316.020000000004</v>
      </c>
      <c r="T727" s="184"/>
      <c r="V727" s="140">
        <f t="shared" si="47"/>
        <v>3825.6</v>
      </c>
    </row>
    <row r="728" spans="1:22" ht="14.15" hidden="1" customHeight="1">
      <c r="A728" s="157">
        <v>322</v>
      </c>
      <c r="B728" s="177" t="s">
        <v>56</v>
      </c>
      <c r="C728" s="177"/>
      <c r="D728" s="194" t="s">
        <v>172</v>
      </c>
      <c r="E728" s="194" t="s">
        <v>1091</v>
      </c>
      <c r="F728" s="194" t="s">
        <v>451</v>
      </c>
      <c r="G728" s="194" t="s">
        <v>72</v>
      </c>
      <c r="H728" s="194" t="s">
        <v>134</v>
      </c>
      <c r="I728" s="194">
        <v>93.24</v>
      </c>
      <c r="J728" s="495">
        <v>1</v>
      </c>
      <c r="K728" s="495">
        <v>1</v>
      </c>
      <c r="L728" s="181">
        <v>120</v>
      </c>
      <c r="M728" s="181"/>
      <c r="N728" s="182" t="e">
        <f t="shared" si="44"/>
        <v>#DIV/0!</v>
      </c>
      <c r="O728" s="182">
        <f t="shared" si="45"/>
        <v>0</v>
      </c>
      <c r="P728" s="182"/>
      <c r="Q728" s="183">
        <f>IF(L728="nio",0,IF(L728&gt;0,VLOOKUP(G728,'3-Productie normen'!A:M,VLOOKUP(L728,'3-Productie normen'!N:P,2,FALSE),FALSE)))</f>
        <v>0</v>
      </c>
      <c r="R728" s="183">
        <f t="shared" si="46"/>
        <v>0</v>
      </c>
      <c r="S728" s="184">
        <f>VLOOKUP(G728,'3-Productie normen'!A:M,11,FALSE)</f>
        <v>13316.020000000004</v>
      </c>
      <c r="T728" s="184"/>
      <c r="V728" s="140">
        <f t="shared" si="47"/>
        <v>11188.8</v>
      </c>
    </row>
    <row r="729" spans="1:22" ht="14.15" hidden="1" customHeight="1">
      <c r="A729" s="157">
        <v>323</v>
      </c>
      <c r="B729" s="177" t="s">
        <v>56</v>
      </c>
      <c r="C729" s="177"/>
      <c r="D729" s="194" t="s">
        <v>188</v>
      </c>
      <c r="E729" s="194" t="s">
        <v>1092</v>
      </c>
      <c r="F729" s="194" t="s">
        <v>1093</v>
      </c>
      <c r="G729" s="194" t="s">
        <v>72</v>
      </c>
      <c r="H729" s="194" t="s">
        <v>134</v>
      </c>
      <c r="I729" s="194">
        <v>35.51</v>
      </c>
      <c r="J729" s="495">
        <v>1</v>
      </c>
      <c r="K729" s="495">
        <v>1</v>
      </c>
      <c r="L729" s="181">
        <v>120</v>
      </c>
      <c r="M729" s="181"/>
      <c r="N729" s="182" t="e">
        <f t="shared" si="44"/>
        <v>#DIV/0!</v>
      </c>
      <c r="O729" s="182">
        <f t="shared" si="45"/>
        <v>0</v>
      </c>
      <c r="P729" s="182"/>
      <c r="Q729" s="183">
        <f>IF(L729="nio",0,IF(L729&gt;0,VLOOKUP(G729,'3-Productie normen'!A:M,VLOOKUP(L729,'3-Productie normen'!N:P,2,FALSE),FALSE)))</f>
        <v>0</v>
      </c>
      <c r="R729" s="183">
        <f t="shared" si="46"/>
        <v>0</v>
      </c>
      <c r="S729" s="184">
        <f>VLOOKUP(G729,'3-Productie normen'!A:M,11,FALSE)</f>
        <v>13316.020000000004</v>
      </c>
      <c r="T729" s="184"/>
      <c r="V729" s="140">
        <f t="shared" si="47"/>
        <v>4261.2</v>
      </c>
    </row>
    <row r="730" spans="1:22" ht="14.15" hidden="1" customHeight="1">
      <c r="A730" s="157">
        <v>324</v>
      </c>
      <c r="B730" s="177" t="s">
        <v>56</v>
      </c>
      <c r="C730" s="177"/>
      <c r="D730" s="194" t="s">
        <v>233</v>
      </c>
      <c r="E730" s="194" t="s">
        <v>1094</v>
      </c>
      <c r="F730" s="194" t="s">
        <v>1093</v>
      </c>
      <c r="G730" s="194" t="s">
        <v>72</v>
      </c>
      <c r="H730" s="194" t="s">
        <v>134</v>
      </c>
      <c r="I730" s="194">
        <v>31.96</v>
      </c>
      <c r="J730" s="495">
        <v>1</v>
      </c>
      <c r="K730" s="495">
        <v>1</v>
      </c>
      <c r="L730" s="181">
        <v>120</v>
      </c>
      <c r="M730" s="181"/>
      <c r="N730" s="182" t="e">
        <f t="shared" si="44"/>
        <v>#DIV/0!</v>
      </c>
      <c r="O730" s="182">
        <f t="shared" si="45"/>
        <v>0</v>
      </c>
      <c r="P730" s="182"/>
      <c r="Q730" s="183">
        <f>IF(L730="nio",0,IF(L730&gt;0,VLOOKUP(G730,'3-Productie normen'!A:M,VLOOKUP(L730,'3-Productie normen'!N:P,2,FALSE),FALSE)))</f>
        <v>0</v>
      </c>
      <c r="R730" s="183">
        <f t="shared" si="46"/>
        <v>0</v>
      </c>
      <c r="S730" s="184">
        <f>VLOOKUP(G730,'3-Productie normen'!A:M,11,FALSE)</f>
        <v>13316.020000000004</v>
      </c>
      <c r="T730" s="184"/>
      <c r="V730" s="140">
        <f t="shared" si="47"/>
        <v>3835.2000000000003</v>
      </c>
    </row>
    <row r="731" spans="1:22" ht="14.15" hidden="1" customHeight="1">
      <c r="A731" s="157">
        <v>325</v>
      </c>
      <c r="B731" s="177" t="s">
        <v>56</v>
      </c>
      <c r="C731" s="177"/>
      <c r="D731" s="197" t="s">
        <v>203</v>
      </c>
      <c r="E731" s="197" t="s">
        <v>1095</v>
      </c>
      <c r="F731" s="197" t="s">
        <v>1093</v>
      </c>
      <c r="G731" s="197" t="s">
        <v>72</v>
      </c>
      <c r="H731" s="197" t="s">
        <v>134</v>
      </c>
      <c r="I731" s="197">
        <v>35.51</v>
      </c>
      <c r="J731" s="495">
        <v>1</v>
      </c>
      <c r="K731" s="495">
        <v>1</v>
      </c>
      <c r="L731" s="181">
        <v>120</v>
      </c>
      <c r="M731" s="181"/>
      <c r="N731" s="182" t="e">
        <f t="shared" si="44"/>
        <v>#DIV/0!</v>
      </c>
      <c r="O731" s="182">
        <f t="shared" si="45"/>
        <v>0</v>
      </c>
      <c r="P731" s="182"/>
      <c r="Q731" s="183">
        <f>IF(L731="nio",0,IF(L731&gt;0,VLOOKUP(G731,'3-Productie normen'!A:M,VLOOKUP(L731,'3-Productie normen'!N:P,2,FALSE),FALSE)))</f>
        <v>0</v>
      </c>
      <c r="R731" s="183">
        <f t="shared" si="46"/>
        <v>0</v>
      </c>
      <c r="S731" s="184">
        <f>VLOOKUP(G731,'3-Productie normen'!A:M,11,FALSE)</f>
        <v>13316.020000000004</v>
      </c>
      <c r="T731" s="184"/>
      <c r="V731" s="140">
        <f t="shared" si="47"/>
        <v>4261.2</v>
      </c>
    </row>
    <row r="732" spans="1:22" ht="14.15" hidden="1" customHeight="1">
      <c r="A732" s="157">
        <v>326</v>
      </c>
      <c r="B732" s="177" t="s">
        <v>56</v>
      </c>
      <c r="C732" s="177"/>
      <c r="D732" s="197" t="s">
        <v>188</v>
      </c>
      <c r="E732" s="197" t="s">
        <v>1096</v>
      </c>
      <c r="F732" s="197" t="s">
        <v>1097</v>
      </c>
      <c r="G732" s="197" t="s">
        <v>72</v>
      </c>
      <c r="H732" s="197" t="s">
        <v>134</v>
      </c>
      <c r="I732" s="197">
        <v>117.41</v>
      </c>
      <c r="J732" s="495">
        <v>1</v>
      </c>
      <c r="K732" s="495">
        <v>1</v>
      </c>
      <c r="L732" s="181">
        <v>120</v>
      </c>
      <c r="M732" s="181"/>
      <c r="N732" s="182" t="e">
        <f t="shared" si="44"/>
        <v>#DIV/0!</v>
      </c>
      <c r="O732" s="182">
        <f t="shared" si="45"/>
        <v>0</v>
      </c>
      <c r="P732" s="182"/>
      <c r="Q732" s="183">
        <f>IF(L732="nio",0,IF(L732&gt;0,VLOOKUP(G732,'3-Productie normen'!A:M,VLOOKUP(L732,'3-Productie normen'!N:P,2,FALSE),FALSE)))</f>
        <v>0</v>
      </c>
      <c r="R732" s="183">
        <f t="shared" si="46"/>
        <v>0</v>
      </c>
      <c r="S732" s="184">
        <f>VLOOKUP(G732,'3-Productie normen'!A:M,11,FALSE)</f>
        <v>13316.020000000004</v>
      </c>
      <c r="T732" s="184"/>
      <c r="V732" s="140">
        <f t="shared" si="47"/>
        <v>14089.199999999999</v>
      </c>
    </row>
    <row r="733" spans="1:22" ht="14.15" hidden="1" customHeight="1">
      <c r="A733" s="157">
        <v>327</v>
      </c>
      <c r="B733" s="177" t="s">
        <v>56</v>
      </c>
      <c r="C733" s="177"/>
      <c r="D733" s="197" t="s">
        <v>188</v>
      </c>
      <c r="E733" s="197" t="s">
        <v>1098</v>
      </c>
      <c r="F733" s="197" t="s">
        <v>451</v>
      </c>
      <c r="G733" s="197" t="s">
        <v>72</v>
      </c>
      <c r="H733" s="197" t="s">
        <v>134</v>
      </c>
      <c r="I733" s="197">
        <v>25.63</v>
      </c>
      <c r="J733" s="495">
        <v>1</v>
      </c>
      <c r="K733" s="495">
        <v>1</v>
      </c>
      <c r="L733" s="181">
        <v>120</v>
      </c>
      <c r="M733" s="181"/>
      <c r="N733" s="182" t="e">
        <f t="shared" si="44"/>
        <v>#DIV/0!</v>
      </c>
      <c r="O733" s="182">
        <f t="shared" si="45"/>
        <v>0</v>
      </c>
      <c r="P733" s="182"/>
      <c r="Q733" s="183">
        <f>IF(L733="nio",0,IF(L733&gt;0,VLOOKUP(G733,'3-Productie normen'!A:M,VLOOKUP(L733,'3-Productie normen'!N:P,2,FALSE),FALSE)))</f>
        <v>0</v>
      </c>
      <c r="R733" s="183">
        <f t="shared" si="46"/>
        <v>0</v>
      </c>
      <c r="S733" s="184">
        <f>VLOOKUP(G733,'3-Productie normen'!A:M,11,FALSE)</f>
        <v>13316.020000000004</v>
      </c>
      <c r="T733" s="184"/>
      <c r="V733" s="140">
        <f t="shared" si="47"/>
        <v>3075.6</v>
      </c>
    </row>
    <row r="734" spans="1:22" ht="14.15" hidden="1" customHeight="1">
      <c r="A734" s="157">
        <v>328</v>
      </c>
      <c r="B734" s="177" t="s">
        <v>56</v>
      </c>
      <c r="C734" s="177"/>
      <c r="D734" s="197" t="s">
        <v>188</v>
      </c>
      <c r="E734" s="197" t="s">
        <v>1099</v>
      </c>
      <c r="F734" s="197" t="s">
        <v>1100</v>
      </c>
      <c r="G734" s="197" t="s">
        <v>72</v>
      </c>
      <c r="H734" s="197" t="s">
        <v>134</v>
      </c>
      <c r="I734" s="197">
        <v>56.03</v>
      </c>
      <c r="J734" s="495">
        <v>1</v>
      </c>
      <c r="K734" s="495">
        <v>1</v>
      </c>
      <c r="L734" s="181">
        <v>120</v>
      </c>
      <c r="M734" s="181"/>
      <c r="N734" s="182" t="e">
        <f t="shared" si="44"/>
        <v>#DIV/0!</v>
      </c>
      <c r="O734" s="182">
        <f t="shared" si="45"/>
        <v>0</v>
      </c>
      <c r="P734" s="182"/>
      <c r="Q734" s="183">
        <f>IF(L734="nio",0,IF(L734&gt;0,VLOOKUP(G734,'3-Productie normen'!A:M,VLOOKUP(L734,'3-Productie normen'!N:P,2,FALSE),FALSE)))</f>
        <v>0</v>
      </c>
      <c r="R734" s="183">
        <f t="shared" si="46"/>
        <v>0</v>
      </c>
      <c r="S734" s="184">
        <f>VLOOKUP(G734,'3-Productie normen'!A:M,11,FALSE)</f>
        <v>13316.020000000004</v>
      </c>
      <c r="T734" s="184"/>
      <c r="V734" s="140">
        <f t="shared" si="47"/>
        <v>6723.6</v>
      </c>
    </row>
    <row r="735" spans="1:22" ht="14.15" hidden="1" customHeight="1">
      <c r="A735" s="157">
        <v>329</v>
      </c>
      <c r="B735" s="177" t="s">
        <v>56</v>
      </c>
      <c r="C735" s="177"/>
      <c r="D735" s="197" t="s">
        <v>188</v>
      </c>
      <c r="E735" s="197" t="s">
        <v>1101</v>
      </c>
      <c r="F735" s="197" t="s">
        <v>451</v>
      </c>
      <c r="G735" s="197" t="s">
        <v>72</v>
      </c>
      <c r="H735" s="197" t="s">
        <v>134</v>
      </c>
      <c r="I735" s="197">
        <v>13.24</v>
      </c>
      <c r="J735" s="495">
        <v>1</v>
      </c>
      <c r="K735" s="495">
        <v>1</v>
      </c>
      <c r="L735" s="181">
        <v>120</v>
      </c>
      <c r="M735" s="181"/>
      <c r="N735" s="182" t="e">
        <f t="shared" si="44"/>
        <v>#DIV/0!</v>
      </c>
      <c r="O735" s="182">
        <f t="shared" si="45"/>
        <v>0</v>
      </c>
      <c r="P735" s="182"/>
      <c r="Q735" s="183">
        <f>IF(L735="nio",0,IF(L735&gt;0,VLOOKUP(G735,'3-Productie normen'!A:M,VLOOKUP(L735,'3-Productie normen'!N:P,2,FALSE),FALSE)))</f>
        <v>0</v>
      </c>
      <c r="R735" s="183">
        <f t="shared" si="46"/>
        <v>0</v>
      </c>
      <c r="S735" s="184">
        <f>VLOOKUP(G735,'3-Productie normen'!A:M,11,FALSE)</f>
        <v>13316.020000000004</v>
      </c>
      <c r="T735" s="184"/>
      <c r="V735" s="140">
        <f t="shared" si="47"/>
        <v>1588.8</v>
      </c>
    </row>
    <row r="736" spans="1:22" ht="14.15" hidden="1" customHeight="1">
      <c r="A736" s="157">
        <v>330</v>
      </c>
      <c r="B736" s="177" t="s">
        <v>56</v>
      </c>
      <c r="C736" s="177"/>
      <c r="D736" s="197" t="s">
        <v>203</v>
      </c>
      <c r="E736" s="197" t="s">
        <v>1102</v>
      </c>
      <c r="F736" s="197" t="s">
        <v>1097</v>
      </c>
      <c r="G736" s="197" t="s">
        <v>72</v>
      </c>
      <c r="H736" s="197" t="s">
        <v>134</v>
      </c>
      <c r="I736" s="197">
        <v>158.06</v>
      </c>
      <c r="J736" s="495">
        <v>1</v>
      </c>
      <c r="K736" s="495">
        <v>1</v>
      </c>
      <c r="L736" s="181">
        <v>120</v>
      </c>
      <c r="M736" s="181"/>
      <c r="N736" s="182" t="e">
        <f t="shared" si="44"/>
        <v>#DIV/0!</v>
      </c>
      <c r="O736" s="182">
        <f t="shared" si="45"/>
        <v>0</v>
      </c>
      <c r="P736" s="182"/>
      <c r="Q736" s="183">
        <f>IF(L736="nio",0,IF(L736&gt;0,VLOOKUP(G736,'3-Productie normen'!A:M,VLOOKUP(L736,'3-Productie normen'!N:P,2,FALSE),FALSE)))</f>
        <v>0</v>
      </c>
      <c r="R736" s="183">
        <f t="shared" si="46"/>
        <v>0</v>
      </c>
      <c r="S736" s="184">
        <f>VLOOKUP(G736,'3-Productie normen'!A:M,11,FALSE)</f>
        <v>13316.020000000004</v>
      </c>
      <c r="T736" s="184"/>
      <c r="V736" s="140">
        <f t="shared" si="47"/>
        <v>18967.2</v>
      </c>
    </row>
    <row r="737" spans="1:22" ht="14.15" hidden="1" customHeight="1">
      <c r="A737" s="157">
        <v>331</v>
      </c>
      <c r="B737" s="177" t="s">
        <v>56</v>
      </c>
      <c r="C737" s="177"/>
      <c r="D737" s="197" t="s">
        <v>203</v>
      </c>
      <c r="E737" s="197" t="s">
        <v>1103</v>
      </c>
      <c r="F737" s="197" t="s">
        <v>451</v>
      </c>
      <c r="G737" s="197" t="s">
        <v>72</v>
      </c>
      <c r="H737" s="197" t="s">
        <v>134</v>
      </c>
      <c r="I737" s="197">
        <v>25.22</v>
      </c>
      <c r="J737" s="495">
        <v>1</v>
      </c>
      <c r="K737" s="495">
        <v>1</v>
      </c>
      <c r="L737" s="181">
        <v>120</v>
      </c>
      <c r="M737" s="181"/>
      <c r="N737" s="182" t="e">
        <f t="shared" si="44"/>
        <v>#DIV/0!</v>
      </c>
      <c r="O737" s="182">
        <f t="shared" si="45"/>
        <v>0</v>
      </c>
      <c r="P737" s="182"/>
      <c r="Q737" s="183">
        <f>IF(L737="nio",0,IF(L737&gt;0,VLOOKUP(G737,'3-Productie normen'!A:M,VLOOKUP(L737,'3-Productie normen'!N:P,2,FALSE),FALSE)))</f>
        <v>0</v>
      </c>
      <c r="R737" s="183">
        <f t="shared" si="46"/>
        <v>0</v>
      </c>
      <c r="S737" s="184">
        <f>VLOOKUP(G737,'3-Productie normen'!A:M,11,FALSE)</f>
        <v>13316.020000000004</v>
      </c>
      <c r="T737" s="184"/>
      <c r="V737" s="140">
        <f t="shared" si="47"/>
        <v>3026.3999999999996</v>
      </c>
    </row>
    <row r="738" spans="1:22" ht="14.15" hidden="1" customHeight="1">
      <c r="A738" s="157">
        <v>332</v>
      </c>
      <c r="B738" s="177" t="s">
        <v>56</v>
      </c>
      <c r="C738" s="177"/>
      <c r="D738" s="197" t="s">
        <v>203</v>
      </c>
      <c r="E738" s="197" t="s">
        <v>1104</v>
      </c>
      <c r="F738" s="197" t="s">
        <v>451</v>
      </c>
      <c r="G738" s="197" t="s">
        <v>72</v>
      </c>
      <c r="H738" s="197" t="s">
        <v>134</v>
      </c>
      <c r="I738" s="197">
        <v>13.3</v>
      </c>
      <c r="J738" s="495">
        <v>1</v>
      </c>
      <c r="K738" s="495">
        <v>1</v>
      </c>
      <c r="L738" s="181">
        <v>120</v>
      </c>
      <c r="M738" s="181"/>
      <c r="N738" s="182" t="e">
        <f t="shared" si="44"/>
        <v>#DIV/0!</v>
      </c>
      <c r="O738" s="182">
        <f t="shared" si="45"/>
        <v>0</v>
      </c>
      <c r="P738" s="182"/>
      <c r="Q738" s="183">
        <f>IF(L738="nio",0,IF(L738&gt;0,VLOOKUP(G738,'3-Productie normen'!A:M,VLOOKUP(L738,'3-Productie normen'!N:P,2,FALSE),FALSE)))</f>
        <v>0</v>
      </c>
      <c r="R738" s="183">
        <f t="shared" si="46"/>
        <v>0</v>
      </c>
      <c r="S738" s="184">
        <f>VLOOKUP(G738,'3-Productie normen'!A:M,11,FALSE)</f>
        <v>13316.020000000004</v>
      </c>
      <c r="T738" s="184"/>
      <c r="V738" s="140">
        <f t="shared" si="47"/>
        <v>1596</v>
      </c>
    </row>
    <row r="739" spans="1:22" ht="14.15" hidden="1" customHeight="1">
      <c r="A739" s="157">
        <v>333</v>
      </c>
      <c r="B739" s="177" t="s">
        <v>56</v>
      </c>
      <c r="C739" s="177"/>
      <c r="D739" s="197" t="s">
        <v>233</v>
      </c>
      <c r="E739" s="197" t="s">
        <v>1105</v>
      </c>
      <c r="F739" s="197" t="s">
        <v>1093</v>
      </c>
      <c r="G739" s="197" t="s">
        <v>72</v>
      </c>
      <c r="H739" s="197" t="s">
        <v>134</v>
      </c>
      <c r="I739" s="197">
        <v>44.78</v>
      </c>
      <c r="J739" s="495">
        <v>1</v>
      </c>
      <c r="K739" s="495">
        <v>1</v>
      </c>
      <c r="L739" s="181">
        <v>120</v>
      </c>
      <c r="M739" s="181"/>
      <c r="N739" s="182" t="e">
        <f t="shared" si="44"/>
        <v>#DIV/0!</v>
      </c>
      <c r="O739" s="182">
        <f t="shared" si="45"/>
        <v>0</v>
      </c>
      <c r="P739" s="182"/>
      <c r="Q739" s="183">
        <f>IF(L739="nio",0,IF(L739&gt;0,VLOOKUP(G739,'3-Productie normen'!A:M,VLOOKUP(L739,'3-Productie normen'!N:P,2,FALSE),FALSE)))</f>
        <v>0</v>
      </c>
      <c r="R739" s="183">
        <f t="shared" si="46"/>
        <v>0</v>
      </c>
      <c r="S739" s="184">
        <f>VLOOKUP(G739,'3-Productie normen'!A:M,11,FALSE)</f>
        <v>13316.020000000004</v>
      </c>
      <c r="T739" s="184"/>
      <c r="V739" s="140">
        <f t="shared" si="47"/>
        <v>5373.6</v>
      </c>
    </row>
    <row r="740" spans="1:22" ht="14.15" hidden="1" customHeight="1">
      <c r="A740" s="157">
        <v>334</v>
      </c>
      <c r="B740" s="177" t="s">
        <v>56</v>
      </c>
      <c r="C740" s="177"/>
      <c r="D740" s="197" t="s">
        <v>219</v>
      </c>
      <c r="E740" s="197" t="s">
        <v>1106</v>
      </c>
      <c r="F740" s="197" t="s">
        <v>451</v>
      </c>
      <c r="G740" s="197" t="s">
        <v>72</v>
      </c>
      <c r="H740" s="197" t="s">
        <v>134</v>
      </c>
      <c r="I740" s="197">
        <v>32.909999999999997</v>
      </c>
      <c r="J740" s="495">
        <v>1</v>
      </c>
      <c r="K740" s="495">
        <v>1</v>
      </c>
      <c r="L740" s="181">
        <v>120</v>
      </c>
      <c r="M740" s="181"/>
      <c r="N740" s="182" t="e">
        <f t="shared" si="44"/>
        <v>#DIV/0!</v>
      </c>
      <c r="O740" s="182">
        <f t="shared" si="45"/>
        <v>0</v>
      </c>
      <c r="P740" s="182"/>
      <c r="Q740" s="183">
        <f>IF(L740="nio",0,IF(L740&gt;0,VLOOKUP(G740,'3-Productie normen'!A:M,VLOOKUP(L740,'3-Productie normen'!N:P,2,FALSE),FALSE)))</f>
        <v>0</v>
      </c>
      <c r="R740" s="183">
        <f t="shared" si="46"/>
        <v>0</v>
      </c>
      <c r="S740" s="184">
        <f>VLOOKUP(G740,'3-Productie normen'!A:M,11,FALSE)</f>
        <v>13316.020000000004</v>
      </c>
      <c r="T740" s="184"/>
      <c r="V740" s="140">
        <f t="shared" si="47"/>
        <v>3949.2</v>
      </c>
    </row>
    <row r="741" spans="1:22" ht="14.15" hidden="1" customHeight="1">
      <c r="A741" s="157">
        <v>335</v>
      </c>
      <c r="B741" s="177" t="s">
        <v>56</v>
      </c>
      <c r="C741" s="177"/>
      <c r="D741" s="197" t="s">
        <v>219</v>
      </c>
      <c r="E741" s="197" t="s">
        <v>1107</v>
      </c>
      <c r="F741" s="197" t="s">
        <v>1108</v>
      </c>
      <c r="G741" s="197" t="s">
        <v>72</v>
      </c>
      <c r="H741" s="197" t="s">
        <v>1109</v>
      </c>
      <c r="I741" s="197">
        <v>9.6</v>
      </c>
      <c r="J741" s="495">
        <v>1</v>
      </c>
      <c r="K741" s="495">
        <v>1</v>
      </c>
      <c r="L741" s="181">
        <v>120</v>
      </c>
      <c r="M741" s="181"/>
      <c r="N741" s="182" t="e">
        <f t="shared" si="44"/>
        <v>#DIV/0!</v>
      </c>
      <c r="O741" s="182">
        <f t="shared" si="45"/>
        <v>0</v>
      </c>
      <c r="P741" s="182"/>
      <c r="Q741" s="183">
        <f>IF(L741="nio",0,IF(L741&gt;0,VLOOKUP(G741,'3-Productie normen'!A:M,VLOOKUP(L741,'3-Productie normen'!N:P,2,FALSE),FALSE)))</f>
        <v>0</v>
      </c>
      <c r="R741" s="183">
        <f t="shared" si="46"/>
        <v>0</v>
      </c>
      <c r="S741" s="184">
        <f>VLOOKUP(G741,'3-Productie normen'!A:M,11,FALSE)</f>
        <v>13316.020000000004</v>
      </c>
      <c r="T741" s="184"/>
      <c r="V741" s="140">
        <f t="shared" si="47"/>
        <v>1152</v>
      </c>
    </row>
    <row r="742" spans="1:22" ht="14.15" hidden="1" customHeight="1">
      <c r="A742" s="157">
        <v>336</v>
      </c>
      <c r="B742" s="177" t="s">
        <v>56</v>
      </c>
      <c r="C742" s="177"/>
      <c r="D742" s="197" t="s">
        <v>219</v>
      </c>
      <c r="E742" s="197" t="s">
        <v>1107</v>
      </c>
      <c r="F742" s="197" t="s">
        <v>1108</v>
      </c>
      <c r="G742" s="197" t="s">
        <v>72</v>
      </c>
      <c r="H742" s="197" t="s">
        <v>134</v>
      </c>
      <c r="I742" s="197">
        <v>184.97</v>
      </c>
      <c r="J742" s="495">
        <v>1</v>
      </c>
      <c r="K742" s="495">
        <v>1</v>
      </c>
      <c r="L742" s="181">
        <v>120</v>
      </c>
      <c r="M742" s="181"/>
      <c r="N742" s="182" t="e">
        <f t="shared" si="44"/>
        <v>#DIV/0!</v>
      </c>
      <c r="O742" s="182">
        <f t="shared" si="45"/>
        <v>0</v>
      </c>
      <c r="P742" s="182"/>
      <c r="Q742" s="183">
        <f>IF(L742="nio",0,IF(L742&gt;0,VLOOKUP(G742,'3-Productie normen'!A:M,VLOOKUP(L742,'3-Productie normen'!N:P,2,FALSE),FALSE)))</f>
        <v>0</v>
      </c>
      <c r="R742" s="183">
        <f t="shared" si="46"/>
        <v>0</v>
      </c>
      <c r="S742" s="184">
        <f>VLOOKUP(G742,'3-Productie normen'!A:M,11,FALSE)</f>
        <v>13316.020000000004</v>
      </c>
      <c r="T742" s="184"/>
      <c r="V742" s="140">
        <f t="shared" si="47"/>
        <v>22196.400000000001</v>
      </c>
    </row>
    <row r="743" spans="1:22" ht="14.15" hidden="1" customHeight="1">
      <c r="A743" s="157">
        <v>337</v>
      </c>
      <c r="B743" s="177" t="s">
        <v>56</v>
      </c>
      <c r="C743" s="177"/>
      <c r="D743" s="197" t="s">
        <v>219</v>
      </c>
      <c r="E743" s="197" t="s">
        <v>1110</v>
      </c>
      <c r="F743" s="197" t="s">
        <v>871</v>
      </c>
      <c r="G743" s="197" t="s">
        <v>72</v>
      </c>
      <c r="H743" s="197" t="s">
        <v>134</v>
      </c>
      <c r="I743" s="197">
        <v>36.79</v>
      </c>
      <c r="J743" s="495">
        <v>1</v>
      </c>
      <c r="K743" s="495">
        <v>1</v>
      </c>
      <c r="L743" s="181">
        <v>120</v>
      </c>
      <c r="M743" s="181"/>
      <c r="N743" s="182" t="e">
        <f t="shared" si="44"/>
        <v>#DIV/0!</v>
      </c>
      <c r="O743" s="182">
        <f t="shared" si="45"/>
        <v>0</v>
      </c>
      <c r="P743" s="182"/>
      <c r="Q743" s="183">
        <f>IF(L743="nio",0,IF(L743&gt;0,VLOOKUP(G743,'3-Productie normen'!A:M,VLOOKUP(L743,'3-Productie normen'!N:P,2,FALSE),FALSE)))</f>
        <v>0</v>
      </c>
      <c r="R743" s="183">
        <f t="shared" si="46"/>
        <v>0</v>
      </c>
      <c r="S743" s="184">
        <f>VLOOKUP(G743,'3-Productie normen'!A:M,11,FALSE)</f>
        <v>13316.020000000004</v>
      </c>
      <c r="T743" s="184"/>
      <c r="V743" s="140">
        <f t="shared" si="47"/>
        <v>4414.8</v>
      </c>
    </row>
    <row r="744" spans="1:22" ht="14.15" hidden="1" customHeight="1">
      <c r="A744" s="157">
        <v>338</v>
      </c>
      <c r="B744" s="177" t="s">
        <v>56</v>
      </c>
      <c r="C744" s="177"/>
      <c r="D744" s="197" t="s">
        <v>233</v>
      </c>
      <c r="E744" s="197" t="s">
        <v>1111</v>
      </c>
      <c r="F744" s="197" t="s">
        <v>451</v>
      </c>
      <c r="G744" s="197" t="s">
        <v>72</v>
      </c>
      <c r="H744" s="197" t="s">
        <v>134</v>
      </c>
      <c r="I744" s="197">
        <v>32.909999999999997</v>
      </c>
      <c r="J744" s="495">
        <v>1</v>
      </c>
      <c r="K744" s="495">
        <v>1</v>
      </c>
      <c r="L744" s="181">
        <v>120</v>
      </c>
      <c r="M744" s="181"/>
      <c r="N744" s="182" t="e">
        <f t="shared" si="44"/>
        <v>#DIV/0!</v>
      </c>
      <c r="O744" s="182">
        <f t="shared" si="45"/>
        <v>0</v>
      </c>
      <c r="P744" s="182"/>
      <c r="Q744" s="183">
        <f>IF(L744="nio",0,IF(L744&gt;0,VLOOKUP(G744,'3-Productie normen'!A:M,VLOOKUP(L744,'3-Productie normen'!N:P,2,FALSE),FALSE)))</f>
        <v>0</v>
      </c>
      <c r="R744" s="183">
        <f t="shared" si="46"/>
        <v>0</v>
      </c>
      <c r="S744" s="184">
        <f>VLOOKUP(G744,'3-Productie normen'!A:M,11,FALSE)</f>
        <v>13316.020000000004</v>
      </c>
      <c r="T744" s="184"/>
      <c r="V744" s="140">
        <f t="shared" si="47"/>
        <v>3949.2</v>
      </c>
    </row>
    <row r="745" spans="1:22" ht="14.15" hidden="1" customHeight="1">
      <c r="A745" s="157">
        <v>339</v>
      </c>
      <c r="B745" s="177" t="s">
        <v>56</v>
      </c>
      <c r="C745" s="177"/>
      <c r="D745" s="197" t="s">
        <v>245</v>
      </c>
      <c r="E745" s="197" t="s">
        <v>1112</v>
      </c>
      <c r="F745" s="197" t="s">
        <v>451</v>
      </c>
      <c r="G745" s="197" t="s">
        <v>72</v>
      </c>
      <c r="H745" s="197" t="s">
        <v>134</v>
      </c>
      <c r="I745" s="197">
        <v>59.26</v>
      </c>
      <c r="J745" s="495">
        <v>1</v>
      </c>
      <c r="K745" s="495">
        <v>1</v>
      </c>
      <c r="L745" s="181">
        <v>120</v>
      </c>
      <c r="M745" s="181"/>
      <c r="N745" s="182" t="e">
        <f t="shared" si="44"/>
        <v>#DIV/0!</v>
      </c>
      <c r="O745" s="182">
        <f t="shared" si="45"/>
        <v>0</v>
      </c>
      <c r="P745" s="182"/>
      <c r="Q745" s="183">
        <f>IF(L745="nio",0,IF(L745&gt;0,VLOOKUP(G745,'3-Productie normen'!A:M,VLOOKUP(L745,'3-Productie normen'!N:P,2,FALSE),FALSE)))</f>
        <v>0</v>
      </c>
      <c r="R745" s="183">
        <f t="shared" si="46"/>
        <v>0</v>
      </c>
      <c r="S745" s="184">
        <f>VLOOKUP(G745,'3-Productie normen'!A:M,11,FALSE)</f>
        <v>13316.020000000004</v>
      </c>
      <c r="T745" s="184"/>
      <c r="V745" s="140">
        <f t="shared" si="47"/>
        <v>7111.2</v>
      </c>
    </row>
    <row r="746" spans="1:22" ht="14.15" hidden="1" customHeight="1">
      <c r="A746" s="157">
        <v>340</v>
      </c>
      <c r="B746" s="177" t="s">
        <v>56</v>
      </c>
      <c r="C746" s="177"/>
      <c r="D746" s="197" t="s">
        <v>245</v>
      </c>
      <c r="E746" s="197" t="s">
        <v>1113</v>
      </c>
      <c r="F746" s="197" t="s">
        <v>451</v>
      </c>
      <c r="G746" s="197" t="s">
        <v>72</v>
      </c>
      <c r="H746" s="197" t="s">
        <v>134</v>
      </c>
      <c r="I746" s="197">
        <v>110.24</v>
      </c>
      <c r="J746" s="495">
        <v>1</v>
      </c>
      <c r="K746" s="495">
        <v>1</v>
      </c>
      <c r="L746" s="181">
        <v>120</v>
      </c>
      <c r="M746" s="181"/>
      <c r="N746" s="182" t="e">
        <f t="shared" si="44"/>
        <v>#DIV/0!</v>
      </c>
      <c r="O746" s="182">
        <f t="shared" si="45"/>
        <v>0</v>
      </c>
      <c r="P746" s="182"/>
      <c r="Q746" s="183">
        <f>IF(L746="nio",0,IF(L746&gt;0,VLOOKUP(G746,'3-Productie normen'!A:M,VLOOKUP(L746,'3-Productie normen'!N:P,2,FALSE),FALSE)))</f>
        <v>0</v>
      </c>
      <c r="R746" s="183">
        <f t="shared" si="46"/>
        <v>0</v>
      </c>
      <c r="S746" s="184">
        <f>VLOOKUP(G746,'3-Productie normen'!A:M,11,FALSE)</f>
        <v>13316.020000000004</v>
      </c>
      <c r="T746" s="184"/>
      <c r="V746" s="140">
        <f t="shared" si="47"/>
        <v>13228.8</v>
      </c>
    </row>
    <row r="747" spans="1:22" ht="14.15" hidden="1" customHeight="1">
      <c r="A747" s="157">
        <v>341</v>
      </c>
      <c r="B747" s="177" t="s">
        <v>56</v>
      </c>
      <c r="C747" s="177"/>
      <c r="D747" s="197" t="s">
        <v>245</v>
      </c>
      <c r="E747" s="197" t="s">
        <v>1114</v>
      </c>
      <c r="F747" s="197" t="s">
        <v>451</v>
      </c>
      <c r="G747" s="197" t="s">
        <v>72</v>
      </c>
      <c r="H747" s="197" t="s">
        <v>134</v>
      </c>
      <c r="I747" s="197">
        <v>50.75</v>
      </c>
      <c r="J747" s="495">
        <v>1</v>
      </c>
      <c r="K747" s="495">
        <v>1</v>
      </c>
      <c r="L747" s="181">
        <v>120</v>
      </c>
      <c r="M747" s="181"/>
      <c r="N747" s="182" t="e">
        <f t="shared" si="44"/>
        <v>#DIV/0!</v>
      </c>
      <c r="O747" s="182">
        <f t="shared" si="45"/>
        <v>0</v>
      </c>
      <c r="P747" s="182"/>
      <c r="Q747" s="183">
        <f>IF(L747="nio",0,IF(L747&gt;0,VLOOKUP(G747,'3-Productie normen'!A:M,VLOOKUP(L747,'3-Productie normen'!N:P,2,FALSE),FALSE)))</f>
        <v>0</v>
      </c>
      <c r="R747" s="183">
        <f t="shared" si="46"/>
        <v>0</v>
      </c>
      <c r="S747" s="184">
        <f>VLOOKUP(G747,'3-Productie normen'!A:M,11,FALSE)</f>
        <v>13316.020000000004</v>
      </c>
      <c r="T747" s="184"/>
      <c r="V747" s="140">
        <f t="shared" si="47"/>
        <v>6090</v>
      </c>
    </row>
    <row r="748" spans="1:22" ht="14.15" hidden="1" customHeight="1">
      <c r="A748" s="157">
        <v>342</v>
      </c>
      <c r="B748" s="177" t="s">
        <v>56</v>
      </c>
      <c r="C748" s="177"/>
      <c r="D748" s="197" t="s">
        <v>249</v>
      </c>
      <c r="E748" s="197" t="s">
        <v>1115</v>
      </c>
      <c r="F748" s="197" t="s">
        <v>451</v>
      </c>
      <c r="G748" s="197" t="s">
        <v>72</v>
      </c>
      <c r="H748" s="197" t="s">
        <v>134</v>
      </c>
      <c r="I748" s="197">
        <v>51.37</v>
      </c>
      <c r="J748" s="495">
        <v>1</v>
      </c>
      <c r="K748" s="495">
        <v>1</v>
      </c>
      <c r="L748" s="181">
        <v>120</v>
      </c>
      <c r="M748" s="181"/>
      <c r="N748" s="182" t="e">
        <f t="shared" si="44"/>
        <v>#DIV/0!</v>
      </c>
      <c r="O748" s="182">
        <f t="shared" si="45"/>
        <v>0</v>
      </c>
      <c r="P748" s="182"/>
      <c r="Q748" s="183">
        <f>IF(L748="nio",0,IF(L748&gt;0,VLOOKUP(G748,'3-Productie normen'!A:M,VLOOKUP(L748,'3-Productie normen'!N:P,2,FALSE),FALSE)))</f>
        <v>0</v>
      </c>
      <c r="R748" s="183">
        <f t="shared" si="46"/>
        <v>0</v>
      </c>
      <c r="S748" s="184">
        <f>VLOOKUP(G748,'3-Productie normen'!A:M,11,FALSE)</f>
        <v>13316.020000000004</v>
      </c>
      <c r="T748" s="184"/>
      <c r="V748" s="140">
        <f t="shared" si="47"/>
        <v>6164.4</v>
      </c>
    </row>
    <row r="749" spans="1:22" ht="14.15" hidden="1" customHeight="1">
      <c r="A749" s="157">
        <v>343</v>
      </c>
      <c r="B749" s="177" t="s">
        <v>56</v>
      </c>
      <c r="C749" s="177"/>
      <c r="D749" s="197" t="s">
        <v>249</v>
      </c>
      <c r="E749" s="197" t="s">
        <v>1116</v>
      </c>
      <c r="F749" s="197" t="s">
        <v>451</v>
      </c>
      <c r="G749" s="197" t="s">
        <v>72</v>
      </c>
      <c r="H749" s="197" t="s">
        <v>134</v>
      </c>
      <c r="I749" s="197">
        <v>31.86</v>
      </c>
      <c r="J749" s="495">
        <v>1</v>
      </c>
      <c r="K749" s="495">
        <v>1</v>
      </c>
      <c r="L749" s="181">
        <v>120</v>
      </c>
      <c r="M749" s="181"/>
      <c r="N749" s="182" t="e">
        <f t="shared" si="44"/>
        <v>#DIV/0!</v>
      </c>
      <c r="O749" s="182">
        <f t="shared" si="45"/>
        <v>0</v>
      </c>
      <c r="P749" s="182"/>
      <c r="Q749" s="183">
        <f>IF(L749="nio",0,IF(L749&gt;0,VLOOKUP(G749,'3-Productie normen'!A:M,VLOOKUP(L749,'3-Productie normen'!N:P,2,FALSE),FALSE)))</f>
        <v>0</v>
      </c>
      <c r="R749" s="183">
        <f t="shared" si="46"/>
        <v>0</v>
      </c>
      <c r="S749" s="184">
        <f>VLOOKUP(G749,'3-Productie normen'!A:M,11,FALSE)</f>
        <v>13316.020000000004</v>
      </c>
      <c r="T749" s="184"/>
      <c r="V749" s="140">
        <f t="shared" si="47"/>
        <v>3823.2</v>
      </c>
    </row>
    <row r="750" spans="1:22" ht="14.15" hidden="1" customHeight="1">
      <c r="A750" s="157">
        <v>344</v>
      </c>
      <c r="B750" s="177" t="s">
        <v>56</v>
      </c>
      <c r="C750" s="177"/>
      <c r="D750" s="197" t="s">
        <v>249</v>
      </c>
      <c r="E750" s="197" t="s">
        <v>1117</v>
      </c>
      <c r="F750" s="197" t="s">
        <v>451</v>
      </c>
      <c r="G750" s="197" t="s">
        <v>72</v>
      </c>
      <c r="H750" s="197" t="s">
        <v>134</v>
      </c>
      <c r="I750" s="197">
        <v>69.33</v>
      </c>
      <c r="J750" s="495">
        <v>1</v>
      </c>
      <c r="K750" s="495">
        <v>1</v>
      </c>
      <c r="L750" s="181">
        <v>120</v>
      </c>
      <c r="M750" s="181"/>
      <c r="N750" s="182" t="e">
        <f t="shared" si="44"/>
        <v>#DIV/0!</v>
      </c>
      <c r="O750" s="182">
        <f t="shared" si="45"/>
        <v>0</v>
      </c>
      <c r="P750" s="182"/>
      <c r="Q750" s="183">
        <f>IF(L750="nio",0,IF(L750&gt;0,VLOOKUP(G750,'3-Productie normen'!A:M,VLOOKUP(L750,'3-Productie normen'!N:P,2,FALSE),FALSE)))</f>
        <v>0</v>
      </c>
      <c r="R750" s="183">
        <f t="shared" si="46"/>
        <v>0</v>
      </c>
      <c r="S750" s="184">
        <f>VLOOKUP(G750,'3-Productie normen'!A:M,11,FALSE)</f>
        <v>13316.020000000004</v>
      </c>
      <c r="T750" s="184"/>
      <c r="V750" s="140">
        <f t="shared" si="47"/>
        <v>8319.6</v>
      </c>
    </row>
    <row r="751" spans="1:22" ht="14.15" hidden="1" customHeight="1">
      <c r="A751" s="157">
        <v>345</v>
      </c>
      <c r="B751" s="177" t="s">
        <v>56</v>
      </c>
      <c r="C751" s="177"/>
      <c r="D751" s="197" t="s">
        <v>249</v>
      </c>
      <c r="E751" s="197" t="s">
        <v>1118</v>
      </c>
      <c r="F751" s="197" t="s">
        <v>451</v>
      </c>
      <c r="G751" s="197" t="s">
        <v>72</v>
      </c>
      <c r="H751" s="197" t="s">
        <v>134</v>
      </c>
      <c r="I751" s="197">
        <v>78.489999999999995</v>
      </c>
      <c r="J751" s="495">
        <v>1</v>
      </c>
      <c r="K751" s="495">
        <v>1</v>
      </c>
      <c r="L751" s="181">
        <v>120</v>
      </c>
      <c r="M751" s="181"/>
      <c r="N751" s="182" t="e">
        <f t="shared" si="44"/>
        <v>#DIV/0!</v>
      </c>
      <c r="O751" s="182">
        <f t="shared" si="45"/>
        <v>0</v>
      </c>
      <c r="P751" s="182"/>
      <c r="Q751" s="183">
        <f>IF(L751="nio",0,IF(L751&gt;0,VLOOKUP(G751,'3-Productie normen'!A:M,VLOOKUP(L751,'3-Productie normen'!N:P,2,FALSE),FALSE)))</f>
        <v>0</v>
      </c>
      <c r="R751" s="183">
        <f t="shared" si="46"/>
        <v>0</v>
      </c>
      <c r="S751" s="184">
        <f>VLOOKUP(G751,'3-Productie normen'!A:M,11,FALSE)</f>
        <v>13316.020000000004</v>
      </c>
      <c r="T751" s="184"/>
      <c r="V751" s="140">
        <f t="shared" si="47"/>
        <v>9418.7999999999993</v>
      </c>
    </row>
    <row r="752" spans="1:22" ht="14.15" hidden="1" customHeight="1">
      <c r="A752" s="157">
        <v>346</v>
      </c>
      <c r="B752" s="177" t="s">
        <v>56</v>
      </c>
      <c r="C752" s="177"/>
      <c r="D752" s="197" t="s">
        <v>265</v>
      </c>
      <c r="E752" s="197" t="s">
        <v>1119</v>
      </c>
      <c r="F752" s="197" t="s">
        <v>1093</v>
      </c>
      <c r="G752" s="197" t="s">
        <v>72</v>
      </c>
      <c r="H752" s="197" t="s">
        <v>134</v>
      </c>
      <c r="I752" s="197">
        <v>35.51</v>
      </c>
      <c r="J752" s="495">
        <v>1</v>
      </c>
      <c r="K752" s="495">
        <v>1</v>
      </c>
      <c r="L752" s="181">
        <v>120</v>
      </c>
      <c r="M752" s="181"/>
      <c r="N752" s="182" t="e">
        <f t="shared" si="44"/>
        <v>#DIV/0!</v>
      </c>
      <c r="O752" s="182">
        <f t="shared" si="45"/>
        <v>0</v>
      </c>
      <c r="P752" s="182"/>
      <c r="Q752" s="183">
        <f>IF(L752="nio",0,IF(L752&gt;0,VLOOKUP(G752,'3-Productie normen'!A:M,VLOOKUP(L752,'3-Productie normen'!N:P,2,FALSE),FALSE)))</f>
        <v>0</v>
      </c>
      <c r="R752" s="183">
        <f t="shared" si="46"/>
        <v>0</v>
      </c>
      <c r="S752" s="184">
        <f>VLOOKUP(G752,'3-Productie normen'!A:M,11,FALSE)</f>
        <v>13316.020000000004</v>
      </c>
      <c r="T752" s="184"/>
      <c r="V752" s="140">
        <f t="shared" si="47"/>
        <v>4261.2</v>
      </c>
    </row>
    <row r="753" spans="1:22" ht="14.15" hidden="1" customHeight="1">
      <c r="A753" s="157">
        <v>347</v>
      </c>
      <c r="B753" s="177" t="s">
        <v>56</v>
      </c>
      <c r="C753" s="177"/>
      <c r="D753" s="194" t="s">
        <v>249</v>
      </c>
      <c r="E753" s="194" t="s">
        <v>1120</v>
      </c>
      <c r="F753" s="194" t="s">
        <v>1093</v>
      </c>
      <c r="G753" s="194" t="s">
        <v>72</v>
      </c>
      <c r="H753" s="194" t="s">
        <v>134</v>
      </c>
      <c r="I753" s="194">
        <v>35.51</v>
      </c>
      <c r="J753" s="495">
        <v>1</v>
      </c>
      <c r="K753" s="495">
        <v>1</v>
      </c>
      <c r="L753" s="181">
        <v>120</v>
      </c>
      <c r="M753" s="181"/>
      <c r="N753" s="182" t="e">
        <f t="shared" si="44"/>
        <v>#DIV/0!</v>
      </c>
      <c r="O753" s="182">
        <f t="shared" si="45"/>
        <v>0</v>
      </c>
      <c r="P753" s="182"/>
      <c r="Q753" s="183">
        <f>IF(L753="nio",0,IF(L753&gt;0,VLOOKUP(G753,'3-Productie normen'!A:M,VLOOKUP(L753,'3-Productie normen'!N:P,2,FALSE),FALSE)))</f>
        <v>0</v>
      </c>
      <c r="R753" s="183">
        <f t="shared" si="46"/>
        <v>0</v>
      </c>
      <c r="S753" s="184">
        <f>VLOOKUP(G753,'3-Productie normen'!A:M,11,FALSE)</f>
        <v>13316.020000000004</v>
      </c>
      <c r="T753" s="184"/>
      <c r="V753" s="140">
        <f t="shared" si="47"/>
        <v>4261.2</v>
      </c>
    </row>
    <row r="754" spans="1:22" ht="14.15" hidden="1" customHeight="1">
      <c r="A754" s="157">
        <v>348</v>
      </c>
      <c r="B754" s="177" t="s">
        <v>56</v>
      </c>
      <c r="C754" s="177"/>
      <c r="D754" s="194" t="s">
        <v>233</v>
      </c>
      <c r="E754" s="194" t="s">
        <v>1121</v>
      </c>
      <c r="F754" s="194" t="s">
        <v>1093</v>
      </c>
      <c r="G754" s="194" t="s">
        <v>72</v>
      </c>
      <c r="H754" s="194" t="s">
        <v>134</v>
      </c>
      <c r="I754" s="194">
        <v>31.68</v>
      </c>
      <c r="J754" s="495">
        <v>1</v>
      </c>
      <c r="K754" s="495">
        <v>1</v>
      </c>
      <c r="L754" s="181">
        <v>120</v>
      </c>
      <c r="M754" s="181"/>
      <c r="N754" s="182" t="e">
        <f t="shared" si="44"/>
        <v>#DIV/0!</v>
      </c>
      <c r="O754" s="182">
        <f t="shared" si="45"/>
        <v>0</v>
      </c>
      <c r="P754" s="182"/>
      <c r="Q754" s="183">
        <f>IF(L754="nio",0,IF(L754&gt;0,VLOOKUP(G754,'3-Productie normen'!A:M,VLOOKUP(L754,'3-Productie normen'!N:P,2,FALSE),FALSE)))</f>
        <v>0</v>
      </c>
      <c r="R754" s="183">
        <f t="shared" si="46"/>
        <v>0</v>
      </c>
      <c r="S754" s="184">
        <f>VLOOKUP(G754,'3-Productie normen'!A:M,11,FALSE)</f>
        <v>13316.020000000004</v>
      </c>
      <c r="T754" s="184"/>
      <c r="V754" s="140">
        <f t="shared" si="47"/>
        <v>3801.6</v>
      </c>
    </row>
    <row r="755" spans="1:22" ht="14.15" hidden="1" customHeight="1">
      <c r="A755" s="157">
        <v>349</v>
      </c>
      <c r="B755" s="177" t="s">
        <v>56</v>
      </c>
      <c r="C755" s="177"/>
      <c r="D755" s="194" t="s">
        <v>265</v>
      </c>
      <c r="E755" s="194" t="s">
        <v>1122</v>
      </c>
      <c r="F755" s="194" t="s">
        <v>451</v>
      </c>
      <c r="G755" s="194" t="s">
        <v>72</v>
      </c>
      <c r="H755" s="194" t="s">
        <v>134</v>
      </c>
      <c r="I755" s="194">
        <v>101.75</v>
      </c>
      <c r="J755" s="495">
        <v>1</v>
      </c>
      <c r="K755" s="495">
        <v>1</v>
      </c>
      <c r="L755" s="181">
        <v>120</v>
      </c>
      <c r="M755" s="181"/>
      <c r="N755" s="182" t="e">
        <f t="shared" si="44"/>
        <v>#DIV/0!</v>
      </c>
      <c r="O755" s="182">
        <f t="shared" si="45"/>
        <v>0</v>
      </c>
      <c r="P755" s="182"/>
      <c r="Q755" s="183">
        <f>IF(L755="nio",0,IF(L755&gt;0,VLOOKUP(G755,'3-Productie normen'!A:M,VLOOKUP(L755,'3-Productie normen'!N:P,2,FALSE),FALSE)))</f>
        <v>0</v>
      </c>
      <c r="R755" s="183">
        <f t="shared" si="46"/>
        <v>0</v>
      </c>
      <c r="S755" s="184">
        <f>VLOOKUP(G755,'3-Productie normen'!A:M,11,FALSE)</f>
        <v>13316.020000000004</v>
      </c>
      <c r="T755" s="184"/>
      <c r="V755" s="140">
        <f t="shared" si="47"/>
        <v>12210</v>
      </c>
    </row>
    <row r="756" spans="1:22" ht="14.15" hidden="1" customHeight="1">
      <c r="A756" s="157">
        <v>350</v>
      </c>
      <c r="B756" s="177" t="s">
        <v>56</v>
      </c>
      <c r="C756" s="177"/>
      <c r="D756" s="194" t="s">
        <v>265</v>
      </c>
      <c r="E756" s="194" t="s">
        <v>1123</v>
      </c>
      <c r="F756" s="194" t="s">
        <v>451</v>
      </c>
      <c r="G756" s="194" t="s">
        <v>72</v>
      </c>
      <c r="H756" s="194" t="s">
        <v>134</v>
      </c>
      <c r="I756" s="194">
        <v>16.309999999999999</v>
      </c>
      <c r="J756" s="495">
        <v>1</v>
      </c>
      <c r="K756" s="495">
        <v>1</v>
      </c>
      <c r="L756" s="181">
        <v>120</v>
      </c>
      <c r="M756" s="181"/>
      <c r="N756" s="182" t="e">
        <f t="shared" si="44"/>
        <v>#DIV/0!</v>
      </c>
      <c r="O756" s="182">
        <f t="shared" si="45"/>
        <v>0</v>
      </c>
      <c r="P756" s="182"/>
      <c r="Q756" s="183">
        <f>IF(L756="nio",0,IF(L756&gt;0,VLOOKUP(G756,'3-Productie normen'!A:M,VLOOKUP(L756,'3-Productie normen'!N:P,2,FALSE),FALSE)))</f>
        <v>0</v>
      </c>
      <c r="R756" s="183">
        <f t="shared" si="46"/>
        <v>0</v>
      </c>
      <c r="S756" s="184">
        <f>VLOOKUP(G756,'3-Productie normen'!A:M,11,FALSE)</f>
        <v>13316.020000000004</v>
      </c>
      <c r="T756" s="184"/>
      <c r="V756" s="140">
        <f t="shared" si="47"/>
        <v>1957.1999999999998</v>
      </c>
    </row>
    <row r="757" spans="1:22" ht="14.15" hidden="1" customHeight="1">
      <c r="A757" s="157">
        <v>351</v>
      </c>
      <c r="B757" s="177" t="s">
        <v>56</v>
      </c>
      <c r="C757" s="177"/>
      <c r="D757" s="194" t="s">
        <v>265</v>
      </c>
      <c r="E757" s="194" t="s">
        <v>1124</v>
      </c>
      <c r="F757" s="194" t="s">
        <v>1125</v>
      </c>
      <c r="G757" s="194" t="s">
        <v>72</v>
      </c>
      <c r="H757" s="194" t="s">
        <v>134</v>
      </c>
      <c r="I757" s="194">
        <v>57.58</v>
      </c>
      <c r="J757" s="495">
        <v>1</v>
      </c>
      <c r="K757" s="495">
        <v>1</v>
      </c>
      <c r="L757" s="181">
        <v>120</v>
      </c>
      <c r="M757" s="181"/>
      <c r="N757" s="182" t="e">
        <f t="shared" si="44"/>
        <v>#DIV/0!</v>
      </c>
      <c r="O757" s="182">
        <f t="shared" si="45"/>
        <v>0</v>
      </c>
      <c r="P757" s="182"/>
      <c r="Q757" s="183">
        <f>IF(L757="nio",0,IF(L757&gt;0,VLOOKUP(G757,'3-Productie normen'!A:M,VLOOKUP(L757,'3-Productie normen'!N:P,2,FALSE),FALSE)))</f>
        <v>0</v>
      </c>
      <c r="R757" s="183">
        <f t="shared" si="46"/>
        <v>0</v>
      </c>
      <c r="S757" s="184">
        <f>VLOOKUP(G757,'3-Productie normen'!A:M,11,FALSE)</f>
        <v>13316.020000000004</v>
      </c>
      <c r="T757" s="184"/>
      <c r="V757" s="140">
        <f t="shared" si="47"/>
        <v>6909.5999999999995</v>
      </c>
    </row>
    <row r="758" spans="1:22" ht="14.15" hidden="1" customHeight="1">
      <c r="A758" s="157">
        <v>352</v>
      </c>
      <c r="B758" s="177" t="s">
        <v>56</v>
      </c>
      <c r="C758" s="177"/>
      <c r="D758" s="194" t="s">
        <v>265</v>
      </c>
      <c r="E758" s="194" t="s">
        <v>1126</v>
      </c>
      <c r="F758" s="194" t="s">
        <v>451</v>
      </c>
      <c r="G758" s="194" t="s">
        <v>72</v>
      </c>
      <c r="H758" s="194" t="s">
        <v>134</v>
      </c>
      <c r="I758" s="194">
        <v>14.5</v>
      </c>
      <c r="J758" s="495">
        <v>1</v>
      </c>
      <c r="K758" s="495">
        <v>1</v>
      </c>
      <c r="L758" s="181">
        <v>120</v>
      </c>
      <c r="M758" s="181"/>
      <c r="N758" s="182" t="e">
        <f t="shared" si="44"/>
        <v>#DIV/0!</v>
      </c>
      <c r="O758" s="182">
        <f t="shared" si="45"/>
        <v>0</v>
      </c>
      <c r="P758" s="182"/>
      <c r="Q758" s="183">
        <f>IF(L758="nio",0,IF(L758&gt;0,VLOOKUP(G758,'3-Productie normen'!A:M,VLOOKUP(L758,'3-Productie normen'!N:P,2,FALSE),FALSE)))</f>
        <v>0</v>
      </c>
      <c r="R758" s="183">
        <f t="shared" si="46"/>
        <v>0</v>
      </c>
      <c r="S758" s="184">
        <f>VLOOKUP(G758,'3-Productie normen'!A:M,11,FALSE)</f>
        <v>13316.020000000004</v>
      </c>
      <c r="T758" s="184"/>
      <c r="V758" s="140">
        <f t="shared" si="47"/>
        <v>1740</v>
      </c>
    </row>
    <row r="759" spans="1:22" ht="14.15" hidden="1" customHeight="1">
      <c r="A759" s="157">
        <v>353</v>
      </c>
      <c r="B759" s="177" t="s">
        <v>56</v>
      </c>
      <c r="C759" s="177"/>
      <c r="D759" s="194" t="s">
        <v>279</v>
      </c>
      <c r="E759" s="194" t="s">
        <v>1127</v>
      </c>
      <c r="F759" s="194" t="s">
        <v>1097</v>
      </c>
      <c r="G759" s="194" t="s">
        <v>72</v>
      </c>
      <c r="H759" s="194" t="s">
        <v>134</v>
      </c>
      <c r="I759" s="194">
        <v>176.65</v>
      </c>
      <c r="J759" s="495">
        <v>1</v>
      </c>
      <c r="K759" s="495">
        <v>1</v>
      </c>
      <c r="L759" s="181">
        <v>120</v>
      </c>
      <c r="M759" s="181"/>
      <c r="N759" s="182" t="e">
        <f t="shared" si="44"/>
        <v>#DIV/0!</v>
      </c>
      <c r="O759" s="182">
        <f t="shared" si="45"/>
        <v>0</v>
      </c>
      <c r="P759" s="182"/>
      <c r="Q759" s="183">
        <f>IF(L759="nio",0,IF(L759&gt;0,VLOOKUP(G759,'3-Productie normen'!A:M,VLOOKUP(L759,'3-Productie normen'!N:P,2,FALSE),FALSE)))</f>
        <v>0</v>
      </c>
      <c r="R759" s="183">
        <f t="shared" si="46"/>
        <v>0</v>
      </c>
      <c r="S759" s="184">
        <f>VLOOKUP(G759,'3-Productie normen'!A:M,11,FALSE)</f>
        <v>13316.020000000004</v>
      </c>
      <c r="T759" s="184"/>
      <c r="V759" s="140">
        <f t="shared" si="47"/>
        <v>21198</v>
      </c>
    </row>
    <row r="760" spans="1:22" ht="14.15" hidden="1" customHeight="1">
      <c r="A760" s="157">
        <v>354</v>
      </c>
      <c r="B760" s="177" t="s">
        <v>56</v>
      </c>
      <c r="C760" s="177"/>
      <c r="D760" s="194" t="s">
        <v>279</v>
      </c>
      <c r="E760" s="194" t="s">
        <v>1128</v>
      </c>
      <c r="F760" s="194" t="s">
        <v>451</v>
      </c>
      <c r="G760" s="194" t="s">
        <v>72</v>
      </c>
      <c r="H760" s="194" t="s">
        <v>134</v>
      </c>
      <c r="I760" s="194">
        <v>15.98</v>
      </c>
      <c r="J760" s="495">
        <v>1</v>
      </c>
      <c r="K760" s="495">
        <v>1</v>
      </c>
      <c r="L760" s="181">
        <v>120</v>
      </c>
      <c r="M760" s="181"/>
      <c r="N760" s="182" t="e">
        <f t="shared" si="44"/>
        <v>#DIV/0!</v>
      </c>
      <c r="O760" s="182">
        <f t="shared" si="45"/>
        <v>0</v>
      </c>
      <c r="P760" s="182"/>
      <c r="Q760" s="183">
        <f>IF(L760="nio",0,IF(L760&gt;0,VLOOKUP(G760,'3-Productie normen'!A:M,VLOOKUP(L760,'3-Productie normen'!N:P,2,FALSE),FALSE)))</f>
        <v>0</v>
      </c>
      <c r="R760" s="183">
        <f t="shared" si="46"/>
        <v>0</v>
      </c>
      <c r="S760" s="184">
        <f>VLOOKUP(G760,'3-Productie normen'!A:M,11,FALSE)</f>
        <v>13316.020000000004</v>
      </c>
      <c r="T760" s="184"/>
      <c r="V760" s="140">
        <f t="shared" si="47"/>
        <v>1917.6000000000001</v>
      </c>
    </row>
    <row r="761" spans="1:22" ht="14.15" hidden="1" customHeight="1">
      <c r="A761" s="157">
        <v>355</v>
      </c>
      <c r="B761" s="177" t="s">
        <v>56</v>
      </c>
      <c r="C761" s="177"/>
      <c r="D761" s="194" t="s">
        <v>279</v>
      </c>
      <c r="E761" s="194" t="s">
        <v>1129</v>
      </c>
      <c r="F761" s="194" t="s">
        <v>451</v>
      </c>
      <c r="G761" s="194" t="s">
        <v>72</v>
      </c>
      <c r="H761" s="194" t="s">
        <v>134</v>
      </c>
      <c r="I761" s="194">
        <v>15.4</v>
      </c>
      <c r="J761" s="495">
        <v>1</v>
      </c>
      <c r="K761" s="495">
        <v>1</v>
      </c>
      <c r="L761" s="181">
        <v>120</v>
      </c>
      <c r="M761" s="181"/>
      <c r="N761" s="182" t="e">
        <f t="shared" si="44"/>
        <v>#DIV/0!</v>
      </c>
      <c r="O761" s="182">
        <f t="shared" si="45"/>
        <v>0</v>
      </c>
      <c r="P761" s="182"/>
      <c r="Q761" s="183">
        <f>IF(L761="nio",0,IF(L761&gt;0,VLOOKUP(G761,'3-Productie normen'!A:M,VLOOKUP(L761,'3-Productie normen'!N:P,2,FALSE),FALSE)))</f>
        <v>0</v>
      </c>
      <c r="R761" s="183">
        <f t="shared" si="46"/>
        <v>0</v>
      </c>
      <c r="S761" s="184">
        <f>VLOOKUP(G761,'3-Productie normen'!A:M,11,FALSE)</f>
        <v>13316.020000000004</v>
      </c>
      <c r="T761" s="184"/>
      <c r="V761" s="140">
        <f t="shared" si="47"/>
        <v>1848</v>
      </c>
    </row>
    <row r="762" spans="1:22" ht="14.15" hidden="1" customHeight="1">
      <c r="A762" s="157">
        <v>356</v>
      </c>
      <c r="B762" s="177" t="s">
        <v>56</v>
      </c>
      <c r="C762" s="177"/>
      <c r="D762" s="194" t="s">
        <v>419</v>
      </c>
      <c r="E762" s="194" t="s">
        <v>583</v>
      </c>
      <c r="F762" s="194" t="s">
        <v>1130</v>
      </c>
      <c r="G762" s="194" t="s">
        <v>72</v>
      </c>
      <c r="H762" s="194" t="s">
        <v>1056</v>
      </c>
      <c r="I762" s="194">
        <v>45.76</v>
      </c>
      <c r="J762" s="495">
        <v>1</v>
      </c>
      <c r="K762" s="495">
        <v>1</v>
      </c>
      <c r="L762" s="181">
        <v>200</v>
      </c>
      <c r="M762" s="181"/>
      <c r="N762" s="182" t="e">
        <f t="shared" si="44"/>
        <v>#DIV/0!</v>
      </c>
      <c r="O762" s="182">
        <f t="shared" si="45"/>
        <v>0</v>
      </c>
      <c r="P762" s="182"/>
      <c r="Q762" s="183">
        <f>IF(L762="nio",0,IF(L762&gt;0,VLOOKUP(G762,'3-Productie normen'!A:M,VLOOKUP(L762,'3-Productie normen'!N:P,2,FALSE),FALSE)))</f>
        <v>0</v>
      </c>
      <c r="R762" s="183">
        <f t="shared" si="46"/>
        <v>0</v>
      </c>
      <c r="S762" s="184">
        <f>VLOOKUP(G762,'3-Productie normen'!A:M,11,FALSE)</f>
        <v>13316.020000000004</v>
      </c>
      <c r="T762" s="184"/>
      <c r="V762" s="140">
        <f t="shared" si="47"/>
        <v>9152</v>
      </c>
    </row>
    <row r="763" spans="1:22" ht="14.15" hidden="1" customHeight="1">
      <c r="A763" s="157">
        <v>357</v>
      </c>
      <c r="B763" s="177" t="s">
        <v>56</v>
      </c>
      <c r="C763" s="177"/>
      <c r="D763" s="194" t="s">
        <v>128</v>
      </c>
      <c r="E763" s="194" t="s">
        <v>1131</v>
      </c>
      <c r="F763" s="194" t="s">
        <v>451</v>
      </c>
      <c r="G763" s="194" t="s">
        <v>72</v>
      </c>
      <c r="H763" s="194" t="s">
        <v>288</v>
      </c>
      <c r="I763" s="194">
        <v>67.260000000000005</v>
      </c>
      <c r="J763" s="495">
        <v>1</v>
      </c>
      <c r="K763" s="495">
        <v>1</v>
      </c>
      <c r="L763" s="181">
        <v>200</v>
      </c>
      <c r="M763" s="181"/>
      <c r="N763" s="182" t="e">
        <f t="shared" si="44"/>
        <v>#DIV/0!</v>
      </c>
      <c r="O763" s="182">
        <f t="shared" si="45"/>
        <v>0</v>
      </c>
      <c r="P763" s="182"/>
      <c r="Q763" s="183">
        <f>IF(L763="nio",0,IF(L763&gt;0,VLOOKUP(G763,'3-Productie normen'!A:M,VLOOKUP(L763,'3-Productie normen'!N:P,2,FALSE),FALSE)))</f>
        <v>0</v>
      </c>
      <c r="R763" s="183">
        <f t="shared" si="46"/>
        <v>0</v>
      </c>
      <c r="S763" s="184">
        <f>VLOOKUP(G763,'3-Productie normen'!A:M,11,FALSE)</f>
        <v>13316.020000000004</v>
      </c>
      <c r="T763" s="184"/>
      <c r="V763" s="140">
        <f t="shared" si="47"/>
        <v>13452.000000000002</v>
      </c>
    </row>
    <row r="764" spans="1:22" ht="14.15" hidden="1" customHeight="1">
      <c r="A764" s="157">
        <v>358</v>
      </c>
      <c r="B764" s="177" t="s">
        <v>56</v>
      </c>
      <c r="C764" s="177"/>
      <c r="D764" s="194" t="s">
        <v>128</v>
      </c>
      <c r="E764" s="194" t="s">
        <v>1132</v>
      </c>
      <c r="F764" s="194" t="s">
        <v>451</v>
      </c>
      <c r="G764" s="194" t="s">
        <v>72</v>
      </c>
      <c r="H764" s="194" t="s">
        <v>288</v>
      </c>
      <c r="I764" s="194">
        <v>102.77</v>
      </c>
      <c r="J764" s="495">
        <v>1</v>
      </c>
      <c r="K764" s="495">
        <v>1</v>
      </c>
      <c r="L764" s="181">
        <v>200</v>
      </c>
      <c r="M764" s="181"/>
      <c r="N764" s="182" t="e">
        <f t="shared" si="44"/>
        <v>#DIV/0!</v>
      </c>
      <c r="O764" s="182">
        <f t="shared" si="45"/>
        <v>0</v>
      </c>
      <c r="P764" s="182"/>
      <c r="Q764" s="183">
        <f>IF(L764="nio",0,IF(L764&gt;0,VLOOKUP(G764,'3-Productie normen'!A:M,VLOOKUP(L764,'3-Productie normen'!N:P,2,FALSE),FALSE)))</f>
        <v>0</v>
      </c>
      <c r="R764" s="183">
        <f t="shared" si="46"/>
        <v>0</v>
      </c>
      <c r="S764" s="184">
        <f>VLOOKUP(G764,'3-Productie normen'!A:M,11,FALSE)</f>
        <v>13316.020000000004</v>
      </c>
      <c r="T764" s="184"/>
      <c r="V764" s="140">
        <f t="shared" si="47"/>
        <v>20554</v>
      </c>
    </row>
    <row r="765" spans="1:22" ht="14.15" hidden="1" customHeight="1">
      <c r="A765" s="157">
        <v>359</v>
      </c>
      <c r="B765" s="177" t="s">
        <v>56</v>
      </c>
      <c r="C765" s="177"/>
      <c r="D765" s="194" t="s">
        <v>128</v>
      </c>
      <c r="E765" s="194" t="s">
        <v>1133</v>
      </c>
      <c r="F765" s="194" t="s">
        <v>1093</v>
      </c>
      <c r="G765" s="194" t="s">
        <v>72</v>
      </c>
      <c r="H765" s="194" t="s">
        <v>288</v>
      </c>
      <c r="I765" s="194">
        <v>35.340000000000003</v>
      </c>
      <c r="J765" s="495">
        <v>1</v>
      </c>
      <c r="K765" s="495">
        <v>1</v>
      </c>
      <c r="L765" s="181">
        <v>200</v>
      </c>
      <c r="M765" s="181"/>
      <c r="N765" s="182" t="e">
        <f t="shared" si="44"/>
        <v>#DIV/0!</v>
      </c>
      <c r="O765" s="182">
        <f t="shared" si="45"/>
        <v>0</v>
      </c>
      <c r="P765" s="182"/>
      <c r="Q765" s="183">
        <f>IF(L765="nio",0,IF(L765&gt;0,VLOOKUP(G765,'3-Productie normen'!A:M,VLOOKUP(L765,'3-Productie normen'!N:P,2,FALSE),FALSE)))</f>
        <v>0</v>
      </c>
      <c r="R765" s="183">
        <f t="shared" si="46"/>
        <v>0</v>
      </c>
      <c r="S765" s="184">
        <f>VLOOKUP(G765,'3-Productie normen'!A:M,11,FALSE)</f>
        <v>13316.020000000004</v>
      </c>
      <c r="T765" s="184"/>
      <c r="V765" s="140">
        <f t="shared" si="47"/>
        <v>7068.0000000000009</v>
      </c>
    </row>
    <row r="766" spans="1:22" ht="14.15" hidden="1" customHeight="1">
      <c r="A766" s="157">
        <v>360</v>
      </c>
      <c r="B766" s="177" t="s">
        <v>56</v>
      </c>
      <c r="C766" s="177"/>
      <c r="D766" s="194" t="s">
        <v>185</v>
      </c>
      <c r="E766" s="194" t="s">
        <v>1134</v>
      </c>
      <c r="F766" s="194" t="s">
        <v>1097</v>
      </c>
      <c r="G766" s="194" t="s">
        <v>72</v>
      </c>
      <c r="H766" s="194" t="s">
        <v>288</v>
      </c>
      <c r="I766" s="194">
        <v>173.2</v>
      </c>
      <c r="J766" s="495">
        <v>1</v>
      </c>
      <c r="K766" s="495">
        <v>1</v>
      </c>
      <c r="L766" s="181">
        <v>200</v>
      </c>
      <c r="M766" s="181"/>
      <c r="N766" s="182" t="e">
        <f t="shared" si="44"/>
        <v>#DIV/0!</v>
      </c>
      <c r="O766" s="182">
        <f t="shared" si="45"/>
        <v>0</v>
      </c>
      <c r="P766" s="182"/>
      <c r="Q766" s="183">
        <f>IF(L766="nio",0,IF(L766&gt;0,VLOOKUP(G766,'3-Productie normen'!A:M,VLOOKUP(L766,'3-Productie normen'!N:P,2,FALSE),FALSE)))</f>
        <v>0</v>
      </c>
      <c r="R766" s="183">
        <f t="shared" si="46"/>
        <v>0</v>
      </c>
      <c r="S766" s="184">
        <f>VLOOKUP(G766,'3-Productie normen'!A:M,11,FALSE)</f>
        <v>13316.020000000004</v>
      </c>
      <c r="T766" s="184"/>
      <c r="V766" s="140">
        <f t="shared" si="47"/>
        <v>34640</v>
      </c>
    </row>
    <row r="767" spans="1:22" ht="14.15" hidden="1" customHeight="1">
      <c r="A767" s="157">
        <v>361</v>
      </c>
      <c r="B767" s="177" t="s">
        <v>56</v>
      </c>
      <c r="C767" s="177"/>
      <c r="D767" s="194" t="s">
        <v>185</v>
      </c>
      <c r="E767" s="194" t="s">
        <v>1135</v>
      </c>
      <c r="F767" s="194" t="s">
        <v>451</v>
      </c>
      <c r="G767" s="194" t="s">
        <v>72</v>
      </c>
      <c r="H767" s="194" t="s">
        <v>288</v>
      </c>
      <c r="I767" s="194">
        <v>24.03</v>
      </c>
      <c r="J767" s="495">
        <v>1</v>
      </c>
      <c r="K767" s="495">
        <v>1</v>
      </c>
      <c r="L767" s="181">
        <v>200</v>
      </c>
      <c r="M767" s="181"/>
      <c r="N767" s="182" t="e">
        <f t="shared" si="44"/>
        <v>#DIV/0!</v>
      </c>
      <c r="O767" s="182">
        <f t="shared" si="45"/>
        <v>0</v>
      </c>
      <c r="P767" s="182"/>
      <c r="Q767" s="183">
        <f>IF(L767="nio",0,IF(L767&gt;0,VLOOKUP(G767,'3-Productie normen'!A:M,VLOOKUP(L767,'3-Productie normen'!N:P,2,FALSE),FALSE)))</f>
        <v>0</v>
      </c>
      <c r="R767" s="183">
        <f t="shared" si="46"/>
        <v>0</v>
      </c>
      <c r="S767" s="184">
        <f>VLOOKUP(G767,'3-Productie normen'!A:M,11,FALSE)</f>
        <v>13316.020000000004</v>
      </c>
      <c r="T767" s="184"/>
      <c r="V767" s="140">
        <f t="shared" si="47"/>
        <v>4806</v>
      </c>
    </row>
    <row r="768" spans="1:22" ht="14.15" hidden="1" customHeight="1">
      <c r="A768" s="157">
        <v>362</v>
      </c>
      <c r="B768" s="177" t="s">
        <v>56</v>
      </c>
      <c r="C768" s="177"/>
      <c r="D768" s="194" t="s">
        <v>419</v>
      </c>
      <c r="E768" s="194" t="s">
        <v>1136</v>
      </c>
      <c r="F768" s="194" t="s">
        <v>451</v>
      </c>
      <c r="G768" s="194" t="s">
        <v>72</v>
      </c>
      <c r="H768" s="194" t="s">
        <v>134</v>
      </c>
      <c r="I768" s="194">
        <v>38.44</v>
      </c>
      <c r="J768" s="495">
        <v>1</v>
      </c>
      <c r="K768" s="495">
        <v>1</v>
      </c>
      <c r="L768" s="181">
        <v>200</v>
      </c>
      <c r="M768" s="181"/>
      <c r="N768" s="182" t="e">
        <f t="shared" si="44"/>
        <v>#DIV/0!</v>
      </c>
      <c r="O768" s="182">
        <f t="shared" si="45"/>
        <v>0</v>
      </c>
      <c r="P768" s="182"/>
      <c r="Q768" s="183">
        <f>IF(L768="nio",0,IF(L768&gt;0,VLOOKUP(G768,'3-Productie normen'!A:M,VLOOKUP(L768,'3-Productie normen'!N:P,2,FALSE),FALSE)))</f>
        <v>0</v>
      </c>
      <c r="R768" s="183">
        <f t="shared" si="46"/>
        <v>0</v>
      </c>
      <c r="S768" s="184">
        <f>VLOOKUP(G768,'3-Productie normen'!A:M,11,FALSE)</f>
        <v>13316.020000000004</v>
      </c>
      <c r="T768" s="184"/>
      <c r="V768" s="140">
        <f t="shared" si="47"/>
        <v>7688</v>
      </c>
    </row>
    <row r="769" spans="1:22" ht="14.15" hidden="1" customHeight="1">
      <c r="A769" s="157">
        <v>363</v>
      </c>
      <c r="B769" s="177" t="s">
        <v>56</v>
      </c>
      <c r="C769" s="177"/>
      <c r="D769" s="194" t="s">
        <v>419</v>
      </c>
      <c r="E769" s="194" t="s">
        <v>1137</v>
      </c>
      <c r="F769" s="194" t="s">
        <v>451</v>
      </c>
      <c r="G769" s="194" t="s">
        <v>72</v>
      </c>
      <c r="H769" s="194" t="s">
        <v>131</v>
      </c>
      <c r="I769" s="194">
        <v>9.6</v>
      </c>
      <c r="J769" s="495">
        <v>1</v>
      </c>
      <c r="K769" s="495">
        <v>1</v>
      </c>
      <c r="L769" s="181">
        <v>200</v>
      </c>
      <c r="M769" s="181"/>
      <c r="N769" s="182" t="e">
        <f t="shared" si="44"/>
        <v>#DIV/0!</v>
      </c>
      <c r="O769" s="182">
        <f t="shared" si="45"/>
        <v>0</v>
      </c>
      <c r="P769" s="182"/>
      <c r="Q769" s="183">
        <f>IF(L769="nio",0,IF(L769&gt;0,VLOOKUP(G769,'3-Productie normen'!A:M,VLOOKUP(L769,'3-Productie normen'!N:P,2,FALSE),FALSE)))</f>
        <v>0</v>
      </c>
      <c r="R769" s="183">
        <f t="shared" si="46"/>
        <v>0</v>
      </c>
      <c r="S769" s="184">
        <f>VLOOKUP(G769,'3-Productie normen'!A:M,11,FALSE)</f>
        <v>13316.020000000004</v>
      </c>
      <c r="T769" s="184"/>
      <c r="V769" s="140">
        <f t="shared" si="47"/>
        <v>1920</v>
      </c>
    </row>
    <row r="770" spans="1:22" ht="14.15" hidden="1" customHeight="1">
      <c r="A770" s="157">
        <v>364</v>
      </c>
      <c r="B770" s="177" t="s">
        <v>56</v>
      </c>
      <c r="C770" s="177"/>
      <c r="D770" s="194" t="s">
        <v>419</v>
      </c>
      <c r="E770" s="194" t="s">
        <v>1137</v>
      </c>
      <c r="F770" s="194" t="s">
        <v>451</v>
      </c>
      <c r="G770" s="194" t="s">
        <v>72</v>
      </c>
      <c r="H770" s="194" t="s">
        <v>134</v>
      </c>
      <c r="I770" s="194">
        <v>43.9</v>
      </c>
      <c r="J770" s="495">
        <v>1</v>
      </c>
      <c r="K770" s="495">
        <v>1</v>
      </c>
      <c r="L770" s="181">
        <v>200</v>
      </c>
      <c r="M770" s="181"/>
      <c r="N770" s="182" t="e">
        <f t="shared" si="44"/>
        <v>#DIV/0!</v>
      </c>
      <c r="O770" s="182">
        <f t="shared" si="45"/>
        <v>0</v>
      </c>
      <c r="P770" s="182"/>
      <c r="Q770" s="183">
        <f>IF(L770="nio",0,IF(L770&gt;0,VLOOKUP(G770,'3-Productie normen'!A:M,VLOOKUP(L770,'3-Productie normen'!N:P,2,FALSE),FALSE)))</f>
        <v>0</v>
      </c>
      <c r="R770" s="183">
        <f t="shared" si="46"/>
        <v>0</v>
      </c>
      <c r="S770" s="184">
        <f>VLOOKUP(G770,'3-Productie normen'!A:M,11,FALSE)</f>
        <v>13316.020000000004</v>
      </c>
      <c r="T770" s="184"/>
      <c r="V770" s="140">
        <f t="shared" si="47"/>
        <v>8780</v>
      </c>
    </row>
    <row r="771" spans="1:22" ht="14.15" hidden="1" customHeight="1">
      <c r="A771" s="157">
        <v>365</v>
      </c>
      <c r="B771" s="177" t="s">
        <v>56</v>
      </c>
      <c r="C771" s="177"/>
      <c r="D771" s="194" t="s">
        <v>419</v>
      </c>
      <c r="E771" s="194" t="s">
        <v>1138</v>
      </c>
      <c r="F771" s="194" t="s">
        <v>451</v>
      </c>
      <c r="G771" s="194" t="s">
        <v>72</v>
      </c>
      <c r="H771" s="194" t="s">
        <v>288</v>
      </c>
      <c r="I771" s="194">
        <v>36.299999999999997</v>
      </c>
      <c r="J771" s="495">
        <v>1</v>
      </c>
      <c r="K771" s="495">
        <v>1</v>
      </c>
      <c r="L771" s="181">
        <v>200</v>
      </c>
      <c r="M771" s="181"/>
      <c r="N771" s="182" t="e">
        <f t="shared" si="44"/>
        <v>#DIV/0!</v>
      </c>
      <c r="O771" s="182">
        <f t="shared" si="45"/>
        <v>0</v>
      </c>
      <c r="P771" s="182"/>
      <c r="Q771" s="183">
        <f>IF(L771="nio",0,IF(L771&gt;0,VLOOKUP(G771,'3-Productie normen'!A:M,VLOOKUP(L771,'3-Productie normen'!N:P,2,FALSE),FALSE)))</f>
        <v>0</v>
      </c>
      <c r="R771" s="183">
        <f t="shared" si="46"/>
        <v>0</v>
      </c>
      <c r="S771" s="184">
        <f>VLOOKUP(G771,'3-Productie normen'!A:M,11,FALSE)</f>
        <v>13316.020000000004</v>
      </c>
      <c r="T771" s="184"/>
      <c r="V771" s="140">
        <f t="shared" si="47"/>
        <v>7259.9999999999991</v>
      </c>
    </row>
    <row r="772" spans="1:22" ht="14.15" hidden="1" customHeight="1">
      <c r="A772" s="157">
        <v>366</v>
      </c>
      <c r="B772" s="177" t="s">
        <v>56</v>
      </c>
      <c r="C772" s="177"/>
      <c r="D772" s="194" t="s">
        <v>419</v>
      </c>
      <c r="E772" s="194" t="s">
        <v>1139</v>
      </c>
      <c r="F772" s="194" t="s">
        <v>451</v>
      </c>
      <c r="G772" s="194" t="s">
        <v>72</v>
      </c>
      <c r="H772" s="194" t="s">
        <v>288</v>
      </c>
      <c r="I772" s="194">
        <v>37.21</v>
      </c>
      <c r="J772" s="495">
        <v>1</v>
      </c>
      <c r="K772" s="495">
        <v>1</v>
      </c>
      <c r="L772" s="181">
        <v>200</v>
      </c>
      <c r="M772" s="181"/>
      <c r="N772" s="182" t="e">
        <f t="shared" si="44"/>
        <v>#DIV/0!</v>
      </c>
      <c r="O772" s="182">
        <f t="shared" si="45"/>
        <v>0</v>
      </c>
      <c r="P772" s="182"/>
      <c r="Q772" s="183">
        <f>IF(L772="nio",0,IF(L772&gt;0,VLOOKUP(G772,'3-Productie normen'!A:M,VLOOKUP(L772,'3-Productie normen'!N:P,2,FALSE),FALSE)))</f>
        <v>0</v>
      </c>
      <c r="R772" s="183">
        <f t="shared" si="46"/>
        <v>0</v>
      </c>
      <c r="S772" s="184">
        <f>VLOOKUP(G772,'3-Productie normen'!A:M,11,FALSE)</f>
        <v>13316.020000000004</v>
      </c>
      <c r="T772" s="184"/>
      <c r="V772" s="140">
        <f t="shared" si="47"/>
        <v>7442</v>
      </c>
    </row>
    <row r="773" spans="1:22" ht="14.15" hidden="1" customHeight="1">
      <c r="A773" s="157">
        <v>367</v>
      </c>
      <c r="B773" s="177" t="s">
        <v>56</v>
      </c>
      <c r="C773" s="177"/>
      <c r="D773" s="194" t="s">
        <v>419</v>
      </c>
      <c r="E773" s="194" t="s">
        <v>1140</v>
      </c>
      <c r="F773" s="194" t="s">
        <v>1093</v>
      </c>
      <c r="G773" s="194" t="s">
        <v>72</v>
      </c>
      <c r="H773" s="194" t="s">
        <v>288</v>
      </c>
      <c r="I773" s="194">
        <v>35.92</v>
      </c>
      <c r="J773" s="495">
        <v>1</v>
      </c>
      <c r="K773" s="495">
        <v>1</v>
      </c>
      <c r="L773" s="181">
        <v>200</v>
      </c>
      <c r="M773" s="181"/>
      <c r="N773" s="182" t="e">
        <f t="shared" si="44"/>
        <v>#DIV/0!</v>
      </c>
      <c r="O773" s="182">
        <f t="shared" si="45"/>
        <v>0</v>
      </c>
      <c r="P773" s="182"/>
      <c r="Q773" s="183">
        <f>IF(L773="nio",0,IF(L773&gt;0,VLOOKUP(G773,'3-Productie normen'!A:M,VLOOKUP(L773,'3-Productie normen'!N:P,2,FALSE),FALSE)))</f>
        <v>0</v>
      </c>
      <c r="R773" s="183">
        <f t="shared" si="46"/>
        <v>0</v>
      </c>
      <c r="S773" s="184">
        <f>VLOOKUP(G773,'3-Productie normen'!A:M,11,FALSE)</f>
        <v>13316.020000000004</v>
      </c>
      <c r="T773" s="184"/>
      <c r="V773" s="140">
        <f t="shared" si="47"/>
        <v>7184</v>
      </c>
    </row>
    <row r="774" spans="1:22" ht="14.15" hidden="1" customHeight="1">
      <c r="A774" s="157">
        <v>368</v>
      </c>
      <c r="B774" s="177" t="s">
        <v>56</v>
      </c>
      <c r="C774" s="177"/>
      <c r="D774" s="194" t="s">
        <v>262</v>
      </c>
      <c r="E774" s="194" t="s">
        <v>1141</v>
      </c>
      <c r="F774" s="194" t="s">
        <v>1097</v>
      </c>
      <c r="G774" s="194" t="s">
        <v>72</v>
      </c>
      <c r="H774" s="194" t="s">
        <v>288</v>
      </c>
      <c r="I774" s="194">
        <v>175.09</v>
      </c>
      <c r="J774" s="495">
        <v>1</v>
      </c>
      <c r="K774" s="495">
        <v>1</v>
      </c>
      <c r="L774" s="181">
        <v>200</v>
      </c>
      <c r="M774" s="181"/>
      <c r="N774" s="182" t="e">
        <f t="shared" si="44"/>
        <v>#DIV/0!</v>
      </c>
      <c r="O774" s="182">
        <f t="shared" si="45"/>
        <v>0</v>
      </c>
      <c r="P774" s="182"/>
      <c r="Q774" s="183">
        <f>IF(L774="nio",0,IF(L774&gt;0,VLOOKUP(G774,'3-Productie normen'!A:M,VLOOKUP(L774,'3-Productie normen'!N:P,2,FALSE),FALSE)))</f>
        <v>0</v>
      </c>
      <c r="R774" s="183">
        <f t="shared" si="46"/>
        <v>0</v>
      </c>
      <c r="S774" s="184">
        <f>VLOOKUP(G774,'3-Productie normen'!A:M,11,FALSE)</f>
        <v>13316.020000000004</v>
      </c>
      <c r="T774" s="184"/>
      <c r="V774" s="140">
        <f t="shared" si="47"/>
        <v>35018</v>
      </c>
    </row>
    <row r="775" spans="1:22" ht="14.15" hidden="1" customHeight="1">
      <c r="A775" s="157">
        <v>369</v>
      </c>
      <c r="B775" s="177" t="s">
        <v>56</v>
      </c>
      <c r="C775" s="177"/>
      <c r="D775" s="194" t="s">
        <v>262</v>
      </c>
      <c r="E775" s="194" t="s">
        <v>1142</v>
      </c>
      <c r="F775" s="194" t="s">
        <v>451</v>
      </c>
      <c r="G775" s="194" t="s">
        <v>72</v>
      </c>
      <c r="H775" s="194" t="s">
        <v>288</v>
      </c>
      <c r="I775" s="194">
        <v>17.28</v>
      </c>
      <c r="J775" s="495">
        <v>1</v>
      </c>
      <c r="K775" s="495">
        <v>1</v>
      </c>
      <c r="L775" s="181">
        <v>200</v>
      </c>
      <c r="M775" s="181"/>
      <c r="N775" s="182" t="e">
        <f t="shared" si="44"/>
        <v>#DIV/0!</v>
      </c>
      <c r="O775" s="182">
        <f t="shared" si="45"/>
        <v>0</v>
      </c>
      <c r="P775" s="182"/>
      <c r="Q775" s="183">
        <f>IF(L775="nio",0,IF(L775&gt;0,VLOOKUP(G775,'3-Productie normen'!A:M,VLOOKUP(L775,'3-Productie normen'!N:P,2,FALSE),FALSE)))</f>
        <v>0</v>
      </c>
      <c r="R775" s="183">
        <f t="shared" si="46"/>
        <v>0</v>
      </c>
      <c r="S775" s="184">
        <f>VLOOKUP(G775,'3-Productie normen'!A:M,11,FALSE)</f>
        <v>13316.020000000004</v>
      </c>
      <c r="T775" s="184"/>
      <c r="V775" s="140">
        <f t="shared" si="47"/>
        <v>3456</v>
      </c>
    </row>
    <row r="776" spans="1:22" ht="14.15" hidden="1" customHeight="1">
      <c r="A776" s="157">
        <v>370</v>
      </c>
      <c r="B776" s="177" t="s">
        <v>56</v>
      </c>
      <c r="C776" s="177"/>
      <c r="D776" s="194" t="s">
        <v>185</v>
      </c>
      <c r="E776" s="194" t="s">
        <v>1143</v>
      </c>
      <c r="F776" s="194" t="s">
        <v>1144</v>
      </c>
      <c r="G776" s="194" t="s">
        <v>77</v>
      </c>
      <c r="H776" s="194" t="s">
        <v>1145</v>
      </c>
      <c r="I776" s="194">
        <v>6.23</v>
      </c>
      <c r="J776" s="495">
        <v>1</v>
      </c>
      <c r="K776" s="495">
        <v>1</v>
      </c>
      <c r="L776" s="181">
        <v>200</v>
      </c>
      <c r="M776" s="181"/>
      <c r="N776" s="182" t="e">
        <f t="shared" si="44"/>
        <v>#DIV/0!</v>
      </c>
      <c r="O776" s="182">
        <f t="shared" si="45"/>
        <v>0</v>
      </c>
      <c r="P776" s="182"/>
      <c r="Q776" s="183">
        <f>IF(L776="nio",0,IF(L776&gt;0,VLOOKUP(G776,'3-Productie normen'!A:M,VLOOKUP(L776,'3-Productie normen'!N:P,2,FALSE),FALSE)))</f>
        <v>0</v>
      </c>
      <c r="R776" s="183">
        <f t="shared" si="46"/>
        <v>0</v>
      </c>
      <c r="S776" s="184">
        <f>VLOOKUP(G776,'3-Productie normen'!A:M,11,FALSE)</f>
        <v>42.63</v>
      </c>
      <c r="T776" s="184"/>
      <c r="V776" s="140">
        <f t="shared" si="47"/>
        <v>1246</v>
      </c>
    </row>
    <row r="777" spans="1:22" ht="14.15" hidden="1" customHeight="1">
      <c r="A777" s="157">
        <v>371</v>
      </c>
      <c r="B777" s="177" t="s">
        <v>56</v>
      </c>
      <c r="C777" s="177"/>
      <c r="D777" s="194" t="s">
        <v>419</v>
      </c>
      <c r="E777" s="194" t="s">
        <v>1146</v>
      </c>
      <c r="F777" s="194" t="s">
        <v>1147</v>
      </c>
      <c r="G777" s="194" t="s">
        <v>77</v>
      </c>
      <c r="H777" s="194" t="s">
        <v>1145</v>
      </c>
      <c r="I777" s="194">
        <v>3.8</v>
      </c>
      <c r="J777" s="495">
        <v>1</v>
      </c>
      <c r="K777" s="495">
        <v>1</v>
      </c>
      <c r="L777" s="181">
        <v>200</v>
      </c>
      <c r="M777" s="181"/>
      <c r="N777" s="182" t="e">
        <f t="shared" ref="N777:N840" si="48">IF(L777="nio",0,IF(L777&gt;0,L777*I777/Q777,0))*J777</f>
        <v>#DIV/0!</v>
      </c>
      <c r="O777" s="182">
        <f t="shared" ref="O777:O840" si="49">IF(M777&gt;0,M777*I777/R777,0)*K777</f>
        <v>0</v>
      </c>
      <c r="P777" s="182"/>
      <c r="Q777" s="183">
        <f>IF(L777="nio",0,IF(L777&gt;0,VLOOKUP(G777,'3-Productie normen'!A:M,VLOOKUP(L777,'3-Productie normen'!N:P,2,FALSE),FALSE)))</f>
        <v>0</v>
      </c>
      <c r="R777" s="183">
        <f t="shared" ref="R777:R840" si="50">IF(M777&gt;0,Q777*$R$7,0)</f>
        <v>0</v>
      </c>
      <c r="S777" s="184">
        <f>VLOOKUP(G777,'3-Productie normen'!A:M,11,FALSE)</f>
        <v>42.63</v>
      </c>
      <c r="T777" s="184"/>
      <c r="V777" s="140">
        <f t="shared" ref="V777:V840" si="51">SUM(L777:M777)*I777</f>
        <v>760</v>
      </c>
    </row>
    <row r="778" spans="1:22" ht="14.15" hidden="1" customHeight="1">
      <c r="A778" s="157">
        <v>372</v>
      </c>
      <c r="B778" s="177" t="s">
        <v>56</v>
      </c>
      <c r="C778" s="177"/>
      <c r="D778" s="194" t="s">
        <v>128</v>
      </c>
      <c r="E778" s="194" t="s">
        <v>1148</v>
      </c>
      <c r="F778" s="194" t="s">
        <v>514</v>
      </c>
      <c r="G778" s="194" t="s">
        <v>81</v>
      </c>
      <c r="H778" s="194" t="s">
        <v>491</v>
      </c>
      <c r="I778" s="194">
        <v>20.149999999999999</v>
      </c>
      <c r="J778" s="495">
        <v>1</v>
      </c>
      <c r="K778" s="495">
        <v>1</v>
      </c>
      <c r="L778" s="181">
        <v>200</v>
      </c>
      <c r="M778" s="181"/>
      <c r="N778" s="182" t="e">
        <f t="shared" si="48"/>
        <v>#DIV/0!</v>
      </c>
      <c r="O778" s="182">
        <f t="shared" si="49"/>
        <v>0</v>
      </c>
      <c r="P778" s="182"/>
      <c r="Q778" s="183">
        <f>IF(L778="nio",0,IF(L778&gt;0,VLOOKUP(G778,'3-Productie normen'!A:M,VLOOKUP(L778,'3-Productie normen'!N:P,2,FALSE),FALSE)))</f>
        <v>0</v>
      </c>
      <c r="R778" s="183">
        <f t="shared" si="50"/>
        <v>0</v>
      </c>
      <c r="S778" s="184">
        <f>VLOOKUP(G778,'3-Productie normen'!A:M,11,FALSE)</f>
        <v>1934.4</v>
      </c>
      <c r="T778" s="184"/>
      <c r="V778" s="140">
        <f t="shared" si="51"/>
        <v>4029.9999999999995</v>
      </c>
    </row>
    <row r="779" spans="1:22" ht="14.15" hidden="1" customHeight="1">
      <c r="A779" s="157">
        <v>373</v>
      </c>
      <c r="B779" s="177" t="s">
        <v>56</v>
      </c>
      <c r="C779" s="177"/>
      <c r="D779" s="194" t="s">
        <v>128</v>
      </c>
      <c r="E779" s="194" t="s">
        <v>1149</v>
      </c>
      <c r="F779" s="194" t="s">
        <v>514</v>
      </c>
      <c r="G779" s="194" t="s">
        <v>81</v>
      </c>
      <c r="H779" s="194" t="s">
        <v>491</v>
      </c>
      <c r="I779" s="194">
        <v>20.149999999999999</v>
      </c>
      <c r="J779" s="495">
        <v>1</v>
      </c>
      <c r="K779" s="495">
        <v>1</v>
      </c>
      <c r="L779" s="181">
        <v>200</v>
      </c>
      <c r="M779" s="181"/>
      <c r="N779" s="182" t="e">
        <f t="shared" si="48"/>
        <v>#DIV/0!</v>
      </c>
      <c r="O779" s="182">
        <f t="shared" si="49"/>
        <v>0</v>
      </c>
      <c r="P779" s="182"/>
      <c r="Q779" s="183">
        <f>IF(L779="nio",0,IF(L779&gt;0,VLOOKUP(G779,'3-Productie normen'!A:M,VLOOKUP(L779,'3-Productie normen'!N:P,2,FALSE),FALSE)))</f>
        <v>0</v>
      </c>
      <c r="R779" s="183">
        <f t="shared" si="50"/>
        <v>0</v>
      </c>
      <c r="S779" s="184">
        <f>VLOOKUP(G779,'3-Productie normen'!A:M,11,FALSE)</f>
        <v>1934.4</v>
      </c>
      <c r="T779" s="184"/>
      <c r="V779" s="140">
        <f t="shared" si="51"/>
        <v>4029.9999999999995</v>
      </c>
    </row>
    <row r="780" spans="1:22" ht="14.15" hidden="1" customHeight="1">
      <c r="A780" s="157">
        <v>374</v>
      </c>
      <c r="B780" s="177" t="s">
        <v>56</v>
      </c>
      <c r="C780" s="177"/>
      <c r="D780" s="194" t="s">
        <v>147</v>
      </c>
      <c r="E780" s="194" t="s">
        <v>1150</v>
      </c>
      <c r="F780" s="194" t="s">
        <v>514</v>
      </c>
      <c r="G780" s="194" t="s">
        <v>81</v>
      </c>
      <c r="H780" s="194" t="s">
        <v>491</v>
      </c>
      <c r="I780" s="194">
        <v>31.01</v>
      </c>
      <c r="J780" s="495">
        <v>1</v>
      </c>
      <c r="K780" s="495">
        <v>1</v>
      </c>
      <c r="L780" s="181">
        <v>200</v>
      </c>
      <c r="M780" s="181"/>
      <c r="N780" s="182" t="e">
        <f t="shared" si="48"/>
        <v>#DIV/0!</v>
      </c>
      <c r="O780" s="182">
        <f t="shared" si="49"/>
        <v>0</v>
      </c>
      <c r="P780" s="182"/>
      <c r="Q780" s="183">
        <f>IF(L780="nio",0,IF(L780&gt;0,VLOOKUP(G780,'3-Productie normen'!A:M,VLOOKUP(L780,'3-Productie normen'!N:P,2,FALSE),FALSE)))</f>
        <v>0</v>
      </c>
      <c r="R780" s="183">
        <f t="shared" si="50"/>
        <v>0</v>
      </c>
      <c r="S780" s="184">
        <f>VLOOKUP(G780,'3-Productie normen'!A:M,11,FALSE)</f>
        <v>1934.4</v>
      </c>
      <c r="T780" s="184"/>
      <c r="V780" s="140">
        <f t="shared" si="51"/>
        <v>6202</v>
      </c>
    </row>
    <row r="781" spans="1:22" ht="14.15" hidden="1" customHeight="1">
      <c r="A781" s="157">
        <v>375</v>
      </c>
      <c r="B781" s="177" t="s">
        <v>56</v>
      </c>
      <c r="C781" s="177"/>
      <c r="D781" s="194" t="s">
        <v>147</v>
      </c>
      <c r="E781" s="194" t="s">
        <v>1151</v>
      </c>
      <c r="F781" s="194" t="s">
        <v>514</v>
      </c>
      <c r="G781" s="194" t="s">
        <v>81</v>
      </c>
      <c r="H781" s="194" t="s">
        <v>491</v>
      </c>
      <c r="I781" s="194">
        <v>30.53</v>
      </c>
      <c r="J781" s="495">
        <v>1</v>
      </c>
      <c r="K781" s="495">
        <v>1</v>
      </c>
      <c r="L781" s="181">
        <v>200</v>
      </c>
      <c r="M781" s="181"/>
      <c r="N781" s="182" t="e">
        <f t="shared" si="48"/>
        <v>#DIV/0!</v>
      </c>
      <c r="O781" s="182">
        <f t="shared" si="49"/>
        <v>0</v>
      </c>
      <c r="P781" s="182"/>
      <c r="Q781" s="183">
        <f>IF(L781="nio",0,IF(L781&gt;0,VLOOKUP(G781,'3-Productie normen'!A:M,VLOOKUP(L781,'3-Productie normen'!N:P,2,FALSE),FALSE)))</f>
        <v>0</v>
      </c>
      <c r="R781" s="183">
        <f t="shared" si="50"/>
        <v>0</v>
      </c>
      <c r="S781" s="184">
        <f>VLOOKUP(G781,'3-Productie normen'!A:M,11,FALSE)</f>
        <v>1934.4</v>
      </c>
      <c r="T781" s="184"/>
      <c r="V781" s="140">
        <f t="shared" si="51"/>
        <v>6106</v>
      </c>
    </row>
    <row r="782" spans="1:22" ht="14.15" hidden="1" customHeight="1">
      <c r="A782" s="157">
        <v>376</v>
      </c>
      <c r="B782" s="177" t="s">
        <v>56</v>
      </c>
      <c r="C782" s="177"/>
      <c r="D782" s="194" t="s">
        <v>172</v>
      </c>
      <c r="E782" s="194" t="s">
        <v>1152</v>
      </c>
      <c r="F782" s="194" t="s">
        <v>514</v>
      </c>
      <c r="G782" s="194" t="s">
        <v>81</v>
      </c>
      <c r="H782" s="194" t="s">
        <v>491</v>
      </c>
      <c r="I782" s="194">
        <v>30.67</v>
      </c>
      <c r="J782" s="495">
        <v>1</v>
      </c>
      <c r="K782" s="495">
        <v>1</v>
      </c>
      <c r="L782" s="181">
        <v>200</v>
      </c>
      <c r="M782" s="181"/>
      <c r="N782" s="182" t="e">
        <f t="shared" si="48"/>
        <v>#DIV/0!</v>
      </c>
      <c r="O782" s="182">
        <f t="shared" si="49"/>
        <v>0</v>
      </c>
      <c r="P782" s="182"/>
      <c r="Q782" s="183">
        <f>IF(L782="nio",0,IF(L782&gt;0,VLOOKUP(G782,'3-Productie normen'!A:M,VLOOKUP(L782,'3-Productie normen'!N:P,2,FALSE),FALSE)))</f>
        <v>0</v>
      </c>
      <c r="R782" s="183">
        <f t="shared" si="50"/>
        <v>0</v>
      </c>
      <c r="S782" s="184">
        <f>VLOOKUP(G782,'3-Productie normen'!A:M,11,FALSE)</f>
        <v>1934.4</v>
      </c>
      <c r="T782" s="184"/>
      <c r="V782" s="140">
        <f t="shared" si="51"/>
        <v>6134</v>
      </c>
    </row>
    <row r="783" spans="1:22" ht="14.15" hidden="1" customHeight="1">
      <c r="A783" s="157">
        <v>377</v>
      </c>
      <c r="B783" s="177" t="s">
        <v>56</v>
      </c>
      <c r="C783" s="177"/>
      <c r="D783" s="194" t="s">
        <v>172</v>
      </c>
      <c r="E783" s="194" t="s">
        <v>1153</v>
      </c>
      <c r="F783" s="194" t="s">
        <v>514</v>
      </c>
      <c r="G783" s="194" t="s">
        <v>81</v>
      </c>
      <c r="H783" s="194" t="s">
        <v>491</v>
      </c>
      <c r="I783" s="194">
        <v>30.2</v>
      </c>
      <c r="J783" s="495">
        <v>1</v>
      </c>
      <c r="K783" s="495">
        <v>1</v>
      </c>
      <c r="L783" s="181">
        <v>200</v>
      </c>
      <c r="M783" s="181"/>
      <c r="N783" s="182" t="e">
        <f t="shared" si="48"/>
        <v>#DIV/0!</v>
      </c>
      <c r="O783" s="182">
        <f t="shared" si="49"/>
        <v>0</v>
      </c>
      <c r="P783" s="182"/>
      <c r="Q783" s="183">
        <f>IF(L783="nio",0,IF(L783&gt;0,VLOOKUP(G783,'3-Productie normen'!A:M,VLOOKUP(L783,'3-Productie normen'!N:P,2,FALSE),FALSE)))</f>
        <v>0</v>
      </c>
      <c r="R783" s="183">
        <f t="shared" si="50"/>
        <v>0</v>
      </c>
      <c r="S783" s="184">
        <f>VLOOKUP(G783,'3-Productie normen'!A:M,11,FALSE)</f>
        <v>1934.4</v>
      </c>
      <c r="T783" s="184"/>
      <c r="V783" s="140">
        <f t="shared" si="51"/>
        <v>6040</v>
      </c>
    </row>
    <row r="784" spans="1:22" ht="14.15" hidden="1" customHeight="1">
      <c r="A784" s="157">
        <v>378</v>
      </c>
      <c r="B784" s="177" t="s">
        <v>56</v>
      </c>
      <c r="C784" s="177"/>
      <c r="D784" s="194" t="s">
        <v>185</v>
      </c>
      <c r="E784" s="194" t="s">
        <v>1154</v>
      </c>
      <c r="F784" s="194" t="s">
        <v>514</v>
      </c>
      <c r="G784" s="194" t="s">
        <v>81</v>
      </c>
      <c r="H784" s="194" t="s">
        <v>491</v>
      </c>
      <c r="I784" s="194">
        <v>24.9</v>
      </c>
      <c r="J784" s="495">
        <v>1</v>
      </c>
      <c r="K784" s="495">
        <v>1</v>
      </c>
      <c r="L784" s="181">
        <v>200</v>
      </c>
      <c r="M784" s="181"/>
      <c r="N784" s="182" t="e">
        <f t="shared" si="48"/>
        <v>#DIV/0!</v>
      </c>
      <c r="O784" s="182">
        <f t="shared" si="49"/>
        <v>0</v>
      </c>
      <c r="P784" s="182"/>
      <c r="Q784" s="183">
        <f>IF(L784="nio",0,IF(L784&gt;0,VLOOKUP(G784,'3-Productie normen'!A:M,VLOOKUP(L784,'3-Productie normen'!N:P,2,FALSE),FALSE)))</f>
        <v>0</v>
      </c>
      <c r="R784" s="183">
        <f t="shared" si="50"/>
        <v>0</v>
      </c>
      <c r="S784" s="184">
        <f>VLOOKUP(G784,'3-Productie normen'!A:M,11,FALSE)</f>
        <v>1934.4</v>
      </c>
      <c r="T784" s="184"/>
      <c r="V784" s="140">
        <f t="shared" si="51"/>
        <v>4980</v>
      </c>
    </row>
    <row r="785" spans="1:22" ht="14.15" hidden="1" customHeight="1">
      <c r="A785" s="157">
        <v>379</v>
      </c>
      <c r="B785" s="177" t="s">
        <v>56</v>
      </c>
      <c r="C785" s="177"/>
      <c r="D785" s="194" t="s">
        <v>188</v>
      </c>
      <c r="E785" s="194" t="s">
        <v>1155</v>
      </c>
      <c r="F785" s="194" t="s">
        <v>514</v>
      </c>
      <c r="G785" s="194" t="s">
        <v>81</v>
      </c>
      <c r="H785" s="194" t="s">
        <v>491</v>
      </c>
      <c r="I785" s="194">
        <v>30.53</v>
      </c>
      <c r="J785" s="495">
        <v>1</v>
      </c>
      <c r="K785" s="495">
        <v>1</v>
      </c>
      <c r="L785" s="181">
        <v>200</v>
      </c>
      <c r="M785" s="181"/>
      <c r="N785" s="182" t="e">
        <f t="shared" si="48"/>
        <v>#DIV/0!</v>
      </c>
      <c r="O785" s="182">
        <f t="shared" si="49"/>
        <v>0</v>
      </c>
      <c r="P785" s="182"/>
      <c r="Q785" s="183">
        <f>IF(L785="nio",0,IF(L785&gt;0,VLOOKUP(G785,'3-Productie normen'!A:M,VLOOKUP(L785,'3-Productie normen'!N:P,2,FALSE),FALSE)))</f>
        <v>0</v>
      </c>
      <c r="R785" s="183">
        <f t="shared" si="50"/>
        <v>0</v>
      </c>
      <c r="S785" s="184">
        <f>VLOOKUP(G785,'3-Productie normen'!A:M,11,FALSE)</f>
        <v>1934.4</v>
      </c>
      <c r="T785" s="184"/>
      <c r="V785" s="140">
        <f t="shared" si="51"/>
        <v>6106</v>
      </c>
    </row>
    <row r="786" spans="1:22" ht="14.15" hidden="1" customHeight="1">
      <c r="A786" s="157">
        <v>380</v>
      </c>
      <c r="B786" s="177" t="s">
        <v>56</v>
      </c>
      <c r="C786" s="177"/>
      <c r="D786" s="194" t="s">
        <v>203</v>
      </c>
      <c r="E786" s="194" t="s">
        <v>1156</v>
      </c>
      <c r="F786" s="194" t="s">
        <v>514</v>
      </c>
      <c r="G786" s="194" t="s">
        <v>81</v>
      </c>
      <c r="H786" s="194" t="s">
        <v>491</v>
      </c>
      <c r="I786" s="194">
        <v>30.53</v>
      </c>
      <c r="J786" s="495">
        <v>1</v>
      </c>
      <c r="K786" s="495">
        <v>1</v>
      </c>
      <c r="L786" s="181">
        <v>200</v>
      </c>
      <c r="M786" s="181"/>
      <c r="N786" s="182" t="e">
        <f t="shared" si="48"/>
        <v>#DIV/0!</v>
      </c>
      <c r="O786" s="182">
        <f t="shared" si="49"/>
        <v>0</v>
      </c>
      <c r="P786" s="182"/>
      <c r="Q786" s="183">
        <f>IF(L786="nio",0,IF(L786&gt;0,VLOOKUP(G786,'3-Productie normen'!A:M,VLOOKUP(L786,'3-Productie normen'!N:P,2,FALSE),FALSE)))</f>
        <v>0</v>
      </c>
      <c r="R786" s="183">
        <f t="shared" si="50"/>
        <v>0</v>
      </c>
      <c r="S786" s="184">
        <f>VLOOKUP(G786,'3-Productie normen'!A:M,11,FALSE)</f>
        <v>1934.4</v>
      </c>
      <c r="T786" s="184"/>
      <c r="V786" s="140">
        <f t="shared" si="51"/>
        <v>6106</v>
      </c>
    </row>
    <row r="787" spans="1:22" ht="14.15" hidden="1" customHeight="1">
      <c r="A787" s="157">
        <v>381</v>
      </c>
      <c r="B787" s="177" t="s">
        <v>56</v>
      </c>
      <c r="C787" s="177"/>
      <c r="D787" s="194" t="s">
        <v>419</v>
      </c>
      <c r="E787" s="194" t="s">
        <v>1157</v>
      </c>
      <c r="F787" s="194" t="s">
        <v>514</v>
      </c>
      <c r="G787" s="194" t="s">
        <v>81</v>
      </c>
      <c r="H787" s="194" t="s">
        <v>491</v>
      </c>
      <c r="I787" s="194">
        <v>20.07</v>
      </c>
      <c r="J787" s="495">
        <v>1</v>
      </c>
      <c r="K787" s="495">
        <v>1</v>
      </c>
      <c r="L787" s="181">
        <v>200</v>
      </c>
      <c r="M787" s="181"/>
      <c r="N787" s="182" t="e">
        <f t="shared" si="48"/>
        <v>#DIV/0!</v>
      </c>
      <c r="O787" s="182">
        <f t="shared" si="49"/>
        <v>0</v>
      </c>
      <c r="P787" s="182"/>
      <c r="Q787" s="183">
        <f>IF(L787="nio",0,IF(L787&gt;0,VLOOKUP(G787,'3-Productie normen'!A:M,VLOOKUP(L787,'3-Productie normen'!N:P,2,FALSE),FALSE)))</f>
        <v>0</v>
      </c>
      <c r="R787" s="183">
        <f t="shared" si="50"/>
        <v>0</v>
      </c>
      <c r="S787" s="184">
        <f>VLOOKUP(G787,'3-Productie normen'!A:M,11,FALSE)</f>
        <v>1934.4</v>
      </c>
      <c r="T787" s="184"/>
      <c r="V787" s="140">
        <f t="shared" si="51"/>
        <v>4014</v>
      </c>
    </row>
    <row r="788" spans="1:22" ht="14.15" hidden="1" customHeight="1">
      <c r="A788" s="157">
        <v>382</v>
      </c>
      <c r="B788" s="177" t="s">
        <v>56</v>
      </c>
      <c r="C788" s="177"/>
      <c r="D788" s="194" t="s">
        <v>419</v>
      </c>
      <c r="E788" s="194" t="s">
        <v>1158</v>
      </c>
      <c r="F788" s="194" t="s">
        <v>514</v>
      </c>
      <c r="G788" s="194" t="s">
        <v>81</v>
      </c>
      <c r="H788" s="194" t="s">
        <v>491</v>
      </c>
      <c r="I788" s="194">
        <v>20.07</v>
      </c>
      <c r="J788" s="495">
        <v>1</v>
      </c>
      <c r="K788" s="495">
        <v>1</v>
      </c>
      <c r="L788" s="181">
        <v>200</v>
      </c>
      <c r="M788" s="181"/>
      <c r="N788" s="182" t="e">
        <f t="shared" si="48"/>
        <v>#DIV/0!</v>
      </c>
      <c r="O788" s="182">
        <f t="shared" si="49"/>
        <v>0</v>
      </c>
      <c r="P788" s="182"/>
      <c r="Q788" s="183">
        <f>IF(L788="nio",0,IF(L788&gt;0,VLOOKUP(G788,'3-Productie normen'!A:M,VLOOKUP(L788,'3-Productie normen'!N:P,2,FALSE),FALSE)))</f>
        <v>0</v>
      </c>
      <c r="R788" s="183">
        <f t="shared" si="50"/>
        <v>0</v>
      </c>
      <c r="S788" s="184">
        <f>VLOOKUP(G788,'3-Productie normen'!A:M,11,FALSE)</f>
        <v>1934.4</v>
      </c>
      <c r="T788" s="184"/>
      <c r="V788" s="140">
        <f t="shared" si="51"/>
        <v>4014</v>
      </c>
    </row>
    <row r="789" spans="1:22" ht="14.15" hidden="1" customHeight="1">
      <c r="A789" s="157">
        <v>383</v>
      </c>
      <c r="B789" s="177" t="s">
        <v>56</v>
      </c>
      <c r="C789" s="177"/>
      <c r="D789" s="194" t="s">
        <v>245</v>
      </c>
      <c r="E789" s="194" t="s">
        <v>1159</v>
      </c>
      <c r="F789" s="194" t="s">
        <v>514</v>
      </c>
      <c r="G789" s="194" t="s">
        <v>81</v>
      </c>
      <c r="H789" s="194" t="s">
        <v>491</v>
      </c>
      <c r="I789" s="194">
        <v>31.1</v>
      </c>
      <c r="J789" s="495">
        <v>1</v>
      </c>
      <c r="K789" s="495">
        <v>1</v>
      </c>
      <c r="L789" s="181">
        <v>200</v>
      </c>
      <c r="M789" s="181"/>
      <c r="N789" s="182" t="e">
        <f t="shared" si="48"/>
        <v>#DIV/0!</v>
      </c>
      <c r="O789" s="182">
        <f t="shared" si="49"/>
        <v>0</v>
      </c>
      <c r="P789" s="182"/>
      <c r="Q789" s="183">
        <f>IF(L789="nio",0,IF(L789&gt;0,VLOOKUP(G789,'3-Productie normen'!A:M,VLOOKUP(L789,'3-Productie normen'!N:P,2,FALSE),FALSE)))</f>
        <v>0</v>
      </c>
      <c r="R789" s="183">
        <f t="shared" si="50"/>
        <v>0</v>
      </c>
      <c r="S789" s="184">
        <f>VLOOKUP(G789,'3-Productie normen'!A:M,11,FALSE)</f>
        <v>1934.4</v>
      </c>
      <c r="T789" s="184"/>
      <c r="V789" s="140">
        <f t="shared" si="51"/>
        <v>6220</v>
      </c>
    </row>
    <row r="790" spans="1:22" ht="14.15" hidden="1" customHeight="1">
      <c r="A790" s="157">
        <v>384</v>
      </c>
      <c r="B790" s="177" t="s">
        <v>56</v>
      </c>
      <c r="C790" s="177"/>
      <c r="D790" s="194" t="s">
        <v>245</v>
      </c>
      <c r="E790" s="194" t="s">
        <v>1160</v>
      </c>
      <c r="F790" s="194" t="s">
        <v>514</v>
      </c>
      <c r="G790" s="194" t="s">
        <v>81</v>
      </c>
      <c r="H790" s="194" t="s">
        <v>491</v>
      </c>
      <c r="I790" s="194">
        <v>29.94</v>
      </c>
      <c r="J790" s="495">
        <v>1</v>
      </c>
      <c r="K790" s="495">
        <v>1</v>
      </c>
      <c r="L790" s="181">
        <v>200</v>
      </c>
      <c r="M790" s="181"/>
      <c r="N790" s="182" t="e">
        <f t="shared" si="48"/>
        <v>#DIV/0!</v>
      </c>
      <c r="O790" s="182">
        <f t="shared" si="49"/>
        <v>0</v>
      </c>
      <c r="P790" s="182"/>
      <c r="Q790" s="183">
        <f>IF(L790="nio",0,IF(L790&gt;0,VLOOKUP(G790,'3-Productie normen'!A:M,VLOOKUP(L790,'3-Productie normen'!N:P,2,FALSE),FALSE)))</f>
        <v>0</v>
      </c>
      <c r="R790" s="183">
        <f t="shared" si="50"/>
        <v>0</v>
      </c>
      <c r="S790" s="184">
        <f>VLOOKUP(G790,'3-Productie normen'!A:M,11,FALSE)</f>
        <v>1934.4</v>
      </c>
      <c r="T790" s="184"/>
      <c r="V790" s="140">
        <f t="shared" si="51"/>
        <v>5988</v>
      </c>
    </row>
    <row r="791" spans="1:22" ht="14.15" hidden="1" customHeight="1">
      <c r="A791" s="157">
        <v>385</v>
      </c>
      <c r="B791" s="177" t="s">
        <v>56</v>
      </c>
      <c r="C791" s="177"/>
      <c r="D791" s="194" t="s">
        <v>249</v>
      </c>
      <c r="E791" s="194" t="s">
        <v>1161</v>
      </c>
      <c r="F791" s="194" t="s">
        <v>514</v>
      </c>
      <c r="G791" s="194" t="s">
        <v>81</v>
      </c>
      <c r="H791" s="194" t="s">
        <v>491</v>
      </c>
      <c r="I791" s="194">
        <v>30.67</v>
      </c>
      <c r="J791" s="495">
        <v>1</v>
      </c>
      <c r="K791" s="495">
        <v>1</v>
      </c>
      <c r="L791" s="181">
        <v>200</v>
      </c>
      <c r="M791" s="181"/>
      <c r="N791" s="182" t="e">
        <f t="shared" si="48"/>
        <v>#DIV/0!</v>
      </c>
      <c r="O791" s="182">
        <f t="shared" si="49"/>
        <v>0</v>
      </c>
      <c r="P791" s="182"/>
      <c r="Q791" s="183">
        <f>IF(L791="nio",0,IF(L791&gt;0,VLOOKUP(G791,'3-Productie normen'!A:M,VLOOKUP(L791,'3-Productie normen'!N:P,2,FALSE),FALSE)))</f>
        <v>0</v>
      </c>
      <c r="R791" s="183">
        <f t="shared" si="50"/>
        <v>0</v>
      </c>
      <c r="S791" s="184">
        <f>VLOOKUP(G791,'3-Productie normen'!A:M,11,FALSE)</f>
        <v>1934.4</v>
      </c>
      <c r="T791" s="184"/>
      <c r="V791" s="140">
        <f t="shared" si="51"/>
        <v>6134</v>
      </c>
    </row>
    <row r="792" spans="1:22" ht="14.15" hidden="1" customHeight="1">
      <c r="A792" s="157">
        <v>386</v>
      </c>
      <c r="B792" s="177" t="s">
        <v>56</v>
      </c>
      <c r="C792" s="177"/>
      <c r="D792" s="194" t="s">
        <v>249</v>
      </c>
      <c r="E792" s="194" t="s">
        <v>1162</v>
      </c>
      <c r="F792" s="194" t="s">
        <v>514</v>
      </c>
      <c r="G792" s="194" t="s">
        <v>81</v>
      </c>
      <c r="H792" s="194" t="s">
        <v>491</v>
      </c>
      <c r="I792" s="194">
        <v>30.2</v>
      </c>
      <c r="J792" s="495">
        <v>1</v>
      </c>
      <c r="K792" s="495">
        <v>1</v>
      </c>
      <c r="L792" s="181">
        <v>200</v>
      </c>
      <c r="M792" s="181"/>
      <c r="N792" s="182" t="e">
        <f t="shared" si="48"/>
        <v>#DIV/0!</v>
      </c>
      <c r="O792" s="182">
        <f t="shared" si="49"/>
        <v>0</v>
      </c>
      <c r="P792" s="182"/>
      <c r="Q792" s="183">
        <f>IF(L792="nio",0,IF(L792&gt;0,VLOOKUP(G792,'3-Productie normen'!A:M,VLOOKUP(L792,'3-Productie normen'!N:P,2,FALSE),FALSE)))</f>
        <v>0</v>
      </c>
      <c r="R792" s="183">
        <f t="shared" si="50"/>
        <v>0</v>
      </c>
      <c r="S792" s="184">
        <f>VLOOKUP(G792,'3-Productie normen'!A:M,11,FALSE)</f>
        <v>1934.4</v>
      </c>
      <c r="T792" s="184"/>
      <c r="V792" s="140">
        <f t="shared" si="51"/>
        <v>6040</v>
      </c>
    </row>
    <row r="793" spans="1:22" ht="14.15" hidden="1" customHeight="1">
      <c r="A793" s="157">
        <v>387</v>
      </c>
      <c r="B793" s="177" t="s">
        <v>56</v>
      </c>
      <c r="C793" s="177"/>
      <c r="D793" s="194" t="s">
        <v>262</v>
      </c>
      <c r="E793" s="194" t="s">
        <v>1163</v>
      </c>
      <c r="F793" s="194" t="s">
        <v>514</v>
      </c>
      <c r="G793" s="194" t="s">
        <v>81</v>
      </c>
      <c r="H793" s="194" t="s">
        <v>491</v>
      </c>
      <c r="I793" s="194">
        <v>25.35</v>
      </c>
      <c r="J793" s="495">
        <v>1</v>
      </c>
      <c r="K793" s="495">
        <v>1</v>
      </c>
      <c r="L793" s="181">
        <v>200</v>
      </c>
      <c r="M793" s="181"/>
      <c r="N793" s="182" t="e">
        <f t="shared" si="48"/>
        <v>#DIV/0!</v>
      </c>
      <c r="O793" s="182">
        <f t="shared" si="49"/>
        <v>0</v>
      </c>
      <c r="P793" s="182"/>
      <c r="Q793" s="183">
        <f>IF(L793="nio",0,IF(L793&gt;0,VLOOKUP(G793,'3-Productie normen'!A:M,VLOOKUP(L793,'3-Productie normen'!N:P,2,FALSE),FALSE)))</f>
        <v>0</v>
      </c>
      <c r="R793" s="183">
        <f t="shared" si="50"/>
        <v>0</v>
      </c>
      <c r="S793" s="184">
        <f>VLOOKUP(G793,'3-Productie normen'!A:M,11,FALSE)</f>
        <v>1934.4</v>
      </c>
      <c r="T793" s="184"/>
      <c r="V793" s="140">
        <f t="shared" si="51"/>
        <v>5070</v>
      </c>
    </row>
    <row r="794" spans="1:22" ht="14.15" hidden="1" customHeight="1">
      <c r="A794" s="157">
        <v>388</v>
      </c>
      <c r="B794" s="177" t="s">
        <v>56</v>
      </c>
      <c r="C794" s="177"/>
      <c r="D794" s="194" t="s">
        <v>265</v>
      </c>
      <c r="E794" s="194" t="s">
        <v>1164</v>
      </c>
      <c r="F794" s="194" t="s">
        <v>514</v>
      </c>
      <c r="G794" s="194" t="s">
        <v>81</v>
      </c>
      <c r="H794" s="194" t="s">
        <v>491</v>
      </c>
      <c r="I794" s="194">
        <v>30.53</v>
      </c>
      <c r="J794" s="495">
        <v>1</v>
      </c>
      <c r="K794" s="495">
        <v>1</v>
      </c>
      <c r="L794" s="181">
        <v>200</v>
      </c>
      <c r="M794" s="181"/>
      <c r="N794" s="182" t="e">
        <f t="shared" si="48"/>
        <v>#DIV/0!</v>
      </c>
      <c r="O794" s="182">
        <f t="shared" si="49"/>
        <v>0</v>
      </c>
      <c r="P794" s="182"/>
      <c r="Q794" s="183">
        <f>IF(L794="nio",0,IF(L794&gt;0,VLOOKUP(G794,'3-Productie normen'!A:M,VLOOKUP(L794,'3-Productie normen'!N:P,2,FALSE),FALSE)))</f>
        <v>0</v>
      </c>
      <c r="R794" s="183">
        <f t="shared" si="50"/>
        <v>0</v>
      </c>
      <c r="S794" s="184">
        <f>VLOOKUP(G794,'3-Productie normen'!A:M,11,FALSE)</f>
        <v>1934.4</v>
      </c>
      <c r="T794" s="184"/>
      <c r="V794" s="140">
        <f t="shared" si="51"/>
        <v>6106</v>
      </c>
    </row>
    <row r="795" spans="1:22" ht="14.15" hidden="1" customHeight="1">
      <c r="A795" s="157">
        <v>389</v>
      </c>
      <c r="B795" s="177" t="s">
        <v>56</v>
      </c>
      <c r="C795" s="177"/>
      <c r="D795" s="194" t="s">
        <v>279</v>
      </c>
      <c r="E795" s="194" t="s">
        <v>1165</v>
      </c>
      <c r="F795" s="194" t="s">
        <v>514</v>
      </c>
      <c r="G795" s="194" t="s">
        <v>81</v>
      </c>
      <c r="H795" s="194" t="s">
        <v>491</v>
      </c>
      <c r="I795" s="194">
        <v>30.53</v>
      </c>
      <c r="J795" s="495">
        <v>1</v>
      </c>
      <c r="K795" s="495">
        <v>1</v>
      </c>
      <c r="L795" s="181">
        <v>200</v>
      </c>
      <c r="M795" s="181"/>
      <c r="N795" s="182" t="e">
        <f t="shared" si="48"/>
        <v>#DIV/0!</v>
      </c>
      <c r="O795" s="182">
        <f t="shared" si="49"/>
        <v>0</v>
      </c>
      <c r="P795" s="182"/>
      <c r="Q795" s="183">
        <f>IF(L795="nio",0,IF(L795&gt;0,VLOOKUP(G795,'3-Productie normen'!A:M,VLOOKUP(L795,'3-Productie normen'!N:P,2,FALSE),FALSE)))</f>
        <v>0</v>
      </c>
      <c r="R795" s="183">
        <f t="shared" si="50"/>
        <v>0</v>
      </c>
      <c r="S795" s="184">
        <f>VLOOKUP(G795,'3-Productie normen'!A:M,11,FALSE)</f>
        <v>1934.4</v>
      </c>
      <c r="T795" s="184"/>
      <c r="V795" s="140">
        <f t="shared" si="51"/>
        <v>6106</v>
      </c>
    </row>
    <row r="796" spans="1:22" ht="14.15" hidden="1" customHeight="1">
      <c r="A796" s="157">
        <v>390</v>
      </c>
      <c r="B796" s="177" t="s">
        <v>56</v>
      </c>
      <c r="C796" s="177"/>
      <c r="D796" s="194" t="s">
        <v>249</v>
      </c>
      <c r="E796" s="194" t="s">
        <v>1166</v>
      </c>
      <c r="F796" s="194" t="s">
        <v>871</v>
      </c>
      <c r="G796" s="194" t="s">
        <v>83</v>
      </c>
      <c r="H796" s="194" t="s">
        <v>134</v>
      </c>
      <c r="I796" s="194">
        <v>43.06</v>
      </c>
      <c r="J796" s="495">
        <v>1</v>
      </c>
      <c r="K796" s="495">
        <v>1</v>
      </c>
      <c r="L796" s="181">
        <v>200</v>
      </c>
      <c r="M796" s="181"/>
      <c r="N796" s="182" t="e">
        <f t="shared" si="48"/>
        <v>#DIV/0!</v>
      </c>
      <c r="O796" s="182">
        <f t="shared" si="49"/>
        <v>0</v>
      </c>
      <c r="P796" s="182"/>
      <c r="Q796" s="183">
        <f>IF(L796="nio",0,IF(L796&gt;0,VLOOKUP(G796,'3-Productie normen'!A:M,VLOOKUP(L796,'3-Productie normen'!N:P,2,FALSE),FALSE)))</f>
        <v>0</v>
      </c>
      <c r="R796" s="183">
        <f t="shared" si="50"/>
        <v>0</v>
      </c>
      <c r="S796" s="184">
        <f>VLOOKUP(G796,'3-Productie normen'!A:M,11,FALSE)</f>
        <v>77.39</v>
      </c>
      <c r="T796" s="184"/>
      <c r="V796" s="140">
        <f t="shared" si="51"/>
        <v>8612</v>
      </c>
    </row>
    <row r="797" spans="1:22" ht="14.15" hidden="1" customHeight="1">
      <c r="A797" s="157">
        <v>391</v>
      </c>
      <c r="B797" s="177" t="s">
        <v>56</v>
      </c>
      <c r="C797" s="177"/>
      <c r="D797" s="194" t="s">
        <v>219</v>
      </c>
      <c r="E797" s="194" t="s">
        <v>772</v>
      </c>
      <c r="F797" s="194" t="s">
        <v>1108</v>
      </c>
      <c r="G797" s="498" t="s">
        <v>86</v>
      </c>
      <c r="H797" s="194" t="s">
        <v>134</v>
      </c>
      <c r="I797" s="194">
        <v>96.97</v>
      </c>
      <c r="J797" s="495">
        <v>1</v>
      </c>
      <c r="K797" s="495">
        <v>1</v>
      </c>
      <c r="L797" s="181">
        <v>200</v>
      </c>
      <c r="M797" s="181"/>
      <c r="N797" s="182" t="e">
        <f t="shared" si="48"/>
        <v>#DIV/0!</v>
      </c>
      <c r="O797" s="182">
        <f t="shared" si="49"/>
        <v>0</v>
      </c>
      <c r="P797" s="182"/>
      <c r="Q797" s="183">
        <f>IF(L797="nio",0,IF(L797&gt;0,VLOOKUP(G797,'3-Productie normen'!A:M,VLOOKUP(L797,'3-Productie normen'!N:P,2,FALSE),FALSE)))</f>
        <v>0</v>
      </c>
      <c r="R797" s="183">
        <f t="shared" si="50"/>
        <v>0</v>
      </c>
      <c r="S797" s="184">
        <f>VLOOKUP(G797,'3-Productie normen'!A:M,11,FALSE)</f>
        <v>3036.6500000000005</v>
      </c>
      <c r="T797" s="184"/>
      <c r="V797" s="140">
        <f t="shared" si="51"/>
        <v>19394</v>
      </c>
    </row>
    <row r="798" spans="1:22" ht="14.15" hidden="1" customHeight="1">
      <c r="A798" s="157">
        <v>392</v>
      </c>
      <c r="B798" s="177" t="s">
        <v>56</v>
      </c>
      <c r="C798" s="177"/>
      <c r="D798" s="194" t="s">
        <v>219</v>
      </c>
      <c r="E798" s="194" t="s">
        <v>229</v>
      </c>
      <c r="F798" s="194" t="s">
        <v>1108</v>
      </c>
      <c r="G798" s="498" t="s">
        <v>86</v>
      </c>
      <c r="H798" s="194" t="s">
        <v>134</v>
      </c>
      <c r="I798" s="194">
        <v>96.96</v>
      </c>
      <c r="J798" s="495">
        <v>1</v>
      </c>
      <c r="K798" s="495">
        <v>1</v>
      </c>
      <c r="L798" s="181">
        <v>200</v>
      </c>
      <c r="M798" s="181"/>
      <c r="N798" s="182" t="e">
        <f t="shared" si="48"/>
        <v>#DIV/0!</v>
      </c>
      <c r="O798" s="182">
        <f t="shared" si="49"/>
        <v>0</v>
      </c>
      <c r="P798" s="182"/>
      <c r="Q798" s="183">
        <f>IF(L798="nio",0,IF(L798&gt;0,VLOOKUP(G798,'3-Productie normen'!A:M,VLOOKUP(L798,'3-Productie normen'!N:P,2,FALSE),FALSE)))</f>
        <v>0</v>
      </c>
      <c r="R798" s="183">
        <f t="shared" si="50"/>
        <v>0</v>
      </c>
      <c r="S798" s="184">
        <f>VLOOKUP(G798,'3-Productie normen'!A:M,11,FALSE)</f>
        <v>3036.6500000000005</v>
      </c>
      <c r="T798" s="184"/>
      <c r="V798" s="140">
        <f t="shared" si="51"/>
        <v>19392</v>
      </c>
    </row>
    <row r="799" spans="1:22" ht="14.15" hidden="1" customHeight="1">
      <c r="A799" s="157">
        <v>393</v>
      </c>
      <c r="B799" s="177" t="s">
        <v>56</v>
      </c>
      <c r="C799" s="177"/>
      <c r="D799" s="194" t="s">
        <v>213</v>
      </c>
      <c r="E799" s="194" t="s">
        <v>630</v>
      </c>
      <c r="F799" s="194" t="s">
        <v>570</v>
      </c>
      <c r="G799" s="498" t="s">
        <v>86</v>
      </c>
      <c r="H799" s="194" t="s">
        <v>1109</v>
      </c>
      <c r="I799" s="194">
        <v>36.92</v>
      </c>
      <c r="J799" s="495">
        <v>1</v>
      </c>
      <c r="K799" s="495">
        <v>1</v>
      </c>
      <c r="L799" s="181">
        <v>200</v>
      </c>
      <c r="M799" s="181">
        <v>200</v>
      </c>
      <c r="N799" s="182" t="e">
        <f t="shared" si="48"/>
        <v>#DIV/0!</v>
      </c>
      <c r="O799" s="182" t="e">
        <f t="shared" si="49"/>
        <v>#DIV/0!</v>
      </c>
      <c r="P799" s="182"/>
      <c r="Q799" s="183">
        <f>IF(L799="nio",0,IF(L799&gt;0,VLOOKUP(G799,'3-Productie normen'!A:M,VLOOKUP(L799,'3-Productie normen'!N:P,2,FALSE),FALSE)))</f>
        <v>0</v>
      </c>
      <c r="R799" s="183">
        <f t="shared" si="50"/>
        <v>0</v>
      </c>
      <c r="S799" s="184">
        <f>VLOOKUP(G799,'3-Productie normen'!A:M,11,FALSE)</f>
        <v>3036.6500000000005</v>
      </c>
      <c r="T799" s="184"/>
      <c r="V799" s="140">
        <f t="shared" si="51"/>
        <v>14768</v>
      </c>
    </row>
    <row r="800" spans="1:22" s="47" customFormat="1" ht="14.15" hidden="1" customHeight="1">
      <c r="A800" s="157">
        <v>394</v>
      </c>
      <c r="B800" s="177" t="s">
        <v>56</v>
      </c>
      <c r="C800" s="177"/>
      <c r="D800" s="194" t="s">
        <v>213</v>
      </c>
      <c r="E800" s="194" t="s">
        <v>630</v>
      </c>
      <c r="F800" s="194" t="s">
        <v>570</v>
      </c>
      <c r="G800" s="498" t="s">
        <v>86</v>
      </c>
      <c r="H800" s="194" t="s">
        <v>288</v>
      </c>
      <c r="I800" s="194">
        <v>201.94</v>
      </c>
      <c r="J800" s="495">
        <v>1</v>
      </c>
      <c r="K800" s="495">
        <v>1</v>
      </c>
      <c r="L800" s="181">
        <v>200</v>
      </c>
      <c r="M800" s="181">
        <v>200</v>
      </c>
      <c r="N800" s="182" t="e">
        <f t="shared" si="48"/>
        <v>#DIV/0!</v>
      </c>
      <c r="O800" s="182" t="e">
        <f t="shared" si="49"/>
        <v>#DIV/0!</v>
      </c>
      <c r="P800" s="182"/>
      <c r="Q800" s="183">
        <f>IF(L800="nio",0,IF(L800&gt;0,VLOOKUP(G800,'3-Productie normen'!A:M,VLOOKUP(L800,'3-Productie normen'!N:P,2,FALSE),FALSE)))</f>
        <v>0</v>
      </c>
      <c r="R800" s="183">
        <f t="shared" si="50"/>
        <v>0</v>
      </c>
      <c r="S800" s="184">
        <f>VLOOKUP(G800,'3-Productie normen'!A:M,11,FALSE)</f>
        <v>3036.6500000000005</v>
      </c>
      <c r="T800" s="184"/>
      <c r="U800" s="4"/>
      <c r="V800" s="140">
        <f t="shared" si="51"/>
        <v>80776</v>
      </c>
    </row>
    <row r="801" spans="1:22" ht="14.15" hidden="1" customHeight="1">
      <c r="A801" s="157">
        <v>395</v>
      </c>
      <c r="B801" s="177" t="s">
        <v>56</v>
      </c>
      <c r="C801" s="177"/>
      <c r="D801" s="194" t="s">
        <v>213</v>
      </c>
      <c r="E801" s="194" t="s">
        <v>850</v>
      </c>
      <c r="F801" s="194" t="s">
        <v>570</v>
      </c>
      <c r="G801" s="498" t="s">
        <v>86</v>
      </c>
      <c r="H801" s="194" t="s">
        <v>1109</v>
      </c>
      <c r="I801" s="194">
        <v>13.36</v>
      </c>
      <c r="J801" s="495">
        <v>1</v>
      </c>
      <c r="K801" s="495">
        <v>1</v>
      </c>
      <c r="L801" s="181">
        <v>200</v>
      </c>
      <c r="M801" s="181">
        <v>200</v>
      </c>
      <c r="N801" s="182" t="e">
        <f t="shared" si="48"/>
        <v>#DIV/0!</v>
      </c>
      <c r="O801" s="182" t="e">
        <f t="shared" si="49"/>
        <v>#DIV/0!</v>
      </c>
      <c r="P801" s="182"/>
      <c r="Q801" s="183">
        <f>IF(L801="nio",0,IF(L801&gt;0,VLOOKUP(G801,'3-Productie normen'!A:M,VLOOKUP(L801,'3-Productie normen'!N:P,2,FALSE),FALSE)))</f>
        <v>0</v>
      </c>
      <c r="R801" s="183">
        <f t="shared" si="50"/>
        <v>0</v>
      </c>
      <c r="S801" s="184">
        <f>VLOOKUP(G801,'3-Productie normen'!A:M,11,FALSE)</f>
        <v>3036.6500000000005</v>
      </c>
      <c r="T801" s="184"/>
      <c r="V801" s="140">
        <f t="shared" si="51"/>
        <v>5344</v>
      </c>
    </row>
    <row r="802" spans="1:22" ht="14.15" hidden="1" customHeight="1">
      <c r="A802" s="157">
        <v>396</v>
      </c>
      <c r="B802" s="177" t="s">
        <v>56</v>
      </c>
      <c r="C802" s="177"/>
      <c r="D802" s="194" t="s">
        <v>213</v>
      </c>
      <c r="E802" s="194" t="s">
        <v>850</v>
      </c>
      <c r="F802" s="194" t="s">
        <v>570</v>
      </c>
      <c r="G802" s="498" t="s">
        <v>86</v>
      </c>
      <c r="H802" s="194" t="s">
        <v>288</v>
      </c>
      <c r="I802" s="194">
        <v>287.26</v>
      </c>
      <c r="J802" s="495">
        <v>1</v>
      </c>
      <c r="K802" s="495">
        <v>1</v>
      </c>
      <c r="L802" s="181">
        <v>200</v>
      </c>
      <c r="M802" s="181">
        <v>200</v>
      </c>
      <c r="N802" s="182" t="e">
        <f t="shared" si="48"/>
        <v>#DIV/0!</v>
      </c>
      <c r="O802" s="182" t="e">
        <f t="shared" si="49"/>
        <v>#DIV/0!</v>
      </c>
      <c r="P802" s="182"/>
      <c r="Q802" s="183">
        <f>IF(L802="nio",0,IF(L802&gt;0,VLOOKUP(G802,'3-Productie normen'!A:M,VLOOKUP(L802,'3-Productie normen'!N:P,2,FALSE),FALSE)))</f>
        <v>0</v>
      </c>
      <c r="R802" s="183">
        <f t="shared" si="50"/>
        <v>0</v>
      </c>
      <c r="S802" s="184">
        <f>VLOOKUP(G802,'3-Productie normen'!A:M,11,FALSE)</f>
        <v>3036.6500000000005</v>
      </c>
      <c r="T802" s="184"/>
      <c r="V802" s="140">
        <f t="shared" si="51"/>
        <v>114904</v>
      </c>
    </row>
    <row r="803" spans="1:22" ht="14.15" hidden="1" customHeight="1">
      <c r="A803" s="157">
        <v>397</v>
      </c>
      <c r="B803" s="177" t="s">
        <v>56</v>
      </c>
      <c r="C803" s="177"/>
      <c r="D803" s="194" t="s">
        <v>419</v>
      </c>
      <c r="E803" s="194" t="s">
        <v>1167</v>
      </c>
      <c r="F803" s="194" t="s">
        <v>1168</v>
      </c>
      <c r="G803" s="498" t="s">
        <v>86</v>
      </c>
      <c r="H803" s="194" t="s">
        <v>284</v>
      </c>
      <c r="I803" s="194">
        <v>104.37</v>
      </c>
      <c r="J803" s="495">
        <v>1</v>
      </c>
      <c r="K803" s="495">
        <v>1</v>
      </c>
      <c r="L803" s="181">
        <v>200</v>
      </c>
      <c r="M803" s="181">
        <v>200</v>
      </c>
      <c r="N803" s="182" t="e">
        <f t="shared" si="48"/>
        <v>#DIV/0!</v>
      </c>
      <c r="O803" s="182" t="e">
        <f t="shared" si="49"/>
        <v>#DIV/0!</v>
      </c>
      <c r="P803" s="182"/>
      <c r="Q803" s="183">
        <f>IF(L803="nio",0,IF(L803&gt;0,VLOOKUP(G803,'3-Productie normen'!A:M,VLOOKUP(L803,'3-Productie normen'!N:P,2,FALSE),FALSE)))</f>
        <v>0</v>
      </c>
      <c r="R803" s="183">
        <f t="shared" si="50"/>
        <v>0</v>
      </c>
      <c r="S803" s="184">
        <f>VLOOKUP(G803,'3-Productie normen'!A:M,11,FALSE)</f>
        <v>3036.6500000000005</v>
      </c>
      <c r="T803" s="184"/>
      <c r="V803" s="140">
        <f t="shared" si="51"/>
        <v>41748</v>
      </c>
    </row>
    <row r="804" spans="1:22" ht="14.15" hidden="1" customHeight="1">
      <c r="A804" s="157">
        <v>398</v>
      </c>
      <c r="B804" s="177" t="s">
        <v>56</v>
      </c>
      <c r="C804" s="177"/>
      <c r="D804" s="194" t="s">
        <v>213</v>
      </c>
      <c r="E804" s="194" t="s">
        <v>629</v>
      </c>
      <c r="F804" s="194" t="s">
        <v>88</v>
      </c>
      <c r="G804" s="194" t="s">
        <v>88</v>
      </c>
      <c r="H804" s="194" t="s">
        <v>288</v>
      </c>
      <c r="I804" s="194">
        <v>417.38</v>
      </c>
      <c r="J804" s="495">
        <v>1</v>
      </c>
      <c r="K804" s="495">
        <v>1</v>
      </c>
      <c r="L804" s="181">
        <v>200</v>
      </c>
      <c r="M804" s="181">
        <v>200</v>
      </c>
      <c r="N804" s="182" t="e">
        <f t="shared" si="48"/>
        <v>#DIV/0!</v>
      </c>
      <c r="O804" s="182" t="e">
        <f t="shared" si="49"/>
        <v>#DIV/0!</v>
      </c>
      <c r="P804" s="182"/>
      <c r="Q804" s="183">
        <f>IF(L804="nio",0,IF(L804&gt;0,VLOOKUP(G804,'3-Productie normen'!A:M,VLOOKUP(L804,'3-Productie normen'!N:P,2,FALSE),FALSE)))</f>
        <v>0</v>
      </c>
      <c r="R804" s="183">
        <f t="shared" si="50"/>
        <v>0</v>
      </c>
      <c r="S804" s="184">
        <f>VLOOKUP(G804,'3-Productie normen'!A:M,11,FALSE)</f>
        <v>1661.59</v>
      </c>
      <c r="T804" s="184"/>
      <c r="V804" s="140">
        <f t="shared" si="51"/>
        <v>166952</v>
      </c>
    </row>
    <row r="805" spans="1:22" ht="14.15" hidden="1" customHeight="1">
      <c r="A805" s="157">
        <v>399</v>
      </c>
      <c r="B805" s="177" t="s">
        <v>56</v>
      </c>
      <c r="C805" s="177"/>
      <c r="D805" s="194" t="s">
        <v>128</v>
      </c>
      <c r="E805" s="194" t="s">
        <v>1169</v>
      </c>
      <c r="F805" s="194" t="s">
        <v>582</v>
      </c>
      <c r="G805" s="194" t="s">
        <v>90</v>
      </c>
      <c r="H805" s="194" t="s">
        <v>288</v>
      </c>
      <c r="I805" s="194">
        <v>25.72</v>
      </c>
      <c r="J805" s="495">
        <v>1</v>
      </c>
      <c r="K805" s="495">
        <v>1</v>
      </c>
      <c r="L805" s="181">
        <v>200</v>
      </c>
      <c r="M805" s="181"/>
      <c r="N805" s="182" t="e">
        <f t="shared" si="48"/>
        <v>#DIV/0!</v>
      </c>
      <c r="O805" s="182">
        <f t="shared" si="49"/>
        <v>0</v>
      </c>
      <c r="P805" s="182"/>
      <c r="Q805" s="183">
        <f>IF(L805="nio",0,IF(L805&gt;0,VLOOKUP(G805,'3-Productie normen'!A:M,VLOOKUP(L805,'3-Productie normen'!N:P,2,FALSE),FALSE)))</f>
        <v>0</v>
      </c>
      <c r="R805" s="183">
        <f t="shared" si="50"/>
        <v>0</v>
      </c>
      <c r="S805" s="184">
        <f>VLOOKUP(G805,'3-Productie normen'!A:M,11,FALSE)</f>
        <v>178.58999999999997</v>
      </c>
      <c r="T805" s="184"/>
      <c r="V805" s="140">
        <f t="shared" si="51"/>
        <v>5144</v>
      </c>
    </row>
    <row r="806" spans="1:22" ht="14.15" hidden="1" customHeight="1">
      <c r="A806" s="157">
        <v>400</v>
      </c>
      <c r="B806" s="177" t="s">
        <v>56</v>
      </c>
      <c r="C806" s="177"/>
      <c r="D806" s="194" t="s">
        <v>128</v>
      </c>
      <c r="E806" s="194" t="s">
        <v>1170</v>
      </c>
      <c r="F806" s="194" t="s">
        <v>580</v>
      </c>
      <c r="G806" s="194" t="s">
        <v>90</v>
      </c>
      <c r="H806" s="194" t="s">
        <v>288</v>
      </c>
      <c r="I806" s="194">
        <v>25.91</v>
      </c>
      <c r="J806" s="495">
        <v>1</v>
      </c>
      <c r="K806" s="495">
        <v>1</v>
      </c>
      <c r="L806" s="181">
        <v>200</v>
      </c>
      <c r="M806" s="181"/>
      <c r="N806" s="182" t="e">
        <f t="shared" si="48"/>
        <v>#DIV/0!</v>
      </c>
      <c r="O806" s="182">
        <f t="shared" si="49"/>
        <v>0</v>
      </c>
      <c r="P806" s="182"/>
      <c r="Q806" s="183">
        <f>IF(L806="nio",0,IF(L806&gt;0,VLOOKUP(G806,'3-Productie normen'!A:M,VLOOKUP(L806,'3-Productie normen'!N:P,2,FALSE),FALSE)))</f>
        <v>0</v>
      </c>
      <c r="R806" s="183">
        <f t="shared" si="50"/>
        <v>0</v>
      </c>
      <c r="S806" s="184">
        <f>VLOOKUP(G806,'3-Productie normen'!A:M,11,FALSE)</f>
        <v>178.58999999999997</v>
      </c>
      <c r="T806" s="184"/>
      <c r="V806" s="140">
        <f t="shared" si="51"/>
        <v>5182</v>
      </c>
    </row>
    <row r="807" spans="1:22" ht="14.15" hidden="1" customHeight="1">
      <c r="A807" s="157">
        <v>401</v>
      </c>
      <c r="B807" s="177" t="s">
        <v>56</v>
      </c>
      <c r="C807" s="177"/>
      <c r="D807" s="194" t="s">
        <v>128</v>
      </c>
      <c r="E807" s="194" t="s">
        <v>129</v>
      </c>
      <c r="F807" s="194" t="s">
        <v>1171</v>
      </c>
      <c r="G807" s="194" t="s">
        <v>92</v>
      </c>
      <c r="H807" s="194" t="s">
        <v>288</v>
      </c>
      <c r="I807" s="194">
        <v>280.08</v>
      </c>
      <c r="J807" s="495">
        <v>1</v>
      </c>
      <c r="K807" s="495">
        <v>1</v>
      </c>
      <c r="L807" s="181">
        <v>200</v>
      </c>
      <c r="M807" s="181"/>
      <c r="N807" s="182" t="e">
        <f t="shared" si="48"/>
        <v>#DIV/0!</v>
      </c>
      <c r="O807" s="182">
        <f t="shared" si="49"/>
        <v>0</v>
      </c>
      <c r="P807" s="182"/>
      <c r="Q807" s="183">
        <f>IF(L807="nio",0,IF(L807&gt;0,VLOOKUP(G807,'3-Productie normen'!A:M,VLOOKUP(L807,'3-Productie normen'!N:P,2,FALSE),FALSE)))</f>
        <v>0</v>
      </c>
      <c r="R807" s="183">
        <f t="shared" si="50"/>
        <v>0</v>
      </c>
      <c r="S807" s="184">
        <f>VLOOKUP(G807,'3-Productie normen'!A:M,11,FALSE)</f>
        <v>425.32</v>
      </c>
      <c r="T807" s="184"/>
      <c r="V807" s="140">
        <f t="shared" si="51"/>
        <v>56016</v>
      </c>
    </row>
    <row r="808" spans="1:22" ht="14.15" hidden="1" customHeight="1">
      <c r="A808" s="157">
        <v>402</v>
      </c>
      <c r="B808" s="177" t="s">
        <v>56</v>
      </c>
      <c r="C808" s="177"/>
      <c r="D808" s="194" t="s">
        <v>147</v>
      </c>
      <c r="E808" s="194" t="s">
        <v>148</v>
      </c>
      <c r="F808" s="194" t="s">
        <v>607</v>
      </c>
      <c r="G808" s="194" t="s">
        <v>95</v>
      </c>
      <c r="H808" s="194" t="s">
        <v>134</v>
      </c>
      <c r="I808" s="194">
        <v>74.89</v>
      </c>
      <c r="J808" s="495">
        <v>1</v>
      </c>
      <c r="K808" s="495">
        <v>1</v>
      </c>
      <c r="L808" s="181">
        <v>200</v>
      </c>
      <c r="M808" s="181"/>
      <c r="N808" s="182" t="e">
        <f t="shared" si="48"/>
        <v>#DIV/0!</v>
      </c>
      <c r="O808" s="182">
        <f t="shared" si="49"/>
        <v>0</v>
      </c>
      <c r="P808" s="182"/>
      <c r="Q808" s="183">
        <f>IF(L808="nio",0,IF(L808&gt;0,VLOOKUP(G808,'3-Productie normen'!A:M,VLOOKUP(L808,'3-Productie normen'!N:P,2,FALSE),FALSE)))</f>
        <v>0</v>
      </c>
      <c r="R808" s="183">
        <f t="shared" si="50"/>
        <v>0</v>
      </c>
      <c r="S808" s="184">
        <f>VLOOKUP(G808,'3-Productie normen'!A:M,11,FALSE)</f>
        <v>19332.940000000006</v>
      </c>
      <c r="T808" s="184"/>
      <c r="V808" s="140">
        <f t="shared" si="51"/>
        <v>14978</v>
      </c>
    </row>
    <row r="809" spans="1:22" ht="14.15" hidden="1" customHeight="1">
      <c r="A809" s="157">
        <v>403</v>
      </c>
      <c r="B809" s="177" t="s">
        <v>56</v>
      </c>
      <c r="C809" s="177"/>
      <c r="D809" s="194" t="s">
        <v>147</v>
      </c>
      <c r="E809" s="194" t="s">
        <v>1172</v>
      </c>
      <c r="F809" s="194" t="s">
        <v>223</v>
      </c>
      <c r="G809" s="194" t="s">
        <v>95</v>
      </c>
      <c r="H809" s="194" t="s">
        <v>134</v>
      </c>
      <c r="I809" s="194">
        <v>46.28</v>
      </c>
      <c r="J809" s="495">
        <v>1</v>
      </c>
      <c r="K809" s="495">
        <v>1</v>
      </c>
      <c r="L809" s="181">
        <v>200</v>
      </c>
      <c r="M809" s="181"/>
      <c r="N809" s="182" t="e">
        <f t="shared" si="48"/>
        <v>#DIV/0!</v>
      </c>
      <c r="O809" s="182">
        <f t="shared" si="49"/>
        <v>0</v>
      </c>
      <c r="P809" s="182"/>
      <c r="Q809" s="183">
        <f>IF(L809="nio",0,IF(L809&gt;0,VLOOKUP(G809,'3-Productie normen'!A:M,VLOOKUP(L809,'3-Productie normen'!N:P,2,FALSE),FALSE)))</f>
        <v>0</v>
      </c>
      <c r="R809" s="183">
        <f t="shared" si="50"/>
        <v>0</v>
      </c>
      <c r="S809" s="184">
        <f>VLOOKUP(G809,'3-Productie normen'!A:M,11,FALSE)</f>
        <v>19332.940000000006</v>
      </c>
      <c r="T809" s="184"/>
      <c r="V809" s="140">
        <f t="shared" si="51"/>
        <v>9256</v>
      </c>
    </row>
    <row r="810" spans="1:22" ht="14.15" hidden="1" customHeight="1">
      <c r="A810" s="157">
        <v>404</v>
      </c>
      <c r="B810" s="177" t="s">
        <v>56</v>
      </c>
      <c r="C810" s="177"/>
      <c r="D810" s="194" t="s">
        <v>147</v>
      </c>
      <c r="E810" s="194" t="s">
        <v>1173</v>
      </c>
      <c r="F810" s="194" t="s">
        <v>607</v>
      </c>
      <c r="G810" s="194" t="s">
        <v>95</v>
      </c>
      <c r="H810" s="194" t="s">
        <v>134</v>
      </c>
      <c r="I810" s="194">
        <v>62.36</v>
      </c>
      <c r="J810" s="495">
        <v>1</v>
      </c>
      <c r="K810" s="495">
        <v>1</v>
      </c>
      <c r="L810" s="181">
        <v>200</v>
      </c>
      <c r="M810" s="181"/>
      <c r="N810" s="182" t="e">
        <f t="shared" si="48"/>
        <v>#DIV/0!</v>
      </c>
      <c r="O810" s="182">
        <f t="shared" si="49"/>
        <v>0</v>
      </c>
      <c r="P810" s="182"/>
      <c r="Q810" s="183">
        <f>IF(L810="nio",0,IF(L810&gt;0,VLOOKUP(G810,'3-Productie normen'!A:M,VLOOKUP(L810,'3-Productie normen'!N:P,2,FALSE),FALSE)))</f>
        <v>0</v>
      </c>
      <c r="R810" s="183">
        <f t="shared" si="50"/>
        <v>0</v>
      </c>
      <c r="S810" s="184">
        <f>VLOOKUP(G810,'3-Productie normen'!A:M,11,FALSE)</f>
        <v>19332.940000000006</v>
      </c>
      <c r="T810" s="184"/>
      <c r="V810" s="140">
        <f t="shared" si="51"/>
        <v>12472</v>
      </c>
    </row>
    <row r="811" spans="1:22" ht="14.15" hidden="1" customHeight="1">
      <c r="A811" s="157">
        <v>405</v>
      </c>
      <c r="B811" s="177" t="s">
        <v>56</v>
      </c>
      <c r="C811" s="177"/>
      <c r="D811" s="194" t="s">
        <v>147</v>
      </c>
      <c r="E811" s="194" t="s">
        <v>152</v>
      </c>
      <c r="F811" s="194" t="s">
        <v>592</v>
      </c>
      <c r="G811" s="194" t="s">
        <v>95</v>
      </c>
      <c r="H811" s="194" t="s">
        <v>134</v>
      </c>
      <c r="I811" s="194">
        <v>44.02</v>
      </c>
      <c r="J811" s="495">
        <v>1</v>
      </c>
      <c r="K811" s="495">
        <v>1</v>
      </c>
      <c r="L811" s="181">
        <v>200</v>
      </c>
      <c r="M811" s="181"/>
      <c r="N811" s="182" t="e">
        <f t="shared" si="48"/>
        <v>#DIV/0!</v>
      </c>
      <c r="O811" s="182">
        <f t="shared" si="49"/>
        <v>0</v>
      </c>
      <c r="P811" s="182"/>
      <c r="Q811" s="183">
        <f>IF(L811="nio",0,IF(L811&gt;0,VLOOKUP(G811,'3-Productie normen'!A:M,VLOOKUP(L811,'3-Productie normen'!N:P,2,FALSE),FALSE)))</f>
        <v>0</v>
      </c>
      <c r="R811" s="183">
        <f t="shared" si="50"/>
        <v>0</v>
      </c>
      <c r="S811" s="184">
        <f>VLOOKUP(G811,'3-Productie normen'!A:M,11,FALSE)</f>
        <v>19332.940000000006</v>
      </c>
      <c r="T811" s="184"/>
      <c r="V811" s="140">
        <f t="shared" si="51"/>
        <v>8804</v>
      </c>
    </row>
    <row r="812" spans="1:22" ht="14.15" hidden="1" customHeight="1">
      <c r="A812" s="157">
        <v>406</v>
      </c>
      <c r="B812" s="177" t="s">
        <v>56</v>
      </c>
      <c r="C812" s="177"/>
      <c r="D812" s="194" t="s">
        <v>147</v>
      </c>
      <c r="E812" s="194" t="s">
        <v>154</v>
      </c>
      <c r="F812" s="194" t="s">
        <v>223</v>
      </c>
      <c r="G812" s="194" t="s">
        <v>95</v>
      </c>
      <c r="H812" s="194" t="s">
        <v>131</v>
      </c>
      <c r="I812" s="194">
        <v>46.28</v>
      </c>
      <c r="J812" s="495">
        <v>1</v>
      </c>
      <c r="K812" s="495">
        <v>1</v>
      </c>
      <c r="L812" s="181">
        <v>200</v>
      </c>
      <c r="M812" s="181"/>
      <c r="N812" s="182" t="e">
        <f t="shared" si="48"/>
        <v>#DIV/0!</v>
      </c>
      <c r="O812" s="182">
        <f t="shared" si="49"/>
        <v>0</v>
      </c>
      <c r="P812" s="182"/>
      <c r="Q812" s="183">
        <f>IF(L812="nio",0,IF(L812&gt;0,VLOOKUP(G812,'3-Productie normen'!A:M,VLOOKUP(L812,'3-Productie normen'!N:P,2,FALSE),FALSE)))</f>
        <v>0</v>
      </c>
      <c r="R812" s="183">
        <f t="shared" si="50"/>
        <v>0</v>
      </c>
      <c r="S812" s="184">
        <f>VLOOKUP(G812,'3-Productie normen'!A:M,11,FALSE)</f>
        <v>19332.940000000006</v>
      </c>
      <c r="T812" s="184"/>
      <c r="V812" s="140">
        <f t="shared" si="51"/>
        <v>9256</v>
      </c>
    </row>
    <row r="813" spans="1:22" ht="14.15" hidden="1" customHeight="1">
      <c r="A813" s="157">
        <v>407</v>
      </c>
      <c r="B813" s="177" t="s">
        <v>56</v>
      </c>
      <c r="C813" s="177"/>
      <c r="D813" s="194" t="s">
        <v>147</v>
      </c>
      <c r="E813" s="194" t="s">
        <v>158</v>
      </c>
      <c r="F813" s="194" t="s">
        <v>223</v>
      </c>
      <c r="G813" s="194" t="s">
        <v>95</v>
      </c>
      <c r="H813" s="194" t="s">
        <v>134</v>
      </c>
      <c r="I813" s="194">
        <v>50.05</v>
      </c>
      <c r="J813" s="495">
        <v>1</v>
      </c>
      <c r="K813" s="495">
        <v>1</v>
      </c>
      <c r="L813" s="181">
        <v>200</v>
      </c>
      <c r="M813" s="181"/>
      <c r="N813" s="182" t="e">
        <f t="shared" si="48"/>
        <v>#DIV/0!</v>
      </c>
      <c r="O813" s="182">
        <f t="shared" si="49"/>
        <v>0</v>
      </c>
      <c r="P813" s="182"/>
      <c r="Q813" s="183">
        <f>IF(L813="nio",0,IF(L813&gt;0,VLOOKUP(G813,'3-Productie normen'!A:M,VLOOKUP(L813,'3-Productie normen'!N:P,2,FALSE),FALSE)))</f>
        <v>0</v>
      </c>
      <c r="R813" s="183">
        <f t="shared" si="50"/>
        <v>0</v>
      </c>
      <c r="S813" s="184">
        <f>VLOOKUP(G813,'3-Productie normen'!A:M,11,FALSE)</f>
        <v>19332.940000000006</v>
      </c>
      <c r="T813" s="184"/>
      <c r="V813" s="140">
        <f t="shared" si="51"/>
        <v>10010</v>
      </c>
    </row>
    <row r="814" spans="1:22" ht="14.15" hidden="1" customHeight="1">
      <c r="A814" s="157">
        <v>408</v>
      </c>
      <c r="B814" s="177" t="s">
        <v>56</v>
      </c>
      <c r="C814" s="177"/>
      <c r="D814" s="194" t="s">
        <v>147</v>
      </c>
      <c r="E814" s="194" t="s">
        <v>769</v>
      </c>
      <c r="F814" s="194" t="s">
        <v>223</v>
      </c>
      <c r="G814" s="194" t="s">
        <v>95</v>
      </c>
      <c r="H814" s="194" t="s">
        <v>134</v>
      </c>
      <c r="I814" s="194">
        <v>50.05</v>
      </c>
      <c r="J814" s="495">
        <v>1</v>
      </c>
      <c r="K814" s="495">
        <v>1</v>
      </c>
      <c r="L814" s="181">
        <v>200</v>
      </c>
      <c r="M814" s="181"/>
      <c r="N814" s="182" t="e">
        <f t="shared" si="48"/>
        <v>#DIV/0!</v>
      </c>
      <c r="O814" s="182">
        <f t="shared" si="49"/>
        <v>0</v>
      </c>
      <c r="P814" s="182"/>
      <c r="Q814" s="183">
        <f>IF(L814="nio",0,IF(L814&gt;0,VLOOKUP(G814,'3-Productie normen'!A:M,VLOOKUP(L814,'3-Productie normen'!N:P,2,FALSE),FALSE)))</f>
        <v>0</v>
      </c>
      <c r="R814" s="183">
        <f t="shared" si="50"/>
        <v>0</v>
      </c>
      <c r="S814" s="184">
        <f>VLOOKUP(G814,'3-Productie normen'!A:M,11,FALSE)</f>
        <v>19332.940000000006</v>
      </c>
      <c r="T814" s="184"/>
      <c r="V814" s="140">
        <f t="shared" si="51"/>
        <v>10010</v>
      </c>
    </row>
    <row r="815" spans="1:22" ht="14.15" hidden="1" customHeight="1">
      <c r="A815" s="157">
        <v>409</v>
      </c>
      <c r="B815" s="177" t="s">
        <v>56</v>
      </c>
      <c r="C815" s="177"/>
      <c r="D815" s="194" t="s">
        <v>147</v>
      </c>
      <c r="E815" s="194" t="s">
        <v>716</v>
      </c>
      <c r="F815" s="194" t="s">
        <v>223</v>
      </c>
      <c r="G815" s="194" t="s">
        <v>95</v>
      </c>
      <c r="H815" s="194" t="s">
        <v>134</v>
      </c>
      <c r="I815" s="194">
        <v>50.05</v>
      </c>
      <c r="J815" s="495">
        <v>1</v>
      </c>
      <c r="K815" s="495">
        <v>1</v>
      </c>
      <c r="L815" s="181">
        <v>200</v>
      </c>
      <c r="M815" s="181"/>
      <c r="N815" s="182" t="e">
        <f t="shared" si="48"/>
        <v>#DIV/0!</v>
      </c>
      <c r="O815" s="182">
        <f t="shared" si="49"/>
        <v>0</v>
      </c>
      <c r="P815" s="182"/>
      <c r="Q815" s="183">
        <f>IF(L815="nio",0,IF(L815&gt;0,VLOOKUP(G815,'3-Productie normen'!A:M,VLOOKUP(L815,'3-Productie normen'!N:P,2,FALSE),FALSE)))</f>
        <v>0</v>
      </c>
      <c r="R815" s="183">
        <f t="shared" si="50"/>
        <v>0</v>
      </c>
      <c r="S815" s="184">
        <f>VLOOKUP(G815,'3-Productie normen'!A:M,11,FALSE)</f>
        <v>19332.940000000006</v>
      </c>
      <c r="T815" s="184"/>
      <c r="V815" s="140">
        <f t="shared" si="51"/>
        <v>10010</v>
      </c>
    </row>
    <row r="816" spans="1:22" ht="14.15" hidden="1" customHeight="1">
      <c r="A816" s="157">
        <v>410</v>
      </c>
      <c r="B816" s="177" t="s">
        <v>56</v>
      </c>
      <c r="C816" s="177"/>
      <c r="D816" s="194" t="s">
        <v>147</v>
      </c>
      <c r="E816" s="194" t="s">
        <v>1174</v>
      </c>
      <c r="F816" s="194" t="s">
        <v>592</v>
      </c>
      <c r="G816" s="194" t="s">
        <v>95</v>
      </c>
      <c r="H816" s="194" t="s">
        <v>134</v>
      </c>
      <c r="I816" s="194">
        <v>57.92</v>
      </c>
      <c r="J816" s="495">
        <v>1</v>
      </c>
      <c r="K816" s="495">
        <v>1</v>
      </c>
      <c r="L816" s="181">
        <v>200</v>
      </c>
      <c r="M816" s="181"/>
      <c r="N816" s="182" t="e">
        <f t="shared" si="48"/>
        <v>#DIV/0!</v>
      </c>
      <c r="O816" s="182">
        <f t="shared" si="49"/>
        <v>0</v>
      </c>
      <c r="P816" s="182"/>
      <c r="Q816" s="183">
        <f>IF(L816="nio",0,IF(L816&gt;0,VLOOKUP(G816,'3-Productie normen'!A:M,VLOOKUP(L816,'3-Productie normen'!N:P,2,FALSE),FALSE)))</f>
        <v>0</v>
      </c>
      <c r="R816" s="183">
        <f t="shared" si="50"/>
        <v>0</v>
      </c>
      <c r="S816" s="184">
        <f>VLOOKUP(G816,'3-Productie normen'!A:M,11,FALSE)</f>
        <v>19332.940000000006</v>
      </c>
      <c r="T816" s="184"/>
      <c r="V816" s="140">
        <f t="shared" si="51"/>
        <v>11584</v>
      </c>
    </row>
    <row r="817" spans="1:22" ht="14.15" hidden="1" customHeight="1">
      <c r="A817" s="157">
        <v>411</v>
      </c>
      <c r="B817" s="177" t="s">
        <v>56</v>
      </c>
      <c r="C817" s="177"/>
      <c r="D817" s="194" t="s">
        <v>147</v>
      </c>
      <c r="E817" s="194" t="s">
        <v>162</v>
      </c>
      <c r="F817" s="194" t="s">
        <v>592</v>
      </c>
      <c r="G817" s="194" t="s">
        <v>95</v>
      </c>
      <c r="H817" s="194" t="s">
        <v>134</v>
      </c>
      <c r="I817" s="194">
        <v>58.79</v>
      </c>
      <c r="J817" s="495">
        <v>1</v>
      </c>
      <c r="K817" s="495">
        <v>1</v>
      </c>
      <c r="L817" s="181">
        <v>200</v>
      </c>
      <c r="M817" s="181"/>
      <c r="N817" s="182" t="e">
        <f t="shared" si="48"/>
        <v>#DIV/0!</v>
      </c>
      <c r="O817" s="182">
        <f t="shared" si="49"/>
        <v>0</v>
      </c>
      <c r="P817" s="182"/>
      <c r="Q817" s="183">
        <f>IF(L817="nio",0,IF(L817&gt;0,VLOOKUP(G817,'3-Productie normen'!A:M,VLOOKUP(L817,'3-Productie normen'!N:P,2,FALSE),FALSE)))</f>
        <v>0</v>
      </c>
      <c r="R817" s="183">
        <f t="shared" si="50"/>
        <v>0</v>
      </c>
      <c r="S817" s="184">
        <f>VLOOKUP(G817,'3-Productie normen'!A:M,11,FALSE)</f>
        <v>19332.940000000006</v>
      </c>
      <c r="T817" s="184"/>
      <c r="V817" s="140">
        <f t="shared" si="51"/>
        <v>11758</v>
      </c>
    </row>
    <row r="818" spans="1:22" ht="14.15" hidden="1" customHeight="1">
      <c r="A818" s="157">
        <v>412</v>
      </c>
      <c r="B818" s="177" t="s">
        <v>56</v>
      </c>
      <c r="C818" s="177"/>
      <c r="D818" s="194" t="s">
        <v>147</v>
      </c>
      <c r="E818" s="194" t="s">
        <v>164</v>
      </c>
      <c r="F818" s="194" t="s">
        <v>607</v>
      </c>
      <c r="G818" s="194" t="s">
        <v>95</v>
      </c>
      <c r="H818" s="194" t="s">
        <v>134</v>
      </c>
      <c r="I818" s="194">
        <v>50.81</v>
      </c>
      <c r="J818" s="495">
        <v>1</v>
      </c>
      <c r="K818" s="495">
        <v>1</v>
      </c>
      <c r="L818" s="181">
        <v>200</v>
      </c>
      <c r="M818" s="181"/>
      <c r="N818" s="182" t="e">
        <f t="shared" si="48"/>
        <v>#DIV/0!</v>
      </c>
      <c r="O818" s="182">
        <f t="shared" si="49"/>
        <v>0</v>
      </c>
      <c r="P818" s="182"/>
      <c r="Q818" s="183">
        <f>IF(L818="nio",0,IF(L818&gt;0,VLOOKUP(G818,'3-Productie normen'!A:M,VLOOKUP(L818,'3-Productie normen'!N:P,2,FALSE),FALSE)))</f>
        <v>0</v>
      </c>
      <c r="R818" s="183">
        <f t="shared" si="50"/>
        <v>0</v>
      </c>
      <c r="S818" s="184">
        <f>VLOOKUP(G818,'3-Productie normen'!A:M,11,FALSE)</f>
        <v>19332.940000000006</v>
      </c>
      <c r="T818" s="184"/>
      <c r="V818" s="140">
        <f t="shared" si="51"/>
        <v>10162</v>
      </c>
    </row>
    <row r="819" spans="1:22" ht="14.15" hidden="1" customHeight="1">
      <c r="A819" s="157">
        <v>413</v>
      </c>
      <c r="B819" s="177" t="s">
        <v>56</v>
      </c>
      <c r="C819" s="177"/>
      <c r="D819" s="194" t="s">
        <v>172</v>
      </c>
      <c r="E819" s="194" t="s">
        <v>173</v>
      </c>
      <c r="F819" s="194" t="s">
        <v>592</v>
      </c>
      <c r="G819" s="194" t="s">
        <v>95</v>
      </c>
      <c r="H819" s="194" t="s">
        <v>134</v>
      </c>
      <c r="I819" s="194">
        <v>62.39</v>
      </c>
      <c r="J819" s="495">
        <v>1</v>
      </c>
      <c r="K819" s="495">
        <v>1</v>
      </c>
      <c r="L819" s="181">
        <v>200</v>
      </c>
      <c r="M819" s="181"/>
      <c r="N819" s="182" t="e">
        <f t="shared" si="48"/>
        <v>#DIV/0!</v>
      </c>
      <c r="O819" s="182">
        <f t="shared" si="49"/>
        <v>0</v>
      </c>
      <c r="P819" s="182"/>
      <c r="Q819" s="183">
        <f>IF(L819="nio",0,IF(L819&gt;0,VLOOKUP(G819,'3-Productie normen'!A:M,VLOOKUP(L819,'3-Productie normen'!N:P,2,FALSE),FALSE)))</f>
        <v>0</v>
      </c>
      <c r="R819" s="183">
        <f t="shared" si="50"/>
        <v>0</v>
      </c>
      <c r="S819" s="184">
        <f>VLOOKUP(G819,'3-Productie normen'!A:M,11,FALSE)</f>
        <v>19332.940000000006</v>
      </c>
      <c r="T819" s="184"/>
      <c r="V819" s="140">
        <f t="shared" si="51"/>
        <v>12478</v>
      </c>
    </row>
    <row r="820" spans="1:22" ht="14.15" hidden="1" customHeight="1">
      <c r="A820" s="157">
        <v>414</v>
      </c>
      <c r="B820" s="177" t="s">
        <v>56</v>
      </c>
      <c r="C820" s="177"/>
      <c r="D820" s="194" t="s">
        <v>172</v>
      </c>
      <c r="E820" s="194" t="s">
        <v>1175</v>
      </c>
      <c r="F820" s="194" t="s">
        <v>1176</v>
      </c>
      <c r="G820" s="194" t="s">
        <v>95</v>
      </c>
      <c r="H820" s="194" t="s">
        <v>134</v>
      </c>
      <c r="I820" s="194">
        <v>71.540000000000006</v>
      </c>
      <c r="J820" s="495">
        <v>1</v>
      </c>
      <c r="K820" s="495">
        <v>1</v>
      </c>
      <c r="L820" s="181">
        <v>200</v>
      </c>
      <c r="M820" s="181"/>
      <c r="N820" s="182" t="e">
        <f t="shared" si="48"/>
        <v>#DIV/0!</v>
      </c>
      <c r="O820" s="182">
        <f t="shared" si="49"/>
        <v>0</v>
      </c>
      <c r="P820" s="182"/>
      <c r="Q820" s="183">
        <f>IF(L820="nio",0,IF(L820&gt;0,VLOOKUP(G820,'3-Productie normen'!A:M,VLOOKUP(L820,'3-Productie normen'!N:P,2,FALSE),FALSE)))</f>
        <v>0</v>
      </c>
      <c r="R820" s="183">
        <f t="shared" si="50"/>
        <v>0</v>
      </c>
      <c r="S820" s="184">
        <f>VLOOKUP(G820,'3-Productie normen'!A:M,11,FALSE)</f>
        <v>19332.940000000006</v>
      </c>
      <c r="T820" s="184"/>
      <c r="V820" s="140">
        <f t="shared" si="51"/>
        <v>14308.000000000002</v>
      </c>
    </row>
    <row r="821" spans="1:22" ht="14.15" hidden="1" customHeight="1">
      <c r="A821" s="157">
        <v>415</v>
      </c>
      <c r="B821" s="177" t="s">
        <v>56</v>
      </c>
      <c r="C821" s="177"/>
      <c r="D821" s="194" t="s">
        <v>172</v>
      </c>
      <c r="E821" s="194" t="s">
        <v>1177</v>
      </c>
      <c r="F821" s="194" t="s">
        <v>223</v>
      </c>
      <c r="G821" s="194" t="s">
        <v>95</v>
      </c>
      <c r="H821" s="194" t="s">
        <v>134</v>
      </c>
      <c r="I821" s="194">
        <v>72.099999999999994</v>
      </c>
      <c r="J821" s="495">
        <v>1</v>
      </c>
      <c r="K821" s="495">
        <v>1</v>
      </c>
      <c r="L821" s="181">
        <v>200</v>
      </c>
      <c r="M821" s="181"/>
      <c r="N821" s="182" t="e">
        <f t="shared" si="48"/>
        <v>#DIV/0!</v>
      </c>
      <c r="O821" s="182">
        <f t="shared" si="49"/>
        <v>0</v>
      </c>
      <c r="P821" s="182"/>
      <c r="Q821" s="183">
        <f>IF(L821="nio",0,IF(L821&gt;0,VLOOKUP(G821,'3-Productie normen'!A:M,VLOOKUP(L821,'3-Productie normen'!N:P,2,FALSE),FALSE)))</f>
        <v>0</v>
      </c>
      <c r="R821" s="183">
        <f t="shared" si="50"/>
        <v>0</v>
      </c>
      <c r="S821" s="184">
        <f>VLOOKUP(G821,'3-Productie normen'!A:M,11,FALSE)</f>
        <v>19332.940000000006</v>
      </c>
      <c r="T821" s="184"/>
      <c r="V821" s="140">
        <f t="shared" si="51"/>
        <v>14419.999999999998</v>
      </c>
    </row>
    <row r="822" spans="1:22" ht="14.15" hidden="1" customHeight="1">
      <c r="A822" s="157">
        <v>416</v>
      </c>
      <c r="B822" s="177" t="s">
        <v>56</v>
      </c>
      <c r="C822" s="177"/>
      <c r="D822" s="194" t="s">
        <v>172</v>
      </c>
      <c r="E822" s="194" t="s">
        <v>1178</v>
      </c>
      <c r="F822" s="194" t="s">
        <v>223</v>
      </c>
      <c r="G822" s="194" t="s">
        <v>95</v>
      </c>
      <c r="H822" s="194" t="s">
        <v>131</v>
      </c>
      <c r="I822" s="194">
        <v>38.24</v>
      </c>
      <c r="J822" s="495">
        <v>1</v>
      </c>
      <c r="K822" s="495">
        <v>1</v>
      </c>
      <c r="L822" s="181">
        <v>200</v>
      </c>
      <c r="M822" s="181"/>
      <c r="N822" s="182" t="e">
        <f t="shared" si="48"/>
        <v>#DIV/0!</v>
      </c>
      <c r="O822" s="182">
        <f t="shared" si="49"/>
        <v>0</v>
      </c>
      <c r="P822" s="182"/>
      <c r="Q822" s="183">
        <f>IF(L822="nio",0,IF(L822&gt;0,VLOOKUP(G822,'3-Productie normen'!A:M,VLOOKUP(L822,'3-Productie normen'!N:P,2,FALSE),FALSE)))</f>
        <v>0</v>
      </c>
      <c r="R822" s="183">
        <f t="shared" si="50"/>
        <v>0</v>
      </c>
      <c r="S822" s="184">
        <f>VLOOKUP(G822,'3-Productie normen'!A:M,11,FALSE)</f>
        <v>19332.940000000006</v>
      </c>
      <c r="T822" s="184"/>
      <c r="V822" s="140">
        <f t="shared" si="51"/>
        <v>7648</v>
      </c>
    </row>
    <row r="823" spans="1:22" ht="14.15" hidden="1" customHeight="1">
      <c r="A823" s="157">
        <v>417</v>
      </c>
      <c r="B823" s="177" t="s">
        <v>56</v>
      </c>
      <c r="C823" s="177"/>
      <c r="D823" s="194" t="s">
        <v>172</v>
      </c>
      <c r="E823" s="194" t="s">
        <v>1179</v>
      </c>
      <c r="F823" s="194" t="s">
        <v>1176</v>
      </c>
      <c r="G823" s="194" t="s">
        <v>95</v>
      </c>
      <c r="H823" s="194" t="s">
        <v>666</v>
      </c>
      <c r="I823" s="194">
        <v>123.46</v>
      </c>
      <c r="J823" s="495">
        <v>1</v>
      </c>
      <c r="K823" s="495">
        <v>1</v>
      </c>
      <c r="L823" s="181">
        <v>200</v>
      </c>
      <c r="M823" s="181"/>
      <c r="N823" s="182" t="e">
        <f t="shared" si="48"/>
        <v>#DIV/0!</v>
      </c>
      <c r="O823" s="182">
        <f t="shared" si="49"/>
        <v>0</v>
      </c>
      <c r="P823" s="182"/>
      <c r="Q823" s="183">
        <f>IF(L823="nio",0,IF(L823&gt;0,VLOOKUP(G823,'3-Productie normen'!A:M,VLOOKUP(L823,'3-Productie normen'!N:P,2,FALSE),FALSE)))</f>
        <v>0</v>
      </c>
      <c r="R823" s="183">
        <f t="shared" si="50"/>
        <v>0</v>
      </c>
      <c r="S823" s="184">
        <f>VLOOKUP(G823,'3-Productie normen'!A:M,11,FALSE)</f>
        <v>19332.940000000006</v>
      </c>
      <c r="T823" s="184"/>
      <c r="V823" s="140">
        <f t="shared" si="51"/>
        <v>24692</v>
      </c>
    </row>
    <row r="824" spans="1:22" ht="14.15" hidden="1" customHeight="1">
      <c r="A824" s="157">
        <v>418</v>
      </c>
      <c r="B824" s="177" t="s">
        <v>56</v>
      </c>
      <c r="C824" s="177"/>
      <c r="D824" s="194" t="s">
        <v>172</v>
      </c>
      <c r="E824" s="194" t="s">
        <v>1180</v>
      </c>
      <c r="F824" s="194" t="s">
        <v>223</v>
      </c>
      <c r="G824" s="194" t="s">
        <v>95</v>
      </c>
      <c r="H824" s="194" t="s">
        <v>134</v>
      </c>
      <c r="I824" s="194">
        <v>61.56</v>
      </c>
      <c r="J824" s="495">
        <v>1</v>
      </c>
      <c r="K824" s="495">
        <v>1</v>
      </c>
      <c r="L824" s="181">
        <v>200</v>
      </c>
      <c r="M824" s="181"/>
      <c r="N824" s="182" t="e">
        <f t="shared" si="48"/>
        <v>#DIV/0!</v>
      </c>
      <c r="O824" s="182">
        <f t="shared" si="49"/>
        <v>0</v>
      </c>
      <c r="P824" s="182"/>
      <c r="Q824" s="183">
        <f>IF(L824="nio",0,IF(L824&gt;0,VLOOKUP(G824,'3-Productie normen'!A:M,VLOOKUP(L824,'3-Productie normen'!N:P,2,FALSE),FALSE)))</f>
        <v>0</v>
      </c>
      <c r="R824" s="183">
        <f t="shared" si="50"/>
        <v>0</v>
      </c>
      <c r="S824" s="184">
        <f>VLOOKUP(G824,'3-Productie normen'!A:M,11,FALSE)</f>
        <v>19332.940000000006</v>
      </c>
      <c r="T824" s="184"/>
      <c r="V824" s="140">
        <f t="shared" si="51"/>
        <v>12312</v>
      </c>
    </row>
    <row r="825" spans="1:22" ht="14.15" hidden="1" customHeight="1">
      <c r="A825" s="157">
        <v>419</v>
      </c>
      <c r="B825" s="177" t="s">
        <v>56</v>
      </c>
      <c r="C825" s="177"/>
      <c r="D825" s="194" t="s">
        <v>185</v>
      </c>
      <c r="E825" s="194" t="s">
        <v>186</v>
      </c>
      <c r="F825" s="194" t="s">
        <v>1181</v>
      </c>
      <c r="G825" s="194" t="s">
        <v>95</v>
      </c>
      <c r="H825" s="194" t="s">
        <v>288</v>
      </c>
      <c r="I825" s="194">
        <v>40.409999999999997</v>
      </c>
      <c r="J825" s="495">
        <v>1</v>
      </c>
      <c r="K825" s="495">
        <v>1</v>
      </c>
      <c r="L825" s="181">
        <v>200</v>
      </c>
      <c r="M825" s="181"/>
      <c r="N825" s="182" t="e">
        <f t="shared" si="48"/>
        <v>#DIV/0!</v>
      </c>
      <c r="O825" s="182">
        <f t="shared" si="49"/>
        <v>0</v>
      </c>
      <c r="P825" s="182"/>
      <c r="Q825" s="183">
        <f>IF(L825="nio",0,IF(L825&gt;0,VLOOKUP(G825,'3-Productie normen'!A:M,VLOOKUP(L825,'3-Productie normen'!N:P,2,FALSE),FALSE)))</f>
        <v>0</v>
      </c>
      <c r="R825" s="183">
        <f t="shared" si="50"/>
        <v>0</v>
      </c>
      <c r="S825" s="184">
        <f>VLOOKUP(G825,'3-Productie normen'!A:M,11,FALSE)</f>
        <v>19332.940000000006</v>
      </c>
      <c r="T825" s="184"/>
      <c r="V825" s="140">
        <f t="shared" si="51"/>
        <v>8081.9999999999991</v>
      </c>
    </row>
    <row r="826" spans="1:22" ht="14.15" hidden="1" customHeight="1">
      <c r="A826" s="157">
        <v>420</v>
      </c>
      <c r="B826" s="177" t="s">
        <v>56</v>
      </c>
      <c r="C826" s="177"/>
      <c r="D826" s="194" t="s">
        <v>188</v>
      </c>
      <c r="E826" s="194" t="s">
        <v>1182</v>
      </c>
      <c r="F826" s="194" t="s">
        <v>1183</v>
      </c>
      <c r="G826" s="194" t="s">
        <v>95</v>
      </c>
      <c r="H826" s="194" t="s">
        <v>131</v>
      </c>
      <c r="I826" s="194">
        <v>88.71</v>
      </c>
      <c r="J826" s="495">
        <v>1</v>
      </c>
      <c r="K826" s="495">
        <v>1</v>
      </c>
      <c r="L826" s="181">
        <v>200</v>
      </c>
      <c r="M826" s="181"/>
      <c r="N826" s="182" t="e">
        <f t="shared" si="48"/>
        <v>#DIV/0!</v>
      </c>
      <c r="O826" s="182">
        <f t="shared" si="49"/>
        <v>0</v>
      </c>
      <c r="P826" s="182"/>
      <c r="Q826" s="183">
        <f>IF(L826="nio",0,IF(L826&gt;0,VLOOKUP(G826,'3-Productie normen'!A:M,VLOOKUP(L826,'3-Productie normen'!N:P,2,FALSE),FALSE)))</f>
        <v>0</v>
      </c>
      <c r="R826" s="183">
        <f t="shared" si="50"/>
        <v>0</v>
      </c>
      <c r="S826" s="184">
        <f>VLOOKUP(G826,'3-Productie normen'!A:M,11,FALSE)</f>
        <v>19332.940000000006</v>
      </c>
      <c r="T826" s="184"/>
      <c r="V826" s="140">
        <f t="shared" si="51"/>
        <v>17742</v>
      </c>
    </row>
    <row r="827" spans="1:22" ht="14.15" hidden="1" customHeight="1">
      <c r="A827" s="157">
        <v>421</v>
      </c>
      <c r="B827" s="177" t="s">
        <v>56</v>
      </c>
      <c r="C827" s="177"/>
      <c r="D827" s="194" t="s">
        <v>188</v>
      </c>
      <c r="E827" s="194" t="s">
        <v>1184</v>
      </c>
      <c r="F827" s="194" t="s">
        <v>1183</v>
      </c>
      <c r="G827" s="194" t="s">
        <v>95</v>
      </c>
      <c r="H827" s="194" t="s">
        <v>131</v>
      </c>
      <c r="I827" s="194">
        <v>76.25</v>
      </c>
      <c r="J827" s="495">
        <v>1</v>
      </c>
      <c r="K827" s="495">
        <v>1</v>
      </c>
      <c r="L827" s="181">
        <v>200</v>
      </c>
      <c r="M827" s="181"/>
      <c r="N827" s="182" t="e">
        <f t="shared" si="48"/>
        <v>#DIV/0!</v>
      </c>
      <c r="O827" s="182">
        <f t="shared" si="49"/>
        <v>0</v>
      </c>
      <c r="P827" s="182"/>
      <c r="Q827" s="183">
        <f>IF(L827="nio",0,IF(L827&gt;0,VLOOKUP(G827,'3-Productie normen'!A:M,VLOOKUP(L827,'3-Productie normen'!N:P,2,FALSE),FALSE)))</f>
        <v>0</v>
      </c>
      <c r="R827" s="183">
        <f t="shared" si="50"/>
        <v>0</v>
      </c>
      <c r="S827" s="184">
        <f>VLOOKUP(G827,'3-Productie normen'!A:M,11,FALSE)</f>
        <v>19332.940000000006</v>
      </c>
      <c r="T827" s="184"/>
      <c r="V827" s="140">
        <f t="shared" si="51"/>
        <v>15250</v>
      </c>
    </row>
    <row r="828" spans="1:22" ht="14.15" hidden="1" customHeight="1">
      <c r="A828" s="157">
        <v>15</v>
      </c>
      <c r="B828" s="177" t="s">
        <v>56</v>
      </c>
      <c r="C828" s="177"/>
      <c r="D828" s="142" t="s">
        <v>188</v>
      </c>
      <c r="E828" s="178" t="s">
        <v>1185</v>
      </c>
      <c r="F828" s="179" t="s">
        <v>607</v>
      </c>
      <c r="G828" s="179" t="s">
        <v>95</v>
      </c>
      <c r="H828" s="179" t="s">
        <v>134</v>
      </c>
      <c r="I828" s="180">
        <v>64.400000000000006</v>
      </c>
      <c r="J828" s="495">
        <v>1</v>
      </c>
      <c r="K828" s="495">
        <v>1</v>
      </c>
      <c r="L828" s="181">
        <v>200</v>
      </c>
      <c r="M828" s="181"/>
      <c r="N828" s="182" t="e">
        <f t="shared" si="48"/>
        <v>#DIV/0!</v>
      </c>
      <c r="O828" s="182">
        <f t="shared" si="49"/>
        <v>0</v>
      </c>
      <c r="P828" s="182"/>
      <c r="Q828" s="183">
        <f>IF(L828="nio",0,IF(L828&gt;0,VLOOKUP(G828,'3-Productie normen'!A:M,VLOOKUP(L828,'3-Productie normen'!N:P,2,FALSE),FALSE)))</f>
        <v>0</v>
      </c>
      <c r="R828" s="183">
        <f t="shared" si="50"/>
        <v>0</v>
      </c>
      <c r="S828" s="184">
        <f>VLOOKUP(G828,'3-Productie normen'!A:M,11,FALSE)</f>
        <v>19332.940000000006</v>
      </c>
      <c r="T828" s="184"/>
      <c r="V828" s="140">
        <f t="shared" si="51"/>
        <v>12880.000000000002</v>
      </c>
    </row>
    <row r="829" spans="1:22" ht="14.15" hidden="1" customHeight="1">
      <c r="A829" s="157">
        <v>16</v>
      </c>
      <c r="B829" s="177" t="s">
        <v>56</v>
      </c>
      <c r="C829" s="177"/>
      <c r="D829" s="142" t="s">
        <v>188</v>
      </c>
      <c r="E829" s="178" t="s">
        <v>193</v>
      </c>
      <c r="F829" s="137" t="s">
        <v>1176</v>
      </c>
      <c r="G829" s="137" t="s">
        <v>95</v>
      </c>
      <c r="H829" s="179" t="s">
        <v>134</v>
      </c>
      <c r="I829" s="180">
        <v>76.48</v>
      </c>
      <c r="J829" s="495">
        <v>1</v>
      </c>
      <c r="K829" s="495">
        <v>1</v>
      </c>
      <c r="L829" s="181">
        <v>200</v>
      </c>
      <c r="M829" s="181"/>
      <c r="N829" s="182" t="e">
        <f t="shared" si="48"/>
        <v>#DIV/0!</v>
      </c>
      <c r="O829" s="182">
        <f t="shared" si="49"/>
        <v>0</v>
      </c>
      <c r="P829" s="182"/>
      <c r="Q829" s="183">
        <f>IF(L829="nio",0,IF(L829&gt;0,VLOOKUP(G829,'3-Productie normen'!A:M,VLOOKUP(L829,'3-Productie normen'!N:P,2,FALSE),FALSE)))</f>
        <v>0</v>
      </c>
      <c r="R829" s="183">
        <f t="shared" si="50"/>
        <v>0</v>
      </c>
      <c r="S829" s="184">
        <f>VLOOKUP(G829,'3-Productie normen'!A:M,11,FALSE)</f>
        <v>19332.940000000006</v>
      </c>
      <c r="T829" s="184"/>
      <c r="V829" s="140">
        <f t="shared" si="51"/>
        <v>15296</v>
      </c>
    </row>
    <row r="830" spans="1:22" ht="14.15" hidden="1" customHeight="1">
      <c r="A830" s="157">
        <v>17</v>
      </c>
      <c r="B830" s="177" t="s">
        <v>56</v>
      </c>
      <c r="C830" s="177"/>
      <c r="D830" s="142" t="s">
        <v>188</v>
      </c>
      <c r="E830" s="178" t="s">
        <v>195</v>
      </c>
      <c r="F830" s="137" t="s">
        <v>1176</v>
      </c>
      <c r="G830" s="137" t="s">
        <v>95</v>
      </c>
      <c r="H830" s="179" t="s">
        <v>134</v>
      </c>
      <c r="I830" s="180">
        <v>47.39</v>
      </c>
      <c r="J830" s="495">
        <v>1</v>
      </c>
      <c r="K830" s="495">
        <v>1</v>
      </c>
      <c r="L830" s="181">
        <v>200</v>
      </c>
      <c r="M830" s="181"/>
      <c r="N830" s="182" t="e">
        <f t="shared" si="48"/>
        <v>#DIV/0!</v>
      </c>
      <c r="O830" s="182">
        <f t="shared" si="49"/>
        <v>0</v>
      </c>
      <c r="P830" s="182"/>
      <c r="Q830" s="183">
        <f>IF(L830="nio",0,IF(L830&gt;0,VLOOKUP(G830,'3-Productie normen'!A:M,VLOOKUP(L830,'3-Productie normen'!N:P,2,FALSE),FALSE)))</f>
        <v>0</v>
      </c>
      <c r="R830" s="183">
        <f t="shared" si="50"/>
        <v>0</v>
      </c>
      <c r="S830" s="184">
        <f>VLOOKUP(G830,'3-Productie normen'!A:M,11,FALSE)</f>
        <v>19332.940000000006</v>
      </c>
      <c r="T830" s="184"/>
      <c r="V830" s="140">
        <f t="shared" si="51"/>
        <v>9478</v>
      </c>
    </row>
    <row r="831" spans="1:22" ht="14.15" hidden="1" customHeight="1">
      <c r="A831" s="157">
        <v>18</v>
      </c>
      <c r="B831" s="177" t="s">
        <v>56</v>
      </c>
      <c r="C831" s="177"/>
      <c r="D831" s="142" t="s">
        <v>188</v>
      </c>
      <c r="E831" s="178" t="s">
        <v>611</v>
      </c>
      <c r="F831" s="137" t="s">
        <v>598</v>
      </c>
      <c r="G831" s="137" t="s">
        <v>95</v>
      </c>
      <c r="H831" s="179" t="s">
        <v>134</v>
      </c>
      <c r="I831" s="180">
        <v>76.3</v>
      </c>
      <c r="J831" s="495">
        <v>1</v>
      </c>
      <c r="K831" s="495">
        <v>1</v>
      </c>
      <c r="L831" s="181">
        <v>200</v>
      </c>
      <c r="M831" s="181"/>
      <c r="N831" s="182" t="e">
        <f t="shared" si="48"/>
        <v>#DIV/0!</v>
      </c>
      <c r="O831" s="182">
        <f t="shared" si="49"/>
        <v>0</v>
      </c>
      <c r="P831" s="182"/>
      <c r="Q831" s="183">
        <f>IF(L831="nio",0,IF(L831&gt;0,VLOOKUP(G831,'3-Productie normen'!A:M,VLOOKUP(L831,'3-Productie normen'!N:P,2,FALSE),FALSE)))</f>
        <v>0</v>
      </c>
      <c r="R831" s="183">
        <f t="shared" si="50"/>
        <v>0</v>
      </c>
      <c r="S831" s="184">
        <f>VLOOKUP(G831,'3-Productie normen'!A:M,11,FALSE)</f>
        <v>19332.940000000006</v>
      </c>
      <c r="T831" s="184"/>
      <c r="V831" s="140">
        <f t="shared" si="51"/>
        <v>15260</v>
      </c>
    </row>
    <row r="832" spans="1:22" ht="14.15" hidden="1" customHeight="1">
      <c r="A832" s="157">
        <v>19</v>
      </c>
      <c r="B832" s="177" t="s">
        <v>56</v>
      </c>
      <c r="C832" s="177"/>
      <c r="D832" s="142" t="s">
        <v>188</v>
      </c>
      <c r="E832" s="178" t="s">
        <v>612</v>
      </c>
      <c r="F832" s="137" t="s">
        <v>223</v>
      </c>
      <c r="G832" s="137" t="s">
        <v>95</v>
      </c>
      <c r="H832" s="179" t="s">
        <v>134</v>
      </c>
      <c r="I832" s="180">
        <v>67.459999999999994</v>
      </c>
      <c r="J832" s="495">
        <v>1</v>
      </c>
      <c r="K832" s="495">
        <v>1</v>
      </c>
      <c r="L832" s="181">
        <v>200</v>
      </c>
      <c r="M832" s="181"/>
      <c r="N832" s="182" t="e">
        <f t="shared" si="48"/>
        <v>#DIV/0!</v>
      </c>
      <c r="O832" s="182">
        <f t="shared" si="49"/>
        <v>0</v>
      </c>
      <c r="P832" s="182"/>
      <c r="Q832" s="183">
        <f>IF(L832="nio",0,IF(L832&gt;0,VLOOKUP(G832,'3-Productie normen'!A:M,VLOOKUP(L832,'3-Productie normen'!N:P,2,FALSE),FALSE)))</f>
        <v>0</v>
      </c>
      <c r="R832" s="183">
        <f t="shared" si="50"/>
        <v>0</v>
      </c>
      <c r="S832" s="184">
        <f>VLOOKUP(G832,'3-Productie normen'!A:M,11,FALSE)</f>
        <v>19332.940000000006</v>
      </c>
      <c r="T832" s="184"/>
      <c r="V832" s="140">
        <f t="shared" si="51"/>
        <v>13491.999999999998</v>
      </c>
    </row>
    <row r="833" spans="1:22" ht="14.15" hidden="1" customHeight="1">
      <c r="A833" s="157">
        <v>20</v>
      </c>
      <c r="B833" s="177" t="s">
        <v>56</v>
      </c>
      <c r="C833" s="177"/>
      <c r="D833" s="142" t="s">
        <v>188</v>
      </c>
      <c r="E833" s="178" t="s">
        <v>725</v>
      </c>
      <c r="F833" s="137" t="s">
        <v>1186</v>
      </c>
      <c r="G833" s="137" t="s">
        <v>95</v>
      </c>
      <c r="H833" s="179" t="s">
        <v>134</v>
      </c>
      <c r="I833" s="180">
        <v>48.58</v>
      </c>
      <c r="J833" s="495">
        <v>1</v>
      </c>
      <c r="K833" s="495">
        <v>1</v>
      </c>
      <c r="L833" s="181">
        <v>200</v>
      </c>
      <c r="M833" s="181"/>
      <c r="N833" s="182" t="e">
        <f t="shared" si="48"/>
        <v>#DIV/0!</v>
      </c>
      <c r="O833" s="182">
        <f t="shared" si="49"/>
        <v>0</v>
      </c>
      <c r="P833" s="182"/>
      <c r="Q833" s="183">
        <f>IF(L833="nio",0,IF(L833&gt;0,VLOOKUP(G833,'3-Productie normen'!A:M,VLOOKUP(L833,'3-Productie normen'!N:P,2,FALSE),FALSE)))</f>
        <v>0</v>
      </c>
      <c r="R833" s="183">
        <f t="shared" si="50"/>
        <v>0</v>
      </c>
      <c r="S833" s="184">
        <f>VLOOKUP(G833,'3-Productie normen'!A:M,11,FALSE)</f>
        <v>19332.940000000006</v>
      </c>
      <c r="T833" s="184"/>
      <c r="V833" s="140">
        <f t="shared" si="51"/>
        <v>9716</v>
      </c>
    </row>
    <row r="834" spans="1:22" ht="14.15" hidden="1" customHeight="1">
      <c r="A834" s="157">
        <v>21</v>
      </c>
      <c r="B834" s="177" t="s">
        <v>56</v>
      </c>
      <c r="C834" s="177"/>
      <c r="D834" s="142" t="s">
        <v>188</v>
      </c>
      <c r="E834" s="178" t="s">
        <v>613</v>
      </c>
      <c r="F834" s="137" t="s">
        <v>223</v>
      </c>
      <c r="G834" s="137" t="s">
        <v>95</v>
      </c>
      <c r="H834" s="179" t="s">
        <v>134</v>
      </c>
      <c r="I834" s="180">
        <v>79.83</v>
      </c>
      <c r="J834" s="495">
        <v>1</v>
      </c>
      <c r="K834" s="495">
        <v>1</v>
      </c>
      <c r="L834" s="181">
        <v>200</v>
      </c>
      <c r="M834" s="181"/>
      <c r="N834" s="182" t="e">
        <f t="shared" si="48"/>
        <v>#DIV/0!</v>
      </c>
      <c r="O834" s="182">
        <f t="shared" si="49"/>
        <v>0</v>
      </c>
      <c r="P834" s="182"/>
      <c r="Q834" s="183">
        <f>IF(L834="nio",0,IF(L834&gt;0,VLOOKUP(G834,'3-Productie normen'!A:M,VLOOKUP(L834,'3-Productie normen'!N:P,2,FALSE),FALSE)))</f>
        <v>0</v>
      </c>
      <c r="R834" s="183">
        <f t="shared" si="50"/>
        <v>0</v>
      </c>
      <c r="S834" s="184">
        <f>VLOOKUP(G834,'3-Productie normen'!A:M,11,FALSE)</f>
        <v>19332.940000000006</v>
      </c>
      <c r="T834" s="184"/>
      <c r="V834" s="140">
        <f t="shared" si="51"/>
        <v>15966</v>
      </c>
    </row>
    <row r="835" spans="1:22" ht="14.15" hidden="1" customHeight="1">
      <c r="A835" s="157">
        <v>22</v>
      </c>
      <c r="B835" s="177" t="s">
        <v>56</v>
      </c>
      <c r="C835" s="177"/>
      <c r="D835" s="142" t="s">
        <v>203</v>
      </c>
      <c r="E835" s="178" t="s">
        <v>208</v>
      </c>
      <c r="F835" s="137" t="s">
        <v>1176</v>
      </c>
      <c r="G835" s="137" t="s">
        <v>95</v>
      </c>
      <c r="H835" s="179" t="s">
        <v>134</v>
      </c>
      <c r="I835" s="180">
        <v>64.36</v>
      </c>
      <c r="J835" s="495">
        <v>1</v>
      </c>
      <c r="K835" s="495">
        <v>1</v>
      </c>
      <c r="L835" s="181">
        <v>200</v>
      </c>
      <c r="M835" s="181"/>
      <c r="N835" s="182" t="e">
        <f t="shared" si="48"/>
        <v>#DIV/0!</v>
      </c>
      <c r="O835" s="182">
        <f t="shared" si="49"/>
        <v>0</v>
      </c>
      <c r="P835" s="182"/>
      <c r="Q835" s="183">
        <f>IF(L835="nio",0,IF(L835&gt;0,VLOOKUP(G835,'3-Productie normen'!A:M,VLOOKUP(L835,'3-Productie normen'!N:P,2,FALSE),FALSE)))</f>
        <v>0</v>
      </c>
      <c r="R835" s="183">
        <f t="shared" si="50"/>
        <v>0</v>
      </c>
      <c r="S835" s="184">
        <f>VLOOKUP(G835,'3-Productie normen'!A:M,11,FALSE)</f>
        <v>19332.940000000006</v>
      </c>
      <c r="T835" s="184"/>
      <c r="V835" s="140">
        <f t="shared" si="51"/>
        <v>12872</v>
      </c>
    </row>
    <row r="836" spans="1:22" ht="14.15" hidden="1" customHeight="1">
      <c r="A836" s="157">
        <v>23</v>
      </c>
      <c r="B836" s="177" t="s">
        <v>56</v>
      </c>
      <c r="C836" s="177"/>
      <c r="D836" s="142" t="s">
        <v>203</v>
      </c>
      <c r="E836" s="178" t="s">
        <v>212</v>
      </c>
      <c r="F836" s="137" t="s">
        <v>1176</v>
      </c>
      <c r="G836" s="137" t="s">
        <v>95</v>
      </c>
      <c r="H836" s="179" t="s">
        <v>134</v>
      </c>
      <c r="I836" s="180">
        <v>102.42</v>
      </c>
      <c r="J836" s="495">
        <v>1</v>
      </c>
      <c r="K836" s="495">
        <v>1</v>
      </c>
      <c r="L836" s="181">
        <v>200</v>
      </c>
      <c r="M836" s="181"/>
      <c r="N836" s="182" t="e">
        <f t="shared" si="48"/>
        <v>#DIV/0!</v>
      </c>
      <c r="O836" s="182">
        <f t="shared" si="49"/>
        <v>0</v>
      </c>
      <c r="P836" s="182"/>
      <c r="Q836" s="183">
        <f>IF(L836="nio",0,IF(L836&gt;0,VLOOKUP(G836,'3-Productie normen'!A:M,VLOOKUP(L836,'3-Productie normen'!N:P,2,FALSE),FALSE)))</f>
        <v>0</v>
      </c>
      <c r="R836" s="183">
        <f t="shared" si="50"/>
        <v>0</v>
      </c>
      <c r="S836" s="184">
        <f>VLOOKUP(G836,'3-Productie normen'!A:M,11,FALSE)</f>
        <v>19332.940000000006</v>
      </c>
      <c r="T836" s="184"/>
      <c r="V836" s="140">
        <f t="shared" si="51"/>
        <v>20484</v>
      </c>
    </row>
    <row r="837" spans="1:22" ht="14.15" hidden="1" customHeight="1">
      <c r="A837" s="157">
        <v>24</v>
      </c>
      <c r="B837" s="177" t="s">
        <v>56</v>
      </c>
      <c r="C837" s="177"/>
      <c r="D837" s="142" t="s">
        <v>203</v>
      </c>
      <c r="E837" s="178" t="s">
        <v>1187</v>
      </c>
      <c r="F837" s="177" t="s">
        <v>1176</v>
      </c>
      <c r="G837" s="177" t="s">
        <v>95</v>
      </c>
      <c r="H837" s="179" t="s">
        <v>131</v>
      </c>
      <c r="I837" s="191">
        <v>51.47</v>
      </c>
      <c r="J837" s="495">
        <v>1</v>
      </c>
      <c r="K837" s="495">
        <v>1</v>
      </c>
      <c r="L837" s="181">
        <v>200</v>
      </c>
      <c r="M837" s="181"/>
      <c r="N837" s="182" t="e">
        <f t="shared" si="48"/>
        <v>#DIV/0!</v>
      </c>
      <c r="O837" s="182">
        <f t="shared" si="49"/>
        <v>0</v>
      </c>
      <c r="P837" s="182"/>
      <c r="Q837" s="183">
        <f>IF(L837="nio",0,IF(L837&gt;0,VLOOKUP(G837,'3-Productie normen'!A:M,VLOOKUP(L837,'3-Productie normen'!N:P,2,FALSE),FALSE)))</f>
        <v>0</v>
      </c>
      <c r="R837" s="183">
        <f t="shared" si="50"/>
        <v>0</v>
      </c>
      <c r="S837" s="184">
        <f>VLOOKUP(G837,'3-Productie normen'!A:M,11,FALSE)</f>
        <v>19332.940000000006</v>
      </c>
      <c r="T837" s="184"/>
      <c r="V837" s="140">
        <f t="shared" si="51"/>
        <v>10294</v>
      </c>
    </row>
    <row r="838" spans="1:22" ht="14.15" hidden="1" customHeight="1">
      <c r="A838" s="157">
        <v>25</v>
      </c>
      <c r="B838" s="177" t="s">
        <v>56</v>
      </c>
      <c r="C838" s="177"/>
      <c r="D838" s="142" t="s">
        <v>219</v>
      </c>
      <c r="E838" s="178" t="s">
        <v>638</v>
      </c>
      <c r="F838" s="179" t="s">
        <v>1188</v>
      </c>
      <c r="G838" s="179" t="s">
        <v>95</v>
      </c>
      <c r="H838" s="179" t="s">
        <v>284</v>
      </c>
      <c r="I838" s="191">
        <v>427.51</v>
      </c>
      <c r="J838" s="495">
        <v>1</v>
      </c>
      <c r="K838" s="495">
        <v>1</v>
      </c>
      <c r="L838" s="181">
        <v>200</v>
      </c>
      <c r="M838" s="181"/>
      <c r="N838" s="182" t="e">
        <f t="shared" si="48"/>
        <v>#DIV/0!</v>
      </c>
      <c r="O838" s="182">
        <f t="shared" si="49"/>
        <v>0</v>
      </c>
      <c r="P838" s="182"/>
      <c r="Q838" s="183">
        <f>IF(L838="nio",0,IF(L838&gt;0,VLOOKUP(G838,'3-Productie normen'!A:M,VLOOKUP(L838,'3-Productie normen'!N:P,2,FALSE),FALSE)))</f>
        <v>0</v>
      </c>
      <c r="R838" s="183">
        <f t="shared" si="50"/>
        <v>0</v>
      </c>
      <c r="S838" s="184">
        <f>VLOOKUP(G838,'3-Productie normen'!A:M,11,FALSE)</f>
        <v>19332.940000000006</v>
      </c>
      <c r="T838" s="184"/>
      <c r="V838" s="140">
        <f t="shared" si="51"/>
        <v>85502</v>
      </c>
    </row>
    <row r="839" spans="1:22" ht="14.15" hidden="1" customHeight="1">
      <c r="A839" s="157">
        <v>26</v>
      </c>
      <c r="B839" s="177" t="s">
        <v>56</v>
      </c>
      <c r="C839" s="177"/>
      <c r="D839" s="142" t="s">
        <v>233</v>
      </c>
      <c r="E839" s="178" t="s">
        <v>645</v>
      </c>
      <c r="F839" s="179" t="s">
        <v>1188</v>
      </c>
      <c r="G839" s="179" t="s">
        <v>95</v>
      </c>
      <c r="H839" s="179" t="s">
        <v>284</v>
      </c>
      <c r="I839" s="191">
        <v>145.51</v>
      </c>
      <c r="J839" s="495">
        <v>1</v>
      </c>
      <c r="K839" s="495">
        <v>1</v>
      </c>
      <c r="L839" s="181">
        <v>200</v>
      </c>
      <c r="M839" s="181"/>
      <c r="N839" s="182" t="e">
        <f t="shared" si="48"/>
        <v>#DIV/0!</v>
      </c>
      <c r="O839" s="182">
        <f t="shared" si="49"/>
        <v>0</v>
      </c>
      <c r="P839" s="182"/>
      <c r="Q839" s="183">
        <f>IF(L839="nio",0,IF(L839&gt;0,VLOOKUP(G839,'3-Productie normen'!A:M,VLOOKUP(L839,'3-Productie normen'!N:P,2,FALSE),FALSE)))</f>
        <v>0</v>
      </c>
      <c r="R839" s="183">
        <f t="shared" si="50"/>
        <v>0</v>
      </c>
      <c r="S839" s="184">
        <f>VLOOKUP(G839,'3-Productie normen'!A:M,11,FALSE)</f>
        <v>19332.940000000006</v>
      </c>
      <c r="T839" s="184"/>
      <c r="V839" s="140">
        <f t="shared" si="51"/>
        <v>29102</v>
      </c>
    </row>
    <row r="840" spans="1:22" ht="14.15" hidden="1" customHeight="1">
      <c r="A840" s="157">
        <v>27</v>
      </c>
      <c r="B840" s="177" t="s">
        <v>56</v>
      </c>
      <c r="C840" s="177"/>
      <c r="D840" s="142" t="s">
        <v>233</v>
      </c>
      <c r="E840" s="178" t="s">
        <v>1189</v>
      </c>
      <c r="F840" s="179" t="s">
        <v>1190</v>
      </c>
      <c r="G840" s="179" t="s">
        <v>95</v>
      </c>
      <c r="H840" s="179" t="s">
        <v>284</v>
      </c>
      <c r="I840" s="191">
        <v>48.04</v>
      </c>
      <c r="J840" s="495">
        <v>1</v>
      </c>
      <c r="K840" s="495">
        <v>1</v>
      </c>
      <c r="L840" s="181">
        <v>200</v>
      </c>
      <c r="M840" s="181"/>
      <c r="N840" s="182" t="e">
        <f t="shared" si="48"/>
        <v>#DIV/0!</v>
      </c>
      <c r="O840" s="182">
        <f t="shared" si="49"/>
        <v>0</v>
      </c>
      <c r="P840" s="182"/>
      <c r="Q840" s="183">
        <f>IF(L840="nio",0,IF(L840&gt;0,VLOOKUP(G840,'3-Productie normen'!A:M,VLOOKUP(L840,'3-Productie normen'!N:P,2,FALSE),FALSE)))</f>
        <v>0</v>
      </c>
      <c r="R840" s="183">
        <f t="shared" si="50"/>
        <v>0</v>
      </c>
      <c r="S840" s="184">
        <f>VLOOKUP(G840,'3-Productie normen'!A:M,11,FALSE)</f>
        <v>19332.940000000006</v>
      </c>
      <c r="T840" s="184"/>
      <c r="V840" s="140">
        <f t="shared" si="51"/>
        <v>9608</v>
      </c>
    </row>
    <row r="841" spans="1:22" ht="14.15" hidden="1" customHeight="1">
      <c r="A841" s="157">
        <v>28</v>
      </c>
      <c r="B841" s="177" t="s">
        <v>56</v>
      </c>
      <c r="C841" s="177"/>
      <c r="D841" s="142" t="s">
        <v>233</v>
      </c>
      <c r="E841" s="178" t="s">
        <v>1191</v>
      </c>
      <c r="F841" s="179" t="s">
        <v>1188</v>
      </c>
      <c r="G841" s="179" t="s">
        <v>95</v>
      </c>
      <c r="H841" s="179" t="s">
        <v>284</v>
      </c>
      <c r="I841" s="191">
        <v>113.15</v>
      </c>
      <c r="J841" s="495">
        <v>1</v>
      </c>
      <c r="K841" s="495">
        <v>1</v>
      </c>
      <c r="L841" s="181">
        <v>200</v>
      </c>
      <c r="M841" s="181"/>
      <c r="N841" s="182" t="e">
        <f t="shared" ref="N841:N904" si="52">IF(L841="nio",0,IF(L841&gt;0,L841*I841/Q841,0))*J841</f>
        <v>#DIV/0!</v>
      </c>
      <c r="O841" s="182">
        <f t="shared" ref="O841:O904" si="53">IF(M841&gt;0,M841*I841/R841,0)*K841</f>
        <v>0</v>
      </c>
      <c r="P841" s="182"/>
      <c r="Q841" s="183">
        <f>IF(L841="nio",0,IF(L841&gt;0,VLOOKUP(G841,'3-Productie normen'!A:M,VLOOKUP(L841,'3-Productie normen'!N:P,2,FALSE),FALSE)))</f>
        <v>0</v>
      </c>
      <c r="R841" s="183">
        <f t="shared" ref="R841:R904" si="54">IF(M841&gt;0,Q841*$R$7,0)</f>
        <v>0</v>
      </c>
      <c r="S841" s="184">
        <f>VLOOKUP(G841,'3-Productie normen'!A:M,11,FALSE)</f>
        <v>19332.940000000006</v>
      </c>
      <c r="T841" s="184"/>
      <c r="V841" s="140">
        <f t="shared" ref="V841:V904" si="55">SUM(L841:M841)*I841</f>
        <v>22630</v>
      </c>
    </row>
    <row r="842" spans="1:22" ht="14.15" hidden="1" customHeight="1">
      <c r="A842" s="157">
        <v>29</v>
      </c>
      <c r="B842" s="177" t="s">
        <v>56</v>
      </c>
      <c r="C842" s="177"/>
      <c r="D842" s="142" t="s">
        <v>233</v>
      </c>
      <c r="E842" s="178" t="s">
        <v>1192</v>
      </c>
      <c r="F842" s="186" t="s">
        <v>1188</v>
      </c>
      <c r="G842" s="186" t="s">
        <v>95</v>
      </c>
      <c r="H842" s="179" t="s">
        <v>284</v>
      </c>
      <c r="I842" s="191">
        <v>124.21</v>
      </c>
      <c r="J842" s="495">
        <v>1</v>
      </c>
      <c r="K842" s="495">
        <v>1</v>
      </c>
      <c r="L842" s="181">
        <v>200</v>
      </c>
      <c r="M842" s="181"/>
      <c r="N842" s="182" t="e">
        <f t="shared" si="52"/>
        <v>#DIV/0!</v>
      </c>
      <c r="O842" s="182">
        <f t="shared" si="53"/>
        <v>0</v>
      </c>
      <c r="P842" s="182"/>
      <c r="Q842" s="183">
        <f>IF(L842="nio",0,IF(L842&gt;0,VLOOKUP(G842,'3-Productie normen'!A:M,VLOOKUP(L842,'3-Productie normen'!N:P,2,FALSE),FALSE)))</f>
        <v>0</v>
      </c>
      <c r="R842" s="183">
        <f t="shared" si="54"/>
        <v>0</v>
      </c>
      <c r="S842" s="184">
        <f>VLOOKUP(G842,'3-Productie normen'!A:M,11,FALSE)</f>
        <v>19332.940000000006</v>
      </c>
      <c r="T842" s="184"/>
      <c r="V842" s="140">
        <f t="shared" si="55"/>
        <v>24842</v>
      </c>
    </row>
    <row r="843" spans="1:22" ht="14.15" hidden="1" customHeight="1">
      <c r="A843" s="157">
        <v>30</v>
      </c>
      <c r="B843" s="177" t="s">
        <v>56</v>
      </c>
      <c r="C843" s="177"/>
      <c r="D843" s="142" t="s">
        <v>245</v>
      </c>
      <c r="E843" s="178" t="s">
        <v>872</v>
      </c>
      <c r="F843" s="187" t="s">
        <v>223</v>
      </c>
      <c r="G843" s="187" t="s">
        <v>95</v>
      </c>
      <c r="H843" s="188" t="s">
        <v>131</v>
      </c>
      <c r="I843" s="191">
        <v>85.55</v>
      </c>
      <c r="J843" s="495">
        <v>1</v>
      </c>
      <c r="K843" s="495">
        <v>1</v>
      </c>
      <c r="L843" s="181">
        <v>200</v>
      </c>
      <c r="M843" s="181"/>
      <c r="N843" s="182" t="e">
        <f t="shared" si="52"/>
        <v>#DIV/0!</v>
      </c>
      <c r="O843" s="182">
        <f t="shared" si="53"/>
        <v>0</v>
      </c>
      <c r="P843" s="182"/>
      <c r="Q843" s="183">
        <f>IF(L843="nio",0,IF(L843&gt;0,VLOOKUP(G843,'3-Productie normen'!A:M,VLOOKUP(L843,'3-Productie normen'!N:P,2,FALSE),FALSE)))</f>
        <v>0</v>
      </c>
      <c r="R843" s="183">
        <f t="shared" si="54"/>
        <v>0</v>
      </c>
      <c r="S843" s="184">
        <f>VLOOKUP(G843,'3-Productie normen'!A:M,11,FALSE)</f>
        <v>19332.940000000006</v>
      </c>
      <c r="T843" s="184"/>
      <c r="V843" s="140">
        <f t="shared" si="55"/>
        <v>17110</v>
      </c>
    </row>
    <row r="844" spans="1:22" ht="14.15" hidden="1" customHeight="1">
      <c r="A844" s="157">
        <v>31</v>
      </c>
      <c r="B844" s="177" t="s">
        <v>56</v>
      </c>
      <c r="C844" s="177"/>
      <c r="D844" s="192" t="s">
        <v>245</v>
      </c>
      <c r="E844" s="189" t="s">
        <v>652</v>
      </c>
      <c r="F844" s="190" t="s">
        <v>223</v>
      </c>
      <c r="G844" s="190" t="s">
        <v>95</v>
      </c>
      <c r="H844" s="179" t="s">
        <v>131</v>
      </c>
      <c r="I844" s="191">
        <v>105.46</v>
      </c>
      <c r="J844" s="495">
        <v>1</v>
      </c>
      <c r="K844" s="495">
        <v>1</v>
      </c>
      <c r="L844" s="181">
        <v>200</v>
      </c>
      <c r="M844" s="181"/>
      <c r="N844" s="182" t="e">
        <f t="shared" si="52"/>
        <v>#DIV/0!</v>
      </c>
      <c r="O844" s="182">
        <f t="shared" si="53"/>
        <v>0</v>
      </c>
      <c r="P844" s="182"/>
      <c r="Q844" s="183">
        <f>IF(L844="nio",0,IF(L844&gt;0,VLOOKUP(G844,'3-Productie normen'!A:M,VLOOKUP(L844,'3-Productie normen'!N:P,2,FALSE),FALSE)))</f>
        <v>0</v>
      </c>
      <c r="R844" s="183">
        <f t="shared" si="54"/>
        <v>0</v>
      </c>
      <c r="S844" s="184">
        <f>VLOOKUP(G844,'3-Productie normen'!A:M,11,FALSE)</f>
        <v>19332.940000000006</v>
      </c>
      <c r="T844" s="184"/>
      <c r="V844" s="140">
        <f t="shared" si="55"/>
        <v>21092</v>
      </c>
    </row>
    <row r="845" spans="1:22" ht="14.15" hidden="1" customHeight="1">
      <c r="A845" s="157">
        <v>32</v>
      </c>
      <c r="B845" s="177" t="s">
        <v>56</v>
      </c>
      <c r="C845" s="177"/>
      <c r="D845" s="142" t="s">
        <v>245</v>
      </c>
      <c r="E845" s="178" t="s">
        <v>661</v>
      </c>
      <c r="F845" s="179" t="s">
        <v>1176</v>
      </c>
      <c r="G845" s="179" t="s">
        <v>95</v>
      </c>
      <c r="H845" s="179" t="s">
        <v>131</v>
      </c>
      <c r="I845" s="191">
        <v>75.739999999999995</v>
      </c>
      <c r="J845" s="495">
        <v>1</v>
      </c>
      <c r="K845" s="495">
        <v>1</v>
      </c>
      <c r="L845" s="181">
        <v>200</v>
      </c>
      <c r="M845" s="181"/>
      <c r="N845" s="182" t="e">
        <f t="shared" si="52"/>
        <v>#DIV/0!</v>
      </c>
      <c r="O845" s="182">
        <f t="shared" si="53"/>
        <v>0</v>
      </c>
      <c r="P845" s="182"/>
      <c r="Q845" s="183">
        <f>IF(L845="nio",0,IF(L845&gt;0,VLOOKUP(G845,'3-Productie normen'!A:M,VLOOKUP(L845,'3-Productie normen'!N:P,2,FALSE),FALSE)))</f>
        <v>0</v>
      </c>
      <c r="R845" s="183">
        <f t="shared" si="54"/>
        <v>0</v>
      </c>
      <c r="S845" s="184">
        <f>VLOOKUP(G845,'3-Productie normen'!A:M,11,FALSE)</f>
        <v>19332.940000000006</v>
      </c>
      <c r="T845" s="184"/>
      <c r="V845" s="140">
        <f t="shared" si="55"/>
        <v>15147.999999999998</v>
      </c>
    </row>
    <row r="846" spans="1:22" ht="14.15" hidden="1" customHeight="1">
      <c r="A846" s="157">
        <v>33</v>
      </c>
      <c r="B846" s="177" t="s">
        <v>56</v>
      </c>
      <c r="C846" s="177"/>
      <c r="D846" s="142" t="s">
        <v>245</v>
      </c>
      <c r="E846" s="178" t="s">
        <v>665</v>
      </c>
      <c r="F846" s="137" t="s">
        <v>223</v>
      </c>
      <c r="G846" s="137" t="s">
        <v>95</v>
      </c>
      <c r="H846" s="179" t="s">
        <v>131</v>
      </c>
      <c r="I846" s="191">
        <v>57.13</v>
      </c>
      <c r="J846" s="495">
        <v>1</v>
      </c>
      <c r="K846" s="495">
        <v>1</v>
      </c>
      <c r="L846" s="181">
        <v>200</v>
      </c>
      <c r="M846" s="181"/>
      <c r="N846" s="182" t="e">
        <f t="shared" si="52"/>
        <v>#DIV/0!</v>
      </c>
      <c r="O846" s="182">
        <f t="shared" si="53"/>
        <v>0</v>
      </c>
      <c r="P846" s="182"/>
      <c r="Q846" s="183">
        <f>IF(L846="nio",0,IF(L846&gt;0,VLOOKUP(G846,'3-Productie normen'!A:M,VLOOKUP(L846,'3-Productie normen'!N:P,2,FALSE),FALSE)))</f>
        <v>0</v>
      </c>
      <c r="R846" s="183">
        <f t="shared" si="54"/>
        <v>0</v>
      </c>
      <c r="S846" s="184">
        <f>VLOOKUP(G846,'3-Productie normen'!A:M,11,FALSE)</f>
        <v>19332.940000000006</v>
      </c>
      <c r="T846" s="184"/>
      <c r="V846" s="140">
        <f t="shared" si="55"/>
        <v>11426</v>
      </c>
    </row>
    <row r="847" spans="1:22" ht="14.15" hidden="1" customHeight="1">
      <c r="A847" s="157">
        <v>34</v>
      </c>
      <c r="B847" s="177" t="s">
        <v>56</v>
      </c>
      <c r="C847" s="177"/>
      <c r="D847" s="142" t="s">
        <v>245</v>
      </c>
      <c r="E847" s="178" t="s">
        <v>1193</v>
      </c>
      <c r="F847" s="137" t="s">
        <v>598</v>
      </c>
      <c r="G847" s="137" t="s">
        <v>95</v>
      </c>
      <c r="H847" s="179" t="s">
        <v>134</v>
      </c>
      <c r="I847" s="191">
        <v>77.900000000000006</v>
      </c>
      <c r="J847" s="495">
        <v>1</v>
      </c>
      <c r="K847" s="495">
        <v>1</v>
      </c>
      <c r="L847" s="181">
        <v>200</v>
      </c>
      <c r="M847" s="181"/>
      <c r="N847" s="182" t="e">
        <f t="shared" si="52"/>
        <v>#DIV/0!</v>
      </c>
      <c r="O847" s="182">
        <f t="shared" si="53"/>
        <v>0</v>
      </c>
      <c r="P847" s="182"/>
      <c r="Q847" s="183">
        <f>IF(L847="nio",0,IF(L847&gt;0,VLOOKUP(G847,'3-Productie normen'!A:M,VLOOKUP(L847,'3-Productie normen'!N:P,2,FALSE),FALSE)))</f>
        <v>0</v>
      </c>
      <c r="R847" s="183">
        <f t="shared" si="54"/>
        <v>0</v>
      </c>
      <c r="S847" s="184">
        <f>VLOOKUP(G847,'3-Productie normen'!A:M,11,FALSE)</f>
        <v>19332.940000000006</v>
      </c>
      <c r="T847" s="184"/>
      <c r="V847" s="140">
        <f t="shared" si="55"/>
        <v>15580.000000000002</v>
      </c>
    </row>
    <row r="848" spans="1:22" ht="14.15" hidden="1" customHeight="1">
      <c r="A848" s="157">
        <v>35</v>
      </c>
      <c r="B848" s="177" t="s">
        <v>56</v>
      </c>
      <c r="C848" s="177"/>
      <c r="D848" s="142" t="s">
        <v>245</v>
      </c>
      <c r="E848" s="178" t="s">
        <v>1194</v>
      </c>
      <c r="F848" s="137" t="s">
        <v>223</v>
      </c>
      <c r="G848" s="137" t="s">
        <v>95</v>
      </c>
      <c r="H848" s="179" t="s">
        <v>134</v>
      </c>
      <c r="I848" s="191">
        <v>55.19</v>
      </c>
      <c r="J848" s="495">
        <v>1</v>
      </c>
      <c r="K848" s="495">
        <v>1</v>
      </c>
      <c r="L848" s="181">
        <v>200</v>
      </c>
      <c r="M848" s="181"/>
      <c r="N848" s="182" t="e">
        <f t="shared" si="52"/>
        <v>#DIV/0!</v>
      </c>
      <c r="O848" s="182">
        <f t="shared" si="53"/>
        <v>0</v>
      </c>
      <c r="P848" s="182"/>
      <c r="Q848" s="183">
        <f>IF(L848="nio",0,IF(L848&gt;0,VLOOKUP(G848,'3-Productie normen'!A:M,VLOOKUP(L848,'3-Productie normen'!N:P,2,FALSE),FALSE)))</f>
        <v>0</v>
      </c>
      <c r="R848" s="183">
        <f t="shared" si="54"/>
        <v>0</v>
      </c>
      <c r="S848" s="184">
        <f>VLOOKUP(G848,'3-Productie normen'!A:M,11,FALSE)</f>
        <v>19332.940000000006</v>
      </c>
      <c r="T848" s="184"/>
      <c r="V848" s="140">
        <f t="shared" si="55"/>
        <v>11038</v>
      </c>
    </row>
    <row r="849" spans="1:22" ht="14.15" hidden="1" customHeight="1">
      <c r="A849" s="157">
        <v>36</v>
      </c>
      <c r="B849" s="177" t="s">
        <v>56</v>
      </c>
      <c r="C849" s="177"/>
      <c r="D849" s="142" t="s">
        <v>245</v>
      </c>
      <c r="E849" s="178" t="s">
        <v>1195</v>
      </c>
      <c r="F849" s="137" t="s">
        <v>223</v>
      </c>
      <c r="G849" s="137" t="s">
        <v>95</v>
      </c>
      <c r="H849" s="179" t="s">
        <v>134</v>
      </c>
      <c r="I849" s="191">
        <v>61.05</v>
      </c>
      <c r="J849" s="495">
        <v>1</v>
      </c>
      <c r="K849" s="495">
        <v>1</v>
      </c>
      <c r="L849" s="181">
        <v>200</v>
      </c>
      <c r="M849" s="181"/>
      <c r="N849" s="182" t="e">
        <f t="shared" si="52"/>
        <v>#DIV/0!</v>
      </c>
      <c r="O849" s="182">
        <f t="shared" si="53"/>
        <v>0</v>
      </c>
      <c r="P849" s="182"/>
      <c r="Q849" s="183">
        <f>IF(L849="nio",0,IF(L849&gt;0,VLOOKUP(G849,'3-Productie normen'!A:M,VLOOKUP(L849,'3-Productie normen'!N:P,2,FALSE),FALSE)))</f>
        <v>0</v>
      </c>
      <c r="R849" s="183">
        <f t="shared" si="54"/>
        <v>0</v>
      </c>
      <c r="S849" s="184">
        <f>VLOOKUP(G849,'3-Productie normen'!A:M,11,FALSE)</f>
        <v>19332.940000000006</v>
      </c>
      <c r="T849" s="184"/>
      <c r="V849" s="140">
        <f t="shared" si="55"/>
        <v>12210</v>
      </c>
    </row>
    <row r="850" spans="1:22" ht="14.15" hidden="1" customHeight="1">
      <c r="A850" s="157">
        <v>37</v>
      </c>
      <c r="B850" s="177" t="s">
        <v>56</v>
      </c>
      <c r="C850" s="177"/>
      <c r="D850" s="142" t="s">
        <v>249</v>
      </c>
      <c r="E850" s="178" t="s">
        <v>250</v>
      </c>
      <c r="F850" s="137" t="s">
        <v>223</v>
      </c>
      <c r="G850" s="137" t="s">
        <v>95</v>
      </c>
      <c r="H850" s="179" t="s">
        <v>134</v>
      </c>
      <c r="I850" s="191">
        <v>94.61</v>
      </c>
      <c r="J850" s="495">
        <v>1</v>
      </c>
      <c r="K850" s="495">
        <v>1</v>
      </c>
      <c r="L850" s="181">
        <v>200</v>
      </c>
      <c r="M850" s="181"/>
      <c r="N850" s="182" t="e">
        <f t="shared" si="52"/>
        <v>#DIV/0!</v>
      </c>
      <c r="O850" s="182">
        <f t="shared" si="53"/>
        <v>0</v>
      </c>
      <c r="P850" s="182"/>
      <c r="Q850" s="183">
        <f>IF(L850="nio",0,IF(L850&gt;0,VLOOKUP(G850,'3-Productie normen'!A:M,VLOOKUP(L850,'3-Productie normen'!N:P,2,FALSE),FALSE)))</f>
        <v>0</v>
      </c>
      <c r="R850" s="183">
        <f t="shared" si="54"/>
        <v>0</v>
      </c>
      <c r="S850" s="184">
        <f>VLOOKUP(G850,'3-Productie normen'!A:M,11,FALSE)</f>
        <v>19332.940000000006</v>
      </c>
      <c r="T850" s="184"/>
      <c r="V850" s="140">
        <f t="shared" si="55"/>
        <v>18922</v>
      </c>
    </row>
    <row r="851" spans="1:22" ht="14.15" hidden="1" customHeight="1">
      <c r="A851" s="157">
        <v>38</v>
      </c>
      <c r="B851" s="177" t="s">
        <v>56</v>
      </c>
      <c r="C851" s="177"/>
      <c r="D851" s="142" t="s">
        <v>249</v>
      </c>
      <c r="E851" s="178" t="s">
        <v>670</v>
      </c>
      <c r="F851" s="137" t="s">
        <v>1176</v>
      </c>
      <c r="G851" s="137" t="s">
        <v>95</v>
      </c>
      <c r="H851" s="179" t="s">
        <v>134</v>
      </c>
      <c r="I851" s="191">
        <v>87.91</v>
      </c>
      <c r="J851" s="495">
        <v>1</v>
      </c>
      <c r="K851" s="495">
        <v>1</v>
      </c>
      <c r="L851" s="181">
        <v>200</v>
      </c>
      <c r="M851" s="181"/>
      <c r="N851" s="182" t="e">
        <f t="shared" si="52"/>
        <v>#DIV/0!</v>
      </c>
      <c r="O851" s="182">
        <f t="shared" si="53"/>
        <v>0</v>
      </c>
      <c r="P851" s="182"/>
      <c r="Q851" s="183">
        <f>IF(L851="nio",0,IF(L851&gt;0,VLOOKUP(G851,'3-Productie normen'!A:M,VLOOKUP(L851,'3-Productie normen'!N:P,2,FALSE),FALSE)))</f>
        <v>0</v>
      </c>
      <c r="R851" s="183">
        <f t="shared" si="54"/>
        <v>0</v>
      </c>
      <c r="S851" s="184">
        <f>VLOOKUP(G851,'3-Productie normen'!A:M,11,FALSE)</f>
        <v>19332.940000000006</v>
      </c>
      <c r="T851" s="184"/>
      <c r="V851" s="140">
        <f t="shared" si="55"/>
        <v>17582</v>
      </c>
    </row>
    <row r="852" spans="1:22" ht="14.15" hidden="1" customHeight="1">
      <c r="A852" s="157">
        <v>39</v>
      </c>
      <c r="B852" s="177" t="s">
        <v>56</v>
      </c>
      <c r="C852" s="177"/>
      <c r="D852" s="142" t="s">
        <v>249</v>
      </c>
      <c r="E852" s="178" t="s">
        <v>778</v>
      </c>
      <c r="F852" s="137" t="s">
        <v>598</v>
      </c>
      <c r="G852" s="137" t="s">
        <v>95</v>
      </c>
      <c r="H852" s="179" t="s">
        <v>134</v>
      </c>
      <c r="I852" s="191">
        <v>49.58</v>
      </c>
      <c r="J852" s="495">
        <v>1</v>
      </c>
      <c r="K852" s="495">
        <v>1</v>
      </c>
      <c r="L852" s="181">
        <v>200</v>
      </c>
      <c r="M852" s="181"/>
      <c r="N852" s="182" t="e">
        <f t="shared" si="52"/>
        <v>#DIV/0!</v>
      </c>
      <c r="O852" s="182">
        <f t="shared" si="53"/>
        <v>0</v>
      </c>
      <c r="P852" s="182"/>
      <c r="Q852" s="183">
        <f>IF(L852="nio",0,IF(L852&gt;0,VLOOKUP(G852,'3-Productie normen'!A:M,VLOOKUP(L852,'3-Productie normen'!N:P,2,FALSE),FALSE)))</f>
        <v>0</v>
      </c>
      <c r="R852" s="183">
        <f t="shared" si="54"/>
        <v>0</v>
      </c>
      <c r="S852" s="184">
        <f>VLOOKUP(G852,'3-Productie normen'!A:M,11,FALSE)</f>
        <v>19332.940000000006</v>
      </c>
      <c r="T852" s="184"/>
      <c r="V852" s="140">
        <f t="shared" si="55"/>
        <v>9916</v>
      </c>
    </row>
    <row r="853" spans="1:22" ht="14.15" hidden="1" customHeight="1">
      <c r="A853" s="157">
        <v>40</v>
      </c>
      <c r="B853" s="177" t="s">
        <v>56</v>
      </c>
      <c r="C853" s="177"/>
      <c r="D853" s="142" t="s">
        <v>249</v>
      </c>
      <c r="E853" s="178" t="s">
        <v>1196</v>
      </c>
      <c r="F853" s="137" t="s">
        <v>1176</v>
      </c>
      <c r="G853" s="137" t="s">
        <v>95</v>
      </c>
      <c r="H853" s="179" t="s">
        <v>134</v>
      </c>
      <c r="I853" s="191">
        <v>50.76</v>
      </c>
      <c r="J853" s="495">
        <v>1</v>
      </c>
      <c r="K853" s="495">
        <v>1</v>
      </c>
      <c r="L853" s="181">
        <v>200</v>
      </c>
      <c r="M853" s="181"/>
      <c r="N853" s="182" t="e">
        <f t="shared" si="52"/>
        <v>#DIV/0!</v>
      </c>
      <c r="O853" s="182">
        <f t="shared" si="53"/>
        <v>0</v>
      </c>
      <c r="P853" s="182"/>
      <c r="Q853" s="183">
        <f>IF(L853="nio",0,IF(L853&gt;0,VLOOKUP(G853,'3-Productie normen'!A:M,VLOOKUP(L853,'3-Productie normen'!N:P,2,FALSE),FALSE)))</f>
        <v>0</v>
      </c>
      <c r="R853" s="183">
        <f t="shared" si="54"/>
        <v>0</v>
      </c>
      <c r="S853" s="184">
        <f>VLOOKUP(G853,'3-Productie normen'!A:M,11,FALSE)</f>
        <v>19332.940000000006</v>
      </c>
      <c r="T853" s="184"/>
      <c r="V853" s="140">
        <f t="shared" si="55"/>
        <v>10152</v>
      </c>
    </row>
    <row r="854" spans="1:22" ht="14.15" hidden="1" customHeight="1">
      <c r="A854" s="157">
        <v>41</v>
      </c>
      <c r="B854" s="177" t="s">
        <v>56</v>
      </c>
      <c r="C854" s="177"/>
      <c r="D854" s="142" t="s">
        <v>249</v>
      </c>
      <c r="E854" s="178" t="s">
        <v>1197</v>
      </c>
      <c r="F854" s="137" t="s">
        <v>1176</v>
      </c>
      <c r="G854" s="137" t="s">
        <v>95</v>
      </c>
      <c r="H854" s="179" t="s">
        <v>134</v>
      </c>
      <c r="I854" s="191">
        <v>37.72</v>
      </c>
      <c r="J854" s="495">
        <v>1</v>
      </c>
      <c r="K854" s="495">
        <v>1</v>
      </c>
      <c r="L854" s="181">
        <v>200</v>
      </c>
      <c r="M854" s="181"/>
      <c r="N854" s="182" t="e">
        <f t="shared" si="52"/>
        <v>#DIV/0!</v>
      </c>
      <c r="O854" s="182">
        <f t="shared" si="53"/>
        <v>0</v>
      </c>
      <c r="P854" s="182"/>
      <c r="Q854" s="183">
        <f>IF(L854="nio",0,IF(L854&gt;0,VLOOKUP(G854,'3-Productie normen'!A:M,VLOOKUP(L854,'3-Productie normen'!N:P,2,FALSE),FALSE)))</f>
        <v>0</v>
      </c>
      <c r="R854" s="183">
        <f t="shared" si="54"/>
        <v>0</v>
      </c>
      <c r="S854" s="184">
        <f>VLOOKUP(G854,'3-Productie normen'!A:M,11,FALSE)</f>
        <v>19332.940000000006</v>
      </c>
      <c r="T854" s="184"/>
      <c r="V854" s="140">
        <f t="shared" si="55"/>
        <v>7544</v>
      </c>
    </row>
    <row r="855" spans="1:22" ht="14.15" hidden="1" customHeight="1">
      <c r="A855" s="157">
        <v>42</v>
      </c>
      <c r="B855" s="177" t="s">
        <v>56</v>
      </c>
      <c r="C855" s="177"/>
      <c r="D855" s="142" t="s">
        <v>249</v>
      </c>
      <c r="E855" s="178" t="s">
        <v>253</v>
      </c>
      <c r="F855" s="137" t="s">
        <v>592</v>
      </c>
      <c r="G855" s="137" t="s">
        <v>95</v>
      </c>
      <c r="H855" s="179" t="s">
        <v>134</v>
      </c>
      <c r="I855" s="191">
        <v>49.58</v>
      </c>
      <c r="J855" s="495">
        <v>1</v>
      </c>
      <c r="K855" s="495">
        <v>1</v>
      </c>
      <c r="L855" s="181">
        <v>200</v>
      </c>
      <c r="M855" s="181"/>
      <c r="N855" s="182" t="e">
        <f t="shared" si="52"/>
        <v>#DIV/0!</v>
      </c>
      <c r="O855" s="182">
        <f t="shared" si="53"/>
        <v>0</v>
      </c>
      <c r="P855" s="182"/>
      <c r="Q855" s="183">
        <f>IF(L855="nio",0,IF(L855&gt;0,VLOOKUP(G855,'3-Productie normen'!A:M,VLOOKUP(L855,'3-Productie normen'!N:P,2,FALSE),FALSE)))</f>
        <v>0</v>
      </c>
      <c r="R855" s="183">
        <f t="shared" si="54"/>
        <v>0</v>
      </c>
      <c r="S855" s="184">
        <f>VLOOKUP(G855,'3-Productie normen'!A:M,11,FALSE)</f>
        <v>19332.940000000006</v>
      </c>
      <c r="T855" s="184"/>
      <c r="V855" s="140">
        <f t="shared" si="55"/>
        <v>9916</v>
      </c>
    </row>
    <row r="856" spans="1:22" ht="14.15" hidden="1" customHeight="1">
      <c r="A856" s="157">
        <v>43</v>
      </c>
      <c r="B856" s="177" t="s">
        <v>56</v>
      </c>
      <c r="C856" s="177"/>
      <c r="D856" s="142" t="s">
        <v>249</v>
      </c>
      <c r="E856" s="178" t="s">
        <v>1198</v>
      </c>
      <c r="F856" s="137" t="s">
        <v>1199</v>
      </c>
      <c r="G856" s="137" t="s">
        <v>95</v>
      </c>
      <c r="H856" s="179" t="s">
        <v>131</v>
      </c>
      <c r="I856" s="191">
        <v>42.04</v>
      </c>
      <c r="J856" s="495">
        <v>1</v>
      </c>
      <c r="K856" s="495">
        <v>1</v>
      </c>
      <c r="L856" s="181">
        <v>200</v>
      </c>
      <c r="M856" s="181"/>
      <c r="N856" s="182" t="e">
        <f t="shared" si="52"/>
        <v>#DIV/0!</v>
      </c>
      <c r="O856" s="182">
        <f t="shared" si="53"/>
        <v>0</v>
      </c>
      <c r="P856" s="182"/>
      <c r="Q856" s="183">
        <f>IF(L856="nio",0,IF(L856&gt;0,VLOOKUP(G856,'3-Productie normen'!A:M,VLOOKUP(L856,'3-Productie normen'!N:P,2,FALSE),FALSE)))</f>
        <v>0</v>
      </c>
      <c r="R856" s="183">
        <f t="shared" si="54"/>
        <v>0</v>
      </c>
      <c r="S856" s="184">
        <f>VLOOKUP(G856,'3-Productie normen'!A:M,11,FALSE)</f>
        <v>19332.940000000006</v>
      </c>
      <c r="T856" s="184"/>
      <c r="V856" s="140">
        <f t="shared" si="55"/>
        <v>8408</v>
      </c>
    </row>
    <row r="857" spans="1:22" ht="14.15" hidden="1" customHeight="1">
      <c r="A857" s="157">
        <v>44</v>
      </c>
      <c r="B857" s="177" t="s">
        <v>56</v>
      </c>
      <c r="C857" s="177"/>
      <c r="D857" s="142" t="s">
        <v>249</v>
      </c>
      <c r="E857" s="178" t="s">
        <v>1200</v>
      </c>
      <c r="F857" s="137" t="s">
        <v>1201</v>
      </c>
      <c r="G857" s="137" t="s">
        <v>95</v>
      </c>
      <c r="H857" s="179" t="s">
        <v>131</v>
      </c>
      <c r="I857" s="191">
        <v>54.47</v>
      </c>
      <c r="J857" s="495">
        <v>1</v>
      </c>
      <c r="K857" s="495">
        <v>1</v>
      </c>
      <c r="L857" s="181">
        <v>200</v>
      </c>
      <c r="M857" s="181"/>
      <c r="N857" s="182" t="e">
        <f t="shared" si="52"/>
        <v>#DIV/0!</v>
      </c>
      <c r="O857" s="182">
        <f t="shared" si="53"/>
        <v>0</v>
      </c>
      <c r="P857" s="182"/>
      <c r="Q857" s="183">
        <f>IF(L857="nio",0,IF(L857&gt;0,VLOOKUP(G857,'3-Productie normen'!A:M,VLOOKUP(L857,'3-Productie normen'!N:P,2,FALSE),FALSE)))</f>
        <v>0</v>
      </c>
      <c r="R857" s="183">
        <f t="shared" si="54"/>
        <v>0</v>
      </c>
      <c r="S857" s="184">
        <f>VLOOKUP(G857,'3-Productie normen'!A:M,11,FALSE)</f>
        <v>19332.940000000006</v>
      </c>
      <c r="T857" s="184"/>
      <c r="V857" s="140">
        <f t="shared" si="55"/>
        <v>10894</v>
      </c>
    </row>
    <row r="858" spans="1:22" ht="14.15" hidden="1" customHeight="1">
      <c r="A858" s="157">
        <v>45</v>
      </c>
      <c r="B858" s="177" t="s">
        <v>56</v>
      </c>
      <c r="C858" s="177"/>
      <c r="D858" s="142" t="s">
        <v>249</v>
      </c>
      <c r="E858" s="178" t="s">
        <v>1202</v>
      </c>
      <c r="F858" s="177" t="s">
        <v>607</v>
      </c>
      <c r="G858" s="177" t="s">
        <v>95</v>
      </c>
      <c r="H858" s="179" t="s">
        <v>134</v>
      </c>
      <c r="I858" s="180">
        <v>82.01</v>
      </c>
      <c r="J858" s="495">
        <v>1</v>
      </c>
      <c r="K858" s="495">
        <v>1</v>
      </c>
      <c r="L858" s="181">
        <v>200</v>
      </c>
      <c r="M858" s="181"/>
      <c r="N858" s="182" t="e">
        <f t="shared" si="52"/>
        <v>#DIV/0!</v>
      </c>
      <c r="O858" s="182">
        <f t="shared" si="53"/>
        <v>0</v>
      </c>
      <c r="P858" s="182"/>
      <c r="Q858" s="183">
        <f>IF(L858="nio",0,IF(L858&gt;0,VLOOKUP(G858,'3-Productie normen'!A:M,VLOOKUP(L858,'3-Productie normen'!N:P,2,FALSE),FALSE)))</f>
        <v>0</v>
      </c>
      <c r="R858" s="183">
        <f t="shared" si="54"/>
        <v>0</v>
      </c>
      <c r="S858" s="184">
        <f>VLOOKUP(G858,'3-Productie normen'!A:M,11,FALSE)</f>
        <v>19332.940000000006</v>
      </c>
      <c r="T858" s="184"/>
      <c r="V858" s="140">
        <f t="shared" si="55"/>
        <v>16402</v>
      </c>
    </row>
    <row r="859" spans="1:22" ht="14.15" hidden="1" customHeight="1">
      <c r="A859" s="157">
        <v>46</v>
      </c>
      <c r="B859" s="177" t="s">
        <v>56</v>
      </c>
      <c r="C859" s="177"/>
      <c r="D859" s="142" t="s">
        <v>249</v>
      </c>
      <c r="E859" s="178" t="s">
        <v>1203</v>
      </c>
      <c r="F859" s="177" t="s">
        <v>223</v>
      </c>
      <c r="G859" s="177" t="s">
        <v>95</v>
      </c>
      <c r="H859" s="179" t="s">
        <v>134</v>
      </c>
      <c r="I859" s="180">
        <v>60.37</v>
      </c>
      <c r="J859" s="495">
        <v>1</v>
      </c>
      <c r="K859" s="495">
        <v>1</v>
      </c>
      <c r="L859" s="181">
        <v>200</v>
      </c>
      <c r="M859" s="181"/>
      <c r="N859" s="182" t="e">
        <f t="shared" si="52"/>
        <v>#DIV/0!</v>
      </c>
      <c r="O859" s="182">
        <f t="shared" si="53"/>
        <v>0</v>
      </c>
      <c r="P859" s="182"/>
      <c r="Q859" s="183">
        <f>IF(L859="nio",0,IF(L859&gt;0,VLOOKUP(G859,'3-Productie normen'!A:M,VLOOKUP(L859,'3-Productie normen'!N:P,2,FALSE),FALSE)))</f>
        <v>0</v>
      </c>
      <c r="R859" s="183">
        <f t="shared" si="54"/>
        <v>0</v>
      </c>
      <c r="S859" s="184">
        <f>VLOOKUP(G859,'3-Productie normen'!A:M,11,FALSE)</f>
        <v>19332.940000000006</v>
      </c>
      <c r="T859" s="184"/>
      <c r="V859" s="140">
        <f t="shared" si="55"/>
        <v>12074</v>
      </c>
    </row>
    <row r="860" spans="1:22" ht="14.15" hidden="1" customHeight="1">
      <c r="A860" s="157">
        <v>47</v>
      </c>
      <c r="B860" s="177" t="s">
        <v>56</v>
      </c>
      <c r="C860" s="177"/>
      <c r="D860" s="142" t="s">
        <v>265</v>
      </c>
      <c r="E860" s="178" t="s">
        <v>880</v>
      </c>
      <c r="F860" s="177" t="s">
        <v>1204</v>
      </c>
      <c r="G860" s="177" t="s">
        <v>95</v>
      </c>
      <c r="H860" s="179" t="s">
        <v>134</v>
      </c>
      <c r="I860" s="180">
        <v>89.96</v>
      </c>
      <c r="J860" s="495">
        <v>1</v>
      </c>
      <c r="K860" s="495">
        <v>1</v>
      </c>
      <c r="L860" s="181">
        <v>200</v>
      </c>
      <c r="M860" s="181"/>
      <c r="N860" s="182" t="e">
        <f t="shared" si="52"/>
        <v>#DIV/0!</v>
      </c>
      <c r="O860" s="182">
        <f t="shared" si="53"/>
        <v>0</v>
      </c>
      <c r="P860" s="182"/>
      <c r="Q860" s="183">
        <f>IF(L860="nio",0,IF(L860&gt;0,VLOOKUP(G860,'3-Productie normen'!A:M,VLOOKUP(L860,'3-Productie normen'!N:P,2,FALSE),FALSE)))</f>
        <v>0</v>
      </c>
      <c r="R860" s="183">
        <f t="shared" si="54"/>
        <v>0</v>
      </c>
      <c r="S860" s="184">
        <f>VLOOKUP(G860,'3-Productie normen'!A:M,11,FALSE)</f>
        <v>19332.940000000006</v>
      </c>
      <c r="T860" s="184"/>
      <c r="V860" s="140">
        <f t="shared" si="55"/>
        <v>17992</v>
      </c>
    </row>
    <row r="861" spans="1:22" ht="14.15" hidden="1" customHeight="1">
      <c r="A861" s="157">
        <v>48</v>
      </c>
      <c r="B861" s="177" t="s">
        <v>56</v>
      </c>
      <c r="C861" s="177"/>
      <c r="D861" s="142" t="s">
        <v>265</v>
      </c>
      <c r="E861" s="178" t="s">
        <v>682</v>
      </c>
      <c r="F861" s="179" t="s">
        <v>592</v>
      </c>
      <c r="G861" s="179" t="s">
        <v>95</v>
      </c>
      <c r="H861" s="179" t="s">
        <v>134</v>
      </c>
      <c r="I861" s="180">
        <v>82.25</v>
      </c>
      <c r="J861" s="495">
        <v>1</v>
      </c>
      <c r="K861" s="495">
        <v>1</v>
      </c>
      <c r="L861" s="181">
        <v>200</v>
      </c>
      <c r="M861" s="181"/>
      <c r="N861" s="182" t="e">
        <f t="shared" si="52"/>
        <v>#DIV/0!</v>
      </c>
      <c r="O861" s="182">
        <f t="shared" si="53"/>
        <v>0</v>
      </c>
      <c r="P861" s="182"/>
      <c r="Q861" s="183">
        <f>IF(L861="nio",0,IF(L861&gt;0,VLOOKUP(G861,'3-Productie normen'!A:M,VLOOKUP(L861,'3-Productie normen'!N:P,2,FALSE),FALSE)))</f>
        <v>0</v>
      </c>
      <c r="R861" s="183">
        <f t="shared" si="54"/>
        <v>0</v>
      </c>
      <c r="S861" s="184">
        <f>VLOOKUP(G861,'3-Productie normen'!A:M,11,FALSE)</f>
        <v>19332.940000000006</v>
      </c>
      <c r="T861" s="184"/>
      <c r="V861" s="140">
        <f t="shared" si="55"/>
        <v>16450</v>
      </c>
    </row>
    <row r="862" spans="1:22" ht="14.15" hidden="1" customHeight="1">
      <c r="A862" s="157">
        <v>49</v>
      </c>
      <c r="B862" s="177" t="s">
        <v>56</v>
      </c>
      <c r="C862" s="177"/>
      <c r="D862" s="142" t="s">
        <v>265</v>
      </c>
      <c r="E862" s="178" t="s">
        <v>1205</v>
      </c>
      <c r="F862" s="179" t="s">
        <v>592</v>
      </c>
      <c r="G862" s="179" t="s">
        <v>95</v>
      </c>
      <c r="H862" s="179" t="s">
        <v>134</v>
      </c>
      <c r="I862" s="180">
        <v>82.25</v>
      </c>
      <c r="J862" s="495">
        <v>1</v>
      </c>
      <c r="K862" s="495">
        <v>1</v>
      </c>
      <c r="L862" s="181">
        <v>200</v>
      </c>
      <c r="M862" s="181"/>
      <c r="N862" s="182" t="e">
        <f t="shared" si="52"/>
        <v>#DIV/0!</v>
      </c>
      <c r="O862" s="182">
        <f t="shared" si="53"/>
        <v>0</v>
      </c>
      <c r="P862" s="182"/>
      <c r="Q862" s="183">
        <f>IF(L862="nio",0,IF(L862&gt;0,VLOOKUP(G862,'3-Productie normen'!A:M,VLOOKUP(L862,'3-Productie normen'!N:P,2,FALSE),FALSE)))</f>
        <v>0</v>
      </c>
      <c r="R862" s="183">
        <f t="shared" si="54"/>
        <v>0</v>
      </c>
      <c r="S862" s="184">
        <f>VLOOKUP(G862,'3-Productie normen'!A:M,11,FALSE)</f>
        <v>19332.940000000006</v>
      </c>
      <c r="T862" s="184"/>
      <c r="V862" s="140">
        <f t="shared" si="55"/>
        <v>16450</v>
      </c>
    </row>
    <row r="863" spans="1:22" ht="14.15" hidden="1" customHeight="1">
      <c r="A863" s="157">
        <v>50</v>
      </c>
      <c r="B863" s="177" t="s">
        <v>56</v>
      </c>
      <c r="C863" s="177"/>
      <c r="D863" s="142" t="s">
        <v>265</v>
      </c>
      <c r="E863" s="178" t="s">
        <v>1206</v>
      </c>
      <c r="F863" s="179" t="s">
        <v>598</v>
      </c>
      <c r="G863" s="179" t="s">
        <v>95</v>
      </c>
      <c r="H863" s="179" t="s">
        <v>134</v>
      </c>
      <c r="I863" s="180">
        <v>50.94</v>
      </c>
      <c r="J863" s="495">
        <v>1</v>
      </c>
      <c r="K863" s="495">
        <v>1</v>
      </c>
      <c r="L863" s="181">
        <v>200</v>
      </c>
      <c r="M863" s="181"/>
      <c r="N863" s="182" t="e">
        <f t="shared" si="52"/>
        <v>#DIV/0!</v>
      </c>
      <c r="O863" s="182">
        <f t="shared" si="53"/>
        <v>0</v>
      </c>
      <c r="P863" s="182"/>
      <c r="Q863" s="183">
        <f>IF(L863="nio",0,IF(L863&gt;0,VLOOKUP(G863,'3-Productie normen'!A:M,VLOOKUP(L863,'3-Productie normen'!N:P,2,FALSE),FALSE)))</f>
        <v>0</v>
      </c>
      <c r="R863" s="183">
        <f t="shared" si="54"/>
        <v>0</v>
      </c>
      <c r="S863" s="184">
        <f>VLOOKUP(G863,'3-Productie normen'!A:M,11,FALSE)</f>
        <v>19332.940000000006</v>
      </c>
      <c r="T863" s="184"/>
      <c r="V863" s="140">
        <f t="shared" si="55"/>
        <v>10188</v>
      </c>
    </row>
    <row r="864" spans="1:22" ht="14.15" hidden="1" customHeight="1">
      <c r="A864" s="157">
        <v>51</v>
      </c>
      <c r="B864" s="177" t="s">
        <v>56</v>
      </c>
      <c r="C864" s="177"/>
      <c r="D864" s="142" t="s">
        <v>265</v>
      </c>
      <c r="E864" s="178" t="s">
        <v>1207</v>
      </c>
      <c r="F864" s="179" t="s">
        <v>592</v>
      </c>
      <c r="G864" s="179" t="s">
        <v>95</v>
      </c>
      <c r="H864" s="179" t="s">
        <v>134</v>
      </c>
      <c r="I864" s="180">
        <v>82.25</v>
      </c>
      <c r="J864" s="495">
        <v>1</v>
      </c>
      <c r="K864" s="495">
        <v>1</v>
      </c>
      <c r="L864" s="181">
        <v>200</v>
      </c>
      <c r="M864" s="181"/>
      <c r="N864" s="182" t="e">
        <f t="shared" si="52"/>
        <v>#DIV/0!</v>
      </c>
      <c r="O864" s="182">
        <f t="shared" si="53"/>
        <v>0</v>
      </c>
      <c r="P864" s="182"/>
      <c r="Q864" s="183">
        <f>IF(L864="nio",0,IF(L864&gt;0,VLOOKUP(G864,'3-Productie normen'!A:M,VLOOKUP(L864,'3-Productie normen'!N:P,2,FALSE),FALSE)))</f>
        <v>0</v>
      </c>
      <c r="R864" s="183">
        <f t="shared" si="54"/>
        <v>0</v>
      </c>
      <c r="S864" s="184">
        <f>VLOOKUP(G864,'3-Productie normen'!A:M,11,FALSE)</f>
        <v>19332.940000000006</v>
      </c>
      <c r="T864" s="184"/>
      <c r="V864" s="140">
        <f t="shared" si="55"/>
        <v>16450</v>
      </c>
    </row>
    <row r="865" spans="1:22" ht="14.15" hidden="1" customHeight="1">
      <c r="A865" s="157">
        <v>52</v>
      </c>
      <c r="B865" s="177" t="s">
        <v>56</v>
      </c>
      <c r="C865" s="177"/>
      <c r="D865" s="142" t="s">
        <v>265</v>
      </c>
      <c r="E865" s="178" t="s">
        <v>1208</v>
      </c>
      <c r="F865" s="186" t="s">
        <v>1176</v>
      </c>
      <c r="G865" s="186" t="s">
        <v>95</v>
      </c>
      <c r="H865" s="179" t="s">
        <v>134</v>
      </c>
      <c r="I865" s="180">
        <v>72.7</v>
      </c>
      <c r="J865" s="495">
        <v>1</v>
      </c>
      <c r="K865" s="495">
        <v>1</v>
      </c>
      <c r="L865" s="181">
        <v>200</v>
      </c>
      <c r="M865" s="181"/>
      <c r="N865" s="182" t="e">
        <f t="shared" si="52"/>
        <v>#DIV/0!</v>
      </c>
      <c r="O865" s="182">
        <f t="shared" si="53"/>
        <v>0</v>
      </c>
      <c r="P865" s="182"/>
      <c r="Q865" s="183">
        <f>IF(L865="nio",0,IF(L865&gt;0,VLOOKUP(G865,'3-Productie normen'!A:M,VLOOKUP(L865,'3-Productie normen'!N:P,2,FALSE),FALSE)))</f>
        <v>0</v>
      </c>
      <c r="R865" s="183">
        <f t="shared" si="54"/>
        <v>0</v>
      </c>
      <c r="S865" s="184">
        <f>VLOOKUP(G865,'3-Productie normen'!A:M,11,FALSE)</f>
        <v>19332.940000000006</v>
      </c>
      <c r="T865" s="184"/>
      <c r="V865" s="140">
        <f t="shared" si="55"/>
        <v>14540</v>
      </c>
    </row>
    <row r="866" spans="1:22" ht="14.15" hidden="1" customHeight="1">
      <c r="A866" s="157">
        <v>53</v>
      </c>
      <c r="B866" s="177" t="s">
        <v>56</v>
      </c>
      <c r="C866" s="177"/>
      <c r="D866" s="142" t="s">
        <v>265</v>
      </c>
      <c r="E866" s="178" t="s">
        <v>1209</v>
      </c>
      <c r="F866" s="187" t="s">
        <v>1176</v>
      </c>
      <c r="G866" s="187" t="s">
        <v>95</v>
      </c>
      <c r="H866" s="188" t="s">
        <v>134</v>
      </c>
      <c r="I866" s="180">
        <v>114.01</v>
      </c>
      <c r="J866" s="495">
        <v>1</v>
      </c>
      <c r="K866" s="495">
        <v>1</v>
      </c>
      <c r="L866" s="181">
        <v>200</v>
      </c>
      <c r="M866" s="181"/>
      <c r="N866" s="182" t="e">
        <f t="shared" si="52"/>
        <v>#DIV/0!</v>
      </c>
      <c r="O866" s="182">
        <f t="shared" si="53"/>
        <v>0</v>
      </c>
      <c r="P866" s="182"/>
      <c r="Q866" s="183">
        <f>IF(L866="nio",0,IF(L866&gt;0,VLOOKUP(G866,'3-Productie normen'!A:M,VLOOKUP(L866,'3-Productie normen'!N:P,2,FALSE),FALSE)))</f>
        <v>0</v>
      </c>
      <c r="R866" s="183">
        <f t="shared" si="54"/>
        <v>0</v>
      </c>
      <c r="S866" s="184">
        <f>VLOOKUP(G866,'3-Productie normen'!A:M,11,FALSE)</f>
        <v>19332.940000000006</v>
      </c>
      <c r="T866" s="184"/>
      <c r="V866" s="140">
        <f t="shared" si="55"/>
        <v>22802</v>
      </c>
    </row>
    <row r="867" spans="1:22" ht="14.15" hidden="1" customHeight="1">
      <c r="A867" s="157">
        <v>54</v>
      </c>
      <c r="B867" s="177" t="s">
        <v>56</v>
      </c>
      <c r="C867" s="177"/>
      <c r="D867" s="192" t="s">
        <v>265</v>
      </c>
      <c r="E867" s="189" t="s">
        <v>1210</v>
      </c>
      <c r="F867" s="190" t="s">
        <v>1176</v>
      </c>
      <c r="G867" s="190" t="s">
        <v>95</v>
      </c>
      <c r="H867" s="179" t="s">
        <v>134</v>
      </c>
      <c r="I867" s="180">
        <v>43.67</v>
      </c>
      <c r="J867" s="495">
        <v>1</v>
      </c>
      <c r="K867" s="495">
        <v>1</v>
      </c>
      <c r="L867" s="181">
        <v>200</v>
      </c>
      <c r="M867" s="181"/>
      <c r="N867" s="182" t="e">
        <f t="shared" si="52"/>
        <v>#DIV/0!</v>
      </c>
      <c r="O867" s="182">
        <f t="shared" si="53"/>
        <v>0</v>
      </c>
      <c r="P867" s="182"/>
      <c r="Q867" s="183">
        <f>IF(L867="nio",0,IF(L867&gt;0,VLOOKUP(G867,'3-Productie normen'!A:M,VLOOKUP(L867,'3-Productie normen'!N:P,2,FALSE),FALSE)))</f>
        <v>0</v>
      </c>
      <c r="R867" s="183">
        <f t="shared" si="54"/>
        <v>0</v>
      </c>
      <c r="S867" s="184">
        <f>VLOOKUP(G867,'3-Productie normen'!A:M,11,FALSE)</f>
        <v>19332.940000000006</v>
      </c>
      <c r="T867" s="184"/>
      <c r="V867" s="140">
        <f t="shared" si="55"/>
        <v>8734</v>
      </c>
    </row>
    <row r="868" spans="1:22" ht="14.15" hidden="1" customHeight="1">
      <c r="A868" s="157">
        <v>55</v>
      </c>
      <c r="B868" s="177" t="s">
        <v>56</v>
      </c>
      <c r="C868" s="177"/>
      <c r="D868" s="142" t="s">
        <v>279</v>
      </c>
      <c r="E868" s="178" t="s">
        <v>791</v>
      </c>
      <c r="F868" s="179" t="s">
        <v>1176</v>
      </c>
      <c r="G868" s="179" t="s">
        <v>95</v>
      </c>
      <c r="H868" s="179" t="s">
        <v>134</v>
      </c>
      <c r="I868" s="180">
        <v>68.239999999999995</v>
      </c>
      <c r="J868" s="495">
        <v>1</v>
      </c>
      <c r="K868" s="495">
        <v>1</v>
      </c>
      <c r="L868" s="181">
        <v>200</v>
      </c>
      <c r="M868" s="181"/>
      <c r="N868" s="182" t="e">
        <f t="shared" si="52"/>
        <v>#DIV/0!</v>
      </c>
      <c r="O868" s="182">
        <f t="shared" si="53"/>
        <v>0</v>
      </c>
      <c r="P868" s="182"/>
      <c r="Q868" s="183">
        <f>IF(L868="nio",0,IF(L868&gt;0,VLOOKUP(G868,'3-Productie normen'!A:M,VLOOKUP(L868,'3-Productie normen'!N:P,2,FALSE),FALSE)))</f>
        <v>0</v>
      </c>
      <c r="R868" s="183">
        <f t="shared" si="54"/>
        <v>0</v>
      </c>
      <c r="S868" s="184">
        <f>VLOOKUP(G868,'3-Productie normen'!A:M,11,FALSE)</f>
        <v>19332.940000000006</v>
      </c>
      <c r="T868" s="184"/>
      <c r="V868" s="140">
        <f t="shared" si="55"/>
        <v>13647.999999999998</v>
      </c>
    </row>
    <row r="869" spans="1:22" ht="14.15" hidden="1" customHeight="1">
      <c r="A869" s="157">
        <v>56</v>
      </c>
      <c r="B869" s="177" t="s">
        <v>56</v>
      </c>
      <c r="C869" s="177"/>
      <c r="D869" s="142" t="s">
        <v>188</v>
      </c>
      <c r="E869" s="178" t="s">
        <v>1211</v>
      </c>
      <c r="F869" s="137" t="s">
        <v>1212</v>
      </c>
      <c r="G869" s="137" t="s">
        <v>98</v>
      </c>
      <c r="H869" s="179" t="s">
        <v>134</v>
      </c>
      <c r="I869" s="180">
        <v>15.67</v>
      </c>
      <c r="J869" s="495">
        <v>1</v>
      </c>
      <c r="K869" s="495">
        <v>1</v>
      </c>
      <c r="L869" s="181">
        <v>40</v>
      </c>
      <c r="M869" s="181"/>
      <c r="N869" s="182" t="e">
        <f t="shared" si="52"/>
        <v>#DIV/0!</v>
      </c>
      <c r="O869" s="182">
        <f t="shared" si="53"/>
        <v>0</v>
      </c>
      <c r="P869" s="182"/>
      <c r="Q869" s="183">
        <f>IF(L869="nio",0,IF(L869&gt;0,VLOOKUP(G869,'3-Productie normen'!A:M,VLOOKUP(L869,'3-Productie normen'!N:P,2,FALSE),FALSE)))</f>
        <v>0</v>
      </c>
      <c r="R869" s="183">
        <f t="shared" si="54"/>
        <v>0</v>
      </c>
      <c r="S869" s="184">
        <f>VLOOKUP(G869,'3-Productie normen'!A:M,11,FALSE)</f>
        <v>150.30000000000001</v>
      </c>
      <c r="T869" s="184"/>
      <c r="V869" s="140">
        <f t="shared" si="55"/>
        <v>626.79999999999995</v>
      </c>
    </row>
    <row r="870" spans="1:22" ht="14.15" hidden="1" customHeight="1">
      <c r="A870" s="157">
        <v>57</v>
      </c>
      <c r="B870" s="177" t="s">
        <v>56</v>
      </c>
      <c r="C870" s="177"/>
      <c r="D870" s="142" t="s">
        <v>188</v>
      </c>
      <c r="E870" s="178" t="s">
        <v>199</v>
      </c>
      <c r="F870" s="137" t="s">
        <v>371</v>
      </c>
      <c r="G870" s="137" t="s">
        <v>99</v>
      </c>
      <c r="H870" s="179" t="s">
        <v>134</v>
      </c>
      <c r="I870" s="180">
        <v>33.590000000000003</v>
      </c>
      <c r="J870" s="495">
        <v>1</v>
      </c>
      <c r="K870" s="495">
        <v>1</v>
      </c>
      <c r="L870" s="181">
        <v>200</v>
      </c>
      <c r="M870" s="181"/>
      <c r="N870" s="182" t="e">
        <f t="shared" si="52"/>
        <v>#DIV/0!</v>
      </c>
      <c r="O870" s="182">
        <f t="shared" si="53"/>
        <v>0</v>
      </c>
      <c r="P870" s="182"/>
      <c r="Q870" s="183">
        <f>IF(L870="nio",0,IF(L870&gt;0,VLOOKUP(G870,'3-Productie normen'!A:M,VLOOKUP(L870,'3-Productie normen'!N:P,2,FALSE),FALSE)))</f>
        <v>0</v>
      </c>
      <c r="R870" s="183">
        <f t="shared" si="54"/>
        <v>0</v>
      </c>
      <c r="S870" s="184">
        <f>VLOOKUP(G870,'3-Productie normen'!A:M,11,FALSE)</f>
        <v>1634.0300000000004</v>
      </c>
      <c r="T870" s="184"/>
      <c r="V870" s="140">
        <f t="shared" si="55"/>
        <v>6718.0000000000009</v>
      </c>
    </row>
    <row r="871" spans="1:22" ht="14.15" hidden="1" customHeight="1">
      <c r="A871" s="157">
        <v>58</v>
      </c>
      <c r="B871" s="177" t="s">
        <v>56</v>
      </c>
      <c r="C871" s="177"/>
      <c r="D871" s="142" t="s">
        <v>419</v>
      </c>
      <c r="E871" s="178" t="s">
        <v>584</v>
      </c>
      <c r="F871" s="137" t="s">
        <v>1213</v>
      </c>
      <c r="G871" s="137" t="s">
        <v>99</v>
      </c>
      <c r="H871" s="179" t="s">
        <v>284</v>
      </c>
      <c r="I871" s="180">
        <v>208.42</v>
      </c>
      <c r="J871" s="495">
        <v>1</v>
      </c>
      <c r="K871" s="495">
        <v>1</v>
      </c>
      <c r="L871" s="181">
        <v>200</v>
      </c>
      <c r="M871" s="181"/>
      <c r="N871" s="182" t="e">
        <f t="shared" si="52"/>
        <v>#DIV/0!</v>
      </c>
      <c r="O871" s="182">
        <f t="shared" si="53"/>
        <v>0</v>
      </c>
      <c r="P871" s="182"/>
      <c r="Q871" s="183">
        <f>IF(L871="nio",0,IF(L871&gt;0,VLOOKUP(G871,'3-Productie normen'!A:M,VLOOKUP(L871,'3-Productie normen'!N:P,2,FALSE),FALSE)))</f>
        <v>0</v>
      </c>
      <c r="R871" s="183">
        <f t="shared" si="54"/>
        <v>0</v>
      </c>
      <c r="S871" s="184">
        <f>VLOOKUP(G871,'3-Productie normen'!A:M,11,FALSE)</f>
        <v>1634.0300000000004</v>
      </c>
      <c r="T871" s="184"/>
      <c r="V871" s="140">
        <f t="shared" si="55"/>
        <v>41684</v>
      </c>
    </row>
    <row r="872" spans="1:22" ht="14.15" hidden="1" customHeight="1">
      <c r="A872" s="157">
        <v>59</v>
      </c>
      <c r="B872" s="177" t="s">
        <v>56</v>
      </c>
      <c r="C872" s="177"/>
      <c r="D872" s="142" t="s">
        <v>128</v>
      </c>
      <c r="E872" s="178" t="s">
        <v>132</v>
      </c>
      <c r="F872" s="137" t="s">
        <v>1214</v>
      </c>
      <c r="G872" s="137" t="s">
        <v>101</v>
      </c>
      <c r="H872" s="179" t="s">
        <v>288</v>
      </c>
      <c r="I872" s="180">
        <v>28.38</v>
      </c>
      <c r="J872" s="495">
        <v>1</v>
      </c>
      <c r="K872" s="495">
        <v>1</v>
      </c>
      <c r="L872" s="181">
        <v>200</v>
      </c>
      <c r="M872" s="181"/>
      <c r="N872" s="182" t="e">
        <f t="shared" si="52"/>
        <v>#DIV/0!</v>
      </c>
      <c r="O872" s="182">
        <f t="shared" si="53"/>
        <v>0</v>
      </c>
      <c r="P872" s="182"/>
      <c r="Q872" s="183">
        <f>IF(L872="nio",0,IF(L872&gt;0,VLOOKUP(G872,'3-Productie normen'!A:M,VLOOKUP(L872,'3-Productie normen'!N:P,2,FALSE),FALSE)))</f>
        <v>0</v>
      </c>
      <c r="R872" s="183">
        <f t="shared" si="54"/>
        <v>0</v>
      </c>
      <c r="S872" s="184">
        <f>VLOOKUP(G872,'3-Productie normen'!A:M,11,FALSE)</f>
        <v>8501.0999999999985</v>
      </c>
      <c r="T872" s="184"/>
      <c r="V872" s="140">
        <f t="shared" si="55"/>
        <v>5676</v>
      </c>
    </row>
    <row r="873" spans="1:22" ht="14.15" hidden="1" customHeight="1">
      <c r="A873" s="157">
        <v>60</v>
      </c>
      <c r="B873" s="177" t="s">
        <v>56</v>
      </c>
      <c r="C873" s="177"/>
      <c r="D873" s="142" t="s">
        <v>128</v>
      </c>
      <c r="E873" s="178" t="s">
        <v>137</v>
      </c>
      <c r="F873" s="137" t="s">
        <v>1215</v>
      </c>
      <c r="G873" s="137" t="s">
        <v>101</v>
      </c>
      <c r="H873" s="179" t="s">
        <v>288</v>
      </c>
      <c r="I873" s="180">
        <v>155.86000000000001</v>
      </c>
      <c r="J873" s="495">
        <v>1</v>
      </c>
      <c r="K873" s="495">
        <v>1</v>
      </c>
      <c r="L873" s="181">
        <v>200</v>
      </c>
      <c r="M873" s="181"/>
      <c r="N873" s="182" t="e">
        <f t="shared" si="52"/>
        <v>#DIV/0!</v>
      </c>
      <c r="O873" s="182">
        <f t="shared" si="53"/>
        <v>0</v>
      </c>
      <c r="P873" s="182"/>
      <c r="Q873" s="183">
        <f>IF(L873="nio",0,IF(L873&gt;0,VLOOKUP(G873,'3-Productie normen'!A:M,VLOOKUP(L873,'3-Productie normen'!N:P,2,FALSE),FALSE)))</f>
        <v>0</v>
      </c>
      <c r="R873" s="183">
        <f t="shared" si="54"/>
        <v>0</v>
      </c>
      <c r="S873" s="184">
        <f>VLOOKUP(G873,'3-Productie normen'!A:M,11,FALSE)</f>
        <v>8501.0999999999985</v>
      </c>
      <c r="T873" s="184"/>
      <c r="V873" s="140">
        <f t="shared" si="55"/>
        <v>31172.000000000004</v>
      </c>
    </row>
    <row r="874" spans="1:22" ht="14.15" hidden="1" customHeight="1">
      <c r="A874" s="157">
        <v>61</v>
      </c>
      <c r="B874" s="177" t="s">
        <v>56</v>
      </c>
      <c r="C874" s="177"/>
      <c r="D874" s="142" t="s">
        <v>128</v>
      </c>
      <c r="E874" s="178" t="s">
        <v>138</v>
      </c>
      <c r="F874" s="137" t="s">
        <v>1216</v>
      </c>
      <c r="G874" s="137" t="s">
        <v>101</v>
      </c>
      <c r="H874" s="179" t="s">
        <v>288</v>
      </c>
      <c r="I874" s="180">
        <v>18.670000000000002</v>
      </c>
      <c r="J874" s="495">
        <v>1</v>
      </c>
      <c r="K874" s="495">
        <v>1</v>
      </c>
      <c r="L874" s="181">
        <v>200</v>
      </c>
      <c r="M874" s="181"/>
      <c r="N874" s="182" t="e">
        <f t="shared" si="52"/>
        <v>#DIV/0!</v>
      </c>
      <c r="O874" s="182">
        <f t="shared" si="53"/>
        <v>0</v>
      </c>
      <c r="P874" s="182"/>
      <c r="Q874" s="183">
        <f>IF(L874="nio",0,IF(L874&gt;0,VLOOKUP(G874,'3-Productie normen'!A:M,VLOOKUP(L874,'3-Productie normen'!N:P,2,FALSE),FALSE)))</f>
        <v>0</v>
      </c>
      <c r="R874" s="183">
        <f t="shared" si="54"/>
        <v>0</v>
      </c>
      <c r="S874" s="184">
        <f>VLOOKUP(G874,'3-Productie normen'!A:M,11,FALSE)</f>
        <v>8501.0999999999985</v>
      </c>
      <c r="T874" s="184"/>
      <c r="V874" s="140">
        <f t="shared" si="55"/>
        <v>3734.0000000000005</v>
      </c>
    </row>
    <row r="875" spans="1:22" ht="14.15" hidden="1" customHeight="1">
      <c r="A875" s="157">
        <v>62</v>
      </c>
      <c r="B875" s="177" t="s">
        <v>56</v>
      </c>
      <c r="C875" s="177"/>
      <c r="D875" s="142" t="s">
        <v>128</v>
      </c>
      <c r="E875" s="178" t="s">
        <v>140</v>
      </c>
      <c r="F875" s="137" t="s">
        <v>1181</v>
      </c>
      <c r="G875" s="137" t="s">
        <v>101</v>
      </c>
      <c r="H875" s="179" t="s">
        <v>134</v>
      </c>
      <c r="I875" s="180">
        <v>74.56</v>
      </c>
      <c r="J875" s="495">
        <v>1</v>
      </c>
      <c r="K875" s="495">
        <v>1</v>
      </c>
      <c r="L875" s="181">
        <v>200</v>
      </c>
      <c r="M875" s="181"/>
      <c r="N875" s="182" t="e">
        <f t="shared" si="52"/>
        <v>#DIV/0!</v>
      </c>
      <c r="O875" s="182">
        <f t="shared" si="53"/>
        <v>0</v>
      </c>
      <c r="P875" s="182"/>
      <c r="Q875" s="183">
        <f>IF(L875="nio",0,IF(L875&gt;0,VLOOKUP(G875,'3-Productie normen'!A:M,VLOOKUP(L875,'3-Productie normen'!N:P,2,FALSE),FALSE)))</f>
        <v>0</v>
      </c>
      <c r="R875" s="183">
        <f t="shared" si="54"/>
        <v>0</v>
      </c>
      <c r="S875" s="184">
        <f>VLOOKUP(G875,'3-Productie normen'!A:M,11,FALSE)</f>
        <v>8501.0999999999985</v>
      </c>
      <c r="T875" s="184"/>
      <c r="V875" s="140">
        <f t="shared" si="55"/>
        <v>14912</v>
      </c>
    </row>
    <row r="876" spans="1:22" ht="14.15" hidden="1" customHeight="1">
      <c r="A876" s="157">
        <v>63</v>
      </c>
      <c r="B876" s="177" t="s">
        <v>56</v>
      </c>
      <c r="C876" s="177"/>
      <c r="D876" s="142" t="s">
        <v>128</v>
      </c>
      <c r="E876" s="178" t="s">
        <v>1217</v>
      </c>
      <c r="F876" s="137" t="s">
        <v>1218</v>
      </c>
      <c r="G876" s="137" t="s">
        <v>101</v>
      </c>
      <c r="H876" s="179" t="s">
        <v>134</v>
      </c>
      <c r="I876" s="180">
        <v>57.48</v>
      </c>
      <c r="J876" s="495">
        <v>1</v>
      </c>
      <c r="K876" s="495">
        <v>1</v>
      </c>
      <c r="L876" s="181">
        <v>200</v>
      </c>
      <c r="M876" s="181"/>
      <c r="N876" s="182" t="e">
        <f t="shared" si="52"/>
        <v>#DIV/0!</v>
      </c>
      <c r="O876" s="182">
        <f t="shared" si="53"/>
        <v>0</v>
      </c>
      <c r="P876" s="182"/>
      <c r="Q876" s="183">
        <f>IF(L876="nio",0,IF(L876&gt;0,VLOOKUP(G876,'3-Productie normen'!A:M,VLOOKUP(L876,'3-Productie normen'!N:P,2,FALSE),FALSE)))</f>
        <v>0</v>
      </c>
      <c r="R876" s="183">
        <f t="shared" si="54"/>
        <v>0</v>
      </c>
      <c r="S876" s="184">
        <f>VLOOKUP(G876,'3-Productie normen'!A:M,11,FALSE)</f>
        <v>8501.0999999999985</v>
      </c>
      <c r="T876" s="184"/>
      <c r="V876" s="140">
        <f t="shared" si="55"/>
        <v>11496</v>
      </c>
    </row>
    <row r="877" spans="1:22" ht="14.15" hidden="1" customHeight="1">
      <c r="A877" s="157">
        <v>64</v>
      </c>
      <c r="B877" s="177" t="s">
        <v>56</v>
      </c>
      <c r="C877" s="177"/>
      <c r="D877" s="142" t="s">
        <v>147</v>
      </c>
      <c r="E877" s="178" t="s">
        <v>156</v>
      </c>
      <c r="F877" s="137" t="s">
        <v>1219</v>
      </c>
      <c r="G877" s="137" t="s">
        <v>101</v>
      </c>
      <c r="H877" s="179" t="s">
        <v>134</v>
      </c>
      <c r="I877" s="180">
        <v>50.41</v>
      </c>
      <c r="J877" s="495">
        <v>1</v>
      </c>
      <c r="K877" s="495">
        <v>1</v>
      </c>
      <c r="L877" s="181">
        <v>200</v>
      </c>
      <c r="M877" s="181"/>
      <c r="N877" s="182" t="e">
        <f t="shared" si="52"/>
        <v>#DIV/0!</v>
      </c>
      <c r="O877" s="182">
        <f t="shared" si="53"/>
        <v>0</v>
      </c>
      <c r="P877" s="182"/>
      <c r="Q877" s="183">
        <f>IF(L877="nio",0,IF(L877&gt;0,VLOOKUP(G877,'3-Productie normen'!A:M,VLOOKUP(L877,'3-Productie normen'!N:P,2,FALSE),FALSE)))</f>
        <v>0</v>
      </c>
      <c r="R877" s="183">
        <f t="shared" si="54"/>
        <v>0</v>
      </c>
      <c r="S877" s="184">
        <f>VLOOKUP(G877,'3-Productie normen'!A:M,11,FALSE)</f>
        <v>8501.0999999999985</v>
      </c>
      <c r="T877" s="184"/>
      <c r="V877" s="140">
        <f t="shared" si="55"/>
        <v>10082</v>
      </c>
    </row>
    <row r="878" spans="1:22" ht="14.15" hidden="1" customHeight="1">
      <c r="A878" s="157">
        <v>65</v>
      </c>
      <c r="B878" s="177" t="s">
        <v>56</v>
      </c>
      <c r="C878" s="177"/>
      <c r="D878" s="142" t="s">
        <v>185</v>
      </c>
      <c r="E878" s="178" t="s">
        <v>837</v>
      </c>
      <c r="F878" s="137" t="s">
        <v>1220</v>
      </c>
      <c r="G878" s="137" t="s">
        <v>101</v>
      </c>
      <c r="H878" s="179" t="s">
        <v>1056</v>
      </c>
      <c r="I878" s="180">
        <v>94.39</v>
      </c>
      <c r="J878" s="495">
        <v>1</v>
      </c>
      <c r="K878" s="495">
        <v>1</v>
      </c>
      <c r="L878" s="181">
        <v>200</v>
      </c>
      <c r="M878" s="181"/>
      <c r="N878" s="182" t="e">
        <f t="shared" si="52"/>
        <v>#DIV/0!</v>
      </c>
      <c r="O878" s="182">
        <f t="shared" si="53"/>
        <v>0</v>
      </c>
      <c r="P878" s="182"/>
      <c r="Q878" s="183">
        <f>IF(L878="nio",0,IF(L878&gt;0,VLOOKUP(G878,'3-Productie normen'!A:M,VLOOKUP(L878,'3-Productie normen'!N:P,2,FALSE),FALSE)))</f>
        <v>0</v>
      </c>
      <c r="R878" s="183">
        <f t="shared" si="54"/>
        <v>0</v>
      </c>
      <c r="S878" s="184">
        <f>VLOOKUP(G878,'3-Productie normen'!A:M,11,FALSE)</f>
        <v>8501.0999999999985</v>
      </c>
      <c r="T878" s="184"/>
      <c r="V878" s="140">
        <f t="shared" si="55"/>
        <v>18878</v>
      </c>
    </row>
    <row r="879" spans="1:22" ht="14.15" hidden="1" customHeight="1">
      <c r="A879" s="157">
        <v>66</v>
      </c>
      <c r="B879" s="177" t="s">
        <v>56</v>
      </c>
      <c r="C879" s="177"/>
      <c r="D879" s="142" t="s">
        <v>185</v>
      </c>
      <c r="E879" s="178" t="s">
        <v>1221</v>
      </c>
      <c r="F879" s="137" t="s">
        <v>1222</v>
      </c>
      <c r="G879" s="137" t="s">
        <v>101</v>
      </c>
      <c r="H879" s="179" t="s">
        <v>1056</v>
      </c>
      <c r="I879" s="180">
        <v>94.39</v>
      </c>
      <c r="J879" s="495">
        <v>1</v>
      </c>
      <c r="K879" s="495">
        <v>1</v>
      </c>
      <c r="L879" s="181">
        <v>200</v>
      </c>
      <c r="M879" s="181"/>
      <c r="N879" s="182" t="e">
        <f t="shared" si="52"/>
        <v>#DIV/0!</v>
      </c>
      <c r="O879" s="182">
        <f t="shared" si="53"/>
        <v>0</v>
      </c>
      <c r="P879" s="182"/>
      <c r="Q879" s="183">
        <f>IF(L879="nio",0,IF(L879&gt;0,VLOOKUP(G879,'3-Productie normen'!A:M,VLOOKUP(L879,'3-Productie normen'!N:P,2,FALSE),FALSE)))</f>
        <v>0</v>
      </c>
      <c r="R879" s="183">
        <f t="shared" si="54"/>
        <v>0</v>
      </c>
      <c r="S879" s="184">
        <f>VLOOKUP(G879,'3-Productie normen'!A:M,11,FALSE)</f>
        <v>8501.0999999999985</v>
      </c>
      <c r="T879" s="184"/>
      <c r="V879" s="140">
        <f t="shared" si="55"/>
        <v>18878</v>
      </c>
    </row>
    <row r="880" spans="1:22" ht="14.15" hidden="1" customHeight="1">
      <c r="A880" s="157">
        <v>67</v>
      </c>
      <c r="B880" s="177" t="s">
        <v>56</v>
      </c>
      <c r="C880" s="177"/>
      <c r="D880" s="142" t="s">
        <v>185</v>
      </c>
      <c r="E880" s="178" t="s">
        <v>1223</v>
      </c>
      <c r="F880" s="137" t="s">
        <v>1222</v>
      </c>
      <c r="G880" s="137" t="s">
        <v>101</v>
      </c>
      <c r="H880" s="179" t="s">
        <v>1056</v>
      </c>
      <c r="I880" s="180">
        <v>66.62</v>
      </c>
      <c r="J880" s="495">
        <v>1</v>
      </c>
      <c r="K880" s="495">
        <v>1</v>
      </c>
      <c r="L880" s="181">
        <v>200</v>
      </c>
      <c r="M880" s="181"/>
      <c r="N880" s="182" t="e">
        <f t="shared" si="52"/>
        <v>#DIV/0!</v>
      </c>
      <c r="O880" s="182">
        <f t="shared" si="53"/>
        <v>0</v>
      </c>
      <c r="P880" s="182"/>
      <c r="Q880" s="183">
        <f>IF(L880="nio",0,IF(L880&gt;0,VLOOKUP(G880,'3-Productie normen'!A:M,VLOOKUP(L880,'3-Productie normen'!N:P,2,FALSE),FALSE)))</f>
        <v>0</v>
      </c>
      <c r="R880" s="183">
        <f t="shared" si="54"/>
        <v>0</v>
      </c>
      <c r="S880" s="184">
        <f>VLOOKUP(G880,'3-Productie normen'!A:M,11,FALSE)</f>
        <v>8501.0999999999985</v>
      </c>
      <c r="T880" s="184"/>
      <c r="V880" s="140">
        <f t="shared" si="55"/>
        <v>13324</v>
      </c>
    </row>
    <row r="881" spans="1:22" ht="14.15" hidden="1" customHeight="1">
      <c r="A881" s="157">
        <v>68</v>
      </c>
      <c r="B881" s="177" t="s">
        <v>56</v>
      </c>
      <c r="C881" s="177"/>
      <c r="D881" s="142" t="s">
        <v>185</v>
      </c>
      <c r="E881" s="178" t="s">
        <v>1224</v>
      </c>
      <c r="F881" s="137" t="s">
        <v>1222</v>
      </c>
      <c r="G881" s="137" t="s">
        <v>101</v>
      </c>
      <c r="H881" s="179" t="s">
        <v>1056</v>
      </c>
      <c r="I881" s="180">
        <v>99.08</v>
      </c>
      <c r="J881" s="495">
        <v>1</v>
      </c>
      <c r="K881" s="495">
        <v>1</v>
      </c>
      <c r="L881" s="181">
        <v>200</v>
      </c>
      <c r="M881" s="181"/>
      <c r="N881" s="182" t="e">
        <f t="shared" si="52"/>
        <v>#DIV/0!</v>
      </c>
      <c r="O881" s="182">
        <f t="shared" si="53"/>
        <v>0</v>
      </c>
      <c r="P881" s="182"/>
      <c r="Q881" s="183">
        <f>IF(L881="nio",0,IF(L881&gt;0,VLOOKUP(G881,'3-Productie normen'!A:M,VLOOKUP(L881,'3-Productie normen'!N:P,2,FALSE),FALSE)))</f>
        <v>0</v>
      </c>
      <c r="R881" s="183">
        <f t="shared" si="54"/>
        <v>0</v>
      </c>
      <c r="S881" s="184">
        <f>VLOOKUP(G881,'3-Productie normen'!A:M,11,FALSE)</f>
        <v>8501.0999999999985</v>
      </c>
      <c r="T881" s="184"/>
      <c r="V881" s="140">
        <f t="shared" si="55"/>
        <v>19816</v>
      </c>
    </row>
    <row r="882" spans="1:22" ht="14.15" hidden="1" customHeight="1">
      <c r="A882" s="157">
        <v>69</v>
      </c>
      <c r="B882" s="177" t="s">
        <v>56</v>
      </c>
      <c r="C882" s="177"/>
      <c r="D882" s="142" t="s">
        <v>185</v>
      </c>
      <c r="E882" s="178" t="s">
        <v>1225</v>
      </c>
      <c r="F882" s="137" t="s">
        <v>1222</v>
      </c>
      <c r="G882" s="137" t="s">
        <v>101</v>
      </c>
      <c r="H882" s="179" t="s">
        <v>1056</v>
      </c>
      <c r="I882" s="180">
        <v>93.04</v>
      </c>
      <c r="J882" s="495">
        <v>1</v>
      </c>
      <c r="K882" s="495">
        <v>1</v>
      </c>
      <c r="L882" s="181">
        <v>200</v>
      </c>
      <c r="M882" s="181"/>
      <c r="N882" s="182" t="e">
        <f t="shared" si="52"/>
        <v>#DIV/0!</v>
      </c>
      <c r="O882" s="182">
        <f t="shared" si="53"/>
        <v>0</v>
      </c>
      <c r="P882" s="182"/>
      <c r="Q882" s="183">
        <f>IF(L882="nio",0,IF(L882&gt;0,VLOOKUP(G882,'3-Productie normen'!A:M,VLOOKUP(L882,'3-Productie normen'!N:P,2,FALSE),FALSE)))</f>
        <v>0</v>
      </c>
      <c r="R882" s="183">
        <f t="shared" si="54"/>
        <v>0</v>
      </c>
      <c r="S882" s="184">
        <f>VLOOKUP(G882,'3-Productie normen'!A:M,11,FALSE)</f>
        <v>8501.0999999999985</v>
      </c>
      <c r="T882" s="184"/>
      <c r="V882" s="140">
        <f t="shared" si="55"/>
        <v>18608</v>
      </c>
    </row>
    <row r="883" spans="1:22" ht="14.15" hidden="1" customHeight="1">
      <c r="A883" s="157">
        <v>70</v>
      </c>
      <c r="B883" s="177" t="s">
        <v>56</v>
      </c>
      <c r="C883" s="177"/>
      <c r="D883" s="142" t="s">
        <v>185</v>
      </c>
      <c r="E883" s="178" t="s">
        <v>1226</v>
      </c>
      <c r="F883" s="137" t="s">
        <v>1227</v>
      </c>
      <c r="G883" s="137" t="s">
        <v>101</v>
      </c>
      <c r="H883" s="179" t="s">
        <v>1056</v>
      </c>
      <c r="I883" s="180">
        <v>246.94</v>
      </c>
      <c r="J883" s="495">
        <v>1</v>
      </c>
      <c r="K883" s="495">
        <v>1</v>
      </c>
      <c r="L883" s="181">
        <v>200</v>
      </c>
      <c r="M883" s="181"/>
      <c r="N883" s="182" t="e">
        <f t="shared" si="52"/>
        <v>#DIV/0!</v>
      </c>
      <c r="O883" s="182">
        <f t="shared" si="53"/>
        <v>0</v>
      </c>
      <c r="P883" s="182"/>
      <c r="Q883" s="183">
        <f>IF(L883="nio",0,IF(L883&gt;0,VLOOKUP(G883,'3-Productie normen'!A:M,VLOOKUP(L883,'3-Productie normen'!N:P,2,FALSE),FALSE)))</f>
        <v>0</v>
      </c>
      <c r="R883" s="183">
        <f t="shared" si="54"/>
        <v>0</v>
      </c>
      <c r="S883" s="184">
        <f>VLOOKUP(G883,'3-Productie normen'!A:M,11,FALSE)</f>
        <v>8501.0999999999985</v>
      </c>
      <c r="T883" s="184"/>
      <c r="V883" s="140">
        <f t="shared" si="55"/>
        <v>49388</v>
      </c>
    </row>
    <row r="884" spans="1:22" ht="14.15" hidden="1" customHeight="1">
      <c r="A884" s="157">
        <v>71</v>
      </c>
      <c r="B884" s="177" t="s">
        <v>56</v>
      </c>
      <c r="C884" s="177"/>
      <c r="D884" s="142" t="s">
        <v>185</v>
      </c>
      <c r="E884" s="178" t="s">
        <v>719</v>
      </c>
      <c r="F884" s="137" t="s">
        <v>1228</v>
      </c>
      <c r="G884" s="137" t="s">
        <v>101</v>
      </c>
      <c r="H884" s="179" t="s">
        <v>288</v>
      </c>
      <c r="I884" s="180">
        <v>127.54</v>
      </c>
      <c r="J884" s="495">
        <v>1</v>
      </c>
      <c r="K884" s="495">
        <v>1</v>
      </c>
      <c r="L884" s="181">
        <v>200</v>
      </c>
      <c r="M884" s="181"/>
      <c r="N884" s="182" t="e">
        <f t="shared" si="52"/>
        <v>#DIV/0!</v>
      </c>
      <c r="O884" s="182">
        <f t="shared" si="53"/>
        <v>0</v>
      </c>
      <c r="P884" s="182"/>
      <c r="Q884" s="183">
        <f>IF(L884="nio",0,IF(L884&gt;0,VLOOKUP(G884,'3-Productie normen'!A:M,VLOOKUP(L884,'3-Productie normen'!N:P,2,FALSE),FALSE)))</f>
        <v>0</v>
      </c>
      <c r="R884" s="183">
        <f t="shared" si="54"/>
        <v>0</v>
      </c>
      <c r="S884" s="184">
        <f>VLOOKUP(G884,'3-Productie normen'!A:M,11,FALSE)</f>
        <v>8501.0999999999985</v>
      </c>
      <c r="T884" s="184"/>
      <c r="V884" s="140">
        <f t="shared" si="55"/>
        <v>25508</v>
      </c>
    </row>
    <row r="885" spans="1:22" ht="14.15" hidden="1" customHeight="1">
      <c r="A885" s="157">
        <v>72</v>
      </c>
      <c r="B885" s="177" t="s">
        <v>56</v>
      </c>
      <c r="C885" s="177"/>
      <c r="D885" s="142" t="s">
        <v>185</v>
      </c>
      <c r="E885" s="178" t="s">
        <v>721</v>
      </c>
      <c r="F885" s="137" t="s">
        <v>1229</v>
      </c>
      <c r="G885" s="137" t="s">
        <v>101</v>
      </c>
      <c r="H885" s="179" t="s">
        <v>134</v>
      </c>
      <c r="I885" s="180">
        <v>101.06</v>
      </c>
      <c r="J885" s="495">
        <v>1</v>
      </c>
      <c r="K885" s="495">
        <v>1</v>
      </c>
      <c r="L885" s="181">
        <v>200</v>
      </c>
      <c r="M885" s="181"/>
      <c r="N885" s="182" t="e">
        <f t="shared" si="52"/>
        <v>#DIV/0!</v>
      </c>
      <c r="O885" s="182">
        <f t="shared" si="53"/>
        <v>0</v>
      </c>
      <c r="P885" s="182"/>
      <c r="Q885" s="183">
        <f>IF(L885="nio",0,IF(L885&gt;0,VLOOKUP(G885,'3-Productie normen'!A:M,VLOOKUP(L885,'3-Productie normen'!N:P,2,FALSE),FALSE)))</f>
        <v>0</v>
      </c>
      <c r="R885" s="183">
        <f t="shared" si="54"/>
        <v>0</v>
      </c>
      <c r="S885" s="184">
        <f>VLOOKUP(G885,'3-Productie normen'!A:M,11,FALSE)</f>
        <v>8501.0999999999985</v>
      </c>
      <c r="T885" s="184"/>
      <c r="V885" s="140">
        <f t="shared" si="55"/>
        <v>20212</v>
      </c>
    </row>
    <row r="886" spans="1:22" ht="14.15" hidden="1" customHeight="1">
      <c r="A886" s="157">
        <v>73</v>
      </c>
      <c r="B886" s="177" t="s">
        <v>56</v>
      </c>
      <c r="C886" s="177"/>
      <c r="D886" s="142" t="s">
        <v>213</v>
      </c>
      <c r="E886" s="178" t="s">
        <v>631</v>
      </c>
      <c r="F886" s="137" t="s">
        <v>1230</v>
      </c>
      <c r="G886" s="137" t="s">
        <v>101</v>
      </c>
      <c r="H886" s="179" t="s">
        <v>1231</v>
      </c>
      <c r="I886" s="180">
        <v>145.08000000000001</v>
      </c>
      <c r="J886" s="495">
        <v>1</v>
      </c>
      <c r="K886" s="495">
        <v>1</v>
      </c>
      <c r="L886" s="181">
        <v>200</v>
      </c>
      <c r="M886" s="181"/>
      <c r="N886" s="182" t="e">
        <f t="shared" si="52"/>
        <v>#DIV/0!</v>
      </c>
      <c r="O886" s="182">
        <f t="shared" si="53"/>
        <v>0</v>
      </c>
      <c r="P886" s="182"/>
      <c r="Q886" s="183">
        <f>IF(L886="nio",0,IF(L886&gt;0,VLOOKUP(G886,'3-Productie normen'!A:M,VLOOKUP(L886,'3-Productie normen'!N:P,2,FALSE),FALSE)))</f>
        <v>0</v>
      </c>
      <c r="R886" s="183">
        <f t="shared" si="54"/>
        <v>0</v>
      </c>
      <c r="S886" s="184">
        <f>VLOOKUP(G886,'3-Productie normen'!A:M,11,FALSE)</f>
        <v>8501.0999999999985</v>
      </c>
      <c r="T886" s="184"/>
      <c r="V886" s="140">
        <f t="shared" si="55"/>
        <v>29016.000000000004</v>
      </c>
    </row>
    <row r="887" spans="1:22" ht="14.15" hidden="1" customHeight="1">
      <c r="A887" s="157">
        <v>74</v>
      </c>
      <c r="B887" s="177" t="s">
        <v>56</v>
      </c>
      <c r="C887" s="177"/>
      <c r="D887" s="142" t="s">
        <v>213</v>
      </c>
      <c r="E887" s="178" t="s">
        <v>1232</v>
      </c>
      <c r="F887" s="137" t="s">
        <v>1233</v>
      </c>
      <c r="G887" s="137" t="s">
        <v>101</v>
      </c>
      <c r="H887" s="179" t="s">
        <v>1231</v>
      </c>
      <c r="I887" s="180">
        <v>98.82</v>
      </c>
      <c r="J887" s="495">
        <v>1</v>
      </c>
      <c r="K887" s="495">
        <v>1</v>
      </c>
      <c r="L887" s="181">
        <v>200</v>
      </c>
      <c r="M887" s="181"/>
      <c r="N887" s="182" t="e">
        <f t="shared" si="52"/>
        <v>#DIV/0!</v>
      </c>
      <c r="O887" s="182">
        <f t="shared" si="53"/>
        <v>0</v>
      </c>
      <c r="P887" s="182"/>
      <c r="Q887" s="183">
        <f>IF(L887="nio",0,IF(L887&gt;0,VLOOKUP(G887,'3-Productie normen'!A:M,VLOOKUP(L887,'3-Productie normen'!N:P,2,FALSE),FALSE)))</f>
        <v>0</v>
      </c>
      <c r="R887" s="183">
        <f t="shared" si="54"/>
        <v>0</v>
      </c>
      <c r="S887" s="184">
        <f>VLOOKUP(G887,'3-Productie normen'!A:M,11,FALSE)</f>
        <v>8501.0999999999985</v>
      </c>
      <c r="T887" s="184"/>
      <c r="V887" s="140">
        <f t="shared" si="55"/>
        <v>19764</v>
      </c>
    </row>
    <row r="888" spans="1:22" ht="14.15" hidden="1" customHeight="1">
      <c r="A888" s="157">
        <v>75</v>
      </c>
      <c r="B888" s="177" t="s">
        <v>56</v>
      </c>
      <c r="C888" s="177"/>
      <c r="D888" s="142" t="s">
        <v>245</v>
      </c>
      <c r="E888" s="178" t="s">
        <v>662</v>
      </c>
      <c r="F888" s="137" t="s">
        <v>1176</v>
      </c>
      <c r="G888" s="137" t="s">
        <v>101</v>
      </c>
      <c r="H888" s="179" t="s">
        <v>134</v>
      </c>
      <c r="I888" s="180">
        <v>95.15</v>
      </c>
      <c r="J888" s="495">
        <v>1</v>
      </c>
      <c r="K888" s="495">
        <v>1</v>
      </c>
      <c r="L888" s="181">
        <v>200</v>
      </c>
      <c r="M888" s="181"/>
      <c r="N888" s="182" t="e">
        <f t="shared" si="52"/>
        <v>#DIV/0!</v>
      </c>
      <c r="O888" s="182">
        <f t="shared" si="53"/>
        <v>0</v>
      </c>
      <c r="P888" s="182"/>
      <c r="Q888" s="183">
        <f>IF(L888="nio",0,IF(L888&gt;0,VLOOKUP(G888,'3-Productie normen'!A:M,VLOOKUP(L888,'3-Productie normen'!N:P,2,FALSE),FALSE)))</f>
        <v>0</v>
      </c>
      <c r="R888" s="183">
        <f t="shared" si="54"/>
        <v>0</v>
      </c>
      <c r="S888" s="184">
        <f>VLOOKUP(G888,'3-Productie normen'!A:M,11,FALSE)</f>
        <v>8501.0999999999985</v>
      </c>
      <c r="T888" s="184"/>
      <c r="V888" s="140">
        <f t="shared" si="55"/>
        <v>19030</v>
      </c>
    </row>
    <row r="889" spans="1:22" ht="14.15" hidden="1" customHeight="1">
      <c r="A889" s="157">
        <v>76</v>
      </c>
      <c r="B889" s="177" t="s">
        <v>56</v>
      </c>
      <c r="C889" s="177"/>
      <c r="D889" s="142" t="s">
        <v>249</v>
      </c>
      <c r="E889" s="178" t="s">
        <v>1234</v>
      </c>
      <c r="F889" s="137" t="s">
        <v>607</v>
      </c>
      <c r="G889" s="137" t="s">
        <v>101</v>
      </c>
      <c r="H889" s="179" t="s">
        <v>134</v>
      </c>
      <c r="I889" s="180">
        <v>65.010000000000005</v>
      </c>
      <c r="J889" s="495">
        <v>1</v>
      </c>
      <c r="K889" s="495">
        <v>1</v>
      </c>
      <c r="L889" s="181">
        <v>200</v>
      </c>
      <c r="M889" s="181"/>
      <c r="N889" s="182" t="e">
        <f t="shared" si="52"/>
        <v>#DIV/0!</v>
      </c>
      <c r="O889" s="182">
        <f t="shared" si="53"/>
        <v>0</v>
      </c>
      <c r="P889" s="182"/>
      <c r="Q889" s="183">
        <f>IF(L889="nio",0,IF(L889&gt;0,VLOOKUP(G889,'3-Productie normen'!A:M,VLOOKUP(L889,'3-Productie normen'!N:P,2,FALSE),FALSE)))</f>
        <v>0</v>
      </c>
      <c r="R889" s="183">
        <f t="shared" si="54"/>
        <v>0</v>
      </c>
      <c r="S889" s="184">
        <f>VLOOKUP(G889,'3-Productie normen'!A:M,11,FALSE)</f>
        <v>8501.0999999999985</v>
      </c>
      <c r="T889" s="184"/>
      <c r="V889" s="140">
        <f t="shared" si="55"/>
        <v>13002.000000000002</v>
      </c>
    </row>
    <row r="890" spans="1:22" ht="14.15" hidden="1" customHeight="1">
      <c r="A890" s="157">
        <v>77</v>
      </c>
      <c r="B890" s="177" t="s">
        <v>56</v>
      </c>
      <c r="C890" s="177"/>
      <c r="D890" s="142" t="s">
        <v>262</v>
      </c>
      <c r="E890" s="178" t="s">
        <v>738</v>
      </c>
      <c r="F890" s="137" t="s">
        <v>1229</v>
      </c>
      <c r="G890" s="137" t="s">
        <v>101</v>
      </c>
      <c r="H890" s="179" t="s">
        <v>1056</v>
      </c>
      <c r="I890" s="180">
        <v>160.99</v>
      </c>
      <c r="J890" s="495">
        <v>1</v>
      </c>
      <c r="K890" s="495">
        <v>1</v>
      </c>
      <c r="L890" s="181">
        <v>200</v>
      </c>
      <c r="M890" s="181"/>
      <c r="N890" s="182" t="e">
        <f t="shared" si="52"/>
        <v>#DIV/0!</v>
      </c>
      <c r="O890" s="182">
        <f t="shared" si="53"/>
        <v>0</v>
      </c>
      <c r="P890" s="182"/>
      <c r="Q890" s="183">
        <f>IF(L890="nio",0,IF(L890&gt;0,VLOOKUP(G890,'3-Productie normen'!A:M,VLOOKUP(L890,'3-Productie normen'!N:P,2,FALSE),FALSE)))</f>
        <v>0</v>
      </c>
      <c r="R890" s="183">
        <f t="shared" si="54"/>
        <v>0</v>
      </c>
      <c r="S890" s="184">
        <f>VLOOKUP(G890,'3-Productie normen'!A:M,11,FALSE)</f>
        <v>8501.0999999999985</v>
      </c>
      <c r="T890" s="184"/>
      <c r="V890" s="140">
        <f t="shared" si="55"/>
        <v>32198</v>
      </c>
    </row>
    <row r="891" spans="1:22" ht="14.15" hidden="1" customHeight="1">
      <c r="A891" s="157">
        <v>78</v>
      </c>
      <c r="B891" s="177" t="s">
        <v>56</v>
      </c>
      <c r="C891" s="177"/>
      <c r="D891" s="142" t="s">
        <v>262</v>
      </c>
      <c r="E891" s="178" t="s">
        <v>672</v>
      </c>
      <c r="F891" s="137" t="s">
        <v>1235</v>
      </c>
      <c r="G891" s="137" t="s">
        <v>101</v>
      </c>
      <c r="H891" s="179" t="s">
        <v>811</v>
      </c>
      <c r="I891" s="180">
        <v>198.37</v>
      </c>
      <c r="J891" s="495">
        <v>1</v>
      </c>
      <c r="K891" s="495">
        <v>1</v>
      </c>
      <c r="L891" s="181">
        <v>200</v>
      </c>
      <c r="M891" s="181"/>
      <c r="N891" s="182" t="e">
        <f t="shared" si="52"/>
        <v>#DIV/0!</v>
      </c>
      <c r="O891" s="182">
        <f t="shared" si="53"/>
        <v>0</v>
      </c>
      <c r="P891" s="182"/>
      <c r="Q891" s="183">
        <f>IF(L891="nio",0,IF(L891&gt;0,VLOOKUP(G891,'3-Productie normen'!A:M,VLOOKUP(L891,'3-Productie normen'!N:P,2,FALSE),FALSE)))</f>
        <v>0</v>
      </c>
      <c r="R891" s="183">
        <f t="shared" si="54"/>
        <v>0</v>
      </c>
      <c r="S891" s="184">
        <f>VLOOKUP(G891,'3-Productie normen'!A:M,11,FALSE)</f>
        <v>8501.0999999999985</v>
      </c>
      <c r="T891" s="184"/>
      <c r="V891" s="140">
        <f t="shared" si="55"/>
        <v>39674</v>
      </c>
    </row>
    <row r="892" spans="1:22" ht="14.15" hidden="1" customHeight="1">
      <c r="A892" s="157">
        <v>79</v>
      </c>
      <c r="B892" s="177" t="s">
        <v>56</v>
      </c>
      <c r="C892" s="177"/>
      <c r="D892" s="142" t="s">
        <v>262</v>
      </c>
      <c r="E892" s="178" t="s">
        <v>739</v>
      </c>
      <c r="F892" s="137" t="s">
        <v>1236</v>
      </c>
      <c r="G892" s="137" t="s">
        <v>101</v>
      </c>
      <c r="H892" s="179" t="s">
        <v>811</v>
      </c>
      <c r="I892" s="180">
        <v>208.3</v>
      </c>
      <c r="J892" s="495">
        <v>1</v>
      </c>
      <c r="K892" s="495">
        <v>1</v>
      </c>
      <c r="L892" s="181">
        <v>200</v>
      </c>
      <c r="M892" s="181"/>
      <c r="N892" s="182" t="e">
        <f t="shared" si="52"/>
        <v>#DIV/0!</v>
      </c>
      <c r="O892" s="182">
        <f t="shared" si="53"/>
        <v>0</v>
      </c>
      <c r="P892" s="182"/>
      <c r="Q892" s="183">
        <f>IF(L892="nio",0,IF(L892&gt;0,VLOOKUP(G892,'3-Productie normen'!A:M,VLOOKUP(L892,'3-Productie normen'!N:P,2,FALSE),FALSE)))</f>
        <v>0</v>
      </c>
      <c r="R892" s="183">
        <f t="shared" si="54"/>
        <v>0</v>
      </c>
      <c r="S892" s="184">
        <f>VLOOKUP(G892,'3-Productie normen'!A:M,11,FALSE)</f>
        <v>8501.0999999999985</v>
      </c>
      <c r="T892" s="184"/>
      <c r="V892" s="140">
        <f t="shared" si="55"/>
        <v>41660</v>
      </c>
    </row>
    <row r="893" spans="1:22" ht="14.15" hidden="1" customHeight="1">
      <c r="A893" s="157">
        <v>80</v>
      </c>
      <c r="B893" s="177" t="s">
        <v>56</v>
      </c>
      <c r="C893" s="177"/>
      <c r="D893" s="142" t="s">
        <v>262</v>
      </c>
      <c r="E893" s="178" t="s">
        <v>1237</v>
      </c>
      <c r="F893" s="137" t="s">
        <v>1238</v>
      </c>
      <c r="G893" s="137" t="s">
        <v>101</v>
      </c>
      <c r="H893" s="179" t="s">
        <v>1056</v>
      </c>
      <c r="I893" s="180">
        <v>179.95</v>
      </c>
      <c r="J893" s="495">
        <v>1</v>
      </c>
      <c r="K893" s="495">
        <v>1</v>
      </c>
      <c r="L893" s="181">
        <v>200</v>
      </c>
      <c r="M893" s="181"/>
      <c r="N893" s="182" t="e">
        <f t="shared" si="52"/>
        <v>#DIV/0!</v>
      </c>
      <c r="O893" s="182">
        <f t="shared" si="53"/>
        <v>0</v>
      </c>
      <c r="P893" s="182"/>
      <c r="Q893" s="183">
        <f>IF(L893="nio",0,IF(L893&gt;0,VLOOKUP(G893,'3-Productie normen'!A:M,VLOOKUP(L893,'3-Productie normen'!N:P,2,FALSE),FALSE)))</f>
        <v>0</v>
      </c>
      <c r="R893" s="183">
        <f t="shared" si="54"/>
        <v>0</v>
      </c>
      <c r="S893" s="184">
        <f>VLOOKUP(G893,'3-Productie normen'!A:M,11,FALSE)</f>
        <v>8501.0999999999985</v>
      </c>
      <c r="T893" s="184"/>
      <c r="V893" s="140">
        <f t="shared" si="55"/>
        <v>35990</v>
      </c>
    </row>
    <row r="894" spans="1:22" ht="14.15" hidden="1" customHeight="1">
      <c r="A894" s="157">
        <v>81</v>
      </c>
      <c r="B894" s="177" t="s">
        <v>56</v>
      </c>
      <c r="C894" s="177"/>
      <c r="D894" s="142" t="s">
        <v>262</v>
      </c>
      <c r="E894" s="178" t="s">
        <v>263</v>
      </c>
      <c r="F894" s="137" t="s">
        <v>1235</v>
      </c>
      <c r="G894" s="137" t="s">
        <v>101</v>
      </c>
      <c r="H894" s="179" t="s">
        <v>134</v>
      </c>
      <c r="I894" s="180">
        <v>83.26</v>
      </c>
      <c r="J894" s="495">
        <v>1</v>
      </c>
      <c r="K894" s="495">
        <v>1</v>
      </c>
      <c r="L894" s="181">
        <v>200</v>
      </c>
      <c r="M894" s="181"/>
      <c r="N894" s="182" t="e">
        <f t="shared" si="52"/>
        <v>#DIV/0!</v>
      </c>
      <c r="O894" s="182">
        <f t="shared" si="53"/>
        <v>0</v>
      </c>
      <c r="P894" s="182"/>
      <c r="Q894" s="183">
        <f>IF(L894="nio",0,IF(L894&gt;0,VLOOKUP(G894,'3-Productie normen'!A:M,VLOOKUP(L894,'3-Productie normen'!N:P,2,FALSE),FALSE)))</f>
        <v>0</v>
      </c>
      <c r="R894" s="183">
        <f t="shared" si="54"/>
        <v>0</v>
      </c>
      <c r="S894" s="184">
        <f>VLOOKUP(G894,'3-Productie normen'!A:M,11,FALSE)</f>
        <v>8501.0999999999985</v>
      </c>
      <c r="T894" s="184"/>
      <c r="V894" s="140">
        <f t="shared" si="55"/>
        <v>16652</v>
      </c>
    </row>
    <row r="895" spans="1:22" ht="14.15" hidden="1" customHeight="1">
      <c r="A895" s="157">
        <v>82</v>
      </c>
      <c r="B895" s="177" t="s">
        <v>56</v>
      </c>
      <c r="C895" s="177"/>
      <c r="D895" s="142" t="s">
        <v>262</v>
      </c>
      <c r="E895" s="178" t="s">
        <v>1239</v>
      </c>
      <c r="F895" s="137" t="s">
        <v>1235</v>
      </c>
      <c r="G895" s="137" t="s">
        <v>101</v>
      </c>
      <c r="H895" s="179" t="s">
        <v>134</v>
      </c>
      <c r="I895" s="180">
        <v>69.17</v>
      </c>
      <c r="J895" s="495">
        <v>1</v>
      </c>
      <c r="K895" s="495">
        <v>1</v>
      </c>
      <c r="L895" s="181">
        <v>200</v>
      </c>
      <c r="M895" s="181"/>
      <c r="N895" s="182" t="e">
        <f t="shared" si="52"/>
        <v>#DIV/0!</v>
      </c>
      <c r="O895" s="182">
        <f t="shared" si="53"/>
        <v>0</v>
      </c>
      <c r="P895" s="182"/>
      <c r="Q895" s="183">
        <f>IF(L895="nio",0,IF(L895&gt;0,VLOOKUP(G895,'3-Productie normen'!A:M,VLOOKUP(L895,'3-Productie normen'!N:P,2,FALSE),FALSE)))</f>
        <v>0</v>
      </c>
      <c r="R895" s="183">
        <f t="shared" si="54"/>
        <v>0</v>
      </c>
      <c r="S895" s="184">
        <f>VLOOKUP(G895,'3-Productie normen'!A:M,11,FALSE)</f>
        <v>8501.0999999999985</v>
      </c>
      <c r="T895" s="184"/>
      <c r="V895" s="140">
        <f t="shared" si="55"/>
        <v>13834</v>
      </c>
    </row>
    <row r="896" spans="1:22" ht="14.15" hidden="1" customHeight="1">
      <c r="A896" s="157">
        <v>83</v>
      </c>
      <c r="B896" s="177" t="s">
        <v>56</v>
      </c>
      <c r="C896" s="177"/>
      <c r="D896" s="142" t="s">
        <v>262</v>
      </c>
      <c r="E896" s="178" t="s">
        <v>676</v>
      </c>
      <c r="F896" s="137" t="s">
        <v>598</v>
      </c>
      <c r="G896" s="137" t="s">
        <v>101</v>
      </c>
      <c r="H896" s="179" t="s">
        <v>134</v>
      </c>
      <c r="I896" s="180">
        <v>63.87</v>
      </c>
      <c r="J896" s="495">
        <v>1</v>
      </c>
      <c r="K896" s="495">
        <v>1</v>
      </c>
      <c r="L896" s="181">
        <v>200</v>
      </c>
      <c r="M896" s="181"/>
      <c r="N896" s="182" t="e">
        <f t="shared" si="52"/>
        <v>#DIV/0!</v>
      </c>
      <c r="O896" s="182">
        <f t="shared" si="53"/>
        <v>0</v>
      </c>
      <c r="P896" s="182"/>
      <c r="Q896" s="183">
        <f>IF(L896="nio",0,IF(L896&gt;0,VLOOKUP(G896,'3-Productie normen'!A:M,VLOOKUP(L896,'3-Productie normen'!N:P,2,FALSE),FALSE)))</f>
        <v>0</v>
      </c>
      <c r="R896" s="183">
        <f t="shared" si="54"/>
        <v>0</v>
      </c>
      <c r="S896" s="184">
        <f>VLOOKUP(G896,'3-Productie normen'!A:M,11,FALSE)</f>
        <v>8501.0999999999985</v>
      </c>
      <c r="T896" s="184"/>
      <c r="V896" s="140">
        <f t="shared" si="55"/>
        <v>12774</v>
      </c>
    </row>
    <row r="897" spans="1:22" ht="14.15" hidden="1" customHeight="1">
      <c r="A897" s="157">
        <v>84</v>
      </c>
      <c r="B897" s="177" t="s">
        <v>56</v>
      </c>
      <c r="C897" s="177"/>
      <c r="D897" s="142" t="s">
        <v>279</v>
      </c>
      <c r="E897" s="178" t="s">
        <v>790</v>
      </c>
      <c r="F897" s="137" t="s">
        <v>1235</v>
      </c>
      <c r="G897" s="137" t="s">
        <v>101</v>
      </c>
      <c r="H897" s="179" t="s">
        <v>134</v>
      </c>
      <c r="I897" s="180">
        <v>50.9</v>
      </c>
      <c r="J897" s="495">
        <v>1</v>
      </c>
      <c r="K897" s="495">
        <v>1</v>
      </c>
      <c r="L897" s="181">
        <v>200</v>
      </c>
      <c r="M897" s="181"/>
      <c r="N897" s="182" t="e">
        <f t="shared" si="52"/>
        <v>#DIV/0!</v>
      </c>
      <c r="O897" s="182">
        <f t="shared" si="53"/>
        <v>0</v>
      </c>
      <c r="P897" s="182"/>
      <c r="Q897" s="183">
        <f>IF(L897="nio",0,IF(L897&gt;0,VLOOKUP(G897,'3-Productie normen'!A:M,VLOOKUP(L897,'3-Productie normen'!N:P,2,FALSE),FALSE)))</f>
        <v>0</v>
      </c>
      <c r="R897" s="183">
        <f t="shared" si="54"/>
        <v>0</v>
      </c>
      <c r="S897" s="184">
        <f>VLOOKUP(G897,'3-Productie normen'!A:M,11,FALSE)</f>
        <v>8501.0999999999985</v>
      </c>
      <c r="T897" s="184"/>
      <c r="V897" s="140">
        <f t="shared" si="55"/>
        <v>10180</v>
      </c>
    </row>
    <row r="898" spans="1:22" ht="14.15" hidden="1" customHeight="1">
      <c r="A898" s="157">
        <v>85</v>
      </c>
      <c r="B898" s="177" t="s">
        <v>56</v>
      </c>
      <c r="C898" s="177"/>
      <c r="D898" s="142" t="s">
        <v>128</v>
      </c>
      <c r="E898" s="178" t="s">
        <v>1240</v>
      </c>
      <c r="F898" s="137" t="s">
        <v>103</v>
      </c>
      <c r="G898" s="137" t="s">
        <v>103</v>
      </c>
      <c r="H898" s="179" t="s">
        <v>288</v>
      </c>
      <c r="I898" s="180">
        <v>265.98</v>
      </c>
      <c r="J898" s="495">
        <v>1</v>
      </c>
      <c r="K898" s="495">
        <v>1</v>
      </c>
      <c r="L898" s="181">
        <v>200</v>
      </c>
      <c r="M898" s="181"/>
      <c r="N898" s="182" t="e">
        <f t="shared" si="52"/>
        <v>#DIV/0!</v>
      </c>
      <c r="O898" s="182">
        <f t="shared" si="53"/>
        <v>0</v>
      </c>
      <c r="P898" s="182"/>
      <c r="Q898" s="183">
        <f>IF(L898="nio",0,IF(L898&gt;0,VLOOKUP(G898,'3-Productie normen'!A:M,VLOOKUP(L898,'3-Productie normen'!N:P,2,FALSE),FALSE)))</f>
        <v>0</v>
      </c>
      <c r="R898" s="183">
        <f t="shared" si="54"/>
        <v>0</v>
      </c>
      <c r="S898" s="184">
        <f>VLOOKUP(G898,'3-Productie normen'!A:M,11,FALSE)</f>
        <v>265.98</v>
      </c>
      <c r="T898" s="184"/>
      <c r="V898" s="140">
        <f t="shared" si="55"/>
        <v>53196</v>
      </c>
    </row>
    <row r="899" spans="1:22" ht="14.15" hidden="1" customHeight="1">
      <c r="A899" s="157">
        <v>86</v>
      </c>
      <c r="B899" s="177" t="s">
        <v>56</v>
      </c>
      <c r="C899" s="177"/>
      <c r="D899" s="142" t="s">
        <v>128</v>
      </c>
      <c r="E899" s="178" t="s">
        <v>1241</v>
      </c>
      <c r="F899" s="137" t="s">
        <v>1242</v>
      </c>
      <c r="G899" s="134" t="s">
        <v>107</v>
      </c>
      <c r="H899" s="179" t="s">
        <v>288</v>
      </c>
      <c r="I899" s="180">
        <v>6.51</v>
      </c>
      <c r="J899" s="495">
        <v>1</v>
      </c>
      <c r="K899" s="495">
        <v>1</v>
      </c>
      <c r="L899" s="531" t="s">
        <v>107</v>
      </c>
      <c r="M899" s="181"/>
      <c r="N899" s="182">
        <f t="shared" si="52"/>
        <v>0</v>
      </c>
      <c r="O899" s="182">
        <f t="shared" si="53"/>
        <v>0</v>
      </c>
      <c r="P899" s="182"/>
      <c r="Q899" s="183">
        <f>IF(L899="nio",0,IF(L899&gt;0,VLOOKUP(G899,'3-Productie normen'!A:M,VLOOKUP(L899,'3-Productie normen'!N:P,2,FALSE),FALSE)))</f>
        <v>0</v>
      </c>
      <c r="R899" s="183">
        <f t="shared" si="54"/>
        <v>0</v>
      </c>
      <c r="S899" s="184">
        <f>VLOOKUP(G899,'3-Productie normen'!A:M,10,FALSE)</f>
        <v>0</v>
      </c>
      <c r="T899" s="184"/>
      <c r="V899" s="140">
        <f t="shared" si="55"/>
        <v>0</v>
      </c>
    </row>
    <row r="900" spans="1:22" ht="14.15" hidden="1" customHeight="1">
      <c r="A900" s="157">
        <v>87</v>
      </c>
      <c r="B900" s="177" t="s">
        <v>56</v>
      </c>
      <c r="C900" s="177"/>
      <c r="D900" s="142" t="s">
        <v>128</v>
      </c>
      <c r="E900" s="178" t="s">
        <v>1243</v>
      </c>
      <c r="F900" s="137" t="s">
        <v>966</v>
      </c>
      <c r="G900" s="134" t="s">
        <v>107</v>
      </c>
      <c r="H900" s="179" t="s">
        <v>134</v>
      </c>
      <c r="I900" s="180">
        <v>32.17</v>
      </c>
      <c r="J900" s="495">
        <v>1</v>
      </c>
      <c r="K900" s="495">
        <v>1</v>
      </c>
      <c r="L900" s="531" t="s">
        <v>107</v>
      </c>
      <c r="M900" s="181"/>
      <c r="N900" s="182">
        <f t="shared" si="52"/>
        <v>0</v>
      </c>
      <c r="O900" s="182">
        <f t="shared" si="53"/>
        <v>0</v>
      </c>
      <c r="P900" s="182"/>
      <c r="Q900" s="183">
        <f>IF(L900="nio",0,IF(L900&gt;0,VLOOKUP(G900,'3-Productie normen'!A:M,VLOOKUP(L900,'3-Productie normen'!N:P,2,FALSE),FALSE)))</f>
        <v>0</v>
      </c>
      <c r="R900" s="183">
        <f t="shared" si="54"/>
        <v>0</v>
      </c>
      <c r="S900" s="184">
        <f>VLOOKUP(G900,'3-Productie normen'!A:M,10,FALSE)</f>
        <v>0</v>
      </c>
      <c r="T900" s="184"/>
      <c r="V900" s="140">
        <f t="shared" si="55"/>
        <v>0</v>
      </c>
    </row>
    <row r="901" spans="1:22" ht="14.15" hidden="1" customHeight="1">
      <c r="A901" s="157">
        <v>88</v>
      </c>
      <c r="B901" s="177" t="s">
        <v>56</v>
      </c>
      <c r="C901" s="177"/>
      <c r="D901" s="142" t="s">
        <v>128</v>
      </c>
      <c r="E901" s="178" t="s">
        <v>1244</v>
      </c>
      <c r="F901" s="137" t="s">
        <v>1245</v>
      </c>
      <c r="G901" s="134" t="s">
        <v>107</v>
      </c>
      <c r="H901" s="179" t="s">
        <v>288</v>
      </c>
      <c r="I901" s="180">
        <v>9.8000000000000007</v>
      </c>
      <c r="J901" s="495">
        <v>1</v>
      </c>
      <c r="K901" s="495">
        <v>1</v>
      </c>
      <c r="L901" s="531" t="s">
        <v>107</v>
      </c>
      <c r="M901" s="181"/>
      <c r="N901" s="182">
        <f t="shared" si="52"/>
        <v>0</v>
      </c>
      <c r="O901" s="182">
        <f t="shared" si="53"/>
        <v>0</v>
      </c>
      <c r="P901" s="182"/>
      <c r="Q901" s="183">
        <f>IF(L901="nio",0,IF(L901&gt;0,VLOOKUP(G901,'3-Productie normen'!A:M,VLOOKUP(L901,'3-Productie normen'!N:P,2,FALSE),FALSE)))</f>
        <v>0</v>
      </c>
      <c r="R901" s="183">
        <f t="shared" si="54"/>
        <v>0</v>
      </c>
      <c r="S901" s="184">
        <f>VLOOKUP(G901,'3-Productie normen'!A:M,10,FALSE)</f>
        <v>0</v>
      </c>
      <c r="T901" s="184"/>
      <c r="V901" s="140">
        <f t="shared" si="55"/>
        <v>0</v>
      </c>
    </row>
    <row r="902" spans="1:22" ht="14.15" hidden="1" customHeight="1">
      <c r="A902" s="157">
        <v>89</v>
      </c>
      <c r="B902" s="177" t="s">
        <v>56</v>
      </c>
      <c r="C902" s="177"/>
      <c r="D902" s="142" t="s">
        <v>128</v>
      </c>
      <c r="E902" s="178" t="s">
        <v>1244</v>
      </c>
      <c r="F902" s="137" t="s">
        <v>1245</v>
      </c>
      <c r="G902" s="134" t="s">
        <v>107</v>
      </c>
      <c r="H902" s="179" t="s">
        <v>134</v>
      </c>
      <c r="I902" s="180">
        <v>14.58</v>
      </c>
      <c r="J902" s="495">
        <v>1</v>
      </c>
      <c r="K902" s="495">
        <v>1</v>
      </c>
      <c r="L902" s="531" t="s">
        <v>107</v>
      </c>
      <c r="M902" s="181"/>
      <c r="N902" s="182">
        <f t="shared" si="52"/>
        <v>0</v>
      </c>
      <c r="O902" s="182">
        <f t="shared" si="53"/>
        <v>0</v>
      </c>
      <c r="P902" s="182"/>
      <c r="Q902" s="183">
        <f>IF(L902="nio",0,IF(L902&gt;0,VLOOKUP(G902,'3-Productie normen'!A:M,VLOOKUP(L902,'3-Productie normen'!N:P,2,FALSE),FALSE)))</f>
        <v>0</v>
      </c>
      <c r="R902" s="183">
        <f t="shared" si="54"/>
        <v>0</v>
      </c>
      <c r="S902" s="184">
        <f>VLOOKUP(G902,'3-Productie normen'!A:M,10,FALSE)</f>
        <v>0</v>
      </c>
      <c r="T902" s="184"/>
      <c r="V902" s="140">
        <f t="shared" si="55"/>
        <v>0</v>
      </c>
    </row>
    <row r="903" spans="1:22" ht="14.15" hidden="1" customHeight="1">
      <c r="A903" s="157">
        <v>90</v>
      </c>
      <c r="B903" s="177" t="s">
        <v>56</v>
      </c>
      <c r="C903" s="177"/>
      <c r="D903" s="142" t="s">
        <v>128</v>
      </c>
      <c r="E903" s="178" t="s">
        <v>1246</v>
      </c>
      <c r="F903" s="137" t="s">
        <v>1247</v>
      </c>
      <c r="G903" s="134" t="s">
        <v>107</v>
      </c>
      <c r="H903" s="179" t="s">
        <v>491</v>
      </c>
      <c r="I903" s="180">
        <v>19.53</v>
      </c>
      <c r="J903" s="495">
        <v>1</v>
      </c>
      <c r="K903" s="495">
        <v>1</v>
      </c>
      <c r="L903" s="531" t="s">
        <v>107</v>
      </c>
      <c r="M903" s="181"/>
      <c r="N903" s="182">
        <f t="shared" si="52"/>
        <v>0</v>
      </c>
      <c r="O903" s="182">
        <f t="shared" si="53"/>
        <v>0</v>
      </c>
      <c r="P903" s="182"/>
      <c r="Q903" s="183">
        <f>IF(L903="nio",0,IF(L903&gt;0,VLOOKUP(G903,'3-Productie normen'!A:M,VLOOKUP(L903,'3-Productie normen'!N:P,2,FALSE),FALSE)))</f>
        <v>0</v>
      </c>
      <c r="R903" s="183">
        <f t="shared" si="54"/>
        <v>0</v>
      </c>
      <c r="S903" s="184">
        <f>VLOOKUP(G903,'3-Productie normen'!A:M,10,FALSE)</f>
        <v>0</v>
      </c>
      <c r="T903" s="184"/>
      <c r="V903" s="140">
        <f t="shared" si="55"/>
        <v>0</v>
      </c>
    </row>
    <row r="904" spans="1:22" ht="14.15" hidden="1" customHeight="1">
      <c r="A904" s="157">
        <v>91</v>
      </c>
      <c r="B904" s="177" t="s">
        <v>56</v>
      </c>
      <c r="C904" s="177"/>
      <c r="D904" s="142" t="s">
        <v>128</v>
      </c>
      <c r="E904" s="178" t="s">
        <v>1248</v>
      </c>
      <c r="F904" s="137" t="s">
        <v>1249</v>
      </c>
      <c r="G904" s="134" t="s">
        <v>107</v>
      </c>
      <c r="H904" s="179" t="s">
        <v>134</v>
      </c>
      <c r="I904" s="180">
        <v>48.59</v>
      </c>
      <c r="J904" s="495">
        <v>1</v>
      </c>
      <c r="K904" s="495">
        <v>1</v>
      </c>
      <c r="L904" s="531" t="s">
        <v>107</v>
      </c>
      <c r="M904" s="181"/>
      <c r="N904" s="182">
        <f t="shared" si="52"/>
        <v>0</v>
      </c>
      <c r="O904" s="182">
        <f t="shared" si="53"/>
        <v>0</v>
      </c>
      <c r="P904" s="182"/>
      <c r="Q904" s="183">
        <f>IF(L904="nio",0,IF(L904&gt;0,VLOOKUP(G904,'3-Productie normen'!A:M,VLOOKUP(L904,'3-Productie normen'!N:P,2,FALSE),FALSE)))</f>
        <v>0</v>
      </c>
      <c r="R904" s="183">
        <f t="shared" si="54"/>
        <v>0</v>
      </c>
      <c r="S904" s="184">
        <f>VLOOKUP(G904,'3-Productie normen'!A:M,10,FALSE)</f>
        <v>0</v>
      </c>
      <c r="T904" s="184"/>
      <c r="V904" s="140">
        <f t="shared" si="55"/>
        <v>0</v>
      </c>
    </row>
    <row r="905" spans="1:22" ht="14.15" hidden="1" customHeight="1">
      <c r="A905" s="157">
        <v>92</v>
      </c>
      <c r="B905" s="177" t="s">
        <v>56</v>
      </c>
      <c r="C905" s="177"/>
      <c r="D905" s="142" t="s">
        <v>147</v>
      </c>
      <c r="E905" s="178" t="s">
        <v>150</v>
      </c>
      <c r="F905" s="137" t="s">
        <v>1250</v>
      </c>
      <c r="G905" s="134" t="s">
        <v>107</v>
      </c>
      <c r="H905" s="179" t="s">
        <v>134</v>
      </c>
      <c r="I905" s="180">
        <v>10.4</v>
      </c>
      <c r="J905" s="495">
        <v>1</v>
      </c>
      <c r="K905" s="495">
        <v>1</v>
      </c>
      <c r="L905" s="531" t="s">
        <v>107</v>
      </c>
      <c r="M905" s="181"/>
      <c r="N905" s="182">
        <f t="shared" ref="N905:N968" si="56">IF(L905="nio",0,IF(L905&gt;0,L905*I905/Q905,0))*J905</f>
        <v>0</v>
      </c>
      <c r="O905" s="182">
        <f t="shared" ref="O905:O968" si="57">IF(M905&gt;0,M905*I905/R905,0)*K905</f>
        <v>0</v>
      </c>
      <c r="P905" s="182"/>
      <c r="Q905" s="183">
        <f>IF(L905="nio",0,IF(L905&gt;0,VLOOKUP(G905,'3-Productie normen'!A:M,VLOOKUP(L905,'3-Productie normen'!N:P,2,FALSE),FALSE)))</f>
        <v>0</v>
      </c>
      <c r="R905" s="183">
        <f t="shared" ref="R905:R968" si="58">IF(M905&gt;0,Q905*$R$7,0)</f>
        <v>0</v>
      </c>
      <c r="S905" s="184">
        <f>VLOOKUP(G905,'3-Productie normen'!A:M,10,FALSE)</f>
        <v>0</v>
      </c>
      <c r="T905" s="184"/>
      <c r="V905" s="140">
        <f t="shared" ref="V905:V968" si="59">SUM(L905:M905)*I905</f>
        <v>0</v>
      </c>
    </row>
    <row r="906" spans="1:22" ht="14.15" hidden="1" customHeight="1">
      <c r="A906" s="157">
        <v>93</v>
      </c>
      <c r="B906" s="177" t="s">
        <v>56</v>
      </c>
      <c r="C906" s="177"/>
      <c r="D906" s="142" t="s">
        <v>147</v>
      </c>
      <c r="E906" s="178" t="s">
        <v>1251</v>
      </c>
      <c r="F906" s="137" t="s">
        <v>905</v>
      </c>
      <c r="G906" s="134" t="s">
        <v>107</v>
      </c>
      <c r="H906" s="179" t="s">
        <v>134</v>
      </c>
      <c r="I906" s="180">
        <v>6.99</v>
      </c>
      <c r="J906" s="495">
        <v>1</v>
      </c>
      <c r="K906" s="495">
        <v>1</v>
      </c>
      <c r="L906" s="531" t="s">
        <v>107</v>
      </c>
      <c r="M906" s="181"/>
      <c r="N906" s="182">
        <f t="shared" si="56"/>
        <v>0</v>
      </c>
      <c r="O906" s="182">
        <f t="shared" si="57"/>
        <v>0</v>
      </c>
      <c r="P906" s="182"/>
      <c r="Q906" s="183">
        <f>IF(L906="nio",0,IF(L906&gt;0,VLOOKUP(G906,'3-Productie normen'!A:M,VLOOKUP(L906,'3-Productie normen'!N:P,2,FALSE),FALSE)))</f>
        <v>0</v>
      </c>
      <c r="R906" s="183">
        <f t="shared" si="58"/>
        <v>0</v>
      </c>
      <c r="S906" s="184">
        <f>VLOOKUP(G906,'3-Productie normen'!A:M,10,FALSE)</f>
        <v>0</v>
      </c>
      <c r="T906" s="184"/>
      <c r="V906" s="140">
        <f t="shared" si="59"/>
        <v>0</v>
      </c>
    </row>
    <row r="907" spans="1:22" ht="14.15" hidden="1" customHeight="1">
      <c r="A907" s="157">
        <v>94</v>
      </c>
      <c r="B907" s="177" t="s">
        <v>56</v>
      </c>
      <c r="C907" s="177"/>
      <c r="D907" s="142" t="s">
        <v>185</v>
      </c>
      <c r="E907" s="178" t="s">
        <v>718</v>
      </c>
      <c r="F907" s="137" t="s">
        <v>1242</v>
      </c>
      <c r="G907" s="134" t="s">
        <v>107</v>
      </c>
      <c r="H907" s="179" t="s">
        <v>288</v>
      </c>
      <c r="I907" s="180">
        <v>0.8</v>
      </c>
      <c r="J907" s="495">
        <v>1</v>
      </c>
      <c r="K907" s="495">
        <v>1</v>
      </c>
      <c r="L907" s="531" t="s">
        <v>107</v>
      </c>
      <c r="M907" s="181"/>
      <c r="N907" s="182">
        <f t="shared" si="56"/>
        <v>0</v>
      </c>
      <c r="O907" s="182">
        <f t="shared" si="57"/>
        <v>0</v>
      </c>
      <c r="P907" s="182"/>
      <c r="Q907" s="183">
        <f>IF(L907="nio",0,IF(L907&gt;0,VLOOKUP(G907,'3-Productie normen'!A:M,VLOOKUP(L907,'3-Productie normen'!N:P,2,FALSE),FALSE)))</f>
        <v>0</v>
      </c>
      <c r="R907" s="183">
        <f t="shared" si="58"/>
        <v>0</v>
      </c>
      <c r="S907" s="184">
        <f>VLOOKUP(G907,'3-Productie normen'!A:M,10,FALSE)</f>
        <v>0</v>
      </c>
      <c r="T907" s="184"/>
      <c r="V907" s="140">
        <f t="shared" si="59"/>
        <v>0</v>
      </c>
    </row>
    <row r="908" spans="1:22" ht="14.15" hidden="1" customHeight="1">
      <c r="A908" s="157">
        <v>95</v>
      </c>
      <c r="B908" s="177" t="s">
        <v>56</v>
      </c>
      <c r="C908" s="177"/>
      <c r="D908" s="142" t="s">
        <v>185</v>
      </c>
      <c r="E908" s="178" t="s">
        <v>1252</v>
      </c>
      <c r="F908" s="137" t="s">
        <v>1212</v>
      </c>
      <c r="G908" s="134" t="s">
        <v>107</v>
      </c>
      <c r="H908" s="179" t="s">
        <v>491</v>
      </c>
      <c r="I908" s="180">
        <v>13.44</v>
      </c>
      <c r="J908" s="495">
        <v>1</v>
      </c>
      <c r="K908" s="495">
        <v>1</v>
      </c>
      <c r="L908" s="531" t="s">
        <v>107</v>
      </c>
      <c r="M908" s="181"/>
      <c r="N908" s="182">
        <f t="shared" si="56"/>
        <v>0</v>
      </c>
      <c r="O908" s="182">
        <f t="shared" si="57"/>
        <v>0</v>
      </c>
      <c r="P908" s="182"/>
      <c r="Q908" s="183">
        <f>IF(L908="nio",0,IF(L908&gt;0,VLOOKUP(G908,'3-Productie normen'!A:M,VLOOKUP(L908,'3-Productie normen'!N:P,2,FALSE),FALSE)))</f>
        <v>0</v>
      </c>
      <c r="R908" s="183">
        <f t="shared" si="58"/>
        <v>0</v>
      </c>
      <c r="S908" s="184">
        <f>VLOOKUP(G908,'3-Productie normen'!A:M,10,FALSE)</f>
        <v>0</v>
      </c>
      <c r="T908" s="184"/>
      <c r="V908" s="140">
        <f t="shared" si="59"/>
        <v>0</v>
      </c>
    </row>
    <row r="909" spans="1:22" ht="14.15" hidden="1" customHeight="1">
      <c r="A909" s="157">
        <v>96</v>
      </c>
      <c r="B909" s="177" t="s">
        <v>56</v>
      </c>
      <c r="C909" s="177"/>
      <c r="D909" s="142" t="s">
        <v>185</v>
      </c>
      <c r="E909" s="178" t="s">
        <v>1253</v>
      </c>
      <c r="F909" s="137" t="s">
        <v>1254</v>
      </c>
      <c r="G909" s="134" t="s">
        <v>107</v>
      </c>
      <c r="H909" s="179" t="s">
        <v>491</v>
      </c>
      <c r="I909" s="180">
        <v>26.84</v>
      </c>
      <c r="J909" s="495">
        <v>1</v>
      </c>
      <c r="K909" s="495">
        <v>1</v>
      </c>
      <c r="L909" s="531" t="s">
        <v>107</v>
      </c>
      <c r="M909" s="181"/>
      <c r="N909" s="182">
        <f t="shared" si="56"/>
        <v>0</v>
      </c>
      <c r="O909" s="182">
        <f t="shared" si="57"/>
        <v>0</v>
      </c>
      <c r="P909" s="182"/>
      <c r="Q909" s="183">
        <f>IF(L909="nio",0,IF(L909&gt;0,VLOOKUP(G909,'3-Productie normen'!A:M,VLOOKUP(L909,'3-Productie normen'!N:P,2,FALSE),FALSE)))</f>
        <v>0</v>
      </c>
      <c r="R909" s="183">
        <f t="shared" si="58"/>
        <v>0</v>
      </c>
      <c r="S909" s="184">
        <f>VLOOKUP(G909,'3-Productie normen'!A:M,10,FALSE)</f>
        <v>0</v>
      </c>
      <c r="T909" s="184"/>
      <c r="V909" s="140">
        <f t="shared" si="59"/>
        <v>0</v>
      </c>
    </row>
    <row r="910" spans="1:22" ht="14.15" hidden="1" customHeight="1">
      <c r="A910" s="157">
        <v>97</v>
      </c>
      <c r="B910" s="177" t="s">
        <v>56</v>
      </c>
      <c r="C910" s="177"/>
      <c r="D910" s="142" t="s">
        <v>188</v>
      </c>
      <c r="E910" s="178" t="s">
        <v>1255</v>
      </c>
      <c r="F910" s="137" t="s">
        <v>905</v>
      </c>
      <c r="G910" s="134" t="s">
        <v>107</v>
      </c>
      <c r="H910" s="179" t="s">
        <v>134</v>
      </c>
      <c r="I910" s="180">
        <v>6.2</v>
      </c>
      <c r="J910" s="495">
        <v>1</v>
      </c>
      <c r="K910" s="495">
        <v>1</v>
      </c>
      <c r="L910" s="531" t="s">
        <v>107</v>
      </c>
      <c r="M910" s="181"/>
      <c r="N910" s="182">
        <f t="shared" si="56"/>
        <v>0</v>
      </c>
      <c r="O910" s="182">
        <f t="shared" si="57"/>
        <v>0</v>
      </c>
      <c r="P910" s="182"/>
      <c r="Q910" s="183">
        <f>IF(L910="nio",0,IF(L910&gt;0,VLOOKUP(G910,'3-Productie normen'!A:M,VLOOKUP(L910,'3-Productie normen'!N:P,2,FALSE),FALSE)))</f>
        <v>0</v>
      </c>
      <c r="R910" s="183">
        <f t="shared" si="58"/>
        <v>0</v>
      </c>
      <c r="S910" s="184">
        <f>VLOOKUP(G910,'3-Productie normen'!A:M,10,FALSE)</f>
        <v>0</v>
      </c>
      <c r="T910" s="184"/>
      <c r="V910" s="140">
        <f t="shared" si="59"/>
        <v>0</v>
      </c>
    </row>
    <row r="911" spans="1:22" ht="14.15" hidden="1" customHeight="1">
      <c r="A911" s="157">
        <v>98</v>
      </c>
      <c r="B911" s="177" t="s">
        <v>56</v>
      </c>
      <c r="C911" s="177"/>
      <c r="D911" s="142" t="s">
        <v>188</v>
      </c>
      <c r="E911" s="178" t="s">
        <v>723</v>
      </c>
      <c r="F911" s="137" t="s">
        <v>873</v>
      </c>
      <c r="G911" s="134" t="s">
        <v>107</v>
      </c>
      <c r="H911" s="179" t="s">
        <v>134</v>
      </c>
      <c r="I911" s="180">
        <v>47.93</v>
      </c>
      <c r="J911" s="495">
        <v>1</v>
      </c>
      <c r="K911" s="495">
        <v>1</v>
      </c>
      <c r="L911" s="531" t="s">
        <v>107</v>
      </c>
      <c r="M911" s="181"/>
      <c r="N911" s="182">
        <f t="shared" si="56"/>
        <v>0</v>
      </c>
      <c r="O911" s="182">
        <f t="shared" si="57"/>
        <v>0</v>
      </c>
      <c r="P911" s="182"/>
      <c r="Q911" s="183">
        <f>IF(L911="nio",0,IF(L911&gt;0,VLOOKUP(G911,'3-Productie normen'!A:M,VLOOKUP(L911,'3-Productie normen'!N:P,2,FALSE),FALSE)))</f>
        <v>0</v>
      </c>
      <c r="R911" s="183">
        <f t="shared" si="58"/>
        <v>0</v>
      </c>
      <c r="S911" s="184">
        <f>VLOOKUP(G911,'3-Productie normen'!A:M,10,FALSE)</f>
        <v>0</v>
      </c>
      <c r="T911" s="184"/>
      <c r="V911" s="140">
        <f t="shared" si="59"/>
        <v>0</v>
      </c>
    </row>
    <row r="912" spans="1:22" ht="14.15" hidden="1" customHeight="1">
      <c r="A912" s="157">
        <v>99</v>
      </c>
      <c r="B912" s="177" t="s">
        <v>56</v>
      </c>
      <c r="C912" s="177"/>
      <c r="D912" s="142" t="s">
        <v>203</v>
      </c>
      <c r="E912" s="178" t="s">
        <v>206</v>
      </c>
      <c r="F912" s="137" t="s">
        <v>1256</v>
      </c>
      <c r="G912" s="134" t="s">
        <v>107</v>
      </c>
      <c r="H912" s="179" t="s">
        <v>134</v>
      </c>
      <c r="I912" s="180">
        <v>5.5</v>
      </c>
      <c r="J912" s="495">
        <v>1</v>
      </c>
      <c r="K912" s="495">
        <v>1</v>
      </c>
      <c r="L912" s="531" t="s">
        <v>107</v>
      </c>
      <c r="M912" s="181"/>
      <c r="N912" s="182">
        <f t="shared" si="56"/>
        <v>0</v>
      </c>
      <c r="O912" s="182">
        <f t="shared" si="57"/>
        <v>0</v>
      </c>
      <c r="P912" s="182"/>
      <c r="Q912" s="183">
        <f>IF(L912="nio",0,IF(L912&gt;0,VLOOKUP(G912,'3-Productie normen'!A:M,VLOOKUP(L912,'3-Productie normen'!N:P,2,FALSE),FALSE)))</f>
        <v>0</v>
      </c>
      <c r="R912" s="183">
        <f t="shared" si="58"/>
        <v>0</v>
      </c>
      <c r="S912" s="184">
        <f>VLOOKUP(G912,'3-Productie normen'!A:M,10,FALSE)</f>
        <v>0</v>
      </c>
      <c r="T912" s="184"/>
      <c r="V912" s="140">
        <f t="shared" si="59"/>
        <v>0</v>
      </c>
    </row>
    <row r="913" spans="1:22" ht="14.15" hidden="1" customHeight="1">
      <c r="A913" s="157">
        <v>100</v>
      </c>
      <c r="B913" s="177" t="s">
        <v>56</v>
      </c>
      <c r="C913" s="177"/>
      <c r="D913" s="142" t="s">
        <v>213</v>
      </c>
      <c r="E913" s="178" t="s">
        <v>1257</v>
      </c>
      <c r="F913" s="137" t="s">
        <v>858</v>
      </c>
      <c r="G913" s="134" t="s">
        <v>107</v>
      </c>
      <c r="H913" s="179" t="s">
        <v>288</v>
      </c>
      <c r="I913" s="180">
        <v>200.58</v>
      </c>
      <c r="J913" s="495">
        <v>1</v>
      </c>
      <c r="K913" s="495">
        <v>1</v>
      </c>
      <c r="L913" s="531" t="s">
        <v>107</v>
      </c>
      <c r="M913" s="181"/>
      <c r="N913" s="182">
        <f t="shared" si="56"/>
        <v>0</v>
      </c>
      <c r="O913" s="182">
        <f t="shared" si="57"/>
        <v>0</v>
      </c>
      <c r="P913" s="182"/>
      <c r="Q913" s="183">
        <f>IF(L913="nio",0,IF(L913&gt;0,VLOOKUP(G913,'3-Productie normen'!A:M,VLOOKUP(L913,'3-Productie normen'!N:P,2,FALSE),FALSE)))</f>
        <v>0</v>
      </c>
      <c r="R913" s="183">
        <f t="shared" si="58"/>
        <v>0</v>
      </c>
      <c r="S913" s="184">
        <f>VLOOKUP(G913,'3-Productie normen'!A:M,10,FALSE)</f>
        <v>0</v>
      </c>
      <c r="T913" s="184"/>
      <c r="V913" s="140">
        <f t="shared" si="59"/>
        <v>0</v>
      </c>
    </row>
    <row r="914" spans="1:22" ht="14.15" hidden="1" customHeight="1">
      <c r="A914" s="157">
        <v>101</v>
      </c>
      <c r="B914" s="177" t="s">
        <v>56</v>
      </c>
      <c r="C914" s="177"/>
      <c r="D914" s="142" t="s">
        <v>419</v>
      </c>
      <c r="E914" s="178" t="s">
        <v>569</v>
      </c>
      <c r="F914" s="137" t="s">
        <v>1258</v>
      </c>
      <c r="G914" s="134" t="s">
        <v>107</v>
      </c>
      <c r="H914" s="179" t="s">
        <v>134</v>
      </c>
      <c r="I914" s="180">
        <v>68.150000000000006</v>
      </c>
      <c r="J914" s="495">
        <v>1</v>
      </c>
      <c r="K914" s="495">
        <v>1</v>
      </c>
      <c r="L914" s="531" t="s">
        <v>107</v>
      </c>
      <c r="M914" s="181"/>
      <c r="N914" s="182">
        <f t="shared" si="56"/>
        <v>0</v>
      </c>
      <c r="O914" s="182">
        <f t="shared" si="57"/>
        <v>0</v>
      </c>
      <c r="P914" s="182"/>
      <c r="Q914" s="183">
        <f>IF(L914="nio",0,IF(L914&gt;0,VLOOKUP(G914,'3-Productie normen'!A:M,VLOOKUP(L914,'3-Productie normen'!N:P,2,FALSE),FALSE)))</f>
        <v>0</v>
      </c>
      <c r="R914" s="183">
        <f t="shared" si="58"/>
        <v>0</v>
      </c>
      <c r="S914" s="184">
        <f>VLOOKUP(G914,'3-Productie normen'!A:M,10,FALSE)</f>
        <v>0</v>
      </c>
      <c r="T914" s="184"/>
      <c r="V914" s="140">
        <f t="shared" si="59"/>
        <v>0</v>
      </c>
    </row>
    <row r="915" spans="1:22" ht="14.15" hidden="1" customHeight="1">
      <c r="A915" s="157">
        <v>102</v>
      </c>
      <c r="B915" s="177" t="s">
        <v>56</v>
      </c>
      <c r="C915" s="177"/>
      <c r="D915" s="142" t="s">
        <v>419</v>
      </c>
      <c r="E915" s="178" t="s">
        <v>1259</v>
      </c>
      <c r="F915" s="137" t="s">
        <v>1247</v>
      </c>
      <c r="G915" s="134" t="s">
        <v>107</v>
      </c>
      <c r="H915" s="179" t="s">
        <v>134</v>
      </c>
      <c r="I915" s="180">
        <v>19.18</v>
      </c>
      <c r="J915" s="495">
        <v>1</v>
      </c>
      <c r="K915" s="495">
        <v>1</v>
      </c>
      <c r="L915" s="531" t="s">
        <v>107</v>
      </c>
      <c r="M915" s="181"/>
      <c r="N915" s="182">
        <f t="shared" si="56"/>
        <v>0</v>
      </c>
      <c r="O915" s="182">
        <f t="shared" si="57"/>
        <v>0</v>
      </c>
      <c r="P915" s="182"/>
      <c r="Q915" s="183">
        <f>IF(L915="nio",0,IF(L915&gt;0,VLOOKUP(G915,'3-Productie normen'!A:M,VLOOKUP(L915,'3-Productie normen'!N:P,2,FALSE),FALSE)))</f>
        <v>0</v>
      </c>
      <c r="R915" s="183">
        <f t="shared" si="58"/>
        <v>0</v>
      </c>
      <c r="S915" s="184">
        <f>VLOOKUP(G915,'3-Productie normen'!A:M,10,FALSE)</f>
        <v>0</v>
      </c>
      <c r="T915" s="184"/>
      <c r="V915" s="140">
        <f t="shared" si="59"/>
        <v>0</v>
      </c>
    </row>
    <row r="916" spans="1:22" ht="14.15" hidden="1" customHeight="1">
      <c r="A916" s="157">
        <v>103</v>
      </c>
      <c r="B916" s="177" t="s">
        <v>56</v>
      </c>
      <c r="C916" s="177"/>
      <c r="D916" s="142" t="s">
        <v>419</v>
      </c>
      <c r="E916" s="178" t="s">
        <v>1260</v>
      </c>
      <c r="F916" s="137" t="s">
        <v>1247</v>
      </c>
      <c r="G916" s="134" t="s">
        <v>107</v>
      </c>
      <c r="H916" s="179" t="s">
        <v>288</v>
      </c>
      <c r="I916" s="180">
        <v>26.75</v>
      </c>
      <c r="J916" s="495">
        <v>1</v>
      </c>
      <c r="K916" s="495">
        <v>1</v>
      </c>
      <c r="L916" s="531" t="s">
        <v>107</v>
      </c>
      <c r="M916" s="181"/>
      <c r="N916" s="182">
        <f t="shared" si="56"/>
        <v>0</v>
      </c>
      <c r="O916" s="182">
        <f t="shared" si="57"/>
        <v>0</v>
      </c>
      <c r="P916" s="182"/>
      <c r="Q916" s="183">
        <f>IF(L916="nio",0,IF(L916&gt;0,VLOOKUP(G916,'3-Productie normen'!A:M,VLOOKUP(L916,'3-Productie normen'!N:P,2,FALSE),FALSE)))</f>
        <v>0</v>
      </c>
      <c r="R916" s="183">
        <f t="shared" si="58"/>
        <v>0</v>
      </c>
      <c r="S916" s="184">
        <f>VLOOKUP(G916,'3-Productie normen'!A:M,10,FALSE)</f>
        <v>0</v>
      </c>
      <c r="T916" s="184"/>
      <c r="V916" s="140">
        <f t="shared" si="59"/>
        <v>0</v>
      </c>
    </row>
    <row r="917" spans="1:22" ht="14.15" hidden="1" customHeight="1">
      <c r="A917" s="157">
        <v>104</v>
      </c>
      <c r="B917" s="177" t="s">
        <v>56</v>
      </c>
      <c r="C917" s="177"/>
      <c r="D917" s="142" t="s">
        <v>419</v>
      </c>
      <c r="E917" s="178" t="s">
        <v>573</v>
      </c>
      <c r="F917" s="137" t="s">
        <v>1261</v>
      </c>
      <c r="G917" s="134" t="s">
        <v>107</v>
      </c>
      <c r="H917" s="179" t="s">
        <v>288</v>
      </c>
      <c r="I917" s="180">
        <v>26.53</v>
      </c>
      <c r="J917" s="495">
        <v>1</v>
      </c>
      <c r="K917" s="495">
        <v>1</v>
      </c>
      <c r="L917" s="531" t="s">
        <v>107</v>
      </c>
      <c r="M917" s="181"/>
      <c r="N917" s="182">
        <f t="shared" si="56"/>
        <v>0</v>
      </c>
      <c r="O917" s="182">
        <f t="shared" si="57"/>
        <v>0</v>
      </c>
      <c r="P917" s="182"/>
      <c r="Q917" s="183">
        <f>IF(L917="nio",0,IF(L917&gt;0,VLOOKUP(G917,'3-Productie normen'!A:M,VLOOKUP(L917,'3-Productie normen'!N:P,2,FALSE),FALSE)))</f>
        <v>0</v>
      </c>
      <c r="R917" s="183">
        <f t="shared" si="58"/>
        <v>0</v>
      </c>
      <c r="S917" s="184">
        <f>VLOOKUP(G917,'3-Productie normen'!A:M,10,FALSE)</f>
        <v>0</v>
      </c>
      <c r="T917" s="184"/>
      <c r="V917" s="140">
        <f t="shared" si="59"/>
        <v>0</v>
      </c>
    </row>
    <row r="918" spans="1:22" ht="14.15" hidden="1" customHeight="1">
      <c r="A918" s="157">
        <v>105</v>
      </c>
      <c r="B918" s="177" t="s">
        <v>56</v>
      </c>
      <c r="C918" s="177"/>
      <c r="D918" s="142" t="s">
        <v>419</v>
      </c>
      <c r="E918" s="178" t="s">
        <v>1262</v>
      </c>
      <c r="F918" s="137" t="s">
        <v>846</v>
      </c>
      <c r="G918" s="134" t="s">
        <v>107</v>
      </c>
      <c r="H918" s="179" t="s">
        <v>284</v>
      </c>
      <c r="I918" s="180">
        <v>15.61</v>
      </c>
      <c r="J918" s="495">
        <v>1</v>
      </c>
      <c r="K918" s="495">
        <v>1</v>
      </c>
      <c r="L918" s="531" t="s">
        <v>107</v>
      </c>
      <c r="M918" s="181"/>
      <c r="N918" s="182">
        <f t="shared" si="56"/>
        <v>0</v>
      </c>
      <c r="O918" s="182">
        <f t="shared" si="57"/>
        <v>0</v>
      </c>
      <c r="P918" s="182"/>
      <c r="Q918" s="183">
        <f>IF(L918="nio",0,IF(L918&gt;0,VLOOKUP(G918,'3-Productie normen'!A:M,VLOOKUP(L918,'3-Productie normen'!N:P,2,FALSE),FALSE)))</f>
        <v>0</v>
      </c>
      <c r="R918" s="183">
        <f t="shared" si="58"/>
        <v>0</v>
      </c>
      <c r="S918" s="184">
        <f>VLOOKUP(G918,'3-Productie normen'!A:M,10,FALSE)</f>
        <v>0</v>
      </c>
      <c r="T918" s="184"/>
      <c r="V918" s="140">
        <f t="shared" si="59"/>
        <v>0</v>
      </c>
    </row>
    <row r="919" spans="1:22" ht="14.15" hidden="1" customHeight="1">
      <c r="A919" s="157">
        <v>106</v>
      </c>
      <c r="B919" s="177" t="s">
        <v>56</v>
      </c>
      <c r="C919" s="177"/>
      <c r="D919" s="142" t="s">
        <v>419</v>
      </c>
      <c r="E919" s="178" t="s">
        <v>1263</v>
      </c>
      <c r="F919" s="137" t="s">
        <v>1264</v>
      </c>
      <c r="G919" s="134" t="s">
        <v>107</v>
      </c>
      <c r="H919" s="179" t="s">
        <v>134</v>
      </c>
      <c r="I919" s="180">
        <v>19.420000000000002</v>
      </c>
      <c r="J919" s="495">
        <v>1</v>
      </c>
      <c r="K919" s="495">
        <v>1</v>
      </c>
      <c r="L919" s="531" t="s">
        <v>107</v>
      </c>
      <c r="M919" s="181"/>
      <c r="N919" s="182">
        <f t="shared" si="56"/>
        <v>0</v>
      </c>
      <c r="O919" s="182">
        <f t="shared" si="57"/>
        <v>0</v>
      </c>
      <c r="P919" s="182"/>
      <c r="Q919" s="183">
        <f>IF(L919="nio",0,IF(L919&gt;0,VLOOKUP(G919,'3-Productie normen'!A:M,VLOOKUP(L919,'3-Productie normen'!N:P,2,FALSE),FALSE)))</f>
        <v>0</v>
      </c>
      <c r="R919" s="183">
        <f t="shared" si="58"/>
        <v>0</v>
      </c>
      <c r="S919" s="184">
        <f>VLOOKUP(G919,'3-Productie normen'!A:M,10,FALSE)</f>
        <v>0</v>
      </c>
      <c r="T919" s="184"/>
      <c r="V919" s="140">
        <f t="shared" si="59"/>
        <v>0</v>
      </c>
    </row>
    <row r="920" spans="1:22" ht="14.15" hidden="1" customHeight="1">
      <c r="A920" s="157">
        <v>107</v>
      </c>
      <c r="B920" s="177" t="s">
        <v>56</v>
      </c>
      <c r="C920" s="177"/>
      <c r="D920" s="142" t="s">
        <v>245</v>
      </c>
      <c r="E920" s="178" t="s">
        <v>1265</v>
      </c>
      <c r="F920" s="137" t="s">
        <v>1266</v>
      </c>
      <c r="G920" s="134" t="s">
        <v>107</v>
      </c>
      <c r="H920" s="179" t="s">
        <v>134</v>
      </c>
      <c r="I920" s="180">
        <v>42.16</v>
      </c>
      <c r="J920" s="495">
        <v>1</v>
      </c>
      <c r="K920" s="495">
        <v>1</v>
      </c>
      <c r="L920" s="531" t="s">
        <v>107</v>
      </c>
      <c r="M920" s="181"/>
      <c r="N920" s="182">
        <f t="shared" si="56"/>
        <v>0</v>
      </c>
      <c r="O920" s="182">
        <f t="shared" si="57"/>
        <v>0</v>
      </c>
      <c r="P920" s="182"/>
      <c r="Q920" s="183">
        <f>IF(L920="nio",0,IF(L920&gt;0,VLOOKUP(G920,'3-Productie normen'!A:M,VLOOKUP(L920,'3-Productie normen'!N:P,2,FALSE),FALSE)))</f>
        <v>0</v>
      </c>
      <c r="R920" s="183">
        <f t="shared" si="58"/>
        <v>0</v>
      </c>
      <c r="S920" s="184">
        <f>VLOOKUP(G920,'3-Productie normen'!A:M,10,FALSE)</f>
        <v>0</v>
      </c>
      <c r="T920" s="184"/>
      <c r="V920" s="140">
        <f t="shared" si="59"/>
        <v>0</v>
      </c>
    </row>
    <row r="921" spans="1:22" ht="14.15" hidden="1" customHeight="1">
      <c r="A921" s="157">
        <v>108</v>
      </c>
      <c r="B921" s="177" t="s">
        <v>56</v>
      </c>
      <c r="C921" s="177"/>
      <c r="D921" s="142" t="s">
        <v>245</v>
      </c>
      <c r="E921" s="178" t="s">
        <v>1267</v>
      </c>
      <c r="F921" s="137" t="s">
        <v>905</v>
      </c>
      <c r="G921" s="134" t="s">
        <v>107</v>
      </c>
      <c r="H921" s="179" t="s">
        <v>134</v>
      </c>
      <c r="I921" s="180">
        <v>7</v>
      </c>
      <c r="J921" s="495">
        <v>1</v>
      </c>
      <c r="K921" s="495">
        <v>1</v>
      </c>
      <c r="L921" s="531" t="s">
        <v>107</v>
      </c>
      <c r="M921" s="181"/>
      <c r="N921" s="182">
        <f t="shared" si="56"/>
        <v>0</v>
      </c>
      <c r="O921" s="182">
        <f t="shared" si="57"/>
        <v>0</v>
      </c>
      <c r="P921" s="182"/>
      <c r="Q921" s="183">
        <f>IF(L921="nio",0,IF(L921&gt;0,VLOOKUP(G921,'3-Productie normen'!A:M,VLOOKUP(L921,'3-Productie normen'!N:P,2,FALSE),FALSE)))</f>
        <v>0</v>
      </c>
      <c r="R921" s="183">
        <f t="shared" si="58"/>
        <v>0</v>
      </c>
      <c r="S921" s="184">
        <f>VLOOKUP(G921,'3-Productie normen'!A:M,10,FALSE)</f>
        <v>0</v>
      </c>
      <c r="T921" s="184"/>
      <c r="V921" s="140">
        <f t="shared" si="59"/>
        <v>0</v>
      </c>
    </row>
    <row r="922" spans="1:22" ht="14.15" hidden="1" customHeight="1">
      <c r="A922" s="157">
        <v>109</v>
      </c>
      <c r="B922" s="177" t="s">
        <v>56</v>
      </c>
      <c r="C922" s="177"/>
      <c r="D922" s="142" t="s">
        <v>245</v>
      </c>
      <c r="E922" s="178" t="s">
        <v>1268</v>
      </c>
      <c r="F922" s="137" t="s">
        <v>1269</v>
      </c>
      <c r="G922" s="134" t="s">
        <v>107</v>
      </c>
      <c r="H922" s="179" t="s">
        <v>134</v>
      </c>
      <c r="I922" s="180">
        <v>2.29</v>
      </c>
      <c r="J922" s="495">
        <v>1</v>
      </c>
      <c r="K922" s="495">
        <v>1</v>
      </c>
      <c r="L922" s="531" t="s">
        <v>107</v>
      </c>
      <c r="M922" s="181"/>
      <c r="N922" s="182">
        <f t="shared" si="56"/>
        <v>0</v>
      </c>
      <c r="O922" s="182">
        <f t="shared" si="57"/>
        <v>0</v>
      </c>
      <c r="P922" s="182"/>
      <c r="Q922" s="183">
        <f>IF(L922="nio",0,IF(L922&gt;0,VLOOKUP(G922,'3-Productie normen'!A:M,VLOOKUP(L922,'3-Productie normen'!N:P,2,FALSE),FALSE)))</f>
        <v>0</v>
      </c>
      <c r="R922" s="183">
        <f t="shared" si="58"/>
        <v>0</v>
      </c>
      <c r="S922" s="184">
        <f>VLOOKUP(G922,'3-Productie normen'!A:M,10,FALSE)</f>
        <v>0</v>
      </c>
      <c r="T922" s="184"/>
      <c r="V922" s="140">
        <f t="shared" si="59"/>
        <v>0</v>
      </c>
    </row>
    <row r="923" spans="1:22" ht="14.15" hidden="1" customHeight="1">
      <c r="A923" s="157">
        <v>110</v>
      </c>
      <c r="B923" s="177" t="s">
        <v>56</v>
      </c>
      <c r="C923" s="177"/>
      <c r="D923" s="142" t="s">
        <v>245</v>
      </c>
      <c r="E923" s="178" t="s">
        <v>1270</v>
      </c>
      <c r="F923" s="137" t="s">
        <v>1269</v>
      </c>
      <c r="G923" s="134" t="s">
        <v>107</v>
      </c>
      <c r="H923" s="179" t="s">
        <v>134</v>
      </c>
      <c r="I923" s="180">
        <v>3.14</v>
      </c>
      <c r="J923" s="495">
        <v>1</v>
      </c>
      <c r="K923" s="495">
        <v>1</v>
      </c>
      <c r="L923" s="531" t="s">
        <v>107</v>
      </c>
      <c r="M923" s="181"/>
      <c r="N923" s="182">
        <f t="shared" si="56"/>
        <v>0</v>
      </c>
      <c r="O923" s="182">
        <f t="shared" si="57"/>
        <v>0</v>
      </c>
      <c r="P923" s="182"/>
      <c r="Q923" s="183">
        <f>IF(L923="nio",0,IF(L923&gt;0,VLOOKUP(G923,'3-Productie normen'!A:M,VLOOKUP(L923,'3-Productie normen'!N:P,2,FALSE),FALSE)))</f>
        <v>0</v>
      </c>
      <c r="R923" s="183">
        <f t="shared" si="58"/>
        <v>0</v>
      </c>
      <c r="S923" s="184">
        <f>VLOOKUP(G923,'3-Productie normen'!A:M,10,FALSE)</f>
        <v>0</v>
      </c>
      <c r="T923" s="184"/>
      <c r="V923" s="140">
        <f t="shared" si="59"/>
        <v>0</v>
      </c>
    </row>
    <row r="924" spans="1:22" ht="14.15" hidden="1" customHeight="1">
      <c r="A924" s="157">
        <v>111</v>
      </c>
      <c r="B924" s="177" t="s">
        <v>56</v>
      </c>
      <c r="C924" s="177"/>
      <c r="D924" s="142" t="s">
        <v>245</v>
      </c>
      <c r="E924" s="178" t="s">
        <v>1271</v>
      </c>
      <c r="F924" s="137" t="s">
        <v>1269</v>
      </c>
      <c r="G924" s="134" t="s">
        <v>107</v>
      </c>
      <c r="H924" s="179" t="s">
        <v>134</v>
      </c>
      <c r="I924" s="180">
        <v>3.14</v>
      </c>
      <c r="J924" s="495">
        <v>1</v>
      </c>
      <c r="K924" s="495">
        <v>1</v>
      </c>
      <c r="L924" s="531" t="s">
        <v>107</v>
      </c>
      <c r="M924" s="181"/>
      <c r="N924" s="182">
        <f t="shared" si="56"/>
        <v>0</v>
      </c>
      <c r="O924" s="182">
        <f t="shared" si="57"/>
        <v>0</v>
      </c>
      <c r="P924" s="182"/>
      <c r="Q924" s="183">
        <f>IF(L924="nio",0,IF(L924&gt;0,VLOOKUP(G924,'3-Productie normen'!A:M,VLOOKUP(L924,'3-Productie normen'!N:P,2,FALSE),FALSE)))</f>
        <v>0</v>
      </c>
      <c r="R924" s="183">
        <f t="shared" si="58"/>
        <v>0</v>
      </c>
      <c r="S924" s="184">
        <f>VLOOKUP(G924,'3-Productie normen'!A:M,10,FALSE)</f>
        <v>0</v>
      </c>
      <c r="T924" s="184"/>
      <c r="V924" s="140">
        <f t="shared" si="59"/>
        <v>0</v>
      </c>
    </row>
    <row r="925" spans="1:22" ht="14.15" hidden="1" customHeight="1">
      <c r="A925" s="157">
        <v>112</v>
      </c>
      <c r="B925" s="177" t="s">
        <v>56</v>
      </c>
      <c r="C925" s="177"/>
      <c r="D925" s="142" t="s">
        <v>245</v>
      </c>
      <c r="E925" s="178" t="s">
        <v>1272</v>
      </c>
      <c r="F925" s="137" t="s">
        <v>1269</v>
      </c>
      <c r="G925" s="134" t="s">
        <v>107</v>
      </c>
      <c r="H925" s="179" t="s">
        <v>134</v>
      </c>
      <c r="I925" s="180">
        <v>3.14</v>
      </c>
      <c r="J925" s="495">
        <v>1</v>
      </c>
      <c r="K925" s="495">
        <v>1</v>
      </c>
      <c r="L925" s="531" t="s">
        <v>107</v>
      </c>
      <c r="M925" s="181"/>
      <c r="N925" s="182">
        <f t="shared" si="56"/>
        <v>0</v>
      </c>
      <c r="O925" s="182">
        <f t="shared" si="57"/>
        <v>0</v>
      </c>
      <c r="P925" s="182"/>
      <c r="Q925" s="183">
        <f>IF(L925="nio",0,IF(L925&gt;0,VLOOKUP(G925,'3-Productie normen'!A:M,VLOOKUP(L925,'3-Productie normen'!N:P,2,FALSE),FALSE)))</f>
        <v>0</v>
      </c>
      <c r="R925" s="183">
        <f t="shared" si="58"/>
        <v>0</v>
      </c>
      <c r="S925" s="184">
        <f>VLOOKUP(G925,'3-Productie normen'!A:M,10,FALSE)</f>
        <v>0</v>
      </c>
      <c r="T925" s="184"/>
      <c r="V925" s="140">
        <f t="shared" si="59"/>
        <v>0</v>
      </c>
    </row>
    <row r="926" spans="1:22" ht="14.15" hidden="1" customHeight="1">
      <c r="A926" s="157">
        <v>113</v>
      </c>
      <c r="B926" s="177" t="s">
        <v>56</v>
      </c>
      <c r="C926" s="177"/>
      <c r="D926" s="142" t="s">
        <v>262</v>
      </c>
      <c r="E926" s="178" t="s">
        <v>877</v>
      </c>
      <c r="F926" s="137" t="s">
        <v>1273</v>
      </c>
      <c r="G926" s="134" t="s">
        <v>107</v>
      </c>
      <c r="H926" s="179" t="s">
        <v>288</v>
      </c>
      <c r="I926" s="180">
        <v>12.01</v>
      </c>
      <c r="J926" s="495">
        <v>1</v>
      </c>
      <c r="K926" s="495">
        <v>1</v>
      </c>
      <c r="L926" s="531" t="s">
        <v>107</v>
      </c>
      <c r="M926" s="181"/>
      <c r="N926" s="182">
        <f t="shared" si="56"/>
        <v>0</v>
      </c>
      <c r="O926" s="182">
        <f t="shared" si="57"/>
        <v>0</v>
      </c>
      <c r="P926" s="182"/>
      <c r="Q926" s="183">
        <f>IF(L926="nio",0,IF(L926&gt;0,VLOOKUP(G926,'3-Productie normen'!A:M,VLOOKUP(L926,'3-Productie normen'!N:P,2,FALSE),FALSE)))</f>
        <v>0</v>
      </c>
      <c r="R926" s="183">
        <f t="shared" si="58"/>
        <v>0</v>
      </c>
      <c r="S926" s="184">
        <f>VLOOKUP(G926,'3-Productie normen'!A:M,10,FALSE)</f>
        <v>0</v>
      </c>
      <c r="T926" s="184"/>
      <c r="V926" s="140">
        <f t="shared" si="59"/>
        <v>0</v>
      </c>
    </row>
    <row r="927" spans="1:22" ht="14.15" hidden="1" customHeight="1">
      <c r="A927" s="157">
        <v>114</v>
      </c>
      <c r="B927" s="177" t="s">
        <v>56</v>
      </c>
      <c r="C927" s="177"/>
      <c r="D927" s="142" t="s">
        <v>262</v>
      </c>
      <c r="E927" s="178" t="s">
        <v>1274</v>
      </c>
      <c r="F927" s="137" t="s">
        <v>1275</v>
      </c>
      <c r="G927" s="134" t="s">
        <v>107</v>
      </c>
      <c r="H927" s="179" t="s">
        <v>1056</v>
      </c>
      <c r="I927" s="180">
        <v>13.2</v>
      </c>
      <c r="J927" s="495">
        <v>1</v>
      </c>
      <c r="K927" s="495">
        <v>1</v>
      </c>
      <c r="L927" s="531" t="s">
        <v>107</v>
      </c>
      <c r="M927" s="181"/>
      <c r="N927" s="182">
        <f t="shared" si="56"/>
        <v>0</v>
      </c>
      <c r="O927" s="182">
        <f t="shared" si="57"/>
        <v>0</v>
      </c>
      <c r="P927" s="182"/>
      <c r="Q927" s="183">
        <f>IF(L927="nio",0,IF(L927&gt;0,VLOOKUP(G927,'3-Productie normen'!A:M,VLOOKUP(L927,'3-Productie normen'!N:P,2,FALSE),FALSE)))</f>
        <v>0</v>
      </c>
      <c r="R927" s="183">
        <f t="shared" si="58"/>
        <v>0</v>
      </c>
      <c r="S927" s="184">
        <f>VLOOKUP(G927,'3-Productie normen'!A:M,10,FALSE)</f>
        <v>0</v>
      </c>
      <c r="T927" s="184"/>
      <c r="V927" s="140">
        <f t="shared" si="59"/>
        <v>0</v>
      </c>
    </row>
    <row r="928" spans="1:22" ht="14.15" hidden="1" customHeight="1">
      <c r="A928" s="157">
        <v>115</v>
      </c>
      <c r="B928" s="177" t="s">
        <v>56</v>
      </c>
      <c r="C928" s="177"/>
      <c r="D928" s="142" t="s">
        <v>262</v>
      </c>
      <c r="E928" s="178" t="s">
        <v>1276</v>
      </c>
      <c r="F928" s="137" t="s">
        <v>1277</v>
      </c>
      <c r="G928" s="134" t="s">
        <v>107</v>
      </c>
      <c r="H928" s="179" t="s">
        <v>491</v>
      </c>
      <c r="I928" s="180">
        <v>36.68</v>
      </c>
      <c r="J928" s="495">
        <v>1</v>
      </c>
      <c r="K928" s="495">
        <v>1</v>
      </c>
      <c r="L928" s="531" t="s">
        <v>107</v>
      </c>
      <c r="M928" s="181"/>
      <c r="N928" s="182">
        <f t="shared" si="56"/>
        <v>0</v>
      </c>
      <c r="O928" s="182">
        <f t="shared" si="57"/>
        <v>0</v>
      </c>
      <c r="P928" s="182"/>
      <c r="Q928" s="183">
        <f>IF(L928="nio",0,IF(L928&gt;0,VLOOKUP(G928,'3-Productie normen'!A:M,VLOOKUP(L928,'3-Productie normen'!N:P,2,FALSE),FALSE)))</f>
        <v>0</v>
      </c>
      <c r="R928" s="183">
        <f t="shared" si="58"/>
        <v>0</v>
      </c>
      <c r="S928" s="184">
        <f>VLOOKUP(G928,'3-Productie normen'!A:M,10,FALSE)</f>
        <v>0</v>
      </c>
      <c r="T928" s="184"/>
      <c r="V928" s="140">
        <f t="shared" si="59"/>
        <v>0</v>
      </c>
    </row>
    <row r="929" spans="1:22" ht="14.15" hidden="1" customHeight="1">
      <c r="A929" s="157">
        <v>116</v>
      </c>
      <c r="B929" s="177" t="s">
        <v>56</v>
      </c>
      <c r="C929" s="177"/>
      <c r="D929" s="142" t="s">
        <v>262</v>
      </c>
      <c r="E929" s="178" t="s">
        <v>782</v>
      </c>
      <c r="F929" s="137" t="s">
        <v>1278</v>
      </c>
      <c r="G929" s="134" t="s">
        <v>107</v>
      </c>
      <c r="H929" s="179" t="s">
        <v>288</v>
      </c>
      <c r="I929" s="180">
        <v>8.99</v>
      </c>
      <c r="J929" s="495">
        <v>1</v>
      </c>
      <c r="K929" s="495">
        <v>1</v>
      </c>
      <c r="L929" s="531" t="s">
        <v>107</v>
      </c>
      <c r="M929" s="181"/>
      <c r="N929" s="182">
        <f t="shared" si="56"/>
        <v>0</v>
      </c>
      <c r="O929" s="182">
        <f t="shared" si="57"/>
        <v>0</v>
      </c>
      <c r="P929" s="182"/>
      <c r="Q929" s="183">
        <f>IF(L929="nio",0,IF(L929&gt;0,VLOOKUP(G929,'3-Productie normen'!A:M,VLOOKUP(L929,'3-Productie normen'!N:P,2,FALSE),FALSE)))</f>
        <v>0</v>
      </c>
      <c r="R929" s="183">
        <f t="shared" si="58"/>
        <v>0</v>
      </c>
      <c r="S929" s="184">
        <f>VLOOKUP(G929,'3-Productie normen'!A:M,10,FALSE)</f>
        <v>0</v>
      </c>
      <c r="T929" s="184"/>
      <c r="V929" s="140">
        <f t="shared" si="59"/>
        <v>0</v>
      </c>
    </row>
    <row r="930" spans="1:22" ht="14.15" hidden="1" customHeight="1">
      <c r="A930" s="157">
        <v>117</v>
      </c>
      <c r="B930" s="177" t="s">
        <v>56</v>
      </c>
      <c r="C930" s="177"/>
      <c r="D930" s="142" t="s">
        <v>262</v>
      </c>
      <c r="E930" s="178" t="s">
        <v>1279</v>
      </c>
      <c r="F930" s="137" t="s">
        <v>1277</v>
      </c>
      <c r="G930" s="134" t="s">
        <v>107</v>
      </c>
      <c r="H930" s="179" t="s">
        <v>811</v>
      </c>
      <c r="I930" s="180">
        <v>14.25</v>
      </c>
      <c r="J930" s="495">
        <v>1</v>
      </c>
      <c r="K930" s="495">
        <v>1</v>
      </c>
      <c r="L930" s="531" t="s">
        <v>107</v>
      </c>
      <c r="M930" s="181"/>
      <c r="N930" s="182">
        <f t="shared" si="56"/>
        <v>0</v>
      </c>
      <c r="O930" s="182">
        <f t="shared" si="57"/>
        <v>0</v>
      </c>
      <c r="P930" s="182"/>
      <c r="Q930" s="183">
        <f>IF(L930="nio",0,IF(L930&gt;0,VLOOKUP(G930,'3-Productie normen'!A:M,VLOOKUP(L930,'3-Productie normen'!N:P,2,FALSE),FALSE)))</f>
        <v>0</v>
      </c>
      <c r="R930" s="183">
        <f t="shared" si="58"/>
        <v>0</v>
      </c>
      <c r="S930" s="184">
        <f>VLOOKUP(G930,'3-Productie normen'!A:M,10,FALSE)</f>
        <v>0</v>
      </c>
      <c r="T930" s="184"/>
      <c r="V930" s="140">
        <f t="shared" si="59"/>
        <v>0</v>
      </c>
    </row>
    <row r="931" spans="1:22" ht="14.15" hidden="1" customHeight="1">
      <c r="A931" s="157">
        <v>118</v>
      </c>
      <c r="B931" s="177" t="s">
        <v>56</v>
      </c>
      <c r="C931" s="177"/>
      <c r="D931" s="142" t="s">
        <v>262</v>
      </c>
      <c r="E931" s="178" t="s">
        <v>1280</v>
      </c>
      <c r="F931" s="137" t="s">
        <v>1277</v>
      </c>
      <c r="G931" s="134" t="s">
        <v>107</v>
      </c>
      <c r="H931" s="137" t="s">
        <v>811</v>
      </c>
      <c r="I931" s="193">
        <v>11.89</v>
      </c>
      <c r="J931" s="495">
        <v>1</v>
      </c>
      <c r="K931" s="495">
        <v>1</v>
      </c>
      <c r="L931" s="531" t="s">
        <v>107</v>
      </c>
      <c r="M931" s="181"/>
      <c r="N931" s="182">
        <f t="shared" si="56"/>
        <v>0</v>
      </c>
      <c r="O931" s="182">
        <f t="shared" si="57"/>
        <v>0</v>
      </c>
      <c r="P931" s="182"/>
      <c r="Q931" s="183">
        <f>IF(L931="nio",0,IF(L931&gt;0,VLOOKUP(G931,'3-Productie normen'!A:M,VLOOKUP(L931,'3-Productie normen'!N:P,2,FALSE),FALSE)))</f>
        <v>0</v>
      </c>
      <c r="R931" s="183">
        <f t="shared" si="58"/>
        <v>0</v>
      </c>
      <c r="S931" s="184">
        <f>VLOOKUP(G931,'3-Productie normen'!A:M,10,FALSE)</f>
        <v>0</v>
      </c>
      <c r="T931" s="184"/>
      <c r="V931" s="140">
        <f t="shared" si="59"/>
        <v>0</v>
      </c>
    </row>
    <row r="932" spans="1:22" ht="14.15" hidden="1" customHeight="1">
      <c r="A932" s="157">
        <v>119</v>
      </c>
      <c r="B932" s="177" t="s">
        <v>56</v>
      </c>
      <c r="C932" s="177"/>
      <c r="D932" s="192" t="s">
        <v>262</v>
      </c>
      <c r="E932" s="189" t="s">
        <v>1281</v>
      </c>
      <c r="F932" s="190" t="s">
        <v>1282</v>
      </c>
      <c r="G932" s="134" t="s">
        <v>107</v>
      </c>
      <c r="H932" s="190" t="s">
        <v>491</v>
      </c>
      <c r="I932" s="180">
        <v>26.2</v>
      </c>
      <c r="J932" s="495">
        <v>1</v>
      </c>
      <c r="K932" s="495">
        <v>1</v>
      </c>
      <c r="L932" s="531" t="s">
        <v>107</v>
      </c>
      <c r="M932" s="181"/>
      <c r="N932" s="182">
        <f t="shared" si="56"/>
        <v>0</v>
      </c>
      <c r="O932" s="182">
        <f t="shared" si="57"/>
        <v>0</v>
      </c>
      <c r="P932" s="182"/>
      <c r="Q932" s="183">
        <f>IF(L932="nio",0,IF(L932&gt;0,VLOOKUP(G932,'3-Productie normen'!A:M,VLOOKUP(L932,'3-Productie normen'!N:P,2,FALSE),FALSE)))</f>
        <v>0</v>
      </c>
      <c r="R932" s="183">
        <f t="shared" si="58"/>
        <v>0</v>
      </c>
      <c r="S932" s="184">
        <f>VLOOKUP(G932,'3-Productie normen'!A:M,10,FALSE)</f>
        <v>0</v>
      </c>
      <c r="T932" s="184"/>
      <c r="V932" s="140">
        <f t="shared" si="59"/>
        <v>0</v>
      </c>
    </row>
    <row r="933" spans="1:22" ht="14.15" hidden="1" customHeight="1">
      <c r="A933" s="157">
        <v>120</v>
      </c>
      <c r="B933" s="177" t="s">
        <v>56</v>
      </c>
      <c r="C933" s="177"/>
      <c r="D933" s="142" t="s">
        <v>262</v>
      </c>
      <c r="E933" s="178" t="s">
        <v>1283</v>
      </c>
      <c r="F933" s="179" t="s">
        <v>1284</v>
      </c>
      <c r="G933" s="134" t="s">
        <v>107</v>
      </c>
      <c r="H933" s="179" t="s">
        <v>491</v>
      </c>
      <c r="I933" s="180">
        <v>28.68</v>
      </c>
      <c r="J933" s="495">
        <v>1</v>
      </c>
      <c r="K933" s="495">
        <v>1</v>
      </c>
      <c r="L933" s="531" t="s">
        <v>107</v>
      </c>
      <c r="M933" s="181"/>
      <c r="N933" s="182">
        <f t="shared" si="56"/>
        <v>0</v>
      </c>
      <c r="O933" s="182">
        <f t="shared" si="57"/>
        <v>0</v>
      </c>
      <c r="P933" s="182"/>
      <c r="Q933" s="183">
        <f>IF(L933="nio",0,IF(L933&gt;0,VLOOKUP(G933,'3-Productie normen'!A:M,VLOOKUP(L933,'3-Productie normen'!N:P,2,FALSE),FALSE)))</f>
        <v>0</v>
      </c>
      <c r="R933" s="183">
        <f t="shared" si="58"/>
        <v>0</v>
      </c>
      <c r="S933" s="184">
        <f>VLOOKUP(G933,'3-Productie normen'!A:M,10,FALSE)</f>
        <v>0</v>
      </c>
      <c r="T933" s="184"/>
      <c r="V933" s="140">
        <f t="shared" si="59"/>
        <v>0</v>
      </c>
    </row>
    <row r="934" spans="1:22" ht="14.15" hidden="1" customHeight="1">
      <c r="A934" s="157">
        <v>121</v>
      </c>
      <c r="B934" s="177" t="s">
        <v>56</v>
      </c>
      <c r="C934" s="177"/>
      <c r="D934" s="142" t="s">
        <v>262</v>
      </c>
      <c r="E934" s="178" t="s">
        <v>673</v>
      </c>
      <c r="F934" s="179" t="s">
        <v>868</v>
      </c>
      <c r="G934" s="134" t="s">
        <v>107</v>
      </c>
      <c r="H934" s="179" t="s">
        <v>288</v>
      </c>
      <c r="I934" s="180">
        <v>8.18</v>
      </c>
      <c r="J934" s="495">
        <v>1</v>
      </c>
      <c r="K934" s="495">
        <v>1</v>
      </c>
      <c r="L934" s="531" t="s">
        <v>107</v>
      </c>
      <c r="M934" s="181"/>
      <c r="N934" s="182">
        <f t="shared" si="56"/>
        <v>0</v>
      </c>
      <c r="O934" s="182">
        <f t="shared" si="57"/>
        <v>0</v>
      </c>
      <c r="P934" s="182"/>
      <c r="Q934" s="183">
        <f>IF(L934="nio",0,IF(L934&gt;0,VLOOKUP(G934,'3-Productie normen'!A:M,VLOOKUP(L934,'3-Productie normen'!N:P,2,FALSE),FALSE)))</f>
        <v>0</v>
      </c>
      <c r="R934" s="183">
        <f t="shared" si="58"/>
        <v>0</v>
      </c>
      <c r="S934" s="184">
        <f>VLOOKUP(G934,'3-Productie normen'!A:M,10,FALSE)</f>
        <v>0</v>
      </c>
      <c r="T934" s="184"/>
      <c r="V934" s="140">
        <f t="shared" si="59"/>
        <v>0</v>
      </c>
    </row>
    <row r="935" spans="1:22" ht="14.15" hidden="1" customHeight="1">
      <c r="A935" s="157">
        <v>122</v>
      </c>
      <c r="B935" s="177" t="s">
        <v>56</v>
      </c>
      <c r="C935" s="177"/>
      <c r="D935" s="142" t="s">
        <v>262</v>
      </c>
      <c r="E935" s="178" t="s">
        <v>740</v>
      </c>
      <c r="F935" s="179" t="s">
        <v>1277</v>
      </c>
      <c r="G935" s="134" t="s">
        <v>107</v>
      </c>
      <c r="H935" s="179" t="s">
        <v>134</v>
      </c>
      <c r="I935" s="180">
        <v>10.6</v>
      </c>
      <c r="J935" s="495">
        <v>1</v>
      </c>
      <c r="K935" s="495">
        <v>1</v>
      </c>
      <c r="L935" s="531" t="s">
        <v>107</v>
      </c>
      <c r="M935" s="181"/>
      <c r="N935" s="182">
        <f t="shared" si="56"/>
        <v>0</v>
      </c>
      <c r="O935" s="182">
        <f t="shared" si="57"/>
        <v>0</v>
      </c>
      <c r="P935" s="182"/>
      <c r="Q935" s="183">
        <f>IF(L935="nio",0,IF(L935&gt;0,VLOOKUP(G935,'3-Productie normen'!A:M,VLOOKUP(L935,'3-Productie normen'!N:P,2,FALSE),FALSE)))</f>
        <v>0</v>
      </c>
      <c r="R935" s="183">
        <f t="shared" si="58"/>
        <v>0</v>
      </c>
      <c r="S935" s="184">
        <f>VLOOKUP(G935,'3-Productie normen'!A:M,10,FALSE)</f>
        <v>0</v>
      </c>
      <c r="T935" s="184"/>
      <c r="V935" s="140">
        <f t="shared" si="59"/>
        <v>0</v>
      </c>
    </row>
    <row r="936" spans="1:22" ht="14.15" hidden="1" customHeight="1">
      <c r="A936" s="157">
        <v>123</v>
      </c>
      <c r="B936" s="177" t="s">
        <v>56</v>
      </c>
      <c r="C936" s="177"/>
      <c r="D936" s="142" t="s">
        <v>262</v>
      </c>
      <c r="E936" s="178" t="s">
        <v>674</v>
      </c>
      <c r="F936" s="179" t="s">
        <v>1285</v>
      </c>
      <c r="G936" s="134" t="s">
        <v>107</v>
      </c>
      <c r="H936" s="179" t="s">
        <v>288</v>
      </c>
      <c r="I936" s="180">
        <v>47.9</v>
      </c>
      <c r="J936" s="495">
        <v>1</v>
      </c>
      <c r="K936" s="495">
        <v>1</v>
      </c>
      <c r="L936" s="531" t="s">
        <v>107</v>
      </c>
      <c r="M936" s="181"/>
      <c r="N936" s="182">
        <f t="shared" si="56"/>
        <v>0</v>
      </c>
      <c r="O936" s="182">
        <f t="shared" si="57"/>
        <v>0</v>
      </c>
      <c r="P936" s="182"/>
      <c r="Q936" s="183">
        <f>IF(L936="nio",0,IF(L936&gt;0,VLOOKUP(G936,'3-Productie normen'!A:M,VLOOKUP(L936,'3-Productie normen'!N:P,2,FALSE),FALSE)))</f>
        <v>0</v>
      </c>
      <c r="R936" s="183">
        <f t="shared" si="58"/>
        <v>0</v>
      </c>
      <c r="S936" s="184">
        <f>VLOOKUP(G936,'3-Productie normen'!A:M,10,FALSE)</f>
        <v>0</v>
      </c>
      <c r="T936" s="184"/>
      <c r="V936" s="140">
        <f t="shared" si="59"/>
        <v>0</v>
      </c>
    </row>
    <row r="937" spans="1:22" ht="14.15" hidden="1" customHeight="1">
      <c r="A937" s="157">
        <v>124</v>
      </c>
      <c r="B937" s="177" t="s">
        <v>56</v>
      </c>
      <c r="C937" s="177"/>
      <c r="D937" s="142" t="s">
        <v>262</v>
      </c>
      <c r="E937" s="178" t="s">
        <v>1286</v>
      </c>
      <c r="F937" s="179" t="s">
        <v>1287</v>
      </c>
      <c r="G937" s="134" t="s">
        <v>107</v>
      </c>
      <c r="H937" s="179" t="s">
        <v>288</v>
      </c>
      <c r="I937" s="180">
        <v>7.72</v>
      </c>
      <c r="J937" s="495">
        <v>1</v>
      </c>
      <c r="K937" s="495">
        <v>1</v>
      </c>
      <c r="L937" s="531" t="s">
        <v>107</v>
      </c>
      <c r="M937" s="181"/>
      <c r="N937" s="182">
        <f t="shared" si="56"/>
        <v>0</v>
      </c>
      <c r="O937" s="182">
        <f t="shared" si="57"/>
        <v>0</v>
      </c>
      <c r="P937" s="182"/>
      <c r="Q937" s="183">
        <f>IF(L937="nio",0,IF(L937&gt;0,VLOOKUP(G937,'3-Productie normen'!A:M,VLOOKUP(L937,'3-Productie normen'!N:P,2,FALSE),FALSE)))</f>
        <v>0</v>
      </c>
      <c r="R937" s="183">
        <f t="shared" si="58"/>
        <v>0</v>
      </c>
      <c r="S937" s="184">
        <f>VLOOKUP(G937,'3-Productie normen'!A:M,10,FALSE)</f>
        <v>0</v>
      </c>
      <c r="T937" s="184"/>
      <c r="V937" s="140">
        <f t="shared" si="59"/>
        <v>0</v>
      </c>
    </row>
    <row r="938" spans="1:22" ht="14.15" hidden="1" customHeight="1">
      <c r="A938" s="157">
        <v>125</v>
      </c>
      <c r="B938" s="177" t="s">
        <v>56</v>
      </c>
      <c r="C938" s="177"/>
      <c r="D938" s="142" t="s">
        <v>262</v>
      </c>
      <c r="E938" s="178" t="s">
        <v>675</v>
      </c>
      <c r="F938" s="179" t="s">
        <v>1235</v>
      </c>
      <c r="G938" s="134" t="s">
        <v>107</v>
      </c>
      <c r="H938" s="179" t="s">
        <v>134</v>
      </c>
      <c r="I938" s="180">
        <v>32.89</v>
      </c>
      <c r="J938" s="495">
        <v>1</v>
      </c>
      <c r="K938" s="495">
        <v>1</v>
      </c>
      <c r="L938" s="531" t="s">
        <v>107</v>
      </c>
      <c r="M938" s="181"/>
      <c r="N938" s="182">
        <f t="shared" si="56"/>
        <v>0</v>
      </c>
      <c r="O938" s="182">
        <f t="shared" si="57"/>
        <v>0</v>
      </c>
      <c r="P938" s="182"/>
      <c r="Q938" s="183">
        <f>IF(L938="nio",0,IF(L938&gt;0,VLOOKUP(G938,'3-Productie normen'!A:M,VLOOKUP(L938,'3-Productie normen'!N:P,2,FALSE),FALSE)))</f>
        <v>0</v>
      </c>
      <c r="R938" s="183">
        <f t="shared" si="58"/>
        <v>0</v>
      </c>
      <c r="S938" s="184">
        <f>VLOOKUP(G938,'3-Productie normen'!A:M,10,FALSE)</f>
        <v>0</v>
      </c>
      <c r="T938" s="184"/>
      <c r="V938" s="140">
        <f t="shared" si="59"/>
        <v>0</v>
      </c>
    </row>
    <row r="939" spans="1:22" ht="14.15" hidden="1" customHeight="1">
      <c r="A939" s="157">
        <v>126</v>
      </c>
      <c r="B939" s="177" t="s">
        <v>56</v>
      </c>
      <c r="C939" s="177"/>
      <c r="D939" s="142" t="s">
        <v>265</v>
      </c>
      <c r="E939" s="178" t="s">
        <v>1288</v>
      </c>
      <c r="F939" s="179" t="s">
        <v>830</v>
      </c>
      <c r="G939" s="134" t="s">
        <v>107</v>
      </c>
      <c r="H939" s="179" t="s">
        <v>134</v>
      </c>
      <c r="I939" s="180">
        <v>4.0999999999999996</v>
      </c>
      <c r="J939" s="495">
        <v>1</v>
      </c>
      <c r="K939" s="495">
        <v>1</v>
      </c>
      <c r="L939" s="531" t="s">
        <v>107</v>
      </c>
      <c r="M939" s="181"/>
      <c r="N939" s="182">
        <f t="shared" si="56"/>
        <v>0</v>
      </c>
      <c r="O939" s="182">
        <f t="shared" si="57"/>
        <v>0</v>
      </c>
      <c r="P939" s="182"/>
      <c r="Q939" s="183">
        <f>IF(L939="nio",0,IF(L939&gt;0,VLOOKUP(G939,'3-Productie normen'!A:M,VLOOKUP(L939,'3-Productie normen'!N:P,2,FALSE),FALSE)))</f>
        <v>0</v>
      </c>
      <c r="R939" s="183">
        <f t="shared" si="58"/>
        <v>0</v>
      </c>
      <c r="S939" s="184">
        <f>VLOOKUP(G939,'3-Productie normen'!A:M,10,FALSE)</f>
        <v>0</v>
      </c>
      <c r="T939" s="184"/>
      <c r="V939" s="140">
        <f t="shared" si="59"/>
        <v>0</v>
      </c>
    </row>
    <row r="940" spans="1:22" ht="14.15" hidden="1" customHeight="1">
      <c r="A940" s="157">
        <v>127</v>
      </c>
      <c r="B940" s="177" t="s">
        <v>56</v>
      </c>
      <c r="C940" s="177"/>
      <c r="D940" s="142" t="s">
        <v>279</v>
      </c>
      <c r="E940" s="178" t="s">
        <v>784</v>
      </c>
      <c r="F940" s="179" t="s">
        <v>828</v>
      </c>
      <c r="G940" s="134" t="s">
        <v>107</v>
      </c>
      <c r="H940" s="179" t="s">
        <v>131</v>
      </c>
      <c r="I940" s="180">
        <v>24.01</v>
      </c>
      <c r="J940" s="495">
        <v>1</v>
      </c>
      <c r="K940" s="495">
        <v>1</v>
      </c>
      <c r="L940" s="531" t="s">
        <v>107</v>
      </c>
      <c r="M940" s="181"/>
      <c r="N940" s="182">
        <f t="shared" si="56"/>
        <v>0</v>
      </c>
      <c r="O940" s="182">
        <f t="shared" si="57"/>
        <v>0</v>
      </c>
      <c r="P940" s="182"/>
      <c r="Q940" s="183">
        <f>IF(L940="nio",0,IF(L940&gt;0,VLOOKUP(G940,'3-Productie normen'!A:M,VLOOKUP(L940,'3-Productie normen'!N:P,2,FALSE),FALSE)))</f>
        <v>0</v>
      </c>
      <c r="R940" s="183">
        <f t="shared" si="58"/>
        <v>0</v>
      </c>
      <c r="S940" s="184">
        <f>VLOOKUP(G940,'3-Productie normen'!A:M,10,FALSE)</f>
        <v>0</v>
      </c>
      <c r="T940" s="184"/>
      <c r="V940" s="140">
        <f t="shared" si="59"/>
        <v>0</v>
      </c>
    </row>
    <row r="941" spans="1:22" ht="14.15" hidden="1" customHeight="1">
      <c r="A941" s="157">
        <v>128</v>
      </c>
      <c r="B941" s="177" t="s">
        <v>56</v>
      </c>
      <c r="C941" s="177"/>
      <c r="D941" s="142" t="s">
        <v>279</v>
      </c>
      <c r="E941" s="178" t="s">
        <v>742</v>
      </c>
      <c r="F941" s="179" t="s">
        <v>1289</v>
      </c>
      <c r="G941" s="134" t="s">
        <v>107</v>
      </c>
      <c r="H941" s="179" t="s">
        <v>134</v>
      </c>
      <c r="I941" s="180">
        <v>5.5</v>
      </c>
      <c r="J941" s="495">
        <v>1</v>
      </c>
      <c r="K941" s="495">
        <v>1</v>
      </c>
      <c r="L941" s="531" t="s">
        <v>107</v>
      </c>
      <c r="M941" s="181"/>
      <c r="N941" s="182">
        <f t="shared" si="56"/>
        <v>0</v>
      </c>
      <c r="O941" s="182">
        <f t="shared" si="57"/>
        <v>0</v>
      </c>
      <c r="P941" s="182"/>
      <c r="Q941" s="183">
        <f>IF(L941="nio",0,IF(L941&gt;0,VLOOKUP(G941,'3-Productie normen'!A:M,VLOOKUP(L941,'3-Productie normen'!N:P,2,FALSE),FALSE)))</f>
        <v>0</v>
      </c>
      <c r="R941" s="183">
        <f t="shared" si="58"/>
        <v>0</v>
      </c>
      <c r="S941" s="184">
        <f>VLOOKUP(G941,'3-Productie normen'!A:M,10,FALSE)</f>
        <v>0</v>
      </c>
      <c r="T941" s="184"/>
      <c r="V941" s="140">
        <f t="shared" si="59"/>
        <v>0</v>
      </c>
    </row>
    <row r="942" spans="1:22" ht="14.15" hidden="1" customHeight="1">
      <c r="A942" s="157">
        <v>129</v>
      </c>
      <c r="B942" s="177" t="s">
        <v>56</v>
      </c>
      <c r="C942" s="177"/>
      <c r="D942" s="142" t="s">
        <v>279</v>
      </c>
      <c r="E942" s="178" t="s">
        <v>1290</v>
      </c>
      <c r="F942" s="179" t="s">
        <v>1291</v>
      </c>
      <c r="G942" s="134" t="s">
        <v>107</v>
      </c>
      <c r="H942" s="179" t="s">
        <v>288</v>
      </c>
      <c r="I942" s="180">
        <v>3.15</v>
      </c>
      <c r="J942" s="495">
        <v>1</v>
      </c>
      <c r="K942" s="495">
        <v>1</v>
      </c>
      <c r="L942" s="531" t="s">
        <v>107</v>
      </c>
      <c r="M942" s="181"/>
      <c r="N942" s="182">
        <f t="shared" si="56"/>
        <v>0</v>
      </c>
      <c r="O942" s="182">
        <f t="shared" si="57"/>
        <v>0</v>
      </c>
      <c r="P942" s="182"/>
      <c r="Q942" s="183">
        <f>IF(L942="nio",0,IF(L942&gt;0,VLOOKUP(G942,'3-Productie normen'!A:M,VLOOKUP(L942,'3-Productie normen'!N:P,2,FALSE),FALSE)))</f>
        <v>0</v>
      </c>
      <c r="R942" s="183">
        <f t="shared" si="58"/>
        <v>0</v>
      </c>
      <c r="S942" s="184">
        <f>VLOOKUP(G942,'3-Productie normen'!A:M,10,FALSE)</f>
        <v>0</v>
      </c>
      <c r="T942" s="184"/>
      <c r="V942" s="140">
        <f t="shared" si="59"/>
        <v>0</v>
      </c>
    </row>
    <row r="943" spans="1:22" ht="14.15" hidden="1" customHeight="1">
      <c r="A943" s="157">
        <v>130</v>
      </c>
      <c r="B943" s="177" t="s">
        <v>56</v>
      </c>
      <c r="C943" s="177"/>
      <c r="D943" s="142" t="s">
        <v>128</v>
      </c>
      <c r="E943" s="178" t="s">
        <v>897</v>
      </c>
      <c r="F943" s="179" t="s">
        <v>1292</v>
      </c>
      <c r="G943" s="134" t="s">
        <v>107</v>
      </c>
      <c r="H943" s="179" t="s">
        <v>288</v>
      </c>
      <c r="I943" s="180">
        <v>1.56</v>
      </c>
      <c r="J943" s="495">
        <v>1</v>
      </c>
      <c r="K943" s="495">
        <v>1</v>
      </c>
      <c r="L943" s="531" t="s">
        <v>107</v>
      </c>
      <c r="M943" s="181"/>
      <c r="N943" s="182">
        <f t="shared" si="56"/>
        <v>0</v>
      </c>
      <c r="O943" s="182">
        <f t="shared" si="57"/>
        <v>0</v>
      </c>
      <c r="P943" s="182"/>
      <c r="Q943" s="183">
        <f>IF(L943="nio",0,IF(L943&gt;0,VLOOKUP(G943,'3-Productie normen'!A:M,VLOOKUP(L943,'3-Productie normen'!N:P,2,FALSE),FALSE)))</f>
        <v>0</v>
      </c>
      <c r="R943" s="183">
        <f t="shared" si="58"/>
        <v>0</v>
      </c>
      <c r="S943" s="184">
        <f>VLOOKUP(G943,'3-Productie normen'!A:M,10,FALSE)</f>
        <v>0</v>
      </c>
      <c r="T943" s="184"/>
      <c r="V943" s="140">
        <f t="shared" si="59"/>
        <v>0</v>
      </c>
    </row>
    <row r="944" spans="1:22" ht="14.15" hidden="1" customHeight="1">
      <c r="A944" s="157">
        <v>131</v>
      </c>
      <c r="B944" s="177" t="s">
        <v>56</v>
      </c>
      <c r="C944" s="177"/>
      <c r="D944" s="142" t="s">
        <v>128</v>
      </c>
      <c r="E944" s="178" t="s">
        <v>1293</v>
      </c>
      <c r="F944" s="179" t="s">
        <v>1291</v>
      </c>
      <c r="G944" s="134" t="s">
        <v>107</v>
      </c>
      <c r="H944" s="179" t="s">
        <v>288</v>
      </c>
      <c r="I944" s="180">
        <v>1.44</v>
      </c>
      <c r="J944" s="495">
        <v>1</v>
      </c>
      <c r="K944" s="495">
        <v>1</v>
      </c>
      <c r="L944" s="531" t="s">
        <v>107</v>
      </c>
      <c r="M944" s="181"/>
      <c r="N944" s="182">
        <f t="shared" si="56"/>
        <v>0</v>
      </c>
      <c r="O944" s="182">
        <f t="shared" si="57"/>
        <v>0</v>
      </c>
      <c r="P944" s="182"/>
      <c r="Q944" s="183">
        <f>IF(L944="nio",0,IF(L944&gt;0,VLOOKUP(G944,'3-Productie normen'!A:M,VLOOKUP(L944,'3-Productie normen'!N:P,2,FALSE),FALSE)))</f>
        <v>0</v>
      </c>
      <c r="R944" s="183">
        <f t="shared" si="58"/>
        <v>0</v>
      </c>
      <c r="S944" s="184">
        <f>VLOOKUP(G944,'3-Productie normen'!A:M,10,FALSE)</f>
        <v>0</v>
      </c>
      <c r="T944" s="184"/>
      <c r="V944" s="140">
        <f t="shared" si="59"/>
        <v>0</v>
      </c>
    </row>
    <row r="945" spans="1:22" ht="14.15" hidden="1" customHeight="1">
      <c r="A945" s="157">
        <v>132</v>
      </c>
      <c r="B945" s="177" t="s">
        <v>56</v>
      </c>
      <c r="C945" s="177"/>
      <c r="D945" s="142" t="s">
        <v>147</v>
      </c>
      <c r="E945" s="178" t="s">
        <v>1294</v>
      </c>
      <c r="F945" s="179" t="s">
        <v>901</v>
      </c>
      <c r="G945" s="134" t="s">
        <v>107</v>
      </c>
      <c r="H945" s="179" t="s">
        <v>491</v>
      </c>
      <c r="I945" s="180">
        <v>1.3</v>
      </c>
      <c r="J945" s="495">
        <v>1</v>
      </c>
      <c r="K945" s="495">
        <v>1</v>
      </c>
      <c r="L945" s="531" t="s">
        <v>107</v>
      </c>
      <c r="M945" s="181"/>
      <c r="N945" s="182">
        <f t="shared" si="56"/>
        <v>0</v>
      </c>
      <c r="O945" s="182">
        <f t="shared" si="57"/>
        <v>0</v>
      </c>
      <c r="P945" s="182"/>
      <c r="Q945" s="183">
        <f>IF(L945="nio",0,IF(L945&gt;0,VLOOKUP(G945,'3-Productie normen'!A:M,VLOOKUP(L945,'3-Productie normen'!N:P,2,FALSE),FALSE)))</f>
        <v>0</v>
      </c>
      <c r="R945" s="183">
        <f t="shared" si="58"/>
        <v>0</v>
      </c>
      <c r="S945" s="184">
        <f>VLOOKUP(G945,'3-Productie normen'!A:M,10,FALSE)</f>
        <v>0</v>
      </c>
      <c r="T945" s="184"/>
      <c r="V945" s="140">
        <f t="shared" si="59"/>
        <v>0</v>
      </c>
    </row>
    <row r="946" spans="1:22" ht="14.15" hidden="1" customHeight="1">
      <c r="A946" s="157">
        <v>133</v>
      </c>
      <c r="B946" s="177" t="s">
        <v>56</v>
      </c>
      <c r="C946" s="177"/>
      <c r="D946" s="142" t="s">
        <v>172</v>
      </c>
      <c r="E946" s="178" t="s">
        <v>1295</v>
      </c>
      <c r="F946" s="179" t="s">
        <v>901</v>
      </c>
      <c r="G946" s="134" t="s">
        <v>107</v>
      </c>
      <c r="H946" s="179" t="s">
        <v>491</v>
      </c>
      <c r="I946" s="180">
        <v>1.22</v>
      </c>
      <c r="J946" s="495">
        <v>1</v>
      </c>
      <c r="K946" s="495">
        <v>1</v>
      </c>
      <c r="L946" s="531" t="s">
        <v>107</v>
      </c>
      <c r="M946" s="181"/>
      <c r="N946" s="182">
        <f t="shared" si="56"/>
        <v>0</v>
      </c>
      <c r="O946" s="182">
        <f t="shared" si="57"/>
        <v>0</v>
      </c>
      <c r="P946" s="182"/>
      <c r="Q946" s="183">
        <f>IF(L946="nio",0,IF(L946&gt;0,VLOOKUP(G946,'3-Productie normen'!A:M,VLOOKUP(L946,'3-Productie normen'!N:P,2,FALSE),FALSE)))</f>
        <v>0</v>
      </c>
      <c r="R946" s="183">
        <f t="shared" si="58"/>
        <v>0</v>
      </c>
      <c r="S946" s="184">
        <f>VLOOKUP(G946,'3-Productie normen'!A:M,10,FALSE)</f>
        <v>0</v>
      </c>
      <c r="T946" s="184"/>
      <c r="V946" s="140">
        <f t="shared" si="59"/>
        <v>0</v>
      </c>
    </row>
    <row r="947" spans="1:22" ht="14.15" hidden="1" customHeight="1">
      <c r="A947" s="157">
        <v>134</v>
      </c>
      <c r="B947" s="177" t="s">
        <v>56</v>
      </c>
      <c r="C947" s="177"/>
      <c r="D947" s="142" t="s">
        <v>185</v>
      </c>
      <c r="E947" s="178" t="s">
        <v>1296</v>
      </c>
      <c r="F947" s="179" t="s">
        <v>1292</v>
      </c>
      <c r="G947" s="134" t="s">
        <v>107</v>
      </c>
      <c r="H947" s="179" t="s">
        <v>288</v>
      </c>
      <c r="I947" s="180">
        <v>0.92</v>
      </c>
      <c r="J947" s="495">
        <v>1</v>
      </c>
      <c r="K947" s="495">
        <v>1</v>
      </c>
      <c r="L947" s="531" t="s">
        <v>107</v>
      </c>
      <c r="M947" s="181"/>
      <c r="N947" s="182">
        <f t="shared" si="56"/>
        <v>0</v>
      </c>
      <c r="O947" s="182">
        <f t="shared" si="57"/>
        <v>0</v>
      </c>
      <c r="P947" s="182"/>
      <c r="Q947" s="183">
        <f>IF(L947="nio",0,IF(L947&gt;0,VLOOKUP(G947,'3-Productie normen'!A:M,VLOOKUP(L947,'3-Productie normen'!N:P,2,FALSE),FALSE)))</f>
        <v>0</v>
      </c>
      <c r="R947" s="183">
        <f t="shared" si="58"/>
        <v>0</v>
      </c>
      <c r="S947" s="184">
        <f>VLOOKUP(G947,'3-Productie normen'!A:M,10,FALSE)</f>
        <v>0</v>
      </c>
      <c r="T947" s="184"/>
      <c r="V947" s="140">
        <f t="shared" si="59"/>
        <v>0</v>
      </c>
    </row>
    <row r="948" spans="1:22" ht="14.15" hidden="1" customHeight="1">
      <c r="A948" s="157">
        <v>135</v>
      </c>
      <c r="B948" s="177" t="s">
        <v>56</v>
      </c>
      <c r="C948" s="177"/>
      <c r="D948" s="142" t="s">
        <v>185</v>
      </c>
      <c r="E948" s="178" t="s">
        <v>1297</v>
      </c>
      <c r="F948" s="179" t="s">
        <v>1298</v>
      </c>
      <c r="G948" s="134" t="s">
        <v>107</v>
      </c>
      <c r="H948" s="179" t="s">
        <v>491</v>
      </c>
      <c r="I948" s="180">
        <v>1.36</v>
      </c>
      <c r="J948" s="495">
        <v>1</v>
      </c>
      <c r="K948" s="495">
        <v>1</v>
      </c>
      <c r="L948" s="531" t="s">
        <v>107</v>
      </c>
      <c r="M948" s="181"/>
      <c r="N948" s="182">
        <f t="shared" si="56"/>
        <v>0</v>
      </c>
      <c r="O948" s="182">
        <f t="shared" si="57"/>
        <v>0</v>
      </c>
      <c r="P948" s="182"/>
      <c r="Q948" s="183">
        <f>IF(L948="nio",0,IF(L948&gt;0,VLOOKUP(G948,'3-Productie normen'!A:M,VLOOKUP(L948,'3-Productie normen'!N:P,2,FALSE),FALSE)))</f>
        <v>0</v>
      </c>
      <c r="R948" s="183">
        <f t="shared" si="58"/>
        <v>0</v>
      </c>
      <c r="S948" s="184">
        <f>VLOOKUP(G948,'3-Productie normen'!A:M,10,FALSE)</f>
        <v>0</v>
      </c>
      <c r="T948" s="184"/>
      <c r="V948" s="140">
        <f t="shared" si="59"/>
        <v>0</v>
      </c>
    </row>
    <row r="949" spans="1:22" ht="14.15" hidden="1" customHeight="1">
      <c r="A949" s="157">
        <v>136</v>
      </c>
      <c r="B949" s="177" t="s">
        <v>56</v>
      </c>
      <c r="C949" s="177"/>
      <c r="D949" s="142" t="s">
        <v>185</v>
      </c>
      <c r="E949" s="178" t="s">
        <v>1299</v>
      </c>
      <c r="F949" s="179" t="s">
        <v>952</v>
      </c>
      <c r="G949" s="134" t="s">
        <v>107</v>
      </c>
      <c r="H949" s="179" t="s">
        <v>491</v>
      </c>
      <c r="I949" s="180">
        <v>3.92</v>
      </c>
      <c r="J949" s="495">
        <v>1</v>
      </c>
      <c r="K949" s="495">
        <v>1</v>
      </c>
      <c r="L949" s="531" t="s">
        <v>107</v>
      </c>
      <c r="M949" s="181"/>
      <c r="N949" s="182">
        <f t="shared" si="56"/>
        <v>0</v>
      </c>
      <c r="O949" s="182">
        <f t="shared" si="57"/>
        <v>0</v>
      </c>
      <c r="P949" s="182"/>
      <c r="Q949" s="183">
        <f>IF(L949="nio",0,IF(L949&gt;0,VLOOKUP(G949,'3-Productie normen'!A:M,VLOOKUP(L949,'3-Productie normen'!N:P,2,FALSE),FALSE)))</f>
        <v>0</v>
      </c>
      <c r="R949" s="183">
        <f t="shared" si="58"/>
        <v>0</v>
      </c>
      <c r="S949" s="184">
        <f>VLOOKUP(G949,'3-Productie normen'!A:M,10,FALSE)</f>
        <v>0</v>
      </c>
      <c r="T949" s="184"/>
      <c r="V949" s="140">
        <f t="shared" si="59"/>
        <v>0</v>
      </c>
    </row>
    <row r="950" spans="1:22" ht="14.15" hidden="1" customHeight="1">
      <c r="A950" s="157">
        <v>137</v>
      </c>
      <c r="B950" s="177" t="s">
        <v>56</v>
      </c>
      <c r="C950" s="177"/>
      <c r="D950" s="142" t="s">
        <v>188</v>
      </c>
      <c r="E950" s="178" t="s">
        <v>1300</v>
      </c>
      <c r="F950" s="179" t="s">
        <v>901</v>
      </c>
      <c r="G950" s="134" t="s">
        <v>107</v>
      </c>
      <c r="H950" s="179" t="s">
        <v>491</v>
      </c>
      <c r="I950" s="180">
        <v>1.28</v>
      </c>
      <c r="J950" s="495">
        <v>1</v>
      </c>
      <c r="K950" s="495">
        <v>1</v>
      </c>
      <c r="L950" s="531" t="s">
        <v>107</v>
      </c>
      <c r="M950" s="181"/>
      <c r="N950" s="182">
        <f t="shared" si="56"/>
        <v>0</v>
      </c>
      <c r="O950" s="182">
        <f t="shared" si="57"/>
        <v>0</v>
      </c>
      <c r="P950" s="182"/>
      <c r="Q950" s="183">
        <f>IF(L950="nio",0,IF(L950&gt;0,VLOOKUP(G950,'3-Productie normen'!A:M,VLOOKUP(L950,'3-Productie normen'!N:P,2,FALSE),FALSE)))</f>
        <v>0</v>
      </c>
      <c r="R950" s="183">
        <f t="shared" si="58"/>
        <v>0</v>
      </c>
      <c r="S950" s="184">
        <f>VLOOKUP(G950,'3-Productie normen'!A:M,10,FALSE)</f>
        <v>0</v>
      </c>
      <c r="T950" s="184"/>
      <c r="V950" s="140">
        <f t="shared" si="59"/>
        <v>0</v>
      </c>
    </row>
    <row r="951" spans="1:22" ht="14.15" hidden="1" customHeight="1">
      <c r="A951" s="157">
        <v>138</v>
      </c>
      <c r="B951" s="177" t="s">
        <v>56</v>
      </c>
      <c r="C951" s="177"/>
      <c r="D951" s="142" t="s">
        <v>188</v>
      </c>
      <c r="E951" s="178" t="s">
        <v>911</v>
      </c>
      <c r="F951" s="179" t="s">
        <v>952</v>
      </c>
      <c r="G951" s="134" t="s">
        <v>107</v>
      </c>
      <c r="H951" s="179" t="s">
        <v>491</v>
      </c>
      <c r="I951" s="180">
        <v>3.97</v>
      </c>
      <c r="J951" s="495">
        <v>1</v>
      </c>
      <c r="K951" s="495">
        <v>1</v>
      </c>
      <c r="L951" s="531" t="s">
        <v>107</v>
      </c>
      <c r="M951" s="181"/>
      <c r="N951" s="182">
        <f t="shared" si="56"/>
        <v>0</v>
      </c>
      <c r="O951" s="182">
        <f t="shared" si="57"/>
        <v>0</v>
      </c>
      <c r="P951" s="182"/>
      <c r="Q951" s="183">
        <f>IF(L951="nio",0,IF(L951&gt;0,VLOOKUP(G951,'3-Productie normen'!A:M,VLOOKUP(L951,'3-Productie normen'!N:P,2,FALSE),FALSE)))</f>
        <v>0</v>
      </c>
      <c r="R951" s="183">
        <f t="shared" si="58"/>
        <v>0</v>
      </c>
      <c r="S951" s="184">
        <f>VLOOKUP(G951,'3-Productie normen'!A:M,10,FALSE)</f>
        <v>0</v>
      </c>
      <c r="T951" s="184"/>
      <c r="V951" s="140">
        <f t="shared" si="59"/>
        <v>0</v>
      </c>
    </row>
    <row r="952" spans="1:22" ht="14.15" hidden="1" customHeight="1">
      <c r="A952" s="157">
        <v>139</v>
      </c>
      <c r="B952" s="177" t="s">
        <v>56</v>
      </c>
      <c r="C952" s="177"/>
      <c r="D952" s="142" t="s">
        <v>188</v>
      </c>
      <c r="E952" s="178" t="s">
        <v>1301</v>
      </c>
      <c r="F952" s="179" t="s">
        <v>1291</v>
      </c>
      <c r="G952" s="134" t="s">
        <v>107</v>
      </c>
      <c r="H952" s="179" t="s">
        <v>288</v>
      </c>
      <c r="I952" s="180">
        <v>1.89</v>
      </c>
      <c r="J952" s="495">
        <v>1</v>
      </c>
      <c r="K952" s="495">
        <v>1</v>
      </c>
      <c r="L952" s="531" t="s">
        <v>107</v>
      </c>
      <c r="M952" s="181"/>
      <c r="N952" s="182">
        <f t="shared" si="56"/>
        <v>0</v>
      </c>
      <c r="O952" s="182">
        <f t="shared" si="57"/>
        <v>0</v>
      </c>
      <c r="P952" s="182"/>
      <c r="Q952" s="183">
        <f>IF(L952="nio",0,IF(L952&gt;0,VLOOKUP(G952,'3-Productie normen'!A:M,VLOOKUP(L952,'3-Productie normen'!N:P,2,FALSE),FALSE)))</f>
        <v>0</v>
      </c>
      <c r="R952" s="183">
        <f t="shared" si="58"/>
        <v>0</v>
      </c>
      <c r="S952" s="184">
        <f>VLOOKUP(G952,'3-Productie normen'!A:M,10,FALSE)</f>
        <v>0</v>
      </c>
      <c r="T952" s="184"/>
      <c r="V952" s="140">
        <f t="shared" si="59"/>
        <v>0</v>
      </c>
    </row>
    <row r="953" spans="1:22" ht="14.15" hidden="1" customHeight="1">
      <c r="A953" s="157">
        <v>140</v>
      </c>
      <c r="B953" s="177" t="s">
        <v>56</v>
      </c>
      <c r="C953" s="177"/>
      <c r="D953" s="142" t="s">
        <v>203</v>
      </c>
      <c r="E953" s="178" t="s">
        <v>1302</v>
      </c>
      <c r="F953" s="179" t="s">
        <v>1298</v>
      </c>
      <c r="G953" s="134" t="s">
        <v>107</v>
      </c>
      <c r="H953" s="179" t="s">
        <v>491</v>
      </c>
      <c r="I953" s="180">
        <v>25.18</v>
      </c>
      <c r="J953" s="495">
        <v>1</v>
      </c>
      <c r="K953" s="495">
        <v>1</v>
      </c>
      <c r="L953" s="531" t="s">
        <v>107</v>
      </c>
      <c r="M953" s="181"/>
      <c r="N953" s="182">
        <f t="shared" si="56"/>
        <v>0</v>
      </c>
      <c r="O953" s="182">
        <f t="shared" si="57"/>
        <v>0</v>
      </c>
      <c r="P953" s="182"/>
      <c r="Q953" s="183">
        <f>IF(L953="nio",0,IF(L953&gt;0,VLOOKUP(G953,'3-Productie normen'!A:M,VLOOKUP(L953,'3-Productie normen'!N:P,2,FALSE),FALSE)))</f>
        <v>0</v>
      </c>
      <c r="R953" s="183">
        <f t="shared" si="58"/>
        <v>0</v>
      </c>
      <c r="S953" s="184">
        <f>VLOOKUP(G953,'3-Productie normen'!A:M,10,FALSE)</f>
        <v>0</v>
      </c>
      <c r="T953" s="184"/>
      <c r="V953" s="140">
        <f t="shared" si="59"/>
        <v>0</v>
      </c>
    </row>
    <row r="954" spans="1:22" ht="14.15" hidden="1" customHeight="1">
      <c r="A954" s="157">
        <v>141</v>
      </c>
      <c r="B954" s="177" t="s">
        <v>56</v>
      </c>
      <c r="C954" s="177"/>
      <c r="D954" s="142" t="s">
        <v>203</v>
      </c>
      <c r="E954" s="178" t="s">
        <v>913</v>
      </c>
      <c r="F954" s="179" t="s">
        <v>1303</v>
      </c>
      <c r="G954" s="134" t="s">
        <v>107</v>
      </c>
      <c r="H954" s="179" t="s">
        <v>491</v>
      </c>
      <c r="I954" s="180">
        <v>50.71</v>
      </c>
      <c r="J954" s="495">
        <v>1</v>
      </c>
      <c r="K954" s="495">
        <v>1</v>
      </c>
      <c r="L954" s="531" t="s">
        <v>107</v>
      </c>
      <c r="M954" s="181"/>
      <c r="N954" s="182">
        <f t="shared" si="56"/>
        <v>0</v>
      </c>
      <c r="O954" s="182">
        <f t="shared" si="57"/>
        <v>0</v>
      </c>
      <c r="P954" s="182"/>
      <c r="Q954" s="183">
        <f>IF(L954="nio",0,IF(L954&gt;0,VLOOKUP(G954,'3-Productie normen'!A:M,VLOOKUP(L954,'3-Productie normen'!N:P,2,FALSE),FALSE)))</f>
        <v>0</v>
      </c>
      <c r="R954" s="183">
        <f t="shared" si="58"/>
        <v>0</v>
      </c>
      <c r="S954" s="184">
        <f>VLOOKUP(G954,'3-Productie normen'!A:M,10,FALSE)</f>
        <v>0</v>
      </c>
      <c r="T954" s="184"/>
      <c r="V954" s="140">
        <f t="shared" si="59"/>
        <v>0</v>
      </c>
    </row>
    <row r="955" spans="1:22" ht="14.15" hidden="1" customHeight="1">
      <c r="A955" s="157">
        <v>142</v>
      </c>
      <c r="B955" s="177" t="s">
        <v>56</v>
      </c>
      <c r="C955" s="177"/>
      <c r="D955" s="142" t="s">
        <v>203</v>
      </c>
      <c r="E955" s="178" t="s">
        <v>1304</v>
      </c>
      <c r="F955" s="179" t="s">
        <v>1305</v>
      </c>
      <c r="G955" s="134" t="s">
        <v>107</v>
      </c>
      <c r="H955" s="179" t="s">
        <v>491</v>
      </c>
      <c r="I955" s="180">
        <v>43.87</v>
      </c>
      <c r="J955" s="495">
        <v>1</v>
      </c>
      <c r="K955" s="495">
        <v>1</v>
      </c>
      <c r="L955" s="531" t="s">
        <v>107</v>
      </c>
      <c r="M955" s="181"/>
      <c r="N955" s="182">
        <f t="shared" si="56"/>
        <v>0</v>
      </c>
      <c r="O955" s="182">
        <f t="shared" si="57"/>
        <v>0</v>
      </c>
      <c r="P955" s="182"/>
      <c r="Q955" s="183">
        <f>IF(L955="nio",0,IF(L955&gt;0,VLOOKUP(G955,'3-Productie normen'!A:M,VLOOKUP(L955,'3-Productie normen'!N:P,2,FALSE),FALSE)))</f>
        <v>0</v>
      </c>
      <c r="R955" s="183">
        <f t="shared" si="58"/>
        <v>0</v>
      </c>
      <c r="S955" s="184">
        <f>VLOOKUP(G955,'3-Productie normen'!A:M,10,FALSE)</f>
        <v>0</v>
      </c>
      <c r="T955" s="184"/>
      <c r="V955" s="140">
        <f t="shared" si="59"/>
        <v>0</v>
      </c>
    </row>
    <row r="956" spans="1:22" ht="14.15" hidden="1" customHeight="1">
      <c r="A956" s="157">
        <v>143</v>
      </c>
      <c r="B956" s="177" t="s">
        <v>56</v>
      </c>
      <c r="C956" s="177"/>
      <c r="D956" s="142" t="s">
        <v>203</v>
      </c>
      <c r="E956" s="178" t="s">
        <v>1306</v>
      </c>
      <c r="F956" s="177" t="s">
        <v>901</v>
      </c>
      <c r="G956" s="134" t="s">
        <v>107</v>
      </c>
      <c r="H956" s="179" t="s">
        <v>491</v>
      </c>
      <c r="I956" s="180">
        <v>1.32</v>
      </c>
      <c r="J956" s="495">
        <v>1</v>
      </c>
      <c r="K956" s="495">
        <v>1</v>
      </c>
      <c r="L956" s="531" t="s">
        <v>107</v>
      </c>
      <c r="M956" s="181"/>
      <c r="N956" s="182">
        <f t="shared" si="56"/>
        <v>0</v>
      </c>
      <c r="O956" s="182">
        <f t="shared" si="57"/>
        <v>0</v>
      </c>
      <c r="P956" s="182"/>
      <c r="Q956" s="183">
        <f>IF(L956="nio",0,IF(L956&gt;0,VLOOKUP(G956,'3-Productie normen'!A:M,VLOOKUP(L956,'3-Productie normen'!N:P,2,FALSE),FALSE)))</f>
        <v>0</v>
      </c>
      <c r="R956" s="183">
        <f t="shared" si="58"/>
        <v>0</v>
      </c>
      <c r="S956" s="184">
        <f>VLOOKUP(G956,'3-Productie normen'!A:M,10,FALSE)</f>
        <v>0</v>
      </c>
      <c r="T956" s="184"/>
      <c r="V956" s="140">
        <f t="shared" si="59"/>
        <v>0</v>
      </c>
    </row>
    <row r="957" spans="1:22" ht="14.15" hidden="1" customHeight="1">
      <c r="A957" s="157">
        <v>144</v>
      </c>
      <c r="B957" s="177" t="s">
        <v>56</v>
      </c>
      <c r="C957" s="177"/>
      <c r="D957" s="142" t="s">
        <v>203</v>
      </c>
      <c r="E957" s="178" t="s">
        <v>1307</v>
      </c>
      <c r="F957" s="177" t="s">
        <v>1291</v>
      </c>
      <c r="G957" s="134" t="s">
        <v>107</v>
      </c>
      <c r="H957" s="179" t="s">
        <v>288</v>
      </c>
      <c r="I957" s="180">
        <v>2.48</v>
      </c>
      <c r="J957" s="495">
        <v>1</v>
      </c>
      <c r="K957" s="495">
        <v>1</v>
      </c>
      <c r="L957" s="531" t="s">
        <v>107</v>
      </c>
      <c r="M957" s="181"/>
      <c r="N957" s="182">
        <f t="shared" si="56"/>
        <v>0</v>
      </c>
      <c r="O957" s="182">
        <f t="shared" si="57"/>
        <v>0</v>
      </c>
      <c r="P957" s="182"/>
      <c r="Q957" s="183">
        <f>IF(L957="nio",0,IF(L957&gt;0,VLOOKUP(G957,'3-Productie normen'!A:M,VLOOKUP(L957,'3-Productie normen'!N:P,2,FALSE),FALSE)))</f>
        <v>0</v>
      </c>
      <c r="R957" s="183">
        <f t="shared" si="58"/>
        <v>0</v>
      </c>
      <c r="S957" s="184">
        <f>VLOOKUP(G957,'3-Productie normen'!A:M,10,FALSE)</f>
        <v>0</v>
      </c>
      <c r="T957" s="184"/>
      <c r="V957" s="140">
        <f t="shared" si="59"/>
        <v>0</v>
      </c>
    </row>
    <row r="958" spans="1:22" ht="14.15" hidden="1" customHeight="1">
      <c r="A958" s="157">
        <v>145</v>
      </c>
      <c r="B958" s="177" t="s">
        <v>56</v>
      </c>
      <c r="C958" s="177"/>
      <c r="D958" s="142" t="s">
        <v>419</v>
      </c>
      <c r="E958" s="178" t="s">
        <v>1308</v>
      </c>
      <c r="F958" s="177" t="s">
        <v>1309</v>
      </c>
      <c r="G958" s="134" t="s">
        <v>107</v>
      </c>
      <c r="H958" s="179" t="s">
        <v>491</v>
      </c>
      <c r="I958" s="180">
        <v>1.4</v>
      </c>
      <c r="J958" s="495">
        <v>1</v>
      </c>
      <c r="K958" s="495">
        <v>1</v>
      </c>
      <c r="L958" s="531" t="s">
        <v>107</v>
      </c>
      <c r="M958" s="181"/>
      <c r="N958" s="182">
        <f t="shared" si="56"/>
        <v>0</v>
      </c>
      <c r="O958" s="182">
        <f t="shared" si="57"/>
        <v>0</v>
      </c>
      <c r="P958" s="182"/>
      <c r="Q958" s="183">
        <f>IF(L958="nio",0,IF(L958&gt;0,VLOOKUP(G958,'3-Productie normen'!A:M,VLOOKUP(L958,'3-Productie normen'!N:P,2,FALSE),FALSE)))</f>
        <v>0</v>
      </c>
      <c r="R958" s="183">
        <f t="shared" si="58"/>
        <v>0</v>
      </c>
      <c r="S958" s="184">
        <f>VLOOKUP(G958,'3-Productie normen'!A:M,10,FALSE)</f>
        <v>0</v>
      </c>
      <c r="T958" s="184"/>
      <c r="V958" s="140">
        <f t="shared" si="59"/>
        <v>0</v>
      </c>
    </row>
    <row r="959" spans="1:22" ht="14.15" hidden="1" customHeight="1">
      <c r="A959" s="157">
        <v>146</v>
      </c>
      <c r="B959" s="177" t="s">
        <v>56</v>
      </c>
      <c r="C959" s="177"/>
      <c r="D959" s="142" t="s">
        <v>419</v>
      </c>
      <c r="E959" s="178" t="s">
        <v>1310</v>
      </c>
      <c r="F959" s="179" t="s">
        <v>1291</v>
      </c>
      <c r="G959" s="134" t="s">
        <v>107</v>
      </c>
      <c r="H959" s="179" t="s">
        <v>288</v>
      </c>
      <c r="I959" s="180">
        <v>3.87</v>
      </c>
      <c r="J959" s="495">
        <v>1</v>
      </c>
      <c r="K959" s="495">
        <v>1</v>
      </c>
      <c r="L959" s="531" t="s">
        <v>107</v>
      </c>
      <c r="M959" s="181"/>
      <c r="N959" s="182">
        <f t="shared" si="56"/>
        <v>0</v>
      </c>
      <c r="O959" s="182">
        <f t="shared" si="57"/>
        <v>0</v>
      </c>
      <c r="P959" s="182"/>
      <c r="Q959" s="183">
        <f>IF(L959="nio",0,IF(L959&gt;0,VLOOKUP(G959,'3-Productie normen'!A:M,VLOOKUP(L959,'3-Productie normen'!N:P,2,FALSE),FALSE)))</f>
        <v>0</v>
      </c>
      <c r="R959" s="183">
        <f t="shared" si="58"/>
        <v>0</v>
      </c>
      <c r="S959" s="184">
        <f>VLOOKUP(G959,'3-Productie normen'!A:M,10,FALSE)</f>
        <v>0</v>
      </c>
      <c r="T959" s="184"/>
      <c r="V959" s="140">
        <f t="shared" si="59"/>
        <v>0</v>
      </c>
    </row>
    <row r="960" spans="1:22" ht="14.15" hidden="1" customHeight="1">
      <c r="A960" s="157">
        <v>147</v>
      </c>
      <c r="B960" s="177" t="s">
        <v>56</v>
      </c>
      <c r="C960" s="177"/>
      <c r="D960" s="142" t="s">
        <v>419</v>
      </c>
      <c r="E960" s="178" t="s">
        <v>1311</v>
      </c>
      <c r="F960" s="179" t="s">
        <v>1298</v>
      </c>
      <c r="G960" s="134" t="s">
        <v>107</v>
      </c>
      <c r="H960" s="179" t="s">
        <v>491</v>
      </c>
      <c r="I960" s="180">
        <v>2.56</v>
      </c>
      <c r="J960" s="495">
        <v>1</v>
      </c>
      <c r="K960" s="495">
        <v>1</v>
      </c>
      <c r="L960" s="531" t="s">
        <v>107</v>
      </c>
      <c r="M960" s="181"/>
      <c r="N960" s="182">
        <f t="shared" si="56"/>
        <v>0</v>
      </c>
      <c r="O960" s="182">
        <f t="shared" si="57"/>
        <v>0</v>
      </c>
      <c r="P960" s="182"/>
      <c r="Q960" s="183">
        <f>IF(L960="nio",0,IF(L960&gt;0,VLOOKUP(G960,'3-Productie normen'!A:M,VLOOKUP(L960,'3-Productie normen'!N:P,2,FALSE),FALSE)))</f>
        <v>0</v>
      </c>
      <c r="R960" s="183">
        <f t="shared" si="58"/>
        <v>0</v>
      </c>
      <c r="S960" s="184">
        <f>VLOOKUP(G960,'3-Productie normen'!A:M,10,FALSE)</f>
        <v>0</v>
      </c>
      <c r="T960" s="184"/>
      <c r="V960" s="140">
        <f t="shared" si="59"/>
        <v>0</v>
      </c>
    </row>
    <row r="961" spans="1:22" ht="14.15" hidden="1" customHeight="1">
      <c r="A961" s="157">
        <v>148</v>
      </c>
      <c r="B961" s="177" t="s">
        <v>56</v>
      </c>
      <c r="C961" s="177"/>
      <c r="D961" s="142" t="s">
        <v>419</v>
      </c>
      <c r="E961" s="178" t="s">
        <v>1312</v>
      </c>
      <c r="F961" s="179" t="s">
        <v>1291</v>
      </c>
      <c r="G961" s="134" t="s">
        <v>107</v>
      </c>
      <c r="H961" s="179" t="s">
        <v>288</v>
      </c>
      <c r="I961" s="180">
        <v>1.65</v>
      </c>
      <c r="J961" s="495">
        <v>1</v>
      </c>
      <c r="K961" s="495">
        <v>1</v>
      </c>
      <c r="L961" s="531" t="s">
        <v>107</v>
      </c>
      <c r="M961" s="181"/>
      <c r="N961" s="182">
        <f t="shared" si="56"/>
        <v>0</v>
      </c>
      <c r="O961" s="182">
        <f t="shared" si="57"/>
        <v>0</v>
      </c>
      <c r="P961" s="182"/>
      <c r="Q961" s="183">
        <f>IF(L961="nio",0,IF(L961&gt;0,VLOOKUP(G961,'3-Productie normen'!A:M,VLOOKUP(L961,'3-Productie normen'!N:P,2,FALSE),FALSE)))</f>
        <v>0</v>
      </c>
      <c r="R961" s="183">
        <f t="shared" si="58"/>
        <v>0</v>
      </c>
      <c r="S961" s="184">
        <f>VLOOKUP(G961,'3-Productie normen'!A:M,10,FALSE)</f>
        <v>0</v>
      </c>
      <c r="T961" s="184"/>
      <c r="V961" s="140">
        <f t="shared" si="59"/>
        <v>0</v>
      </c>
    </row>
    <row r="962" spans="1:22" ht="14.15" hidden="1" customHeight="1">
      <c r="A962" s="157">
        <v>149</v>
      </c>
      <c r="B962" s="177" t="s">
        <v>56</v>
      </c>
      <c r="C962" s="177"/>
      <c r="D962" s="142" t="s">
        <v>419</v>
      </c>
      <c r="E962" s="178" t="s">
        <v>1313</v>
      </c>
      <c r="F962" s="179" t="s">
        <v>899</v>
      </c>
      <c r="G962" s="134" t="s">
        <v>107</v>
      </c>
      <c r="H962" s="179" t="s">
        <v>491</v>
      </c>
      <c r="I962" s="180">
        <v>7.7</v>
      </c>
      <c r="J962" s="495">
        <v>1</v>
      </c>
      <c r="K962" s="495">
        <v>1</v>
      </c>
      <c r="L962" s="531" t="s">
        <v>107</v>
      </c>
      <c r="M962" s="181"/>
      <c r="N962" s="182">
        <f t="shared" si="56"/>
        <v>0</v>
      </c>
      <c r="O962" s="182">
        <f t="shared" si="57"/>
        <v>0</v>
      </c>
      <c r="P962" s="182"/>
      <c r="Q962" s="183">
        <f>IF(L962="nio",0,IF(L962&gt;0,VLOOKUP(G962,'3-Productie normen'!A:M,VLOOKUP(L962,'3-Productie normen'!N:P,2,FALSE),FALSE)))</f>
        <v>0</v>
      </c>
      <c r="R962" s="183">
        <f t="shared" si="58"/>
        <v>0</v>
      </c>
      <c r="S962" s="184">
        <f>VLOOKUP(G962,'3-Productie normen'!A:M,10,FALSE)</f>
        <v>0</v>
      </c>
      <c r="T962" s="184"/>
      <c r="V962" s="140">
        <f t="shared" si="59"/>
        <v>0</v>
      </c>
    </row>
    <row r="963" spans="1:22" ht="14.15" hidden="1" customHeight="1">
      <c r="A963" s="157">
        <v>150</v>
      </c>
      <c r="B963" s="177" t="s">
        <v>56</v>
      </c>
      <c r="C963" s="177"/>
      <c r="D963" s="142" t="s">
        <v>419</v>
      </c>
      <c r="E963" s="178" t="s">
        <v>1314</v>
      </c>
      <c r="F963" s="186" t="s">
        <v>1315</v>
      </c>
      <c r="G963" s="134" t="s">
        <v>107</v>
      </c>
      <c r="H963" s="179" t="s">
        <v>491</v>
      </c>
      <c r="I963" s="180">
        <v>12.5</v>
      </c>
      <c r="J963" s="495">
        <v>1</v>
      </c>
      <c r="K963" s="495">
        <v>1</v>
      </c>
      <c r="L963" s="531" t="s">
        <v>107</v>
      </c>
      <c r="M963" s="181"/>
      <c r="N963" s="182">
        <f t="shared" si="56"/>
        <v>0</v>
      </c>
      <c r="O963" s="182">
        <f t="shared" si="57"/>
        <v>0</v>
      </c>
      <c r="P963" s="182"/>
      <c r="Q963" s="183">
        <f>IF(L963="nio",0,IF(L963&gt;0,VLOOKUP(G963,'3-Productie normen'!A:M,VLOOKUP(L963,'3-Productie normen'!N:P,2,FALSE),FALSE)))</f>
        <v>0</v>
      </c>
      <c r="R963" s="183">
        <f t="shared" si="58"/>
        <v>0</v>
      </c>
      <c r="S963" s="184">
        <f>VLOOKUP(G963,'3-Productie normen'!A:M,10,FALSE)</f>
        <v>0</v>
      </c>
      <c r="T963" s="184"/>
      <c r="V963" s="140">
        <f t="shared" si="59"/>
        <v>0</v>
      </c>
    </row>
    <row r="964" spans="1:22" ht="14.15" hidden="1" customHeight="1">
      <c r="A964" s="157">
        <v>151</v>
      </c>
      <c r="B964" s="177" t="s">
        <v>56</v>
      </c>
      <c r="C964" s="177"/>
      <c r="D964" s="142" t="s">
        <v>245</v>
      </c>
      <c r="E964" s="178" t="s">
        <v>1316</v>
      </c>
      <c r="F964" s="187" t="s">
        <v>901</v>
      </c>
      <c r="G964" s="134" t="s">
        <v>107</v>
      </c>
      <c r="H964" s="188" t="s">
        <v>491</v>
      </c>
      <c r="I964" s="180">
        <v>1.3</v>
      </c>
      <c r="J964" s="495">
        <v>1</v>
      </c>
      <c r="K964" s="495">
        <v>1</v>
      </c>
      <c r="L964" s="531" t="s">
        <v>107</v>
      </c>
      <c r="M964" s="181"/>
      <c r="N964" s="182">
        <f t="shared" si="56"/>
        <v>0</v>
      </c>
      <c r="O964" s="182">
        <f t="shared" si="57"/>
        <v>0</v>
      </c>
      <c r="P964" s="182"/>
      <c r="Q964" s="183">
        <f>IF(L964="nio",0,IF(L964&gt;0,VLOOKUP(G964,'3-Productie normen'!A:M,VLOOKUP(L964,'3-Productie normen'!N:P,2,FALSE),FALSE)))</f>
        <v>0</v>
      </c>
      <c r="R964" s="183">
        <f t="shared" si="58"/>
        <v>0</v>
      </c>
      <c r="S964" s="184">
        <f>VLOOKUP(G964,'3-Productie normen'!A:M,10,FALSE)</f>
        <v>0</v>
      </c>
      <c r="T964" s="184"/>
      <c r="V964" s="140">
        <f t="shared" si="59"/>
        <v>0</v>
      </c>
    </row>
    <row r="965" spans="1:22" ht="14.15" hidden="1" customHeight="1">
      <c r="A965" s="157">
        <v>152</v>
      </c>
      <c r="B965" s="177" t="s">
        <v>56</v>
      </c>
      <c r="C965" s="177"/>
      <c r="D965" s="192" t="s">
        <v>245</v>
      </c>
      <c r="E965" s="189" t="s">
        <v>1317</v>
      </c>
      <c r="F965" s="190" t="s">
        <v>1291</v>
      </c>
      <c r="G965" s="134" t="s">
        <v>107</v>
      </c>
      <c r="H965" s="179" t="s">
        <v>288</v>
      </c>
      <c r="I965" s="180">
        <v>3.63</v>
      </c>
      <c r="J965" s="495">
        <v>1</v>
      </c>
      <c r="K965" s="495">
        <v>1</v>
      </c>
      <c r="L965" s="531" t="s">
        <v>107</v>
      </c>
      <c r="M965" s="181"/>
      <c r="N965" s="182">
        <f t="shared" si="56"/>
        <v>0</v>
      </c>
      <c r="O965" s="182">
        <f t="shared" si="57"/>
        <v>0</v>
      </c>
      <c r="P965" s="182"/>
      <c r="Q965" s="183">
        <f>IF(L965="nio",0,IF(L965&gt;0,VLOOKUP(G965,'3-Productie normen'!A:M,VLOOKUP(L965,'3-Productie normen'!N:P,2,FALSE),FALSE)))</f>
        <v>0</v>
      </c>
      <c r="R965" s="183">
        <f t="shared" si="58"/>
        <v>0</v>
      </c>
      <c r="S965" s="184">
        <f>VLOOKUP(G965,'3-Productie normen'!A:M,10,FALSE)</f>
        <v>0</v>
      </c>
      <c r="T965" s="184"/>
      <c r="V965" s="140">
        <f t="shared" si="59"/>
        <v>0</v>
      </c>
    </row>
    <row r="966" spans="1:22" ht="14.15" hidden="1" customHeight="1">
      <c r="A966" s="157">
        <v>153</v>
      </c>
      <c r="B966" s="177" t="s">
        <v>56</v>
      </c>
      <c r="C966" s="177"/>
      <c r="D966" s="142" t="s">
        <v>245</v>
      </c>
      <c r="E966" s="178" t="s">
        <v>1318</v>
      </c>
      <c r="F966" s="179" t="s">
        <v>1319</v>
      </c>
      <c r="G966" s="134" t="s">
        <v>107</v>
      </c>
      <c r="H966" s="179" t="s">
        <v>491</v>
      </c>
      <c r="I966" s="180">
        <v>1.32</v>
      </c>
      <c r="J966" s="495">
        <v>1</v>
      </c>
      <c r="K966" s="495">
        <v>1</v>
      </c>
      <c r="L966" s="531" t="s">
        <v>107</v>
      </c>
      <c r="M966" s="181"/>
      <c r="N966" s="182">
        <f t="shared" si="56"/>
        <v>0</v>
      </c>
      <c r="O966" s="182">
        <f t="shared" si="57"/>
        <v>0</v>
      </c>
      <c r="P966" s="182"/>
      <c r="Q966" s="183">
        <f>IF(L966="nio",0,IF(L966&gt;0,VLOOKUP(G966,'3-Productie normen'!A:M,VLOOKUP(L966,'3-Productie normen'!N:P,2,FALSE),FALSE)))</f>
        <v>0</v>
      </c>
      <c r="R966" s="183">
        <f t="shared" si="58"/>
        <v>0</v>
      </c>
      <c r="S966" s="184">
        <f>VLOOKUP(G966,'3-Productie normen'!A:M,10,FALSE)</f>
        <v>0</v>
      </c>
      <c r="T966" s="184"/>
      <c r="V966" s="140">
        <f t="shared" si="59"/>
        <v>0</v>
      </c>
    </row>
    <row r="967" spans="1:22" ht="14.15" hidden="1" customHeight="1">
      <c r="A967" s="157">
        <v>154</v>
      </c>
      <c r="B967" s="177" t="s">
        <v>56</v>
      </c>
      <c r="C967" s="177"/>
      <c r="D967" s="142" t="s">
        <v>249</v>
      </c>
      <c r="E967" s="178" t="s">
        <v>1320</v>
      </c>
      <c r="F967" s="137" t="s">
        <v>901</v>
      </c>
      <c r="G967" s="134" t="s">
        <v>107</v>
      </c>
      <c r="H967" s="179" t="s">
        <v>491</v>
      </c>
      <c r="I967" s="180">
        <v>1.17</v>
      </c>
      <c r="J967" s="495">
        <v>1</v>
      </c>
      <c r="K967" s="495">
        <v>1</v>
      </c>
      <c r="L967" s="531" t="s">
        <v>107</v>
      </c>
      <c r="M967" s="181"/>
      <c r="N967" s="182">
        <f t="shared" si="56"/>
        <v>0</v>
      </c>
      <c r="O967" s="182">
        <f t="shared" si="57"/>
        <v>0</v>
      </c>
      <c r="P967" s="182"/>
      <c r="Q967" s="183">
        <f>IF(L967="nio",0,IF(L967&gt;0,VLOOKUP(G967,'3-Productie normen'!A:M,VLOOKUP(L967,'3-Productie normen'!N:P,2,FALSE),FALSE)))</f>
        <v>0</v>
      </c>
      <c r="R967" s="183">
        <f t="shared" si="58"/>
        <v>0</v>
      </c>
      <c r="S967" s="184">
        <f>VLOOKUP(G967,'3-Productie normen'!A:M,10,FALSE)</f>
        <v>0</v>
      </c>
      <c r="T967" s="184"/>
      <c r="V967" s="140">
        <f t="shared" si="59"/>
        <v>0</v>
      </c>
    </row>
    <row r="968" spans="1:22" ht="14.15" hidden="1" customHeight="1">
      <c r="A968" s="157">
        <v>155</v>
      </c>
      <c r="B968" s="177" t="s">
        <v>56</v>
      </c>
      <c r="C968" s="177"/>
      <c r="D968" s="142" t="s">
        <v>249</v>
      </c>
      <c r="E968" s="178" t="s">
        <v>1321</v>
      </c>
      <c r="F968" s="137" t="s">
        <v>1291</v>
      </c>
      <c r="G968" s="134" t="s">
        <v>107</v>
      </c>
      <c r="H968" s="179" t="s">
        <v>288</v>
      </c>
      <c r="I968" s="180">
        <v>3.69</v>
      </c>
      <c r="J968" s="495">
        <v>1</v>
      </c>
      <c r="K968" s="495">
        <v>1</v>
      </c>
      <c r="L968" s="531" t="s">
        <v>107</v>
      </c>
      <c r="M968" s="181"/>
      <c r="N968" s="182">
        <f t="shared" si="56"/>
        <v>0</v>
      </c>
      <c r="O968" s="182">
        <f t="shared" si="57"/>
        <v>0</v>
      </c>
      <c r="P968" s="182"/>
      <c r="Q968" s="183">
        <f>IF(L968="nio",0,IF(L968&gt;0,VLOOKUP(G968,'3-Productie normen'!A:M,VLOOKUP(L968,'3-Productie normen'!N:P,2,FALSE),FALSE)))</f>
        <v>0</v>
      </c>
      <c r="R968" s="183">
        <f t="shared" si="58"/>
        <v>0</v>
      </c>
      <c r="S968" s="184">
        <f>VLOOKUP(G968,'3-Productie normen'!A:M,10,FALSE)</f>
        <v>0</v>
      </c>
      <c r="T968" s="184"/>
      <c r="V968" s="140">
        <f t="shared" si="59"/>
        <v>0</v>
      </c>
    </row>
    <row r="969" spans="1:22" ht="14.15" hidden="1" customHeight="1">
      <c r="A969" s="157">
        <v>156</v>
      </c>
      <c r="B969" s="177" t="s">
        <v>56</v>
      </c>
      <c r="C969" s="177"/>
      <c r="D969" s="142" t="s">
        <v>262</v>
      </c>
      <c r="E969" s="178" t="s">
        <v>1322</v>
      </c>
      <c r="F969" s="137" t="s">
        <v>901</v>
      </c>
      <c r="G969" s="134" t="s">
        <v>107</v>
      </c>
      <c r="H969" s="179" t="s">
        <v>491</v>
      </c>
      <c r="I969" s="180">
        <v>1.36</v>
      </c>
      <c r="J969" s="495">
        <v>1</v>
      </c>
      <c r="K969" s="495">
        <v>1</v>
      </c>
      <c r="L969" s="531" t="s">
        <v>107</v>
      </c>
      <c r="M969" s="181"/>
      <c r="N969" s="182">
        <f t="shared" ref="N969:N1032" si="60">IF(L969="nio",0,IF(L969&gt;0,L969*I969/Q969,0))*J969</f>
        <v>0</v>
      </c>
      <c r="O969" s="182">
        <f t="shared" ref="O969:O1032" si="61">IF(M969&gt;0,M969*I969/R969,0)*K969</f>
        <v>0</v>
      </c>
      <c r="P969" s="182"/>
      <c r="Q969" s="183">
        <f>IF(L969="nio",0,IF(L969&gt;0,VLOOKUP(G969,'3-Productie normen'!A:M,VLOOKUP(L969,'3-Productie normen'!N:P,2,FALSE),FALSE)))</f>
        <v>0</v>
      </c>
      <c r="R969" s="183">
        <f t="shared" ref="R969:R1032" si="62">IF(M969&gt;0,Q969*$R$7,0)</f>
        <v>0</v>
      </c>
      <c r="S969" s="184">
        <f>VLOOKUP(G969,'3-Productie normen'!A:M,10,FALSE)</f>
        <v>0</v>
      </c>
      <c r="T969" s="184"/>
      <c r="V969" s="140">
        <f t="shared" ref="V969:V1032" si="63">SUM(L969:M969)*I969</f>
        <v>0</v>
      </c>
    </row>
    <row r="970" spans="1:22" ht="14.15" hidden="1" customHeight="1">
      <c r="A970" s="157">
        <v>157</v>
      </c>
      <c r="B970" s="177" t="s">
        <v>56</v>
      </c>
      <c r="C970" s="177"/>
      <c r="D970" s="142" t="s">
        <v>262</v>
      </c>
      <c r="E970" s="178" t="s">
        <v>1323</v>
      </c>
      <c r="F970" s="137" t="s">
        <v>952</v>
      </c>
      <c r="G970" s="134" t="s">
        <v>107</v>
      </c>
      <c r="H970" s="179" t="s">
        <v>491</v>
      </c>
      <c r="I970" s="180">
        <v>3.92</v>
      </c>
      <c r="J970" s="495">
        <v>1</v>
      </c>
      <c r="K970" s="495">
        <v>1</v>
      </c>
      <c r="L970" s="531" t="s">
        <v>107</v>
      </c>
      <c r="M970" s="181"/>
      <c r="N970" s="182">
        <f t="shared" si="60"/>
        <v>0</v>
      </c>
      <c r="O970" s="182">
        <f t="shared" si="61"/>
        <v>0</v>
      </c>
      <c r="P970" s="182"/>
      <c r="Q970" s="183">
        <f>IF(L970="nio",0,IF(L970&gt;0,VLOOKUP(G970,'3-Productie normen'!A:M,VLOOKUP(L970,'3-Productie normen'!N:P,2,FALSE),FALSE)))</f>
        <v>0</v>
      </c>
      <c r="R970" s="183">
        <f t="shared" si="62"/>
        <v>0</v>
      </c>
      <c r="S970" s="184">
        <f>VLOOKUP(G970,'3-Productie normen'!A:M,10,FALSE)</f>
        <v>0</v>
      </c>
      <c r="T970" s="184"/>
      <c r="V970" s="140">
        <f t="shared" si="63"/>
        <v>0</v>
      </c>
    </row>
    <row r="971" spans="1:22" ht="14.15" hidden="1" customHeight="1">
      <c r="A971" s="157">
        <v>158</v>
      </c>
      <c r="B971" s="177" t="s">
        <v>56</v>
      </c>
      <c r="C971" s="177"/>
      <c r="D971" s="142" t="s">
        <v>265</v>
      </c>
      <c r="E971" s="178" t="s">
        <v>1324</v>
      </c>
      <c r="F971" s="177" t="s">
        <v>901</v>
      </c>
      <c r="G971" s="134" t="s">
        <v>107</v>
      </c>
      <c r="H971" s="179" t="s">
        <v>491</v>
      </c>
      <c r="I971" s="180">
        <v>1.36</v>
      </c>
      <c r="J971" s="495">
        <v>1</v>
      </c>
      <c r="K971" s="495">
        <v>1</v>
      </c>
      <c r="L971" s="531" t="s">
        <v>107</v>
      </c>
      <c r="M971" s="181"/>
      <c r="N971" s="182">
        <f t="shared" si="60"/>
        <v>0</v>
      </c>
      <c r="O971" s="182">
        <f t="shared" si="61"/>
        <v>0</v>
      </c>
      <c r="P971" s="182"/>
      <c r="Q971" s="183">
        <f>IF(L971="nio",0,IF(L971&gt;0,VLOOKUP(G971,'3-Productie normen'!A:M,VLOOKUP(L971,'3-Productie normen'!N:P,2,FALSE),FALSE)))</f>
        <v>0</v>
      </c>
      <c r="R971" s="183">
        <f t="shared" si="62"/>
        <v>0</v>
      </c>
      <c r="S971" s="184">
        <f>VLOOKUP(G971,'3-Productie normen'!A:M,10,FALSE)</f>
        <v>0</v>
      </c>
      <c r="T971" s="184"/>
      <c r="V971" s="140">
        <f t="shared" si="63"/>
        <v>0</v>
      </c>
    </row>
    <row r="972" spans="1:22" ht="14.15" hidden="1" customHeight="1">
      <c r="A972" s="157">
        <v>159</v>
      </c>
      <c r="B972" s="177" t="s">
        <v>56</v>
      </c>
      <c r="C972" s="177"/>
      <c r="D972" s="142" t="s">
        <v>265</v>
      </c>
      <c r="E972" s="178" t="s">
        <v>1325</v>
      </c>
      <c r="F972" s="177" t="s">
        <v>1326</v>
      </c>
      <c r="G972" s="134" t="s">
        <v>107</v>
      </c>
      <c r="H972" s="179" t="s">
        <v>288</v>
      </c>
      <c r="I972" s="180">
        <v>2.0699999999999998</v>
      </c>
      <c r="J972" s="495">
        <v>1</v>
      </c>
      <c r="K972" s="495">
        <v>1</v>
      </c>
      <c r="L972" s="531" t="s">
        <v>107</v>
      </c>
      <c r="M972" s="181"/>
      <c r="N972" s="182">
        <f t="shared" si="60"/>
        <v>0</v>
      </c>
      <c r="O972" s="182">
        <f t="shared" si="61"/>
        <v>0</v>
      </c>
      <c r="P972" s="182"/>
      <c r="Q972" s="183">
        <f>IF(L972="nio",0,IF(L972&gt;0,VLOOKUP(G972,'3-Productie normen'!A:M,VLOOKUP(L972,'3-Productie normen'!N:P,2,FALSE),FALSE)))</f>
        <v>0</v>
      </c>
      <c r="R972" s="183">
        <f t="shared" si="62"/>
        <v>0</v>
      </c>
      <c r="S972" s="184">
        <f>VLOOKUP(G972,'3-Productie normen'!A:M,10,FALSE)</f>
        <v>0</v>
      </c>
      <c r="T972" s="184"/>
      <c r="V972" s="140">
        <f t="shared" si="63"/>
        <v>0</v>
      </c>
    </row>
    <row r="973" spans="1:22" ht="14.15" hidden="1" customHeight="1">
      <c r="A973" s="157">
        <v>160</v>
      </c>
      <c r="B973" s="177" t="s">
        <v>56</v>
      </c>
      <c r="C973" s="177"/>
      <c r="D973" s="142" t="s">
        <v>279</v>
      </c>
      <c r="E973" s="178" t="s">
        <v>1327</v>
      </c>
      <c r="F973" s="177" t="s">
        <v>1291</v>
      </c>
      <c r="G973" s="134" t="s">
        <v>107</v>
      </c>
      <c r="H973" s="179" t="s">
        <v>288</v>
      </c>
      <c r="I973" s="180">
        <v>5.67</v>
      </c>
      <c r="J973" s="495">
        <v>1</v>
      </c>
      <c r="K973" s="495">
        <v>1</v>
      </c>
      <c r="L973" s="531" t="s">
        <v>107</v>
      </c>
      <c r="M973" s="181"/>
      <c r="N973" s="182">
        <f t="shared" si="60"/>
        <v>0</v>
      </c>
      <c r="O973" s="182">
        <f t="shared" si="61"/>
        <v>0</v>
      </c>
      <c r="P973" s="182"/>
      <c r="Q973" s="183">
        <f>IF(L973="nio",0,IF(L973&gt;0,VLOOKUP(G973,'3-Productie normen'!A:M,VLOOKUP(L973,'3-Productie normen'!N:P,2,FALSE),FALSE)))</f>
        <v>0</v>
      </c>
      <c r="R973" s="183">
        <f t="shared" si="62"/>
        <v>0</v>
      </c>
      <c r="S973" s="184">
        <f>VLOOKUP(G973,'3-Productie normen'!A:M,10,FALSE)</f>
        <v>0</v>
      </c>
      <c r="T973" s="184"/>
      <c r="V973" s="140">
        <f t="shared" si="63"/>
        <v>0</v>
      </c>
    </row>
    <row r="974" spans="1:22" ht="14.15" hidden="1" customHeight="1">
      <c r="A974" s="157">
        <v>161</v>
      </c>
      <c r="B974" s="177" t="s">
        <v>56</v>
      </c>
      <c r="C974" s="177"/>
      <c r="D974" s="142" t="s">
        <v>279</v>
      </c>
      <c r="E974" s="178" t="s">
        <v>1328</v>
      </c>
      <c r="F974" s="179" t="s">
        <v>1298</v>
      </c>
      <c r="G974" s="134" t="s">
        <v>107</v>
      </c>
      <c r="H974" s="179" t="s">
        <v>491</v>
      </c>
      <c r="I974" s="180">
        <v>12.59</v>
      </c>
      <c r="J974" s="495">
        <v>1</v>
      </c>
      <c r="K974" s="495">
        <v>1</v>
      </c>
      <c r="L974" s="531" t="s">
        <v>107</v>
      </c>
      <c r="M974" s="181"/>
      <c r="N974" s="182">
        <f t="shared" si="60"/>
        <v>0</v>
      </c>
      <c r="O974" s="182">
        <f t="shared" si="61"/>
        <v>0</v>
      </c>
      <c r="P974" s="182"/>
      <c r="Q974" s="183">
        <f>IF(L974="nio",0,IF(L974&gt;0,VLOOKUP(G974,'3-Productie normen'!A:M,VLOOKUP(L974,'3-Productie normen'!N:P,2,FALSE),FALSE)))</f>
        <v>0</v>
      </c>
      <c r="R974" s="183">
        <f t="shared" si="62"/>
        <v>0</v>
      </c>
      <c r="S974" s="184">
        <f>VLOOKUP(G974,'3-Productie normen'!A:M,10,FALSE)</f>
        <v>0</v>
      </c>
      <c r="T974" s="184"/>
      <c r="V974" s="140">
        <f t="shared" si="63"/>
        <v>0</v>
      </c>
    </row>
    <row r="975" spans="1:22" ht="14.15" hidden="1" customHeight="1">
      <c r="A975" s="157">
        <v>162</v>
      </c>
      <c r="B975" s="177" t="s">
        <v>56</v>
      </c>
      <c r="C975" s="177"/>
      <c r="D975" s="142" t="s">
        <v>279</v>
      </c>
      <c r="E975" s="178" t="s">
        <v>1329</v>
      </c>
      <c r="F975" s="179" t="s">
        <v>1247</v>
      </c>
      <c r="G975" s="134" t="s">
        <v>107</v>
      </c>
      <c r="H975" s="179" t="s">
        <v>491</v>
      </c>
      <c r="I975" s="180">
        <v>12.59</v>
      </c>
      <c r="J975" s="495">
        <v>1</v>
      </c>
      <c r="K975" s="495">
        <v>1</v>
      </c>
      <c r="L975" s="531" t="s">
        <v>107</v>
      </c>
      <c r="M975" s="181"/>
      <c r="N975" s="182">
        <f t="shared" si="60"/>
        <v>0</v>
      </c>
      <c r="O975" s="182">
        <f t="shared" si="61"/>
        <v>0</v>
      </c>
      <c r="P975" s="182"/>
      <c r="Q975" s="183">
        <f>IF(L975="nio",0,IF(L975&gt;0,VLOOKUP(G975,'3-Productie normen'!A:M,VLOOKUP(L975,'3-Productie normen'!N:P,2,FALSE),FALSE)))</f>
        <v>0</v>
      </c>
      <c r="R975" s="183">
        <f t="shared" si="62"/>
        <v>0</v>
      </c>
      <c r="S975" s="184">
        <f>VLOOKUP(G975,'3-Productie normen'!A:M,10,FALSE)</f>
        <v>0</v>
      </c>
      <c r="T975" s="184"/>
      <c r="V975" s="140">
        <f t="shared" si="63"/>
        <v>0</v>
      </c>
    </row>
    <row r="976" spans="1:22" ht="14.15" hidden="1" customHeight="1">
      <c r="A976" s="157">
        <v>163</v>
      </c>
      <c r="B976" s="177" t="s">
        <v>56</v>
      </c>
      <c r="C976" s="177"/>
      <c r="D976" s="142" t="s">
        <v>279</v>
      </c>
      <c r="E976" s="178" t="s">
        <v>935</v>
      </c>
      <c r="F976" s="179" t="s">
        <v>1298</v>
      </c>
      <c r="G976" s="134" t="s">
        <v>107</v>
      </c>
      <c r="H976" s="179" t="s">
        <v>491</v>
      </c>
      <c r="I976" s="180">
        <v>43.86</v>
      </c>
      <c r="J976" s="495">
        <v>1</v>
      </c>
      <c r="K976" s="495">
        <v>1</v>
      </c>
      <c r="L976" s="531" t="s">
        <v>107</v>
      </c>
      <c r="M976" s="181"/>
      <c r="N976" s="182">
        <f t="shared" si="60"/>
        <v>0</v>
      </c>
      <c r="O976" s="182">
        <f t="shared" si="61"/>
        <v>0</v>
      </c>
      <c r="P976" s="182"/>
      <c r="Q976" s="183">
        <f>IF(L976="nio",0,IF(L976&gt;0,VLOOKUP(G976,'3-Productie normen'!A:M,VLOOKUP(L976,'3-Productie normen'!N:P,2,FALSE),FALSE)))</f>
        <v>0</v>
      </c>
      <c r="R976" s="183">
        <f t="shared" si="62"/>
        <v>0</v>
      </c>
      <c r="S976" s="184">
        <f>VLOOKUP(G976,'3-Productie normen'!A:M,10,FALSE)</f>
        <v>0</v>
      </c>
      <c r="T976" s="184"/>
      <c r="V976" s="140">
        <f t="shared" si="63"/>
        <v>0</v>
      </c>
    </row>
    <row r="977" spans="1:22" ht="14.15" hidden="1" customHeight="1">
      <c r="A977" s="157">
        <v>164</v>
      </c>
      <c r="B977" s="177" t="s">
        <v>56</v>
      </c>
      <c r="C977" s="177"/>
      <c r="D977" s="142" t="s">
        <v>279</v>
      </c>
      <c r="E977" s="178" t="s">
        <v>1330</v>
      </c>
      <c r="F977" s="179" t="s">
        <v>901</v>
      </c>
      <c r="G977" s="134" t="s">
        <v>107</v>
      </c>
      <c r="H977" s="179" t="s">
        <v>491</v>
      </c>
      <c r="I977" s="180">
        <v>1.37</v>
      </c>
      <c r="J977" s="495">
        <v>1</v>
      </c>
      <c r="K977" s="495">
        <v>1</v>
      </c>
      <c r="L977" s="531" t="s">
        <v>107</v>
      </c>
      <c r="M977" s="181"/>
      <c r="N977" s="182">
        <f t="shared" si="60"/>
        <v>0</v>
      </c>
      <c r="O977" s="182">
        <f t="shared" si="61"/>
        <v>0</v>
      </c>
      <c r="P977" s="182"/>
      <c r="Q977" s="183">
        <f>IF(L977="nio",0,IF(L977&gt;0,VLOOKUP(G977,'3-Productie normen'!A:M,VLOOKUP(L977,'3-Productie normen'!N:P,2,FALSE),FALSE)))</f>
        <v>0</v>
      </c>
      <c r="R977" s="183">
        <f t="shared" si="62"/>
        <v>0</v>
      </c>
      <c r="S977" s="184">
        <f>VLOOKUP(G977,'3-Productie normen'!A:M,10,FALSE)</f>
        <v>0</v>
      </c>
      <c r="T977" s="184"/>
      <c r="V977" s="140">
        <f t="shared" si="63"/>
        <v>0</v>
      </c>
    </row>
    <row r="978" spans="1:22" ht="14.15" hidden="1" customHeight="1">
      <c r="A978" s="157">
        <v>165</v>
      </c>
      <c r="B978" s="177" t="s">
        <v>57</v>
      </c>
      <c r="C978" s="177"/>
      <c r="D978" s="142" t="s">
        <v>128</v>
      </c>
      <c r="E978" s="178" t="s">
        <v>129</v>
      </c>
      <c r="F978" s="186" t="s">
        <v>807</v>
      </c>
      <c r="G978" s="186" t="s">
        <v>101</v>
      </c>
      <c r="H978" s="179" t="s">
        <v>134</v>
      </c>
      <c r="I978" s="180">
        <v>89.56</v>
      </c>
      <c r="J978" s="495">
        <v>1</v>
      </c>
      <c r="K978" s="495">
        <v>1</v>
      </c>
      <c r="L978" s="181">
        <v>200</v>
      </c>
      <c r="M978" s="181"/>
      <c r="N978" s="182" t="e">
        <f t="shared" si="60"/>
        <v>#DIV/0!</v>
      </c>
      <c r="O978" s="182">
        <f t="shared" si="61"/>
        <v>0</v>
      </c>
      <c r="P978" s="182"/>
      <c r="Q978" s="183">
        <f>IF(L978="nio",0,IF(L978&gt;0,VLOOKUP(G978,'3-Productie normen'!A:M,VLOOKUP(L978,'3-Productie normen'!N:P,2,FALSE),FALSE)))</f>
        <v>0</v>
      </c>
      <c r="R978" s="183">
        <f t="shared" si="62"/>
        <v>0</v>
      </c>
      <c r="S978" s="184">
        <f>VLOOKUP(G978,'3-Productie normen'!A:M,11,FALSE)</f>
        <v>8501.0999999999985</v>
      </c>
      <c r="T978" s="184"/>
      <c r="V978" s="140">
        <f t="shared" si="63"/>
        <v>17912</v>
      </c>
    </row>
    <row r="979" spans="1:22" ht="14.15" hidden="1" customHeight="1">
      <c r="A979" s="157">
        <v>166</v>
      </c>
      <c r="B979" s="177" t="s">
        <v>57</v>
      </c>
      <c r="C979" s="177"/>
      <c r="D979" s="142" t="s">
        <v>128</v>
      </c>
      <c r="E979" s="178" t="s">
        <v>1331</v>
      </c>
      <c r="F979" s="187" t="s">
        <v>223</v>
      </c>
      <c r="G979" s="187" t="s">
        <v>95</v>
      </c>
      <c r="H979" s="188" t="s">
        <v>134</v>
      </c>
      <c r="I979" s="180">
        <v>49.48</v>
      </c>
      <c r="J979" s="495">
        <v>1</v>
      </c>
      <c r="K979" s="495">
        <v>1</v>
      </c>
      <c r="L979" s="181">
        <v>200</v>
      </c>
      <c r="M979" s="181"/>
      <c r="N979" s="182" t="e">
        <f t="shared" si="60"/>
        <v>#DIV/0!</v>
      </c>
      <c r="O979" s="182">
        <f t="shared" si="61"/>
        <v>0</v>
      </c>
      <c r="P979" s="182"/>
      <c r="Q979" s="183">
        <f>IF(L979="nio",0,IF(L979&gt;0,VLOOKUP(G979,'3-Productie normen'!A:M,VLOOKUP(L979,'3-Productie normen'!N:P,2,FALSE),FALSE)))</f>
        <v>0</v>
      </c>
      <c r="R979" s="183">
        <f t="shared" si="62"/>
        <v>0</v>
      </c>
      <c r="S979" s="184">
        <f>VLOOKUP(G979,'3-Productie normen'!A:M,11,FALSE)</f>
        <v>19332.940000000006</v>
      </c>
      <c r="T979" s="184"/>
      <c r="V979" s="140">
        <f t="shared" si="63"/>
        <v>9896</v>
      </c>
    </row>
    <row r="980" spans="1:22" ht="14.15" hidden="1" customHeight="1">
      <c r="A980" s="157">
        <v>167</v>
      </c>
      <c r="B980" s="177" t="s">
        <v>57</v>
      </c>
      <c r="C980" s="177"/>
      <c r="D980" s="192" t="s">
        <v>128</v>
      </c>
      <c r="E980" s="189" t="s">
        <v>1332</v>
      </c>
      <c r="F980" s="190" t="s">
        <v>846</v>
      </c>
      <c r="G980" s="134" t="s">
        <v>107</v>
      </c>
      <c r="H980" s="179" t="s">
        <v>134</v>
      </c>
      <c r="I980" s="180">
        <v>12.15</v>
      </c>
      <c r="J980" s="495">
        <v>1</v>
      </c>
      <c r="K980" s="495">
        <v>1</v>
      </c>
      <c r="L980" s="531" t="s">
        <v>107</v>
      </c>
      <c r="M980" s="181"/>
      <c r="N980" s="182">
        <f t="shared" si="60"/>
        <v>0</v>
      </c>
      <c r="O980" s="182">
        <f t="shared" si="61"/>
        <v>0</v>
      </c>
      <c r="P980" s="182"/>
      <c r="Q980" s="183">
        <f>IF(L980="nio",0,IF(L980&gt;0,VLOOKUP(G980,'3-Productie normen'!A:M,VLOOKUP(L980,'3-Productie normen'!N:P,2,FALSE),FALSE)))</f>
        <v>0</v>
      </c>
      <c r="R980" s="183">
        <f t="shared" si="62"/>
        <v>0</v>
      </c>
      <c r="S980" s="184">
        <f>VLOOKUP(G980,'3-Productie normen'!A:M,10,FALSE)</f>
        <v>0</v>
      </c>
      <c r="T980" s="184"/>
      <c r="V980" s="140">
        <f t="shared" si="63"/>
        <v>0</v>
      </c>
    </row>
    <row r="981" spans="1:22" ht="14.15" hidden="1" customHeight="1">
      <c r="A981" s="157">
        <v>168</v>
      </c>
      <c r="B981" s="177" t="s">
        <v>57</v>
      </c>
      <c r="C981" s="177"/>
      <c r="D981" s="142" t="s">
        <v>128</v>
      </c>
      <c r="E981" s="178" t="s">
        <v>1333</v>
      </c>
      <c r="F981" s="179" t="s">
        <v>223</v>
      </c>
      <c r="G981" s="179" t="s">
        <v>95</v>
      </c>
      <c r="H981" s="179" t="s">
        <v>134</v>
      </c>
      <c r="I981" s="180">
        <v>49</v>
      </c>
      <c r="J981" s="495">
        <v>1</v>
      </c>
      <c r="K981" s="495">
        <v>1</v>
      </c>
      <c r="L981" s="181">
        <v>200</v>
      </c>
      <c r="M981" s="181"/>
      <c r="N981" s="182" t="e">
        <f t="shared" si="60"/>
        <v>#DIV/0!</v>
      </c>
      <c r="O981" s="182">
        <f t="shared" si="61"/>
        <v>0</v>
      </c>
      <c r="P981" s="182"/>
      <c r="Q981" s="183">
        <f>IF(L981="nio",0,IF(L981&gt;0,VLOOKUP(G981,'3-Productie normen'!A:M,VLOOKUP(L981,'3-Productie normen'!N:P,2,FALSE),FALSE)))</f>
        <v>0</v>
      </c>
      <c r="R981" s="183">
        <f t="shared" si="62"/>
        <v>0</v>
      </c>
      <c r="S981" s="184">
        <f>VLOOKUP(G981,'3-Productie normen'!A:M,11,FALSE)</f>
        <v>19332.940000000006</v>
      </c>
      <c r="T981" s="184"/>
      <c r="V981" s="140">
        <f t="shared" si="63"/>
        <v>9800</v>
      </c>
    </row>
    <row r="982" spans="1:22" ht="14.15" hidden="1" customHeight="1">
      <c r="A982" s="157">
        <v>169</v>
      </c>
      <c r="B982" s="177" t="s">
        <v>57</v>
      </c>
      <c r="C982" s="177"/>
      <c r="D982" s="142" t="s">
        <v>128</v>
      </c>
      <c r="E982" s="178" t="s">
        <v>132</v>
      </c>
      <c r="F982" s="137" t="s">
        <v>1334</v>
      </c>
      <c r="G982" s="134" t="s">
        <v>107</v>
      </c>
      <c r="H982" s="179" t="s">
        <v>491</v>
      </c>
      <c r="I982" s="180">
        <v>5.78</v>
      </c>
      <c r="J982" s="495">
        <v>1</v>
      </c>
      <c r="K982" s="495">
        <v>1</v>
      </c>
      <c r="L982" s="531" t="s">
        <v>107</v>
      </c>
      <c r="M982" s="181"/>
      <c r="N982" s="182">
        <f t="shared" si="60"/>
        <v>0</v>
      </c>
      <c r="O982" s="182">
        <f t="shared" si="61"/>
        <v>0</v>
      </c>
      <c r="P982" s="182"/>
      <c r="Q982" s="183">
        <f>IF(L982="nio",0,IF(L982&gt;0,VLOOKUP(G982,'3-Productie normen'!A:M,VLOOKUP(L982,'3-Productie normen'!N:P,2,FALSE),FALSE)))</f>
        <v>0</v>
      </c>
      <c r="R982" s="183">
        <f t="shared" si="62"/>
        <v>0</v>
      </c>
      <c r="S982" s="184">
        <f>VLOOKUP(G982,'3-Productie normen'!A:M,10,FALSE)</f>
        <v>0</v>
      </c>
      <c r="T982" s="184"/>
      <c r="V982" s="140">
        <f t="shared" si="63"/>
        <v>0</v>
      </c>
    </row>
    <row r="983" spans="1:22" ht="14.15" hidden="1" customHeight="1">
      <c r="A983" s="157">
        <v>170</v>
      </c>
      <c r="B983" s="177" t="s">
        <v>57</v>
      </c>
      <c r="C983" s="177"/>
      <c r="D983" s="142" t="s">
        <v>128</v>
      </c>
      <c r="E983" s="178" t="s">
        <v>135</v>
      </c>
      <c r="F983" s="137" t="s">
        <v>1335</v>
      </c>
      <c r="G983" s="134" t="s">
        <v>107</v>
      </c>
      <c r="H983" s="179" t="s">
        <v>491</v>
      </c>
      <c r="I983" s="180">
        <v>18.3</v>
      </c>
      <c r="J983" s="495">
        <v>1</v>
      </c>
      <c r="K983" s="495">
        <v>1</v>
      </c>
      <c r="L983" s="531" t="s">
        <v>107</v>
      </c>
      <c r="M983" s="181"/>
      <c r="N983" s="182">
        <f t="shared" si="60"/>
        <v>0</v>
      </c>
      <c r="O983" s="182">
        <f t="shared" si="61"/>
        <v>0</v>
      </c>
      <c r="P983" s="182"/>
      <c r="Q983" s="183">
        <f>IF(L983="nio",0,IF(L983&gt;0,VLOOKUP(G983,'3-Productie normen'!A:M,VLOOKUP(L983,'3-Productie normen'!N:P,2,FALSE),FALSE)))</f>
        <v>0</v>
      </c>
      <c r="R983" s="183">
        <f t="shared" si="62"/>
        <v>0</v>
      </c>
      <c r="S983" s="184">
        <f>VLOOKUP(G983,'3-Productie normen'!A:M,10,FALSE)</f>
        <v>0</v>
      </c>
      <c r="T983" s="184"/>
      <c r="V983" s="140">
        <f t="shared" si="63"/>
        <v>0</v>
      </c>
    </row>
    <row r="984" spans="1:22" ht="14.15" hidden="1" customHeight="1">
      <c r="A984" s="157">
        <v>171</v>
      </c>
      <c r="B984" s="177" t="s">
        <v>57</v>
      </c>
      <c r="C984" s="177"/>
      <c r="D984" s="142" t="s">
        <v>128</v>
      </c>
      <c r="E984" s="178" t="s">
        <v>137</v>
      </c>
      <c r="F984" s="137" t="s">
        <v>136</v>
      </c>
      <c r="G984" s="137" t="s">
        <v>68</v>
      </c>
      <c r="H984" s="179" t="s">
        <v>284</v>
      </c>
      <c r="I984" s="180">
        <v>18.27</v>
      </c>
      <c r="J984" s="495">
        <v>1</v>
      </c>
      <c r="K984" s="495">
        <v>1</v>
      </c>
      <c r="L984" s="181">
        <v>80</v>
      </c>
      <c r="M984" s="181"/>
      <c r="N984" s="182" t="e">
        <f t="shared" si="60"/>
        <v>#DIV/0!</v>
      </c>
      <c r="O984" s="182">
        <f t="shared" si="61"/>
        <v>0</v>
      </c>
      <c r="P984" s="182"/>
      <c r="Q984" s="183">
        <f>IF(L984="nio",0,IF(L984&gt;0,VLOOKUP(G984,'3-Productie normen'!A:M,VLOOKUP(L984,'3-Productie normen'!N:P,2,FALSE),FALSE)))</f>
        <v>0</v>
      </c>
      <c r="R984" s="183">
        <f t="shared" si="62"/>
        <v>0</v>
      </c>
      <c r="S984" s="184">
        <f>VLOOKUP(G984,'3-Productie normen'!A:M,11,FALSE)</f>
        <v>8925.0799999999981</v>
      </c>
      <c r="T984" s="184"/>
      <c r="V984" s="140">
        <f t="shared" si="63"/>
        <v>1461.6</v>
      </c>
    </row>
    <row r="985" spans="1:22" ht="14.15" hidden="1" customHeight="1">
      <c r="A985" s="157">
        <v>172</v>
      </c>
      <c r="B985" s="177" t="s">
        <v>57</v>
      </c>
      <c r="C985" s="177"/>
      <c r="D985" s="142" t="s">
        <v>128</v>
      </c>
      <c r="E985" s="178" t="s">
        <v>138</v>
      </c>
      <c r="F985" s="137" t="s">
        <v>223</v>
      </c>
      <c r="G985" s="137" t="s">
        <v>95</v>
      </c>
      <c r="H985" s="179" t="s">
        <v>134</v>
      </c>
      <c r="I985" s="180">
        <v>43.86</v>
      </c>
      <c r="J985" s="495">
        <v>1</v>
      </c>
      <c r="K985" s="495">
        <v>1</v>
      </c>
      <c r="L985" s="181">
        <v>200</v>
      </c>
      <c r="M985" s="181"/>
      <c r="N985" s="182" t="e">
        <f t="shared" si="60"/>
        <v>#DIV/0!</v>
      </c>
      <c r="O985" s="182">
        <f t="shared" si="61"/>
        <v>0</v>
      </c>
      <c r="P985" s="182"/>
      <c r="Q985" s="183">
        <f>IF(L985="nio",0,IF(L985&gt;0,VLOOKUP(G985,'3-Productie normen'!A:M,VLOOKUP(L985,'3-Productie normen'!N:P,2,FALSE),FALSE)))</f>
        <v>0</v>
      </c>
      <c r="R985" s="183">
        <f t="shared" si="62"/>
        <v>0</v>
      </c>
      <c r="S985" s="184">
        <f>VLOOKUP(G985,'3-Productie normen'!A:M,11,FALSE)</f>
        <v>19332.940000000006</v>
      </c>
      <c r="T985" s="184"/>
      <c r="V985" s="140">
        <f t="shared" si="63"/>
        <v>8772</v>
      </c>
    </row>
    <row r="986" spans="1:22" ht="14.15" hidden="1" customHeight="1">
      <c r="A986" s="157">
        <v>173</v>
      </c>
      <c r="B986" s="177" t="s">
        <v>57</v>
      </c>
      <c r="C986" s="177"/>
      <c r="D986" s="142" t="s">
        <v>128</v>
      </c>
      <c r="E986" s="178" t="s">
        <v>140</v>
      </c>
      <c r="F986" s="177" t="s">
        <v>1336</v>
      </c>
      <c r="G986" s="177" t="s">
        <v>68</v>
      </c>
      <c r="H986" s="179" t="s">
        <v>134</v>
      </c>
      <c r="I986" s="180">
        <v>85.33</v>
      </c>
      <c r="J986" s="495">
        <v>1</v>
      </c>
      <c r="K986" s="495">
        <v>1</v>
      </c>
      <c r="L986" s="181">
        <v>80</v>
      </c>
      <c r="M986" s="181"/>
      <c r="N986" s="182" t="e">
        <f t="shared" si="60"/>
        <v>#DIV/0!</v>
      </c>
      <c r="O986" s="182">
        <f t="shared" si="61"/>
        <v>0</v>
      </c>
      <c r="P986" s="182"/>
      <c r="Q986" s="183">
        <f>IF(L986="nio",0,IF(L986&gt;0,VLOOKUP(G986,'3-Productie normen'!A:M,VLOOKUP(L986,'3-Productie normen'!N:P,2,FALSE),FALSE)))</f>
        <v>0</v>
      </c>
      <c r="R986" s="183">
        <f t="shared" si="62"/>
        <v>0</v>
      </c>
      <c r="S986" s="184">
        <f>VLOOKUP(G986,'3-Productie normen'!A:M,11,FALSE)</f>
        <v>8925.0799999999981</v>
      </c>
      <c r="T986" s="184"/>
      <c r="V986" s="140">
        <f t="shared" si="63"/>
        <v>6826.4</v>
      </c>
    </row>
    <row r="987" spans="1:22" ht="14.15" hidden="1" customHeight="1">
      <c r="A987" s="157">
        <v>174</v>
      </c>
      <c r="B987" s="177" t="s">
        <v>57</v>
      </c>
      <c r="C987" s="177"/>
      <c r="D987" s="142" t="s">
        <v>128</v>
      </c>
      <c r="E987" s="178" t="s">
        <v>1169</v>
      </c>
      <c r="F987" s="177" t="s">
        <v>1337</v>
      </c>
      <c r="G987" s="134" t="s">
        <v>107</v>
      </c>
      <c r="H987" s="179" t="s">
        <v>284</v>
      </c>
      <c r="I987" s="180">
        <v>27.24</v>
      </c>
      <c r="J987" s="495">
        <v>1</v>
      </c>
      <c r="K987" s="495">
        <v>1</v>
      </c>
      <c r="L987" s="531" t="s">
        <v>107</v>
      </c>
      <c r="M987" s="181"/>
      <c r="N987" s="182">
        <f t="shared" si="60"/>
        <v>0</v>
      </c>
      <c r="O987" s="182">
        <f t="shared" si="61"/>
        <v>0</v>
      </c>
      <c r="P987" s="182"/>
      <c r="Q987" s="183">
        <f>IF(L987="nio",0,IF(L987&gt;0,VLOOKUP(G987,'3-Productie normen'!A:M,VLOOKUP(L987,'3-Productie normen'!N:P,2,FALSE),FALSE)))</f>
        <v>0</v>
      </c>
      <c r="R987" s="183">
        <f t="shared" si="62"/>
        <v>0</v>
      </c>
      <c r="S987" s="184">
        <f>VLOOKUP(G987,'3-Productie normen'!A:M,10,FALSE)</f>
        <v>0</v>
      </c>
      <c r="T987" s="184"/>
      <c r="V987" s="140">
        <f t="shared" si="63"/>
        <v>0</v>
      </c>
    </row>
    <row r="988" spans="1:22" ht="14.15" hidden="1" customHeight="1">
      <c r="A988" s="157">
        <v>175</v>
      </c>
      <c r="B988" s="177" t="s">
        <v>57</v>
      </c>
      <c r="C988" s="177"/>
      <c r="D988" s="142" t="s">
        <v>128</v>
      </c>
      <c r="E988" s="178" t="s">
        <v>1246</v>
      </c>
      <c r="F988" s="177" t="s">
        <v>561</v>
      </c>
      <c r="G988" s="177" t="s">
        <v>83</v>
      </c>
      <c r="H988" s="179" t="s">
        <v>134</v>
      </c>
      <c r="I988" s="180">
        <v>7.78</v>
      </c>
      <c r="J988" s="495">
        <v>1</v>
      </c>
      <c r="K988" s="495">
        <v>1</v>
      </c>
      <c r="L988" s="181">
        <v>200</v>
      </c>
      <c r="M988" s="181"/>
      <c r="N988" s="182" t="e">
        <f t="shared" si="60"/>
        <v>#DIV/0!</v>
      </c>
      <c r="O988" s="182">
        <f t="shared" si="61"/>
        <v>0</v>
      </c>
      <c r="P988" s="182"/>
      <c r="Q988" s="183">
        <f>IF(L988="nio",0,IF(L988&gt;0,VLOOKUP(G988,'3-Productie normen'!A:M,VLOOKUP(L988,'3-Productie normen'!N:P,2,FALSE),FALSE)))</f>
        <v>0</v>
      </c>
      <c r="R988" s="183">
        <f t="shared" si="62"/>
        <v>0</v>
      </c>
      <c r="S988" s="184">
        <f>VLOOKUP(G988,'3-Productie normen'!A:M,11,FALSE)</f>
        <v>77.39</v>
      </c>
      <c r="T988" s="184"/>
      <c r="V988" s="140">
        <f t="shared" si="63"/>
        <v>1556</v>
      </c>
    </row>
    <row r="989" spans="1:22" ht="14.15" hidden="1" customHeight="1">
      <c r="A989" s="157">
        <v>176</v>
      </c>
      <c r="B989" s="177" t="s">
        <v>57</v>
      </c>
      <c r="C989" s="177"/>
      <c r="D989" s="142" t="s">
        <v>128</v>
      </c>
      <c r="E989" s="178" t="s">
        <v>1170</v>
      </c>
      <c r="F989" s="179" t="s">
        <v>576</v>
      </c>
      <c r="G989" s="179" t="s">
        <v>68</v>
      </c>
      <c r="H989" s="179" t="s">
        <v>131</v>
      </c>
      <c r="I989" s="180">
        <v>53.68</v>
      </c>
      <c r="J989" s="495">
        <v>1</v>
      </c>
      <c r="K989" s="495">
        <v>1</v>
      </c>
      <c r="L989" s="181">
        <v>80</v>
      </c>
      <c r="M989" s="181"/>
      <c r="N989" s="182" t="e">
        <f t="shared" si="60"/>
        <v>#DIV/0!</v>
      </c>
      <c r="O989" s="182">
        <f t="shared" si="61"/>
        <v>0</v>
      </c>
      <c r="P989" s="182"/>
      <c r="Q989" s="183">
        <f>IF(L989="nio",0,IF(L989&gt;0,VLOOKUP(G989,'3-Productie normen'!A:M,VLOOKUP(L989,'3-Productie normen'!N:P,2,FALSE),FALSE)))</f>
        <v>0</v>
      </c>
      <c r="R989" s="183">
        <f t="shared" si="62"/>
        <v>0</v>
      </c>
      <c r="S989" s="184">
        <f>VLOOKUP(G989,'3-Productie normen'!A:M,11,FALSE)</f>
        <v>8925.0799999999981</v>
      </c>
      <c r="T989" s="184"/>
      <c r="V989" s="140">
        <f t="shared" si="63"/>
        <v>4294.3999999999996</v>
      </c>
    </row>
    <row r="990" spans="1:22" ht="14.15" hidden="1" customHeight="1">
      <c r="A990" s="157">
        <v>177</v>
      </c>
      <c r="B990" s="177" t="s">
        <v>57</v>
      </c>
      <c r="C990" s="177"/>
      <c r="D990" s="142" t="s">
        <v>128</v>
      </c>
      <c r="E990" s="178" t="s">
        <v>1338</v>
      </c>
      <c r="F990" s="179" t="s">
        <v>576</v>
      </c>
      <c r="G990" s="179" t="s">
        <v>68</v>
      </c>
      <c r="H990" s="179" t="s">
        <v>134</v>
      </c>
      <c r="I990" s="180">
        <v>15.52</v>
      </c>
      <c r="J990" s="495">
        <v>1</v>
      </c>
      <c r="K990" s="495">
        <v>1</v>
      </c>
      <c r="L990" s="181">
        <v>80</v>
      </c>
      <c r="M990" s="181"/>
      <c r="N990" s="182" t="e">
        <f t="shared" si="60"/>
        <v>#DIV/0!</v>
      </c>
      <c r="O990" s="182">
        <f t="shared" si="61"/>
        <v>0</v>
      </c>
      <c r="P990" s="182"/>
      <c r="Q990" s="183">
        <f>IF(L990="nio",0,IF(L990&gt;0,VLOOKUP(G990,'3-Productie normen'!A:M,VLOOKUP(L990,'3-Productie normen'!N:P,2,FALSE),FALSE)))</f>
        <v>0</v>
      </c>
      <c r="R990" s="183">
        <f t="shared" si="62"/>
        <v>0</v>
      </c>
      <c r="S990" s="184">
        <f>VLOOKUP(G990,'3-Productie normen'!A:M,11,FALSE)</f>
        <v>8925.0799999999981</v>
      </c>
      <c r="T990" s="184"/>
      <c r="V990" s="140">
        <f t="shared" si="63"/>
        <v>1241.5999999999999</v>
      </c>
    </row>
    <row r="991" spans="1:22" ht="14.15" hidden="1" customHeight="1">
      <c r="A991" s="157">
        <v>178</v>
      </c>
      <c r="B991" s="177" t="s">
        <v>57</v>
      </c>
      <c r="C991" s="177"/>
      <c r="D991" s="142" t="s">
        <v>128</v>
      </c>
      <c r="E991" s="616" t="s">
        <v>1339</v>
      </c>
      <c r="F991" s="617" t="s">
        <v>807</v>
      </c>
      <c r="G991" s="617" t="s">
        <v>68</v>
      </c>
      <c r="H991" s="179" t="s">
        <v>131</v>
      </c>
      <c r="I991" s="180">
        <v>157.41</v>
      </c>
      <c r="J991" s="495">
        <v>1</v>
      </c>
      <c r="K991" s="495">
        <v>1</v>
      </c>
      <c r="L991" s="181">
        <v>80</v>
      </c>
      <c r="M991" s="181"/>
      <c r="N991" s="182" t="e">
        <f t="shared" si="60"/>
        <v>#DIV/0!</v>
      </c>
      <c r="O991" s="182">
        <f t="shared" si="61"/>
        <v>0</v>
      </c>
      <c r="P991" s="182"/>
      <c r="Q991" s="183">
        <f>IF(L991="nio",0,IF(L991&gt;0,VLOOKUP(G991,'3-Productie normen'!A:M,VLOOKUP(L991,'3-Productie normen'!N:P,2,FALSE),FALSE)))</f>
        <v>0</v>
      </c>
      <c r="R991" s="183">
        <f t="shared" si="62"/>
        <v>0</v>
      </c>
      <c r="S991" s="184">
        <f>VLOOKUP(G991,'3-Productie normen'!A:M,11,FALSE)</f>
        <v>8925.0799999999981</v>
      </c>
      <c r="T991" s="184"/>
      <c r="V991" s="140">
        <f t="shared" si="63"/>
        <v>12592.8</v>
      </c>
    </row>
    <row r="992" spans="1:22" ht="14.15" hidden="1" customHeight="1">
      <c r="A992" s="157">
        <v>179</v>
      </c>
      <c r="B992" s="177" t="s">
        <v>57</v>
      </c>
      <c r="C992" s="177"/>
      <c r="D992" s="142" t="s">
        <v>128</v>
      </c>
      <c r="E992" s="178" t="s">
        <v>1340</v>
      </c>
      <c r="F992" s="179" t="s">
        <v>1341</v>
      </c>
      <c r="G992" s="179" t="s">
        <v>68</v>
      </c>
      <c r="H992" s="179" t="s">
        <v>131</v>
      </c>
      <c r="I992" s="180">
        <v>13.68</v>
      </c>
      <c r="J992" s="495">
        <v>1</v>
      </c>
      <c r="K992" s="495">
        <v>1</v>
      </c>
      <c r="L992" s="181">
        <v>80</v>
      </c>
      <c r="M992" s="181"/>
      <c r="N992" s="182" t="e">
        <f t="shared" si="60"/>
        <v>#DIV/0!</v>
      </c>
      <c r="O992" s="182">
        <f t="shared" si="61"/>
        <v>0</v>
      </c>
      <c r="P992" s="182"/>
      <c r="Q992" s="183">
        <f>IF(L992="nio",0,IF(L992&gt;0,VLOOKUP(G992,'3-Productie normen'!A:M,VLOOKUP(L992,'3-Productie normen'!N:P,2,FALSE),FALSE)))</f>
        <v>0</v>
      </c>
      <c r="R992" s="183">
        <f t="shared" si="62"/>
        <v>0</v>
      </c>
      <c r="S992" s="184">
        <f>VLOOKUP(G992,'3-Productie normen'!A:M,11,FALSE)</f>
        <v>8925.0799999999981</v>
      </c>
      <c r="T992" s="184"/>
      <c r="V992" s="140">
        <f t="shared" si="63"/>
        <v>1094.4000000000001</v>
      </c>
    </row>
    <row r="993" spans="1:22" ht="14.15" hidden="1" customHeight="1">
      <c r="A993" s="157">
        <v>180</v>
      </c>
      <c r="B993" s="177" t="s">
        <v>57</v>
      </c>
      <c r="C993" s="177"/>
      <c r="D993" s="142" t="s">
        <v>128</v>
      </c>
      <c r="E993" s="178" t="s">
        <v>1342</v>
      </c>
      <c r="F993" s="186" t="s">
        <v>1341</v>
      </c>
      <c r="G993" s="186" t="s">
        <v>68</v>
      </c>
      <c r="H993" s="179" t="s">
        <v>131</v>
      </c>
      <c r="I993" s="180">
        <v>17.73</v>
      </c>
      <c r="J993" s="495">
        <v>1</v>
      </c>
      <c r="K993" s="495">
        <v>1</v>
      </c>
      <c r="L993" s="181">
        <v>80</v>
      </c>
      <c r="M993" s="181"/>
      <c r="N993" s="182" t="e">
        <f t="shared" si="60"/>
        <v>#DIV/0!</v>
      </c>
      <c r="O993" s="182">
        <f t="shared" si="61"/>
        <v>0</v>
      </c>
      <c r="P993" s="182"/>
      <c r="Q993" s="183">
        <f>IF(L993="nio",0,IF(L993&gt;0,VLOOKUP(G993,'3-Productie normen'!A:M,VLOOKUP(L993,'3-Productie normen'!N:P,2,FALSE),FALSE)))</f>
        <v>0</v>
      </c>
      <c r="R993" s="183">
        <f t="shared" si="62"/>
        <v>0</v>
      </c>
      <c r="S993" s="184">
        <f>VLOOKUP(G993,'3-Productie normen'!A:M,11,FALSE)</f>
        <v>8925.0799999999981</v>
      </c>
      <c r="T993" s="184"/>
      <c r="V993" s="140">
        <f t="shared" si="63"/>
        <v>1418.4</v>
      </c>
    </row>
    <row r="994" spans="1:22" ht="14.15" hidden="1" customHeight="1">
      <c r="A994" s="157">
        <v>181</v>
      </c>
      <c r="B994" s="177" t="s">
        <v>57</v>
      </c>
      <c r="C994" s="177"/>
      <c r="D994" s="142" t="s">
        <v>128</v>
      </c>
      <c r="E994" s="178" t="s">
        <v>1343</v>
      </c>
      <c r="F994" s="187" t="s">
        <v>1055</v>
      </c>
      <c r="G994" s="134" t="s">
        <v>107</v>
      </c>
      <c r="H994" s="188" t="s">
        <v>131</v>
      </c>
      <c r="I994" s="180">
        <v>13.85</v>
      </c>
      <c r="J994" s="495">
        <v>1</v>
      </c>
      <c r="K994" s="495">
        <v>1</v>
      </c>
      <c r="L994" s="531" t="s">
        <v>107</v>
      </c>
      <c r="M994" s="181"/>
      <c r="N994" s="182">
        <f t="shared" si="60"/>
        <v>0</v>
      </c>
      <c r="O994" s="182">
        <f t="shared" si="61"/>
        <v>0</v>
      </c>
      <c r="P994" s="182"/>
      <c r="Q994" s="183">
        <f>IF(L994="nio",0,IF(L994&gt;0,VLOOKUP(G994,'3-Productie normen'!A:M,VLOOKUP(L994,'3-Productie normen'!N:P,2,FALSE),FALSE)))</f>
        <v>0</v>
      </c>
      <c r="R994" s="183">
        <f t="shared" si="62"/>
        <v>0</v>
      </c>
      <c r="S994" s="184">
        <f>VLOOKUP(G994,'3-Productie normen'!A:M,10,FALSE)</f>
        <v>0</v>
      </c>
      <c r="T994" s="184"/>
      <c r="V994" s="140">
        <f t="shared" si="63"/>
        <v>0</v>
      </c>
    </row>
    <row r="995" spans="1:22" ht="14.15" hidden="1" customHeight="1">
      <c r="A995" s="157">
        <v>182</v>
      </c>
      <c r="B995" s="177" t="s">
        <v>57</v>
      </c>
      <c r="C995" s="177"/>
      <c r="D995" s="142" t="s">
        <v>128</v>
      </c>
      <c r="E995" s="189" t="s">
        <v>1344</v>
      </c>
      <c r="F995" s="190" t="s">
        <v>1055</v>
      </c>
      <c r="G995" s="134" t="s">
        <v>107</v>
      </c>
      <c r="H995" s="179" t="s">
        <v>131</v>
      </c>
      <c r="I995" s="180">
        <v>13.85</v>
      </c>
      <c r="J995" s="495">
        <v>1</v>
      </c>
      <c r="K995" s="495">
        <v>1</v>
      </c>
      <c r="L995" s="531" t="s">
        <v>107</v>
      </c>
      <c r="M995" s="181"/>
      <c r="N995" s="182">
        <f t="shared" si="60"/>
        <v>0</v>
      </c>
      <c r="O995" s="182">
        <f t="shared" si="61"/>
        <v>0</v>
      </c>
      <c r="P995" s="182"/>
      <c r="Q995" s="183">
        <f>IF(L995="nio",0,IF(L995&gt;0,VLOOKUP(G995,'3-Productie normen'!A:M,VLOOKUP(L995,'3-Productie normen'!N:P,2,FALSE),FALSE)))</f>
        <v>0</v>
      </c>
      <c r="R995" s="183">
        <f t="shared" si="62"/>
        <v>0</v>
      </c>
      <c r="S995" s="184">
        <f>VLOOKUP(G995,'3-Productie normen'!A:M,10,FALSE)</f>
        <v>0</v>
      </c>
      <c r="T995" s="184"/>
      <c r="V995" s="140">
        <f t="shared" si="63"/>
        <v>0</v>
      </c>
    </row>
    <row r="996" spans="1:22" ht="14.15" hidden="1" customHeight="1">
      <c r="A996" s="157">
        <v>183</v>
      </c>
      <c r="B996" s="177" t="s">
        <v>57</v>
      </c>
      <c r="C996" s="177"/>
      <c r="D996" s="142" t="s">
        <v>128</v>
      </c>
      <c r="E996" s="178" t="s">
        <v>1345</v>
      </c>
      <c r="F996" s="179" t="s">
        <v>1346</v>
      </c>
      <c r="G996" s="134" t="s">
        <v>107</v>
      </c>
      <c r="H996" s="179" t="s">
        <v>131</v>
      </c>
      <c r="I996" s="180">
        <v>15.78</v>
      </c>
      <c r="J996" s="495">
        <v>1</v>
      </c>
      <c r="K996" s="495">
        <v>1</v>
      </c>
      <c r="L996" s="531" t="s">
        <v>107</v>
      </c>
      <c r="M996" s="181"/>
      <c r="N996" s="182">
        <f t="shared" si="60"/>
        <v>0</v>
      </c>
      <c r="O996" s="182">
        <f t="shared" si="61"/>
        <v>0</v>
      </c>
      <c r="P996" s="182"/>
      <c r="Q996" s="183">
        <f>IF(L996="nio",0,IF(L996&gt;0,VLOOKUP(G996,'3-Productie normen'!A:M,VLOOKUP(L996,'3-Productie normen'!N:P,2,FALSE),FALSE)))</f>
        <v>0</v>
      </c>
      <c r="R996" s="183">
        <f t="shared" si="62"/>
        <v>0</v>
      </c>
      <c r="S996" s="184">
        <f>VLOOKUP(G996,'3-Productie normen'!A:M,10,FALSE)</f>
        <v>0</v>
      </c>
      <c r="T996" s="184"/>
      <c r="V996" s="140">
        <f t="shared" si="63"/>
        <v>0</v>
      </c>
    </row>
    <row r="997" spans="1:22" ht="14.15" hidden="1" customHeight="1">
      <c r="A997" s="157">
        <v>184</v>
      </c>
      <c r="B997" s="177" t="s">
        <v>57</v>
      </c>
      <c r="C997" s="177"/>
      <c r="D997" s="142" t="s">
        <v>128</v>
      </c>
      <c r="E997" s="178" t="s">
        <v>1240</v>
      </c>
      <c r="F997" s="177" t="s">
        <v>136</v>
      </c>
      <c r="G997" s="177" t="s">
        <v>68</v>
      </c>
      <c r="H997" s="179" t="s">
        <v>131</v>
      </c>
      <c r="I997" s="180">
        <v>14.08</v>
      </c>
      <c r="J997" s="495">
        <v>1</v>
      </c>
      <c r="K997" s="495">
        <v>1</v>
      </c>
      <c r="L997" s="181">
        <v>80</v>
      </c>
      <c r="M997" s="181"/>
      <c r="N997" s="182" t="e">
        <f t="shared" si="60"/>
        <v>#DIV/0!</v>
      </c>
      <c r="O997" s="182">
        <f t="shared" si="61"/>
        <v>0</v>
      </c>
      <c r="P997" s="182"/>
      <c r="Q997" s="183">
        <f>IF(L997="nio",0,IF(L997&gt;0,VLOOKUP(G997,'3-Productie normen'!A:M,VLOOKUP(L997,'3-Productie normen'!N:P,2,FALSE),FALSE)))</f>
        <v>0</v>
      </c>
      <c r="R997" s="183">
        <f t="shared" si="62"/>
        <v>0</v>
      </c>
      <c r="S997" s="184">
        <f>VLOOKUP(G997,'3-Productie normen'!A:M,11,FALSE)</f>
        <v>8925.0799999999981</v>
      </c>
      <c r="T997" s="184"/>
      <c r="V997" s="140">
        <f t="shared" si="63"/>
        <v>1126.4000000000001</v>
      </c>
    </row>
    <row r="998" spans="1:22" ht="14.15" hidden="1" customHeight="1">
      <c r="A998" s="157">
        <v>185</v>
      </c>
      <c r="B998" s="177" t="s">
        <v>57</v>
      </c>
      <c r="C998" s="177"/>
      <c r="D998" s="142" t="s">
        <v>128</v>
      </c>
      <c r="E998" s="178" t="s">
        <v>1347</v>
      </c>
      <c r="F998" s="177" t="s">
        <v>136</v>
      </c>
      <c r="G998" s="177" t="s">
        <v>68</v>
      </c>
      <c r="H998" s="179" t="s">
        <v>131</v>
      </c>
      <c r="I998" s="180">
        <v>17.190000000000001</v>
      </c>
      <c r="J998" s="495">
        <v>1</v>
      </c>
      <c r="K998" s="495">
        <v>1</v>
      </c>
      <c r="L998" s="181">
        <v>80</v>
      </c>
      <c r="M998" s="181"/>
      <c r="N998" s="182" t="e">
        <f t="shared" si="60"/>
        <v>#DIV/0!</v>
      </c>
      <c r="O998" s="182">
        <f t="shared" si="61"/>
        <v>0</v>
      </c>
      <c r="P998" s="182"/>
      <c r="Q998" s="183">
        <f>IF(L998="nio",0,IF(L998&gt;0,VLOOKUP(G998,'3-Productie normen'!A:M,VLOOKUP(L998,'3-Productie normen'!N:P,2,FALSE),FALSE)))</f>
        <v>0</v>
      </c>
      <c r="R998" s="183">
        <f t="shared" si="62"/>
        <v>0</v>
      </c>
      <c r="S998" s="184">
        <f>VLOOKUP(G998,'3-Productie normen'!A:M,11,FALSE)</f>
        <v>8925.0799999999981</v>
      </c>
      <c r="T998" s="184"/>
      <c r="V998" s="140">
        <f t="shared" si="63"/>
        <v>1375.2</v>
      </c>
    </row>
    <row r="999" spans="1:22" ht="14.15" hidden="1" customHeight="1">
      <c r="A999" s="157">
        <v>186</v>
      </c>
      <c r="B999" s="177" t="s">
        <v>57</v>
      </c>
      <c r="C999" s="177"/>
      <c r="D999" s="142" t="s">
        <v>128</v>
      </c>
      <c r="E999" s="178" t="s">
        <v>1248</v>
      </c>
      <c r="F999" s="177" t="s">
        <v>762</v>
      </c>
      <c r="G999" s="177" t="s">
        <v>99</v>
      </c>
      <c r="H999" s="179" t="s">
        <v>284</v>
      </c>
      <c r="I999" s="180">
        <v>130.15</v>
      </c>
      <c r="J999" s="495">
        <v>1</v>
      </c>
      <c r="K999" s="495">
        <v>1</v>
      </c>
      <c r="L999" s="181">
        <v>200</v>
      </c>
      <c r="M999" s="181"/>
      <c r="N999" s="182" t="e">
        <f t="shared" si="60"/>
        <v>#DIV/0!</v>
      </c>
      <c r="O999" s="182">
        <f t="shared" si="61"/>
        <v>0</v>
      </c>
      <c r="P999" s="182"/>
      <c r="Q999" s="183">
        <f>IF(L999="nio",0,IF(L999&gt;0,VLOOKUP(G999,'3-Productie normen'!A:M,VLOOKUP(L999,'3-Productie normen'!N:P,2,FALSE),FALSE)))</f>
        <v>0</v>
      </c>
      <c r="R999" s="183">
        <f t="shared" si="62"/>
        <v>0</v>
      </c>
      <c r="S999" s="184">
        <f>VLOOKUP(G999,'3-Productie normen'!A:M,11,FALSE)</f>
        <v>1634.0300000000004</v>
      </c>
      <c r="T999" s="184"/>
      <c r="V999" s="140">
        <f t="shared" si="63"/>
        <v>26030</v>
      </c>
    </row>
    <row r="1000" spans="1:22" ht="14.15" hidden="1" customHeight="1">
      <c r="A1000" s="157">
        <v>187</v>
      </c>
      <c r="B1000" s="177" t="s">
        <v>57</v>
      </c>
      <c r="C1000" s="177"/>
      <c r="D1000" s="142" t="s">
        <v>128</v>
      </c>
      <c r="E1000" s="178" t="s">
        <v>1348</v>
      </c>
      <c r="F1000" s="179" t="s">
        <v>846</v>
      </c>
      <c r="G1000" s="134" t="s">
        <v>107</v>
      </c>
      <c r="H1000" s="179" t="s">
        <v>134</v>
      </c>
      <c r="I1000" s="180">
        <v>103.97</v>
      </c>
      <c r="J1000" s="495">
        <v>1</v>
      </c>
      <c r="K1000" s="495">
        <v>1</v>
      </c>
      <c r="L1000" s="531" t="s">
        <v>107</v>
      </c>
      <c r="M1000" s="181"/>
      <c r="N1000" s="182">
        <f t="shared" si="60"/>
        <v>0</v>
      </c>
      <c r="O1000" s="182">
        <f t="shared" si="61"/>
        <v>0</v>
      </c>
      <c r="P1000" s="182"/>
      <c r="Q1000" s="183">
        <f>IF(L1000="nio",0,IF(L1000&gt;0,VLOOKUP(G1000,'3-Productie normen'!A:M,VLOOKUP(L1000,'3-Productie normen'!N:P,2,FALSE),FALSE)))</f>
        <v>0</v>
      </c>
      <c r="R1000" s="183">
        <f t="shared" si="62"/>
        <v>0</v>
      </c>
      <c r="S1000" s="184">
        <f>VLOOKUP(G1000,'3-Productie normen'!A:M,10,FALSE)</f>
        <v>0</v>
      </c>
      <c r="T1000" s="184"/>
      <c r="V1000" s="140">
        <f t="shared" si="63"/>
        <v>0</v>
      </c>
    </row>
    <row r="1001" spans="1:22" ht="14.15" hidden="1" customHeight="1">
      <c r="A1001" s="157">
        <v>188</v>
      </c>
      <c r="B1001" s="177" t="s">
        <v>57</v>
      </c>
      <c r="C1001" s="177"/>
      <c r="D1001" s="142" t="s">
        <v>128</v>
      </c>
      <c r="E1001" s="178" t="s">
        <v>1349</v>
      </c>
      <c r="F1001" s="179" t="s">
        <v>223</v>
      </c>
      <c r="G1001" s="179" t="s">
        <v>95</v>
      </c>
      <c r="H1001" s="179" t="s">
        <v>284</v>
      </c>
      <c r="I1001" s="180">
        <v>66.459999999999994</v>
      </c>
      <c r="J1001" s="495">
        <v>1</v>
      </c>
      <c r="K1001" s="495">
        <v>1</v>
      </c>
      <c r="L1001" s="181">
        <v>200</v>
      </c>
      <c r="M1001" s="181"/>
      <c r="N1001" s="182" t="e">
        <f t="shared" si="60"/>
        <v>#DIV/0!</v>
      </c>
      <c r="O1001" s="182">
        <f t="shared" si="61"/>
        <v>0</v>
      </c>
      <c r="P1001" s="182"/>
      <c r="Q1001" s="183">
        <f>IF(L1001="nio",0,IF(L1001&gt;0,VLOOKUP(G1001,'3-Productie normen'!A:M,VLOOKUP(L1001,'3-Productie normen'!N:P,2,FALSE),FALSE)))</f>
        <v>0</v>
      </c>
      <c r="R1001" s="183">
        <f t="shared" si="62"/>
        <v>0</v>
      </c>
      <c r="S1001" s="184">
        <f>VLOOKUP(G1001,'3-Productie normen'!A:M,11,FALSE)</f>
        <v>19332.940000000006</v>
      </c>
      <c r="T1001" s="184"/>
      <c r="V1001" s="140">
        <f t="shared" si="63"/>
        <v>13291.999999999998</v>
      </c>
    </row>
    <row r="1002" spans="1:22" ht="14.15" hidden="1" customHeight="1">
      <c r="A1002" s="157">
        <v>189</v>
      </c>
      <c r="B1002" s="177" t="s">
        <v>57</v>
      </c>
      <c r="C1002" s="177"/>
      <c r="D1002" s="142" t="s">
        <v>128</v>
      </c>
      <c r="E1002" s="178" t="s">
        <v>1350</v>
      </c>
      <c r="F1002" s="179" t="s">
        <v>136</v>
      </c>
      <c r="G1002" s="179" t="s">
        <v>68</v>
      </c>
      <c r="H1002" s="179" t="s">
        <v>131</v>
      </c>
      <c r="I1002" s="180">
        <v>14.08</v>
      </c>
      <c r="J1002" s="495">
        <v>1</v>
      </c>
      <c r="K1002" s="495">
        <v>1</v>
      </c>
      <c r="L1002" s="181">
        <v>80</v>
      </c>
      <c r="M1002" s="181"/>
      <c r="N1002" s="182" t="e">
        <f t="shared" si="60"/>
        <v>#DIV/0!</v>
      </c>
      <c r="O1002" s="182">
        <f t="shared" si="61"/>
        <v>0</v>
      </c>
      <c r="P1002" s="182"/>
      <c r="Q1002" s="183">
        <f>IF(L1002="nio",0,IF(L1002&gt;0,VLOOKUP(G1002,'3-Productie normen'!A:M,VLOOKUP(L1002,'3-Productie normen'!N:P,2,FALSE),FALSE)))</f>
        <v>0</v>
      </c>
      <c r="R1002" s="183">
        <f t="shared" si="62"/>
        <v>0</v>
      </c>
      <c r="S1002" s="184">
        <f>VLOOKUP(G1002,'3-Productie normen'!A:M,11,FALSE)</f>
        <v>8925.0799999999981</v>
      </c>
      <c r="T1002" s="184"/>
      <c r="V1002" s="140">
        <f t="shared" si="63"/>
        <v>1126.4000000000001</v>
      </c>
    </row>
    <row r="1003" spans="1:22" ht="14.15" hidden="1" customHeight="1">
      <c r="A1003" s="157">
        <v>190</v>
      </c>
      <c r="B1003" s="177" t="s">
        <v>57</v>
      </c>
      <c r="C1003" s="177"/>
      <c r="D1003" s="142" t="s">
        <v>128</v>
      </c>
      <c r="E1003" s="178" t="s">
        <v>1351</v>
      </c>
      <c r="F1003" s="179" t="s">
        <v>136</v>
      </c>
      <c r="G1003" s="179" t="s">
        <v>68</v>
      </c>
      <c r="H1003" s="179" t="s">
        <v>131</v>
      </c>
      <c r="I1003" s="180">
        <v>17.190000000000001</v>
      </c>
      <c r="J1003" s="495">
        <v>1</v>
      </c>
      <c r="K1003" s="495">
        <v>1</v>
      </c>
      <c r="L1003" s="181">
        <v>80</v>
      </c>
      <c r="M1003" s="181"/>
      <c r="N1003" s="182" t="e">
        <f t="shared" si="60"/>
        <v>#DIV/0!</v>
      </c>
      <c r="O1003" s="182">
        <f t="shared" si="61"/>
        <v>0</v>
      </c>
      <c r="P1003" s="182"/>
      <c r="Q1003" s="183">
        <f>IF(L1003="nio",0,IF(L1003&gt;0,VLOOKUP(G1003,'3-Productie normen'!A:M,VLOOKUP(L1003,'3-Productie normen'!N:P,2,FALSE),FALSE)))</f>
        <v>0</v>
      </c>
      <c r="R1003" s="183">
        <f t="shared" si="62"/>
        <v>0</v>
      </c>
      <c r="S1003" s="184">
        <f>VLOOKUP(G1003,'3-Productie normen'!A:M,11,FALSE)</f>
        <v>8925.0799999999981</v>
      </c>
      <c r="T1003" s="184"/>
      <c r="V1003" s="140">
        <f t="shared" si="63"/>
        <v>1375.2</v>
      </c>
    </row>
    <row r="1004" spans="1:22" ht="14.15" hidden="1" customHeight="1">
      <c r="A1004" s="157">
        <v>191</v>
      </c>
      <c r="B1004" s="177" t="s">
        <v>57</v>
      </c>
      <c r="C1004" s="177"/>
      <c r="D1004" s="142" t="s">
        <v>147</v>
      </c>
      <c r="E1004" s="178" t="s">
        <v>148</v>
      </c>
      <c r="F1004" s="186" t="s">
        <v>592</v>
      </c>
      <c r="G1004" s="186" t="s">
        <v>95</v>
      </c>
      <c r="H1004" s="179" t="s">
        <v>134</v>
      </c>
      <c r="I1004" s="180">
        <v>53.22</v>
      </c>
      <c r="J1004" s="495">
        <v>1</v>
      </c>
      <c r="K1004" s="495">
        <v>1</v>
      </c>
      <c r="L1004" s="181">
        <v>200</v>
      </c>
      <c r="M1004" s="181"/>
      <c r="N1004" s="182" t="e">
        <f t="shared" si="60"/>
        <v>#DIV/0!</v>
      </c>
      <c r="O1004" s="182">
        <f t="shared" si="61"/>
        <v>0</v>
      </c>
      <c r="P1004" s="182"/>
      <c r="Q1004" s="183">
        <f>IF(L1004="nio",0,IF(L1004&gt;0,VLOOKUP(G1004,'3-Productie normen'!A:M,VLOOKUP(L1004,'3-Productie normen'!N:P,2,FALSE),FALSE)))</f>
        <v>0</v>
      </c>
      <c r="R1004" s="183">
        <f t="shared" si="62"/>
        <v>0</v>
      </c>
      <c r="S1004" s="184">
        <f>VLOOKUP(G1004,'3-Productie normen'!A:M,11,FALSE)</f>
        <v>19332.940000000006</v>
      </c>
      <c r="T1004" s="184"/>
      <c r="V1004" s="140">
        <f t="shared" si="63"/>
        <v>10644</v>
      </c>
    </row>
    <row r="1005" spans="1:22" ht="14.15" hidden="1" customHeight="1">
      <c r="A1005" s="157">
        <v>192</v>
      </c>
      <c r="B1005" s="177" t="s">
        <v>57</v>
      </c>
      <c r="C1005" s="177"/>
      <c r="D1005" s="142" t="s">
        <v>147</v>
      </c>
      <c r="E1005" s="178" t="s">
        <v>150</v>
      </c>
      <c r="F1005" s="187" t="s">
        <v>592</v>
      </c>
      <c r="G1005" s="187" t="s">
        <v>95</v>
      </c>
      <c r="H1005" s="188" t="s">
        <v>131</v>
      </c>
      <c r="I1005" s="180">
        <v>83.2</v>
      </c>
      <c r="J1005" s="495">
        <v>1</v>
      </c>
      <c r="K1005" s="495">
        <v>1</v>
      </c>
      <c r="L1005" s="181">
        <v>200</v>
      </c>
      <c r="M1005" s="181"/>
      <c r="N1005" s="182" t="e">
        <f t="shared" si="60"/>
        <v>#DIV/0!</v>
      </c>
      <c r="O1005" s="182">
        <f t="shared" si="61"/>
        <v>0</v>
      </c>
      <c r="P1005" s="182"/>
      <c r="Q1005" s="183">
        <f>IF(L1005="nio",0,IF(L1005&gt;0,VLOOKUP(G1005,'3-Productie normen'!A:M,VLOOKUP(L1005,'3-Productie normen'!N:P,2,FALSE),FALSE)))</f>
        <v>0</v>
      </c>
      <c r="R1005" s="183">
        <f t="shared" si="62"/>
        <v>0</v>
      </c>
      <c r="S1005" s="184">
        <f>VLOOKUP(G1005,'3-Productie normen'!A:M,11,FALSE)</f>
        <v>19332.940000000006</v>
      </c>
      <c r="T1005" s="184"/>
      <c r="V1005" s="140">
        <f t="shared" si="63"/>
        <v>16640</v>
      </c>
    </row>
    <row r="1006" spans="1:22" ht="14.15" hidden="1" customHeight="1">
      <c r="A1006" s="157">
        <v>193</v>
      </c>
      <c r="B1006" s="177" t="s">
        <v>57</v>
      </c>
      <c r="C1006" s="177"/>
      <c r="D1006" s="142" t="s">
        <v>147</v>
      </c>
      <c r="E1006" s="178" t="s">
        <v>152</v>
      </c>
      <c r="F1006" s="177" t="s">
        <v>227</v>
      </c>
      <c r="G1006" s="177" t="s">
        <v>68</v>
      </c>
      <c r="H1006" s="179" t="s">
        <v>131</v>
      </c>
      <c r="I1006" s="180">
        <v>56.24</v>
      </c>
      <c r="J1006" s="495">
        <v>1</v>
      </c>
      <c r="K1006" s="495">
        <v>1</v>
      </c>
      <c r="L1006" s="181">
        <v>80</v>
      </c>
      <c r="M1006" s="181"/>
      <c r="N1006" s="182" t="e">
        <f t="shared" si="60"/>
        <v>#DIV/0!</v>
      </c>
      <c r="O1006" s="182">
        <f t="shared" si="61"/>
        <v>0</v>
      </c>
      <c r="P1006" s="182"/>
      <c r="Q1006" s="183">
        <f>IF(L1006="nio",0,IF(L1006&gt;0,VLOOKUP(G1006,'3-Productie normen'!A:M,VLOOKUP(L1006,'3-Productie normen'!N:P,2,FALSE),FALSE)))</f>
        <v>0</v>
      </c>
      <c r="R1006" s="183">
        <f t="shared" si="62"/>
        <v>0</v>
      </c>
      <c r="S1006" s="184">
        <f>VLOOKUP(G1006,'3-Productie normen'!A:M,11,FALSE)</f>
        <v>8925.0799999999981</v>
      </c>
      <c r="T1006" s="184"/>
      <c r="V1006" s="140">
        <f t="shared" si="63"/>
        <v>4499.2</v>
      </c>
    </row>
    <row r="1007" spans="1:22" ht="14.15" hidden="1" customHeight="1">
      <c r="A1007" s="157">
        <v>194</v>
      </c>
      <c r="B1007" s="177" t="s">
        <v>57</v>
      </c>
      <c r="C1007" s="177"/>
      <c r="D1007" s="142" t="s">
        <v>147</v>
      </c>
      <c r="E1007" s="178" t="s">
        <v>154</v>
      </c>
      <c r="F1007" s="177" t="s">
        <v>1352</v>
      </c>
      <c r="G1007" s="177" t="s">
        <v>68</v>
      </c>
      <c r="H1007" s="179" t="s">
        <v>284</v>
      </c>
      <c r="I1007" s="180">
        <v>24.46</v>
      </c>
      <c r="J1007" s="495">
        <v>1</v>
      </c>
      <c r="K1007" s="495">
        <v>1</v>
      </c>
      <c r="L1007" s="181">
        <v>80</v>
      </c>
      <c r="M1007" s="181"/>
      <c r="N1007" s="182" t="e">
        <f t="shared" si="60"/>
        <v>#DIV/0!</v>
      </c>
      <c r="O1007" s="182">
        <f t="shared" si="61"/>
        <v>0</v>
      </c>
      <c r="P1007" s="182"/>
      <c r="Q1007" s="183">
        <f>IF(L1007="nio",0,IF(L1007&gt;0,VLOOKUP(G1007,'3-Productie normen'!A:M,VLOOKUP(L1007,'3-Productie normen'!N:P,2,FALSE),FALSE)))</f>
        <v>0</v>
      </c>
      <c r="R1007" s="183">
        <f t="shared" si="62"/>
        <v>0</v>
      </c>
      <c r="S1007" s="184">
        <f>VLOOKUP(G1007,'3-Productie normen'!A:M,11,FALSE)</f>
        <v>8925.0799999999981</v>
      </c>
      <c r="T1007" s="184"/>
      <c r="V1007" s="140">
        <f t="shared" si="63"/>
        <v>1956.8000000000002</v>
      </c>
    </row>
    <row r="1008" spans="1:22" ht="14.15" hidden="1" customHeight="1">
      <c r="A1008" s="157">
        <v>195</v>
      </c>
      <c r="B1008" s="177" t="s">
        <v>57</v>
      </c>
      <c r="C1008" s="177"/>
      <c r="D1008" s="142" t="s">
        <v>147</v>
      </c>
      <c r="E1008" s="178" t="s">
        <v>156</v>
      </c>
      <c r="F1008" s="177" t="s">
        <v>205</v>
      </c>
      <c r="G1008" s="177" t="s">
        <v>68</v>
      </c>
      <c r="H1008" s="179" t="s">
        <v>284</v>
      </c>
      <c r="I1008" s="180">
        <v>24.99</v>
      </c>
      <c r="J1008" s="495">
        <v>1</v>
      </c>
      <c r="K1008" s="495">
        <v>1</v>
      </c>
      <c r="L1008" s="181">
        <v>80</v>
      </c>
      <c r="M1008" s="181"/>
      <c r="N1008" s="182" t="e">
        <f t="shared" si="60"/>
        <v>#DIV/0!</v>
      </c>
      <c r="O1008" s="182">
        <f t="shared" si="61"/>
        <v>0</v>
      </c>
      <c r="P1008" s="182"/>
      <c r="Q1008" s="183">
        <f>IF(L1008="nio",0,IF(L1008&gt;0,VLOOKUP(G1008,'3-Productie normen'!A:M,VLOOKUP(L1008,'3-Productie normen'!N:P,2,FALSE),FALSE)))</f>
        <v>0</v>
      </c>
      <c r="R1008" s="183">
        <f t="shared" si="62"/>
        <v>0</v>
      </c>
      <c r="S1008" s="184">
        <f>VLOOKUP(G1008,'3-Productie normen'!A:M,11,FALSE)</f>
        <v>8925.0799999999981</v>
      </c>
      <c r="T1008" s="184"/>
      <c r="V1008" s="140">
        <f t="shared" si="63"/>
        <v>1999.1999999999998</v>
      </c>
    </row>
    <row r="1009" spans="1:22" ht="14.15" hidden="1" customHeight="1">
      <c r="A1009" s="157">
        <v>196</v>
      </c>
      <c r="B1009" s="177" t="s">
        <v>57</v>
      </c>
      <c r="C1009" s="177"/>
      <c r="D1009" s="142" t="s">
        <v>147</v>
      </c>
      <c r="E1009" s="178" t="s">
        <v>767</v>
      </c>
      <c r="F1009" s="179" t="s">
        <v>1353</v>
      </c>
      <c r="G1009" s="179" t="s">
        <v>68</v>
      </c>
      <c r="H1009" s="179" t="s">
        <v>284</v>
      </c>
      <c r="I1009" s="180">
        <v>32.15</v>
      </c>
      <c r="J1009" s="495">
        <v>1</v>
      </c>
      <c r="K1009" s="495">
        <v>1</v>
      </c>
      <c r="L1009" s="181">
        <v>80</v>
      </c>
      <c r="M1009" s="181"/>
      <c r="N1009" s="182" t="e">
        <f t="shared" si="60"/>
        <v>#DIV/0!</v>
      </c>
      <c r="O1009" s="182">
        <f t="shared" si="61"/>
        <v>0</v>
      </c>
      <c r="P1009" s="182"/>
      <c r="Q1009" s="183">
        <f>IF(L1009="nio",0,IF(L1009&gt;0,VLOOKUP(G1009,'3-Productie normen'!A:M,VLOOKUP(L1009,'3-Productie normen'!N:P,2,FALSE),FALSE)))</f>
        <v>0</v>
      </c>
      <c r="R1009" s="183">
        <f t="shared" si="62"/>
        <v>0</v>
      </c>
      <c r="S1009" s="184">
        <f>VLOOKUP(G1009,'3-Productie normen'!A:M,11,FALSE)</f>
        <v>8925.0799999999981</v>
      </c>
      <c r="T1009" s="184"/>
      <c r="V1009" s="140">
        <f t="shared" si="63"/>
        <v>2572</v>
      </c>
    </row>
    <row r="1010" spans="1:22" ht="14.15" hidden="1" customHeight="1">
      <c r="A1010" s="157">
        <v>197</v>
      </c>
      <c r="B1010" s="177" t="s">
        <v>57</v>
      </c>
      <c r="C1010" s="177"/>
      <c r="D1010" s="142" t="s">
        <v>147</v>
      </c>
      <c r="E1010" s="178" t="s">
        <v>769</v>
      </c>
      <c r="F1010" s="179" t="s">
        <v>1354</v>
      </c>
      <c r="G1010" s="179" t="s">
        <v>68</v>
      </c>
      <c r="H1010" s="179" t="s">
        <v>131</v>
      </c>
      <c r="I1010" s="180">
        <v>15.09</v>
      </c>
      <c r="J1010" s="495">
        <v>1</v>
      </c>
      <c r="K1010" s="495">
        <v>1</v>
      </c>
      <c r="L1010" s="181">
        <v>80</v>
      </c>
      <c r="M1010" s="181"/>
      <c r="N1010" s="182" t="e">
        <f t="shared" si="60"/>
        <v>#DIV/0!</v>
      </c>
      <c r="O1010" s="182">
        <f t="shared" si="61"/>
        <v>0</v>
      </c>
      <c r="P1010" s="182"/>
      <c r="Q1010" s="183">
        <f>IF(L1010="nio",0,IF(L1010&gt;0,VLOOKUP(G1010,'3-Productie normen'!A:M,VLOOKUP(L1010,'3-Productie normen'!N:P,2,FALSE),FALSE)))</f>
        <v>0</v>
      </c>
      <c r="R1010" s="183">
        <f t="shared" si="62"/>
        <v>0</v>
      </c>
      <c r="S1010" s="184">
        <f>VLOOKUP(G1010,'3-Productie normen'!A:M,11,FALSE)</f>
        <v>8925.0799999999981</v>
      </c>
      <c r="T1010" s="184"/>
      <c r="V1010" s="140">
        <f t="shared" si="63"/>
        <v>1207.2</v>
      </c>
    </row>
    <row r="1011" spans="1:22" ht="14.15" hidden="1" customHeight="1">
      <c r="A1011" s="157">
        <v>198</v>
      </c>
      <c r="B1011" s="177" t="s">
        <v>57</v>
      </c>
      <c r="C1011" s="177"/>
      <c r="D1011" s="142" t="s">
        <v>147</v>
      </c>
      <c r="E1011" s="178" t="s">
        <v>160</v>
      </c>
      <c r="F1011" s="179" t="s">
        <v>592</v>
      </c>
      <c r="G1011" s="179" t="s">
        <v>95</v>
      </c>
      <c r="H1011" s="179" t="s">
        <v>134</v>
      </c>
      <c r="I1011" s="180">
        <v>65.34</v>
      </c>
      <c r="J1011" s="495">
        <v>1</v>
      </c>
      <c r="K1011" s="495">
        <v>1</v>
      </c>
      <c r="L1011" s="181">
        <v>200</v>
      </c>
      <c r="M1011" s="181"/>
      <c r="N1011" s="182" t="e">
        <f t="shared" si="60"/>
        <v>#DIV/0!</v>
      </c>
      <c r="O1011" s="182">
        <f t="shared" si="61"/>
        <v>0</v>
      </c>
      <c r="P1011" s="182"/>
      <c r="Q1011" s="183">
        <f>IF(L1011="nio",0,IF(L1011&gt;0,VLOOKUP(G1011,'3-Productie normen'!A:M,VLOOKUP(L1011,'3-Productie normen'!N:P,2,FALSE),FALSE)))</f>
        <v>0</v>
      </c>
      <c r="R1011" s="183">
        <f t="shared" si="62"/>
        <v>0</v>
      </c>
      <c r="S1011" s="184">
        <f>VLOOKUP(G1011,'3-Productie normen'!A:M,11,FALSE)</f>
        <v>19332.940000000006</v>
      </c>
      <c r="T1011" s="184"/>
      <c r="V1011" s="140">
        <f t="shared" si="63"/>
        <v>13068</v>
      </c>
    </row>
    <row r="1012" spans="1:22" ht="14.15" hidden="1" customHeight="1">
      <c r="A1012" s="157">
        <v>199</v>
      </c>
      <c r="B1012" s="177" t="s">
        <v>57</v>
      </c>
      <c r="C1012" s="177"/>
      <c r="D1012" s="142" t="s">
        <v>147</v>
      </c>
      <c r="E1012" s="178" t="s">
        <v>716</v>
      </c>
      <c r="F1012" s="179" t="s">
        <v>592</v>
      </c>
      <c r="G1012" s="179" t="s">
        <v>95</v>
      </c>
      <c r="H1012" s="179" t="s">
        <v>134</v>
      </c>
      <c r="I1012" s="180">
        <v>65.31</v>
      </c>
      <c r="J1012" s="495">
        <v>1</v>
      </c>
      <c r="K1012" s="495">
        <v>1</v>
      </c>
      <c r="L1012" s="181">
        <v>200</v>
      </c>
      <c r="M1012" s="181"/>
      <c r="N1012" s="182" t="e">
        <f t="shared" si="60"/>
        <v>#DIV/0!</v>
      </c>
      <c r="O1012" s="182">
        <f t="shared" si="61"/>
        <v>0</v>
      </c>
      <c r="P1012" s="182"/>
      <c r="Q1012" s="183">
        <f>IF(L1012="nio",0,IF(L1012&gt;0,VLOOKUP(G1012,'3-Productie normen'!A:M,VLOOKUP(L1012,'3-Productie normen'!N:P,2,FALSE),FALSE)))</f>
        <v>0</v>
      </c>
      <c r="R1012" s="183">
        <f t="shared" si="62"/>
        <v>0</v>
      </c>
      <c r="S1012" s="184">
        <f>VLOOKUP(G1012,'3-Productie normen'!A:M,11,FALSE)</f>
        <v>19332.940000000006</v>
      </c>
      <c r="T1012" s="184"/>
      <c r="V1012" s="140">
        <f t="shared" si="63"/>
        <v>13062</v>
      </c>
    </row>
    <row r="1013" spans="1:22" ht="14.15" hidden="1" customHeight="1">
      <c r="A1013" s="157">
        <v>200</v>
      </c>
      <c r="B1013" s="177" t="s">
        <v>57</v>
      </c>
      <c r="C1013" s="177"/>
      <c r="D1013" s="142" t="s">
        <v>147</v>
      </c>
      <c r="E1013" s="178" t="s">
        <v>968</v>
      </c>
      <c r="F1013" s="186" t="s">
        <v>592</v>
      </c>
      <c r="G1013" s="186" t="s">
        <v>95</v>
      </c>
      <c r="H1013" s="179" t="s">
        <v>134</v>
      </c>
      <c r="I1013" s="180">
        <v>62.89</v>
      </c>
      <c r="J1013" s="495">
        <v>1</v>
      </c>
      <c r="K1013" s="495">
        <v>1</v>
      </c>
      <c r="L1013" s="181">
        <v>200</v>
      </c>
      <c r="M1013" s="181"/>
      <c r="N1013" s="182" t="e">
        <f t="shared" si="60"/>
        <v>#DIV/0!</v>
      </c>
      <c r="O1013" s="182">
        <f t="shared" si="61"/>
        <v>0</v>
      </c>
      <c r="P1013" s="182"/>
      <c r="Q1013" s="183">
        <f>IF(L1013="nio",0,IF(L1013&gt;0,VLOOKUP(G1013,'3-Productie normen'!A:M,VLOOKUP(L1013,'3-Productie normen'!N:P,2,FALSE),FALSE)))</f>
        <v>0</v>
      </c>
      <c r="R1013" s="183">
        <f t="shared" si="62"/>
        <v>0</v>
      </c>
      <c r="S1013" s="184">
        <f>VLOOKUP(G1013,'3-Productie normen'!A:M,11,FALSE)</f>
        <v>19332.940000000006</v>
      </c>
      <c r="T1013" s="184"/>
      <c r="V1013" s="140">
        <f t="shared" si="63"/>
        <v>12578</v>
      </c>
    </row>
    <row r="1014" spans="1:22" ht="14.15" hidden="1" customHeight="1">
      <c r="A1014" s="157">
        <v>201</v>
      </c>
      <c r="B1014" s="177" t="s">
        <v>57</v>
      </c>
      <c r="C1014" s="177"/>
      <c r="D1014" s="142" t="s">
        <v>147</v>
      </c>
      <c r="E1014" s="178" t="s">
        <v>1355</v>
      </c>
      <c r="F1014" s="187" t="s">
        <v>592</v>
      </c>
      <c r="G1014" s="187" t="s">
        <v>95</v>
      </c>
      <c r="H1014" s="188" t="s">
        <v>134</v>
      </c>
      <c r="I1014" s="180">
        <v>65.37</v>
      </c>
      <c r="J1014" s="495">
        <v>1</v>
      </c>
      <c r="K1014" s="495">
        <v>1</v>
      </c>
      <c r="L1014" s="181">
        <v>200</v>
      </c>
      <c r="M1014" s="181"/>
      <c r="N1014" s="182" t="e">
        <f t="shared" si="60"/>
        <v>#DIV/0!</v>
      </c>
      <c r="O1014" s="182">
        <f t="shared" si="61"/>
        <v>0</v>
      </c>
      <c r="P1014" s="182"/>
      <c r="Q1014" s="183">
        <f>IF(L1014="nio",0,IF(L1014&gt;0,VLOOKUP(G1014,'3-Productie normen'!A:M,VLOOKUP(L1014,'3-Productie normen'!N:P,2,FALSE),FALSE)))</f>
        <v>0</v>
      </c>
      <c r="R1014" s="183">
        <f t="shared" si="62"/>
        <v>0</v>
      </c>
      <c r="S1014" s="184">
        <f>VLOOKUP(G1014,'3-Productie normen'!A:M,11,FALSE)</f>
        <v>19332.940000000006</v>
      </c>
      <c r="T1014" s="184"/>
      <c r="V1014" s="140">
        <f t="shared" si="63"/>
        <v>13074</v>
      </c>
    </row>
    <row r="1015" spans="1:22" ht="14.15" hidden="1" customHeight="1">
      <c r="A1015" s="157">
        <v>202</v>
      </c>
      <c r="B1015" s="177" t="s">
        <v>57</v>
      </c>
      <c r="C1015" s="177"/>
      <c r="D1015" s="142" t="s">
        <v>147</v>
      </c>
      <c r="E1015" s="189" t="s">
        <v>970</v>
      </c>
      <c r="F1015" s="190" t="s">
        <v>1356</v>
      </c>
      <c r="G1015" s="190" t="s">
        <v>68</v>
      </c>
      <c r="H1015" s="179" t="s">
        <v>131</v>
      </c>
      <c r="I1015" s="180">
        <v>32.25</v>
      </c>
      <c r="J1015" s="495">
        <v>1</v>
      </c>
      <c r="K1015" s="495">
        <v>1</v>
      </c>
      <c r="L1015" s="181">
        <v>80</v>
      </c>
      <c r="M1015" s="181"/>
      <c r="N1015" s="182" t="e">
        <f t="shared" si="60"/>
        <v>#DIV/0!</v>
      </c>
      <c r="O1015" s="182">
        <f t="shared" si="61"/>
        <v>0</v>
      </c>
      <c r="P1015" s="182"/>
      <c r="Q1015" s="183">
        <f>IF(L1015="nio",0,IF(L1015&gt;0,VLOOKUP(G1015,'3-Productie normen'!A:M,VLOOKUP(L1015,'3-Productie normen'!N:P,2,FALSE),FALSE)))</f>
        <v>0</v>
      </c>
      <c r="R1015" s="183">
        <f t="shared" si="62"/>
        <v>0</v>
      </c>
      <c r="S1015" s="184">
        <f>VLOOKUP(G1015,'3-Productie normen'!A:M,11,FALSE)</f>
        <v>8925.0799999999981</v>
      </c>
      <c r="T1015" s="184"/>
      <c r="V1015" s="140">
        <f t="shared" si="63"/>
        <v>2580</v>
      </c>
    </row>
    <row r="1016" spans="1:22" ht="14.15" hidden="1" customHeight="1">
      <c r="A1016" s="157">
        <v>203</v>
      </c>
      <c r="B1016" s="177" t="s">
        <v>57</v>
      </c>
      <c r="C1016" s="177"/>
      <c r="D1016" s="142" t="s">
        <v>147</v>
      </c>
      <c r="E1016" s="178" t="s">
        <v>972</v>
      </c>
      <c r="F1016" s="179" t="s">
        <v>205</v>
      </c>
      <c r="G1016" s="179" t="s">
        <v>68</v>
      </c>
      <c r="H1016" s="179" t="s">
        <v>131</v>
      </c>
      <c r="I1016" s="180">
        <v>76.17</v>
      </c>
      <c r="J1016" s="495">
        <v>1</v>
      </c>
      <c r="K1016" s="495">
        <v>1</v>
      </c>
      <c r="L1016" s="181">
        <v>80</v>
      </c>
      <c r="M1016" s="181"/>
      <c r="N1016" s="182" t="e">
        <f t="shared" si="60"/>
        <v>#DIV/0!</v>
      </c>
      <c r="O1016" s="182">
        <f t="shared" si="61"/>
        <v>0</v>
      </c>
      <c r="P1016" s="182"/>
      <c r="Q1016" s="183">
        <f>IF(L1016="nio",0,IF(L1016&gt;0,VLOOKUP(G1016,'3-Productie normen'!A:M,VLOOKUP(L1016,'3-Productie normen'!N:P,2,FALSE),FALSE)))</f>
        <v>0</v>
      </c>
      <c r="R1016" s="183">
        <f t="shared" si="62"/>
        <v>0</v>
      </c>
      <c r="S1016" s="184">
        <f>VLOOKUP(G1016,'3-Productie normen'!A:M,11,FALSE)</f>
        <v>8925.0799999999981</v>
      </c>
      <c r="T1016" s="184"/>
      <c r="V1016" s="140">
        <f t="shared" si="63"/>
        <v>6093.6</v>
      </c>
    </row>
    <row r="1017" spans="1:22" ht="14.15" hidden="1" customHeight="1">
      <c r="A1017" s="157">
        <v>204</v>
      </c>
      <c r="B1017" s="177" t="s">
        <v>57</v>
      </c>
      <c r="C1017" s="177"/>
      <c r="D1017" s="142" t="s">
        <v>147</v>
      </c>
      <c r="E1017" s="178" t="s">
        <v>1357</v>
      </c>
      <c r="F1017" s="177" t="s">
        <v>205</v>
      </c>
      <c r="G1017" s="177" t="s">
        <v>68</v>
      </c>
      <c r="H1017" s="179" t="s">
        <v>131</v>
      </c>
      <c r="I1017" s="191">
        <v>17.71</v>
      </c>
      <c r="J1017" s="495">
        <v>1</v>
      </c>
      <c r="K1017" s="495">
        <v>1</v>
      </c>
      <c r="L1017" s="181">
        <v>80</v>
      </c>
      <c r="M1017" s="181"/>
      <c r="N1017" s="182" t="e">
        <f t="shared" si="60"/>
        <v>#DIV/0!</v>
      </c>
      <c r="O1017" s="182">
        <f t="shared" si="61"/>
        <v>0</v>
      </c>
      <c r="P1017" s="182"/>
      <c r="Q1017" s="183">
        <f>IF(L1017="nio",0,IF(L1017&gt;0,VLOOKUP(G1017,'3-Productie normen'!A:M,VLOOKUP(L1017,'3-Productie normen'!N:P,2,FALSE),FALSE)))</f>
        <v>0</v>
      </c>
      <c r="R1017" s="183">
        <f t="shared" si="62"/>
        <v>0</v>
      </c>
      <c r="S1017" s="184">
        <f>VLOOKUP(G1017,'3-Productie normen'!A:M,11,FALSE)</f>
        <v>8925.0799999999981</v>
      </c>
      <c r="T1017" s="184"/>
      <c r="V1017" s="140">
        <f t="shared" si="63"/>
        <v>1416.8000000000002</v>
      </c>
    </row>
    <row r="1018" spans="1:22" ht="14.15" hidden="1" customHeight="1">
      <c r="A1018" s="157">
        <v>205</v>
      </c>
      <c r="B1018" s="177" t="s">
        <v>57</v>
      </c>
      <c r="C1018" s="177"/>
      <c r="D1018" s="142" t="s">
        <v>147</v>
      </c>
      <c r="E1018" s="178" t="s">
        <v>976</v>
      </c>
      <c r="F1018" s="177" t="s">
        <v>1358</v>
      </c>
      <c r="G1018" s="177" t="s">
        <v>68</v>
      </c>
      <c r="H1018" s="179" t="s">
        <v>131</v>
      </c>
      <c r="I1018" s="191">
        <v>8.14</v>
      </c>
      <c r="J1018" s="495">
        <v>1</v>
      </c>
      <c r="K1018" s="495">
        <v>1</v>
      </c>
      <c r="L1018" s="181">
        <v>80</v>
      </c>
      <c r="M1018" s="181"/>
      <c r="N1018" s="182" t="e">
        <f t="shared" si="60"/>
        <v>#DIV/0!</v>
      </c>
      <c r="O1018" s="182">
        <f t="shared" si="61"/>
        <v>0</v>
      </c>
      <c r="P1018" s="182"/>
      <c r="Q1018" s="183">
        <f>IF(L1018="nio",0,IF(L1018&gt;0,VLOOKUP(G1018,'3-Productie normen'!A:M,VLOOKUP(L1018,'3-Productie normen'!N:P,2,FALSE),FALSE)))</f>
        <v>0</v>
      </c>
      <c r="R1018" s="183">
        <f t="shared" si="62"/>
        <v>0</v>
      </c>
      <c r="S1018" s="184">
        <f>VLOOKUP(G1018,'3-Productie normen'!A:M,11,FALSE)</f>
        <v>8925.0799999999981</v>
      </c>
      <c r="T1018" s="184"/>
      <c r="V1018" s="140">
        <f t="shared" si="63"/>
        <v>651.20000000000005</v>
      </c>
    </row>
    <row r="1019" spans="1:22" ht="14.15" hidden="1" customHeight="1">
      <c r="A1019" s="157">
        <v>206</v>
      </c>
      <c r="B1019" s="177" t="s">
        <v>57</v>
      </c>
      <c r="C1019" s="177"/>
      <c r="D1019" s="142" t="s">
        <v>147</v>
      </c>
      <c r="E1019" s="178" t="s">
        <v>1359</v>
      </c>
      <c r="F1019" s="177" t="s">
        <v>240</v>
      </c>
      <c r="G1019" s="177" t="s">
        <v>68</v>
      </c>
      <c r="H1019" s="179" t="s">
        <v>131</v>
      </c>
      <c r="I1019" s="191">
        <v>48.8</v>
      </c>
      <c r="J1019" s="495">
        <v>1</v>
      </c>
      <c r="K1019" s="495">
        <v>1</v>
      </c>
      <c r="L1019" s="181">
        <v>80</v>
      </c>
      <c r="M1019" s="181"/>
      <c r="N1019" s="182" t="e">
        <f t="shared" si="60"/>
        <v>#DIV/0!</v>
      </c>
      <c r="O1019" s="182">
        <f t="shared" si="61"/>
        <v>0</v>
      </c>
      <c r="P1019" s="182"/>
      <c r="Q1019" s="183">
        <f>IF(L1019="nio",0,IF(L1019&gt;0,VLOOKUP(G1019,'3-Productie normen'!A:M,VLOOKUP(L1019,'3-Productie normen'!N:P,2,FALSE),FALSE)))</f>
        <v>0</v>
      </c>
      <c r="R1019" s="183">
        <f t="shared" si="62"/>
        <v>0</v>
      </c>
      <c r="S1019" s="184">
        <f>VLOOKUP(G1019,'3-Productie normen'!A:M,11,FALSE)</f>
        <v>8925.0799999999981</v>
      </c>
      <c r="T1019" s="184"/>
      <c r="V1019" s="140">
        <f t="shared" si="63"/>
        <v>3904</v>
      </c>
    </row>
    <row r="1020" spans="1:22" ht="14.15" hidden="1" customHeight="1">
      <c r="A1020" s="157">
        <v>207</v>
      </c>
      <c r="B1020" s="177" t="s">
        <v>57</v>
      </c>
      <c r="C1020" s="177"/>
      <c r="D1020" s="142" t="s">
        <v>147</v>
      </c>
      <c r="E1020" s="178" t="s">
        <v>1360</v>
      </c>
      <c r="F1020" s="179" t="s">
        <v>846</v>
      </c>
      <c r="G1020" s="134" t="s">
        <v>107</v>
      </c>
      <c r="H1020" s="179" t="s">
        <v>134</v>
      </c>
      <c r="I1020" s="180">
        <v>11.64</v>
      </c>
      <c r="J1020" s="495">
        <v>1</v>
      </c>
      <c r="K1020" s="495">
        <v>1</v>
      </c>
      <c r="L1020" s="531" t="s">
        <v>107</v>
      </c>
      <c r="M1020" s="181"/>
      <c r="N1020" s="182">
        <f t="shared" si="60"/>
        <v>0</v>
      </c>
      <c r="O1020" s="182">
        <f t="shared" si="61"/>
        <v>0</v>
      </c>
      <c r="P1020" s="182"/>
      <c r="Q1020" s="183">
        <f>IF(L1020="nio",0,IF(L1020&gt;0,VLOOKUP(G1020,'3-Productie normen'!A:M,VLOOKUP(L1020,'3-Productie normen'!N:P,2,FALSE),FALSE)))</f>
        <v>0</v>
      </c>
      <c r="R1020" s="183">
        <f t="shared" si="62"/>
        <v>0</v>
      </c>
      <c r="S1020" s="184">
        <f>VLOOKUP(G1020,'3-Productie normen'!A:M,10,FALSE)</f>
        <v>0</v>
      </c>
      <c r="T1020" s="184"/>
      <c r="V1020" s="140">
        <f t="shared" si="63"/>
        <v>0</v>
      </c>
    </row>
    <row r="1021" spans="1:22" ht="14.15" hidden="1" customHeight="1">
      <c r="A1021" s="157">
        <v>208</v>
      </c>
      <c r="B1021" s="177" t="s">
        <v>57</v>
      </c>
      <c r="C1021" s="177"/>
      <c r="D1021" s="142" t="s">
        <v>147</v>
      </c>
      <c r="E1021" s="178" t="s">
        <v>1174</v>
      </c>
      <c r="F1021" s="179" t="s">
        <v>846</v>
      </c>
      <c r="G1021" s="134" t="s">
        <v>107</v>
      </c>
      <c r="H1021" s="179" t="s">
        <v>134</v>
      </c>
      <c r="I1021" s="180">
        <v>8.84</v>
      </c>
      <c r="J1021" s="495">
        <v>1</v>
      </c>
      <c r="K1021" s="495">
        <v>1</v>
      </c>
      <c r="L1021" s="531" t="s">
        <v>107</v>
      </c>
      <c r="M1021" s="181"/>
      <c r="N1021" s="182">
        <f t="shared" si="60"/>
        <v>0</v>
      </c>
      <c r="O1021" s="182">
        <f t="shared" si="61"/>
        <v>0</v>
      </c>
      <c r="P1021" s="182"/>
      <c r="Q1021" s="183">
        <f>IF(L1021="nio",0,IF(L1021&gt;0,VLOOKUP(G1021,'3-Productie normen'!A:M,VLOOKUP(L1021,'3-Productie normen'!N:P,2,FALSE),FALSE)))</f>
        <v>0</v>
      </c>
      <c r="R1021" s="183">
        <f t="shared" si="62"/>
        <v>0</v>
      </c>
      <c r="S1021" s="184">
        <f>VLOOKUP(G1021,'3-Productie normen'!A:M,10,FALSE)</f>
        <v>0</v>
      </c>
      <c r="T1021" s="184"/>
      <c r="V1021" s="140">
        <f t="shared" si="63"/>
        <v>0</v>
      </c>
    </row>
    <row r="1022" spans="1:22" ht="14.15" hidden="1" customHeight="1">
      <c r="A1022" s="157">
        <v>209</v>
      </c>
      <c r="B1022" s="177" t="s">
        <v>57</v>
      </c>
      <c r="C1022" s="177"/>
      <c r="D1022" s="142" t="s">
        <v>147</v>
      </c>
      <c r="E1022" s="178" t="s">
        <v>1361</v>
      </c>
      <c r="F1022" s="179" t="s">
        <v>1362</v>
      </c>
      <c r="G1022" s="179" t="s">
        <v>68</v>
      </c>
      <c r="H1022" s="179" t="s">
        <v>131</v>
      </c>
      <c r="I1022" s="191">
        <v>18.79</v>
      </c>
      <c r="J1022" s="495">
        <v>1</v>
      </c>
      <c r="K1022" s="495">
        <v>1</v>
      </c>
      <c r="L1022" s="181">
        <v>80</v>
      </c>
      <c r="M1022" s="181"/>
      <c r="N1022" s="182" t="e">
        <f t="shared" si="60"/>
        <v>#DIV/0!</v>
      </c>
      <c r="O1022" s="182">
        <f t="shared" si="61"/>
        <v>0</v>
      </c>
      <c r="P1022" s="182"/>
      <c r="Q1022" s="183">
        <f>IF(L1022="nio",0,IF(L1022&gt;0,VLOOKUP(G1022,'3-Productie normen'!A:M,VLOOKUP(L1022,'3-Productie normen'!N:P,2,FALSE),FALSE)))</f>
        <v>0</v>
      </c>
      <c r="R1022" s="183">
        <f t="shared" si="62"/>
        <v>0</v>
      </c>
      <c r="S1022" s="184">
        <f>VLOOKUP(G1022,'3-Productie normen'!A:M,11,FALSE)</f>
        <v>8925.0799999999981</v>
      </c>
      <c r="T1022" s="184"/>
      <c r="V1022" s="140">
        <f t="shared" si="63"/>
        <v>1503.1999999999998</v>
      </c>
    </row>
    <row r="1023" spans="1:22" ht="14.15" hidden="1" customHeight="1">
      <c r="A1023" s="157">
        <v>210</v>
      </c>
      <c r="B1023" s="177" t="s">
        <v>57</v>
      </c>
      <c r="C1023" s="177"/>
      <c r="D1023" s="142" t="s">
        <v>147</v>
      </c>
      <c r="E1023" s="178" t="s">
        <v>827</v>
      </c>
      <c r="F1023" s="179" t="s">
        <v>223</v>
      </c>
      <c r="G1023" s="179" t="s">
        <v>95</v>
      </c>
      <c r="H1023" s="179" t="s">
        <v>134</v>
      </c>
      <c r="I1023" s="191">
        <v>87.72</v>
      </c>
      <c r="J1023" s="495">
        <v>1</v>
      </c>
      <c r="K1023" s="495">
        <v>1</v>
      </c>
      <c r="L1023" s="181">
        <v>200</v>
      </c>
      <c r="M1023" s="181"/>
      <c r="N1023" s="182" t="e">
        <f t="shared" si="60"/>
        <v>#DIV/0!</v>
      </c>
      <c r="O1023" s="182">
        <f t="shared" si="61"/>
        <v>0</v>
      </c>
      <c r="P1023" s="182"/>
      <c r="Q1023" s="183">
        <f>IF(L1023="nio",0,IF(L1023&gt;0,VLOOKUP(G1023,'3-Productie normen'!A:M,VLOOKUP(L1023,'3-Productie normen'!N:P,2,FALSE),FALSE)))</f>
        <v>0</v>
      </c>
      <c r="R1023" s="183">
        <f t="shared" si="62"/>
        <v>0</v>
      </c>
      <c r="S1023" s="184">
        <f>VLOOKUP(G1023,'3-Productie normen'!A:M,11,FALSE)</f>
        <v>19332.940000000006</v>
      </c>
      <c r="T1023" s="184"/>
      <c r="V1023" s="140">
        <f t="shared" si="63"/>
        <v>17544</v>
      </c>
    </row>
    <row r="1024" spans="1:22" ht="14.15" hidden="1" customHeight="1">
      <c r="A1024" s="157">
        <v>211</v>
      </c>
      <c r="B1024" s="177" t="s">
        <v>57</v>
      </c>
      <c r="C1024" s="177"/>
      <c r="D1024" s="142" t="s">
        <v>147</v>
      </c>
      <c r="E1024" s="178" t="s">
        <v>164</v>
      </c>
      <c r="F1024" s="177" t="s">
        <v>223</v>
      </c>
      <c r="G1024" s="177" t="s">
        <v>95</v>
      </c>
      <c r="H1024" s="179" t="s">
        <v>134</v>
      </c>
      <c r="I1024" s="191">
        <v>87.16</v>
      </c>
      <c r="J1024" s="495">
        <v>1</v>
      </c>
      <c r="K1024" s="495">
        <v>1</v>
      </c>
      <c r="L1024" s="181">
        <v>200</v>
      </c>
      <c r="M1024" s="181"/>
      <c r="N1024" s="182" t="e">
        <f t="shared" si="60"/>
        <v>#DIV/0!</v>
      </c>
      <c r="O1024" s="182">
        <f t="shared" si="61"/>
        <v>0</v>
      </c>
      <c r="P1024" s="182"/>
      <c r="Q1024" s="183">
        <f>IF(L1024="nio",0,IF(L1024&gt;0,VLOOKUP(G1024,'3-Productie normen'!A:M,VLOOKUP(L1024,'3-Productie normen'!N:P,2,FALSE),FALSE)))</f>
        <v>0</v>
      </c>
      <c r="R1024" s="183">
        <f t="shared" si="62"/>
        <v>0</v>
      </c>
      <c r="S1024" s="184">
        <f>VLOOKUP(G1024,'3-Productie normen'!A:M,11,FALSE)</f>
        <v>19332.940000000006</v>
      </c>
      <c r="T1024" s="184"/>
      <c r="V1024" s="140">
        <f t="shared" si="63"/>
        <v>17432</v>
      </c>
    </row>
    <row r="1025" spans="1:22" ht="14.15" hidden="1" customHeight="1">
      <c r="A1025" s="157">
        <v>212</v>
      </c>
      <c r="B1025" s="177" t="s">
        <v>57</v>
      </c>
      <c r="C1025" s="177"/>
      <c r="D1025" s="142" t="s">
        <v>147</v>
      </c>
      <c r="E1025" s="178" t="s">
        <v>829</v>
      </c>
      <c r="F1025" s="177" t="s">
        <v>607</v>
      </c>
      <c r="G1025" s="177" t="s">
        <v>95</v>
      </c>
      <c r="H1025" s="179" t="s">
        <v>134</v>
      </c>
      <c r="I1025" s="191">
        <v>84.6</v>
      </c>
      <c r="J1025" s="495">
        <v>1</v>
      </c>
      <c r="K1025" s="495">
        <v>1</v>
      </c>
      <c r="L1025" s="181">
        <v>200</v>
      </c>
      <c r="M1025" s="181"/>
      <c r="N1025" s="182" t="e">
        <f t="shared" si="60"/>
        <v>#DIV/0!</v>
      </c>
      <c r="O1025" s="182">
        <f t="shared" si="61"/>
        <v>0</v>
      </c>
      <c r="P1025" s="182"/>
      <c r="Q1025" s="183">
        <f>IF(L1025="nio",0,IF(L1025&gt;0,VLOOKUP(G1025,'3-Productie normen'!A:M,VLOOKUP(L1025,'3-Productie normen'!N:P,2,FALSE),FALSE)))</f>
        <v>0</v>
      </c>
      <c r="R1025" s="183">
        <f t="shared" si="62"/>
        <v>0</v>
      </c>
      <c r="S1025" s="184">
        <f>VLOOKUP(G1025,'3-Productie normen'!A:M,11,FALSE)</f>
        <v>19332.940000000006</v>
      </c>
      <c r="T1025" s="184"/>
      <c r="V1025" s="140">
        <f t="shared" si="63"/>
        <v>16920</v>
      </c>
    </row>
    <row r="1026" spans="1:22" ht="14.15" hidden="1" customHeight="1">
      <c r="A1026" s="157">
        <v>213</v>
      </c>
      <c r="B1026" s="177" t="s">
        <v>57</v>
      </c>
      <c r="C1026" s="177"/>
      <c r="D1026" s="142" t="s">
        <v>172</v>
      </c>
      <c r="E1026" s="178" t="s">
        <v>173</v>
      </c>
      <c r="F1026" s="177" t="s">
        <v>1022</v>
      </c>
      <c r="G1026" s="177" t="s">
        <v>68</v>
      </c>
      <c r="H1026" s="179" t="s">
        <v>131</v>
      </c>
      <c r="I1026" s="191">
        <v>23.71</v>
      </c>
      <c r="J1026" s="495">
        <v>1</v>
      </c>
      <c r="K1026" s="495">
        <v>1</v>
      </c>
      <c r="L1026" s="181">
        <v>80</v>
      </c>
      <c r="M1026" s="181"/>
      <c r="N1026" s="182" t="e">
        <f t="shared" si="60"/>
        <v>#DIV/0!</v>
      </c>
      <c r="O1026" s="182">
        <f t="shared" si="61"/>
        <v>0</v>
      </c>
      <c r="P1026" s="182"/>
      <c r="Q1026" s="183">
        <f>IF(L1026="nio",0,IF(L1026&gt;0,VLOOKUP(G1026,'3-Productie normen'!A:M,VLOOKUP(L1026,'3-Productie normen'!N:P,2,FALSE),FALSE)))</f>
        <v>0</v>
      </c>
      <c r="R1026" s="183">
        <f t="shared" si="62"/>
        <v>0</v>
      </c>
      <c r="S1026" s="184">
        <f>VLOOKUP(G1026,'3-Productie normen'!A:M,11,FALSE)</f>
        <v>8925.0799999999981</v>
      </c>
      <c r="T1026" s="184"/>
      <c r="V1026" s="140">
        <f t="shared" si="63"/>
        <v>1896.8000000000002</v>
      </c>
    </row>
    <row r="1027" spans="1:22" ht="14.15" hidden="1" customHeight="1">
      <c r="A1027" s="157">
        <v>214</v>
      </c>
      <c r="B1027" s="177" t="s">
        <v>57</v>
      </c>
      <c r="C1027" s="177"/>
      <c r="D1027" s="142" t="s">
        <v>172</v>
      </c>
      <c r="E1027" s="178" t="s">
        <v>591</v>
      </c>
      <c r="F1027" s="179" t="s">
        <v>1363</v>
      </c>
      <c r="G1027" s="179" t="s">
        <v>95</v>
      </c>
      <c r="H1027" s="179" t="s">
        <v>284</v>
      </c>
      <c r="I1027" s="191">
        <v>23.26</v>
      </c>
      <c r="J1027" s="495">
        <v>1</v>
      </c>
      <c r="K1027" s="495">
        <v>1</v>
      </c>
      <c r="L1027" s="181">
        <v>200</v>
      </c>
      <c r="M1027" s="181"/>
      <c r="N1027" s="182" t="e">
        <f t="shared" si="60"/>
        <v>#DIV/0!</v>
      </c>
      <c r="O1027" s="182">
        <f t="shared" si="61"/>
        <v>0</v>
      </c>
      <c r="P1027" s="182"/>
      <c r="Q1027" s="183">
        <f>IF(L1027="nio",0,IF(L1027&gt;0,VLOOKUP(G1027,'3-Productie normen'!A:M,VLOOKUP(L1027,'3-Productie normen'!N:P,2,FALSE),FALSE)))</f>
        <v>0</v>
      </c>
      <c r="R1027" s="183">
        <f t="shared" si="62"/>
        <v>0</v>
      </c>
      <c r="S1027" s="184">
        <f>VLOOKUP(G1027,'3-Productie normen'!A:M,11,FALSE)</f>
        <v>19332.940000000006</v>
      </c>
      <c r="T1027" s="184"/>
      <c r="V1027" s="140">
        <f t="shared" si="63"/>
        <v>4652</v>
      </c>
    </row>
    <row r="1028" spans="1:22" ht="14.15" hidden="1" customHeight="1">
      <c r="A1028" s="157">
        <v>215</v>
      </c>
      <c r="B1028" s="177" t="s">
        <v>57</v>
      </c>
      <c r="C1028" s="177"/>
      <c r="D1028" s="142" t="s">
        <v>172</v>
      </c>
      <c r="E1028" s="178" t="s">
        <v>175</v>
      </c>
      <c r="F1028" s="179" t="s">
        <v>227</v>
      </c>
      <c r="G1028" s="179" t="s">
        <v>68</v>
      </c>
      <c r="H1028" s="179" t="s">
        <v>131</v>
      </c>
      <c r="I1028" s="191">
        <v>105.09</v>
      </c>
      <c r="J1028" s="495">
        <v>1</v>
      </c>
      <c r="K1028" s="495">
        <v>1</v>
      </c>
      <c r="L1028" s="181">
        <v>80</v>
      </c>
      <c r="M1028" s="181"/>
      <c r="N1028" s="182" t="e">
        <f t="shared" si="60"/>
        <v>#DIV/0!</v>
      </c>
      <c r="O1028" s="182">
        <f t="shared" si="61"/>
        <v>0</v>
      </c>
      <c r="P1028" s="182"/>
      <c r="Q1028" s="183">
        <f>IF(L1028="nio",0,IF(L1028&gt;0,VLOOKUP(G1028,'3-Productie normen'!A:M,VLOOKUP(L1028,'3-Productie normen'!N:P,2,FALSE),FALSE)))</f>
        <v>0</v>
      </c>
      <c r="R1028" s="183">
        <f t="shared" si="62"/>
        <v>0</v>
      </c>
      <c r="S1028" s="184">
        <f>VLOOKUP(G1028,'3-Productie normen'!A:M,11,FALSE)</f>
        <v>8925.0799999999981</v>
      </c>
      <c r="T1028" s="184"/>
      <c r="V1028" s="140">
        <f t="shared" si="63"/>
        <v>8407.2000000000007</v>
      </c>
    </row>
    <row r="1029" spans="1:22" ht="14.15" hidden="1" customHeight="1">
      <c r="A1029" s="157">
        <v>216</v>
      </c>
      <c r="B1029" s="177" t="s">
        <v>57</v>
      </c>
      <c r="C1029" s="177"/>
      <c r="D1029" s="142" t="s">
        <v>172</v>
      </c>
      <c r="E1029" s="178" t="s">
        <v>593</v>
      </c>
      <c r="F1029" s="179" t="s">
        <v>205</v>
      </c>
      <c r="G1029" s="179" t="s">
        <v>95</v>
      </c>
      <c r="H1029" s="179" t="s">
        <v>134</v>
      </c>
      <c r="I1029" s="191">
        <v>35.49</v>
      </c>
      <c r="J1029" s="495">
        <v>1</v>
      </c>
      <c r="K1029" s="495">
        <v>1</v>
      </c>
      <c r="L1029" s="181">
        <v>200</v>
      </c>
      <c r="M1029" s="181"/>
      <c r="N1029" s="182" t="e">
        <f t="shared" si="60"/>
        <v>#DIV/0!</v>
      </c>
      <c r="O1029" s="182">
        <f t="shared" si="61"/>
        <v>0</v>
      </c>
      <c r="P1029" s="182"/>
      <c r="Q1029" s="183">
        <f>IF(L1029="nio",0,IF(L1029&gt;0,VLOOKUP(G1029,'3-Productie normen'!A:M,VLOOKUP(L1029,'3-Productie normen'!N:P,2,FALSE),FALSE)))</f>
        <v>0</v>
      </c>
      <c r="R1029" s="183">
        <f t="shared" si="62"/>
        <v>0</v>
      </c>
      <c r="S1029" s="184">
        <f>VLOOKUP(G1029,'3-Productie normen'!A:M,11,FALSE)</f>
        <v>19332.940000000006</v>
      </c>
      <c r="T1029" s="184"/>
      <c r="V1029" s="140">
        <f t="shared" si="63"/>
        <v>7098</v>
      </c>
    </row>
    <row r="1030" spans="1:22" ht="14.15" hidden="1" customHeight="1">
      <c r="A1030" s="157">
        <v>217</v>
      </c>
      <c r="B1030" s="177" t="s">
        <v>57</v>
      </c>
      <c r="C1030" s="177"/>
      <c r="D1030" s="142" t="s">
        <v>172</v>
      </c>
      <c r="E1030" s="178" t="s">
        <v>979</v>
      </c>
      <c r="F1030" s="179" t="s">
        <v>1364</v>
      </c>
      <c r="G1030" s="179" t="s">
        <v>95</v>
      </c>
      <c r="H1030" s="179" t="s">
        <v>134</v>
      </c>
      <c r="I1030" s="191">
        <v>66.28</v>
      </c>
      <c r="J1030" s="495">
        <v>1</v>
      </c>
      <c r="K1030" s="495">
        <v>1</v>
      </c>
      <c r="L1030" s="181">
        <v>200</v>
      </c>
      <c r="M1030" s="181"/>
      <c r="N1030" s="182" t="e">
        <f t="shared" si="60"/>
        <v>#DIV/0!</v>
      </c>
      <c r="O1030" s="182">
        <f t="shared" si="61"/>
        <v>0</v>
      </c>
      <c r="P1030" s="182"/>
      <c r="Q1030" s="183">
        <f>IF(L1030="nio",0,IF(L1030&gt;0,VLOOKUP(G1030,'3-Productie normen'!A:M,VLOOKUP(L1030,'3-Productie normen'!N:P,2,FALSE),FALSE)))</f>
        <v>0</v>
      </c>
      <c r="R1030" s="183">
        <f t="shared" si="62"/>
        <v>0</v>
      </c>
      <c r="S1030" s="184">
        <f>VLOOKUP(G1030,'3-Productie normen'!A:M,11,FALSE)</f>
        <v>19332.940000000006</v>
      </c>
      <c r="T1030" s="184"/>
      <c r="V1030" s="140">
        <f t="shared" si="63"/>
        <v>13256</v>
      </c>
    </row>
    <row r="1031" spans="1:22" ht="14.15" hidden="1" customHeight="1">
      <c r="A1031" s="157">
        <v>218</v>
      </c>
      <c r="B1031" s="177" t="s">
        <v>57</v>
      </c>
      <c r="C1031" s="177"/>
      <c r="D1031" s="142" t="s">
        <v>172</v>
      </c>
      <c r="E1031" s="178" t="s">
        <v>981</v>
      </c>
      <c r="F1031" s="186" t="s">
        <v>1365</v>
      </c>
      <c r="G1031" s="186" t="s">
        <v>68</v>
      </c>
      <c r="H1031" s="179" t="s">
        <v>134</v>
      </c>
      <c r="I1031" s="191">
        <v>7.26</v>
      </c>
      <c r="J1031" s="495">
        <v>1</v>
      </c>
      <c r="K1031" s="495">
        <v>1</v>
      </c>
      <c r="L1031" s="181">
        <v>80</v>
      </c>
      <c r="M1031" s="181"/>
      <c r="N1031" s="182" t="e">
        <f t="shared" si="60"/>
        <v>#DIV/0!</v>
      </c>
      <c r="O1031" s="182">
        <f t="shared" si="61"/>
        <v>0</v>
      </c>
      <c r="P1031" s="182"/>
      <c r="Q1031" s="183">
        <f>IF(L1031="nio",0,IF(L1031&gt;0,VLOOKUP(G1031,'3-Productie normen'!A:M,VLOOKUP(L1031,'3-Productie normen'!N:P,2,FALSE),FALSE)))</f>
        <v>0</v>
      </c>
      <c r="R1031" s="183">
        <f t="shared" si="62"/>
        <v>0</v>
      </c>
      <c r="S1031" s="184">
        <f>VLOOKUP(G1031,'3-Productie normen'!A:M,11,FALSE)</f>
        <v>8925.0799999999981</v>
      </c>
      <c r="T1031" s="184"/>
      <c r="V1031" s="140">
        <f t="shared" si="63"/>
        <v>580.79999999999995</v>
      </c>
    </row>
    <row r="1032" spans="1:22" ht="14.15" hidden="1" customHeight="1">
      <c r="A1032" s="157">
        <v>219</v>
      </c>
      <c r="B1032" s="177" t="s">
        <v>57</v>
      </c>
      <c r="C1032" s="177"/>
      <c r="D1032" s="142" t="s">
        <v>172</v>
      </c>
      <c r="E1032" s="178" t="s">
        <v>1366</v>
      </c>
      <c r="F1032" s="187" t="s">
        <v>1365</v>
      </c>
      <c r="G1032" s="187" t="s">
        <v>68</v>
      </c>
      <c r="H1032" s="188" t="s">
        <v>134</v>
      </c>
      <c r="I1032" s="191">
        <v>24.61</v>
      </c>
      <c r="J1032" s="495">
        <v>1</v>
      </c>
      <c r="K1032" s="495">
        <v>1</v>
      </c>
      <c r="L1032" s="181">
        <v>80</v>
      </c>
      <c r="M1032" s="181"/>
      <c r="N1032" s="182" t="e">
        <f t="shared" si="60"/>
        <v>#DIV/0!</v>
      </c>
      <c r="O1032" s="182">
        <f t="shared" si="61"/>
        <v>0</v>
      </c>
      <c r="P1032" s="182"/>
      <c r="Q1032" s="183">
        <f>IF(L1032="nio",0,IF(L1032&gt;0,VLOOKUP(G1032,'3-Productie normen'!A:M,VLOOKUP(L1032,'3-Productie normen'!N:P,2,FALSE),FALSE)))</f>
        <v>0</v>
      </c>
      <c r="R1032" s="183">
        <f t="shared" si="62"/>
        <v>0</v>
      </c>
      <c r="S1032" s="184">
        <f>VLOOKUP(G1032,'3-Productie normen'!A:M,11,FALSE)</f>
        <v>8925.0799999999981</v>
      </c>
      <c r="T1032" s="184"/>
      <c r="V1032" s="140">
        <f t="shared" si="63"/>
        <v>1968.8</v>
      </c>
    </row>
    <row r="1033" spans="1:22" ht="14.15" hidden="1" customHeight="1">
      <c r="A1033" s="157">
        <v>220</v>
      </c>
      <c r="B1033" s="177" t="s">
        <v>57</v>
      </c>
      <c r="C1033" s="177"/>
      <c r="D1033" s="192" t="s">
        <v>172</v>
      </c>
      <c r="E1033" s="189" t="s">
        <v>982</v>
      </c>
      <c r="F1033" s="190" t="s">
        <v>592</v>
      </c>
      <c r="G1033" s="190" t="s">
        <v>95</v>
      </c>
      <c r="H1033" s="179" t="s">
        <v>134</v>
      </c>
      <c r="I1033" s="191">
        <v>65.400000000000006</v>
      </c>
      <c r="J1033" s="495">
        <v>1</v>
      </c>
      <c r="K1033" s="495">
        <v>1</v>
      </c>
      <c r="L1033" s="181">
        <v>200</v>
      </c>
      <c r="M1033" s="181"/>
      <c r="N1033" s="182" t="e">
        <f t="shared" ref="N1033:N1096" si="64">IF(L1033="nio",0,IF(L1033&gt;0,L1033*I1033/Q1033,0))*J1033</f>
        <v>#DIV/0!</v>
      </c>
      <c r="O1033" s="182">
        <f t="shared" ref="O1033:O1096" si="65">IF(M1033&gt;0,M1033*I1033/R1033,0)*K1033</f>
        <v>0</v>
      </c>
      <c r="P1033" s="182"/>
      <c r="Q1033" s="183">
        <f>IF(L1033="nio",0,IF(L1033&gt;0,VLOOKUP(G1033,'3-Productie normen'!A:M,VLOOKUP(L1033,'3-Productie normen'!N:P,2,FALSE),FALSE)))</f>
        <v>0</v>
      </c>
      <c r="R1033" s="183">
        <f t="shared" ref="R1033:R1096" si="66">IF(M1033&gt;0,Q1033*$R$7,0)</f>
        <v>0</v>
      </c>
      <c r="S1033" s="184">
        <f>VLOOKUP(G1033,'3-Productie normen'!A:M,11,FALSE)</f>
        <v>19332.940000000006</v>
      </c>
      <c r="T1033" s="184"/>
      <c r="V1033" s="140">
        <f t="shared" ref="V1033:V1096" si="67">SUM(L1033:M1033)*I1033</f>
        <v>13080.000000000002</v>
      </c>
    </row>
    <row r="1034" spans="1:22" ht="14.15" hidden="1" customHeight="1">
      <c r="A1034" s="157">
        <v>221</v>
      </c>
      <c r="B1034" s="177" t="s">
        <v>57</v>
      </c>
      <c r="C1034" s="177"/>
      <c r="D1034" s="142" t="s">
        <v>172</v>
      </c>
      <c r="E1034" s="178" t="s">
        <v>983</v>
      </c>
      <c r="F1034" s="179" t="s">
        <v>598</v>
      </c>
      <c r="G1034" s="179" t="s">
        <v>95</v>
      </c>
      <c r="H1034" s="179" t="s">
        <v>134</v>
      </c>
      <c r="I1034" s="191">
        <v>82.04</v>
      </c>
      <c r="J1034" s="495">
        <v>1</v>
      </c>
      <c r="K1034" s="495">
        <v>1</v>
      </c>
      <c r="L1034" s="181">
        <v>200</v>
      </c>
      <c r="M1034" s="181"/>
      <c r="N1034" s="182" t="e">
        <f t="shared" si="64"/>
        <v>#DIV/0!</v>
      </c>
      <c r="O1034" s="182">
        <f t="shared" si="65"/>
        <v>0</v>
      </c>
      <c r="P1034" s="182"/>
      <c r="Q1034" s="183">
        <f>IF(L1034="nio",0,IF(L1034&gt;0,VLOOKUP(G1034,'3-Productie normen'!A:M,VLOOKUP(L1034,'3-Productie normen'!N:P,2,FALSE),FALSE)))</f>
        <v>0</v>
      </c>
      <c r="R1034" s="183">
        <f t="shared" si="66"/>
        <v>0</v>
      </c>
      <c r="S1034" s="184">
        <f>VLOOKUP(G1034,'3-Productie normen'!A:M,11,FALSE)</f>
        <v>19332.940000000006</v>
      </c>
      <c r="T1034" s="184"/>
      <c r="V1034" s="140">
        <f t="shared" si="67"/>
        <v>16408</v>
      </c>
    </row>
    <row r="1035" spans="1:22" ht="14.15" hidden="1" customHeight="1">
      <c r="A1035" s="157">
        <v>222</v>
      </c>
      <c r="B1035" s="177" t="s">
        <v>57</v>
      </c>
      <c r="C1035" s="177"/>
      <c r="D1035" s="142" t="s">
        <v>172</v>
      </c>
      <c r="E1035" s="178" t="s">
        <v>1175</v>
      </c>
      <c r="F1035" s="137" t="s">
        <v>223</v>
      </c>
      <c r="G1035" s="137" t="s">
        <v>95</v>
      </c>
      <c r="H1035" s="179" t="s">
        <v>134</v>
      </c>
      <c r="I1035" s="191">
        <v>48.88</v>
      </c>
      <c r="J1035" s="495">
        <v>1</v>
      </c>
      <c r="K1035" s="495">
        <v>1</v>
      </c>
      <c r="L1035" s="181">
        <v>200</v>
      </c>
      <c r="M1035" s="181"/>
      <c r="N1035" s="182" t="e">
        <f t="shared" si="64"/>
        <v>#DIV/0!</v>
      </c>
      <c r="O1035" s="182">
        <f t="shared" si="65"/>
        <v>0</v>
      </c>
      <c r="P1035" s="182"/>
      <c r="Q1035" s="183">
        <f>IF(L1035="nio",0,IF(L1035&gt;0,VLOOKUP(G1035,'3-Productie normen'!A:M,VLOOKUP(L1035,'3-Productie normen'!N:P,2,FALSE),FALSE)))</f>
        <v>0</v>
      </c>
      <c r="R1035" s="183">
        <f t="shared" si="66"/>
        <v>0</v>
      </c>
      <c r="S1035" s="184">
        <f>VLOOKUP(G1035,'3-Productie normen'!A:M,11,FALSE)</f>
        <v>19332.940000000006</v>
      </c>
      <c r="T1035" s="184"/>
      <c r="V1035" s="140">
        <f t="shared" si="67"/>
        <v>9776</v>
      </c>
    </row>
    <row r="1036" spans="1:22" ht="14.15" hidden="1" customHeight="1">
      <c r="A1036" s="157">
        <v>223</v>
      </c>
      <c r="B1036" s="177" t="s">
        <v>57</v>
      </c>
      <c r="C1036" s="177"/>
      <c r="D1036" s="142" t="s">
        <v>172</v>
      </c>
      <c r="E1036" s="178" t="s">
        <v>984</v>
      </c>
      <c r="F1036" s="137" t="s">
        <v>1176</v>
      </c>
      <c r="G1036" s="137" t="s">
        <v>95</v>
      </c>
      <c r="H1036" s="179" t="s">
        <v>134</v>
      </c>
      <c r="I1036" s="191">
        <v>48.4</v>
      </c>
      <c r="J1036" s="495">
        <v>1</v>
      </c>
      <c r="K1036" s="495">
        <v>1</v>
      </c>
      <c r="L1036" s="181">
        <v>200</v>
      </c>
      <c r="M1036" s="181"/>
      <c r="N1036" s="182" t="e">
        <f t="shared" si="64"/>
        <v>#DIV/0!</v>
      </c>
      <c r="O1036" s="182">
        <f t="shared" si="65"/>
        <v>0</v>
      </c>
      <c r="P1036" s="182"/>
      <c r="Q1036" s="183">
        <f>IF(L1036="nio",0,IF(L1036&gt;0,VLOOKUP(G1036,'3-Productie normen'!A:M,VLOOKUP(L1036,'3-Productie normen'!N:P,2,FALSE),FALSE)))</f>
        <v>0</v>
      </c>
      <c r="R1036" s="183">
        <f t="shared" si="66"/>
        <v>0</v>
      </c>
      <c r="S1036" s="184">
        <f>VLOOKUP(G1036,'3-Productie normen'!A:M,11,FALSE)</f>
        <v>19332.940000000006</v>
      </c>
      <c r="T1036" s="184"/>
      <c r="V1036" s="140">
        <f t="shared" si="67"/>
        <v>9680</v>
      </c>
    </row>
    <row r="1037" spans="1:22" ht="14.15" hidden="1" customHeight="1">
      <c r="A1037" s="157">
        <v>224</v>
      </c>
      <c r="B1037" s="177" t="s">
        <v>57</v>
      </c>
      <c r="C1037" s="177"/>
      <c r="D1037" s="142" t="s">
        <v>172</v>
      </c>
      <c r="E1037" s="178" t="s">
        <v>986</v>
      </c>
      <c r="F1037" s="137" t="s">
        <v>592</v>
      </c>
      <c r="G1037" s="137" t="s">
        <v>95</v>
      </c>
      <c r="H1037" s="179" t="s">
        <v>134</v>
      </c>
      <c r="I1037" s="191">
        <v>48.91</v>
      </c>
      <c r="J1037" s="495">
        <v>1</v>
      </c>
      <c r="K1037" s="495">
        <v>1</v>
      </c>
      <c r="L1037" s="181">
        <v>200</v>
      </c>
      <c r="M1037" s="181"/>
      <c r="N1037" s="182" t="e">
        <f t="shared" si="64"/>
        <v>#DIV/0!</v>
      </c>
      <c r="O1037" s="182">
        <f t="shared" si="65"/>
        <v>0</v>
      </c>
      <c r="P1037" s="182"/>
      <c r="Q1037" s="183">
        <f>IF(L1037="nio",0,IF(L1037&gt;0,VLOOKUP(G1037,'3-Productie normen'!A:M,VLOOKUP(L1037,'3-Productie normen'!N:P,2,FALSE),FALSE)))</f>
        <v>0</v>
      </c>
      <c r="R1037" s="183">
        <f t="shared" si="66"/>
        <v>0</v>
      </c>
      <c r="S1037" s="184">
        <f>VLOOKUP(G1037,'3-Productie normen'!A:M,11,FALSE)</f>
        <v>19332.940000000006</v>
      </c>
      <c r="T1037" s="184"/>
      <c r="V1037" s="140">
        <f t="shared" si="67"/>
        <v>9782</v>
      </c>
    </row>
    <row r="1038" spans="1:22" ht="14.15" hidden="1" customHeight="1">
      <c r="A1038" s="157">
        <v>225</v>
      </c>
      <c r="B1038" s="177" t="s">
        <v>57</v>
      </c>
      <c r="C1038" s="177"/>
      <c r="D1038" s="142" t="s">
        <v>172</v>
      </c>
      <c r="E1038" s="178" t="s">
        <v>988</v>
      </c>
      <c r="F1038" s="137" t="s">
        <v>592</v>
      </c>
      <c r="G1038" s="137" t="s">
        <v>95</v>
      </c>
      <c r="H1038" s="179" t="s">
        <v>134</v>
      </c>
      <c r="I1038" s="191">
        <v>65.599999999999994</v>
      </c>
      <c r="J1038" s="495">
        <v>1</v>
      </c>
      <c r="K1038" s="495">
        <v>1</v>
      </c>
      <c r="L1038" s="181">
        <v>200</v>
      </c>
      <c r="M1038" s="181"/>
      <c r="N1038" s="182" t="e">
        <f t="shared" si="64"/>
        <v>#DIV/0!</v>
      </c>
      <c r="O1038" s="182">
        <f t="shared" si="65"/>
        <v>0</v>
      </c>
      <c r="P1038" s="182"/>
      <c r="Q1038" s="183">
        <f>IF(L1038="nio",0,IF(L1038&gt;0,VLOOKUP(G1038,'3-Productie normen'!A:M,VLOOKUP(L1038,'3-Productie normen'!N:P,2,FALSE),FALSE)))</f>
        <v>0</v>
      </c>
      <c r="R1038" s="183">
        <f t="shared" si="66"/>
        <v>0</v>
      </c>
      <c r="S1038" s="184">
        <f>VLOOKUP(G1038,'3-Productie normen'!A:M,11,FALSE)</f>
        <v>19332.940000000006</v>
      </c>
      <c r="T1038" s="184"/>
      <c r="V1038" s="140">
        <f t="shared" si="67"/>
        <v>13119.999999999998</v>
      </c>
    </row>
    <row r="1039" spans="1:22" ht="14.15" hidden="1" customHeight="1">
      <c r="A1039" s="157">
        <v>226</v>
      </c>
      <c r="B1039" s="177" t="s">
        <v>57</v>
      </c>
      <c r="C1039" s="177"/>
      <c r="D1039" s="142" t="s">
        <v>172</v>
      </c>
      <c r="E1039" s="178" t="s">
        <v>1177</v>
      </c>
      <c r="F1039" s="137" t="s">
        <v>592</v>
      </c>
      <c r="G1039" s="137" t="s">
        <v>95</v>
      </c>
      <c r="H1039" s="179" t="s">
        <v>131</v>
      </c>
      <c r="I1039" s="191">
        <v>41.01</v>
      </c>
      <c r="J1039" s="495">
        <v>1</v>
      </c>
      <c r="K1039" s="495">
        <v>1</v>
      </c>
      <c r="L1039" s="181">
        <v>200</v>
      </c>
      <c r="M1039" s="181"/>
      <c r="N1039" s="182" t="e">
        <f t="shared" si="64"/>
        <v>#DIV/0!</v>
      </c>
      <c r="O1039" s="182">
        <f t="shared" si="65"/>
        <v>0</v>
      </c>
      <c r="P1039" s="182"/>
      <c r="Q1039" s="183">
        <f>IF(L1039="nio",0,IF(L1039&gt;0,VLOOKUP(G1039,'3-Productie normen'!A:M,VLOOKUP(L1039,'3-Productie normen'!N:P,2,FALSE),FALSE)))</f>
        <v>0</v>
      </c>
      <c r="R1039" s="183">
        <f t="shared" si="66"/>
        <v>0</v>
      </c>
      <c r="S1039" s="184">
        <f>VLOOKUP(G1039,'3-Productie normen'!A:M,11,FALSE)</f>
        <v>19332.940000000006</v>
      </c>
      <c r="T1039" s="184"/>
      <c r="V1039" s="140">
        <f t="shared" si="67"/>
        <v>8202</v>
      </c>
    </row>
    <row r="1040" spans="1:22" ht="14.15" hidden="1" customHeight="1">
      <c r="A1040" s="157">
        <v>227</v>
      </c>
      <c r="B1040" s="177" t="s">
        <v>57</v>
      </c>
      <c r="C1040" s="177"/>
      <c r="D1040" s="142" t="s">
        <v>172</v>
      </c>
      <c r="E1040" s="178" t="s">
        <v>993</v>
      </c>
      <c r="F1040" s="137" t="s">
        <v>846</v>
      </c>
      <c r="G1040" s="134" t="s">
        <v>107</v>
      </c>
      <c r="H1040" s="179" t="s">
        <v>134</v>
      </c>
      <c r="I1040" s="180">
        <v>18.79</v>
      </c>
      <c r="J1040" s="495">
        <v>1</v>
      </c>
      <c r="K1040" s="495">
        <v>1</v>
      </c>
      <c r="L1040" s="531" t="s">
        <v>107</v>
      </c>
      <c r="M1040" s="181"/>
      <c r="N1040" s="182">
        <f t="shared" si="64"/>
        <v>0</v>
      </c>
      <c r="O1040" s="182">
        <f t="shared" si="65"/>
        <v>0</v>
      </c>
      <c r="P1040" s="182"/>
      <c r="Q1040" s="183">
        <f>IF(L1040="nio",0,IF(L1040&gt;0,VLOOKUP(G1040,'3-Productie normen'!A:M,VLOOKUP(L1040,'3-Productie normen'!N:P,2,FALSE),FALSE)))</f>
        <v>0</v>
      </c>
      <c r="R1040" s="183">
        <f t="shared" si="66"/>
        <v>0</v>
      </c>
      <c r="S1040" s="184">
        <f>VLOOKUP(G1040,'3-Productie normen'!A:M,10,FALSE)</f>
        <v>0</v>
      </c>
      <c r="T1040" s="184"/>
      <c r="V1040" s="140">
        <f t="shared" si="67"/>
        <v>0</v>
      </c>
    </row>
    <row r="1041" spans="1:22" ht="14.15" hidden="1" customHeight="1">
      <c r="A1041" s="157">
        <v>228</v>
      </c>
      <c r="B1041" s="177" t="s">
        <v>57</v>
      </c>
      <c r="C1041" s="177"/>
      <c r="D1041" s="142" t="s">
        <v>172</v>
      </c>
      <c r="E1041" s="178" t="s">
        <v>1180</v>
      </c>
      <c r="F1041" s="137" t="s">
        <v>1367</v>
      </c>
      <c r="G1041" s="137" t="s">
        <v>68</v>
      </c>
      <c r="H1041" s="179" t="s">
        <v>131</v>
      </c>
      <c r="I1041" s="191">
        <v>22.4</v>
      </c>
      <c r="J1041" s="495">
        <v>1</v>
      </c>
      <c r="K1041" s="495">
        <v>1</v>
      </c>
      <c r="L1041" s="181">
        <v>80</v>
      </c>
      <c r="M1041" s="181"/>
      <c r="N1041" s="182" t="e">
        <f t="shared" si="64"/>
        <v>#DIV/0!</v>
      </c>
      <c r="O1041" s="182">
        <f t="shared" si="65"/>
        <v>0</v>
      </c>
      <c r="P1041" s="182"/>
      <c r="Q1041" s="183">
        <f>IF(L1041="nio",0,IF(L1041&gt;0,VLOOKUP(G1041,'3-Productie normen'!A:M,VLOOKUP(L1041,'3-Productie normen'!N:P,2,FALSE),FALSE)))</f>
        <v>0</v>
      </c>
      <c r="R1041" s="183">
        <f t="shared" si="66"/>
        <v>0</v>
      </c>
      <c r="S1041" s="184">
        <f>VLOOKUP(G1041,'3-Productie normen'!A:M,11,FALSE)</f>
        <v>8925.0799999999981</v>
      </c>
      <c r="T1041" s="184"/>
      <c r="V1041" s="140">
        <f t="shared" si="67"/>
        <v>1792</v>
      </c>
    </row>
    <row r="1042" spans="1:22" ht="14.15" hidden="1" customHeight="1">
      <c r="A1042" s="157">
        <v>229</v>
      </c>
      <c r="B1042" s="177" t="s">
        <v>57</v>
      </c>
      <c r="C1042" s="177"/>
      <c r="D1042" s="142" t="s">
        <v>172</v>
      </c>
      <c r="E1042" s="178" t="s">
        <v>995</v>
      </c>
      <c r="F1042" s="137" t="s">
        <v>1368</v>
      </c>
      <c r="G1042" s="137" t="s">
        <v>68</v>
      </c>
      <c r="H1042" s="179" t="s">
        <v>131</v>
      </c>
      <c r="I1042" s="191">
        <v>27.46</v>
      </c>
      <c r="J1042" s="495">
        <v>1</v>
      </c>
      <c r="K1042" s="495">
        <v>1</v>
      </c>
      <c r="L1042" s="181">
        <v>80</v>
      </c>
      <c r="M1042" s="181"/>
      <c r="N1042" s="182" t="e">
        <f t="shared" si="64"/>
        <v>#DIV/0!</v>
      </c>
      <c r="O1042" s="182">
        <f t="shared" si="65"/>
        <v>0</v>
      </c>
      <c r="P1042" s="182"/>
      <c r="Q1042" s="183">
        <f>IF(L1042="nio",0,IF(L1042&gt;0,VLOOKUP(G1042,'3-Productie normen'!A:M,VLOOKUP(L1042,'3-Productie normen'!N:P,2,FALSE),FALSE)))</f>
        <v>0</v>
      </c>
      <c r="R1042" s="183">
        <f t="shared" si="66"/>
        <v>0</v>
      </c>
      <c r="S1042" s="184">
        <f>VLOOKUP(G1042,'3-Productie normen'!A:M,11,FALSE)</f>
        <v>8925.0799999999981</v>
      </c>
      <c r="T1042" s="184"/>
      <c r="V1042" s="140">
        <f t="shared" si="67"/>
        <v>2196.8000000000002</v>
      </c>
    </row>
    <row r="1043" spans="1:22" s="47" customFormat="1" ht="14.15" hidden="1" customHeight="1">
      <c r="A1043" s="157">
        <v>230</v>
      </c>
      <c r="B1043" s="177" t="s">
        <v>57</v>
      </c>
      <c r="C1043" s="177"/>
      <c r="D1043" s="142" t="s">
        <v>172</v>
      </c>
      <c r="E1043" s="178" t="s">
        <v>1369</v>
      </c>
      <c r="F1043" s="137" t="s">
        <v>592</v>
      </c>
      <c r="G1043" s="137" t="s">
        <v>95</v>
      </c>
      <c r="H1043" s="179" t="s">
        <v>134</v>
      </c>
      <c r="I1043" s="191">
        <v>87.81</v>
      </c>
      <c r="J1043" s="495">
        <v>1</v>
      </c>
      <c r="K1043" s="495">
        <v>1</v>
      </c>
      <c r="L1043" s="181">
        <v>200</v>
      </c>
      <c r="M1043" s="181"/>
      <c r="N1043" s="182" t="e">
        <f t="shared" si="64"/>
        <v>#DIV/0!</v>
      </c>
      <c r="O1043" s="182">
        <f t="shared" si="65"/>
        <v>0</v>
      </c>
      <c r="P1043" s="182"/>
      <c r="Q1043" s="183">
        <f>IF(L1043="nio",0,IF(L1043&gt;0,VLOOKUP(G1043,'3-Productie normen'!A:M,VLOOKUP(L1043,'3-Productie normen'!N:P,2,FALSE),FALSE)))</f>
        <v>0</v>
      </c>
      <c r="R1043" s="183">
        <f t="shared" si="66"/>
        <v>0</v>
      </c>
      <c r="S1043" s="184">
        <f>VLOOKUP(G1043,'3-Productie normen'!A:M,11,FALSE)</f>
        <v>19332.940000000006</v>
      </c>
      <c r="T1043" s="184"/>
      <c r="U1043" s="4"/>
      <c r="V1043" s="140">
        <f t="shared" si="67"/>
        <v>17562</v>
      </c>
    </row>
    <row r="1044" spans="1:22" ht="14.15" hidden="1" customHeight="1">
      <c r="A1044" s="157">
        <v>231</v>
      </c>
      <c r="B1044" s="177" t="s">
        <v>57</v>
      </c>
      <c r="C1044" s="177"/>
      <c r="D1044" s="142" t="s">
        <v>172</v>
      </c>
      <c r="E1044" s="178" t="s">
        <v>997</v>
      </c>
      <c r="F1044" s="137" t="s">
        <v>1370</v>
      </c>
      <c r="G1044" s="137" t="s">
        <v>95</v>
      </c>
      <c r="H1044" s="179" t="s">
        <v>134</v>
      </c>
      <c r="I1044" s="191">
        <v>87</v>
      </c>
      <c r="J1044" s="495">
        <v>1</v>
      </c>
      <c r="K1044" s="495">
        <v>1</v>
      </c>
      <c r="L1044" s="181">
        <v>200</v>
      </c>
      <c r="M1044" s="181"/>
      <c r="N1044" s="182" t="e">
        <f t="shared" si="64"/>
        <v>#DIV/0!</v>
      </c>
      <c r="O1044" s="182">
        <f t="shared" si="65"/>
        <v>0</v>
      </c>
      <c r="P1044" s="182"/>
      <c r="Q1044" s="183">
        <f>IF(L1044="nio",0,IF(L1044&gt;0,VLOOKUP(G1044,'3-Productie normen'!A:M,VLOOKUP(L1044,'3-Productie normen'!N:P,2,FALSE),FALSE)))</f>
        <v>0</v>
      </c>
      <c r="R1044" s="183">
        <f t="shared" si="66"/>
        <v>0</v>
      </c>
      <c r="S1044" s="184">
        <f>VLOOKUP(G1044,'3-Productie normen'!A:M,11,FALSE)</f>
        <v>19332.940000000006</v>
      </c>
      <c r="T1044" s="184"/>
      <c r="V1044" s="140">
        <f t="shared" si="67"/>
        <v>17400</v>
      </c>
    </row>
    <row r="1045" spans="1:22" ht="14.15" hidden="1" customHeight="1">
      <c r="A1045" s="157">
        <v>232</v>
      </c>
      <c r="B1045" s="177" t="s">
        <v>57</v>
      </c>
      <c r="C1045" s="177"/>
      <c r="D1045" s="142" t="s">
        <v>172</v>
      </c>
      <c r="E1045" s="178" t="s">
        <v>1371</v>
      </c>
      <c r="F1045" s="177" t="s">
        <v>592</v>
      </c>
      <c r="G1045" s="177" t="s">
        <v>95</v>
      </c>
      <c r="H1045" s="179" t="s">
        <v>134</v>
      </c>
      <c r="I1045" s="191">
        <v>86.63</v>
      </c>
      <c r="J1045" s="495">
        <v>1</v>
      </c>
      <c r="K1045" s="495">
        <v>1</v>
      </c>
      <c r="L1045" s="181">
        <v>200</v>
      </c>
      <c r="M1045" s="181"/>
      <c r="N1045" s="182" t="e">
        <f t="shared" si="64"/>
        <v>#DIV/0!</v>
      </c>
      <c r="O1045" s="182">
        <f t="shared" si="65"/>
        <v>0</v>
      </c>
      <c r="P1045" s="182"/>
      <c r="Q1045" s="183">
        <f>IF(L1045="nio",0,IF(L1045&gt;0,VLOOKUP(G1045,'3-Productie normen'!A:M,VLOOKUP(L1045,'3-Productie normen'!N:P,2,FALSE),FALSE)))</f>
        <v>0</v>
      </c>
      <c r="R1045" s="183">
        <f t="shared" si="66"/>
        <v>0</v>
      </c>
      <c r="S1045" s="184">
        <f>VLOOKUP(G1045,'3-Productie normen'!A:M,11,FALSE)</f>
        <v>19332.940000000006</v>
      </c>
      <c r="T1045" s="184"/>
      <c r="V1045" s="140">
        <f t="shared" si="67"/>
        <v>17326</v>
      </c>
    </row>
    <row r="1046" spans="1:22" ht="14.15" hidden="1" customHeight="1">
      <c r="A1046" s="157">
        <v>233</v>
      </c>
      <c r="B1046" s="177" t="s">
        <v>57</v>
      </c>
      <c r="C1046" s="177"/>
      <c r="D1046" s="142" t="s">
        <v>172</v>
      </c>
      <c r="E1046" s="178" t="s">
        <v>177</v>
      </c>
      <c r="F1046" s="177" t="s">
        <v>592</v>
      </c>
      <c r="G1046" s="177" t="s">
        <v>95</v>
      </c>
      <c r="H1046" s="179" t="s">
        <v>134</v>
      </c>
      <c r="I1046" s="191">
        <v>44.93</v>
      </c>
      <c r="J1046" s="495">
        <v>1</v>
      </c>
      <c r="K1046" s="495">
        <v>1</v>
      </c>
      <c r="L1046" s="181">
        <v>200</v>
      </c>
      <c r="M1046" s="181"/>
      <c r="N1046" s="182" t="e">
        <f t="shared" si="64"/>
        <v>#DIV/0!</v>
      </c>
      <c r="O1046" s="182">
        <f t="shared" si="65"/>
        <v>0</v>
      </c>
      <c r="P1046" s="182"/>
      <c r="Q1046" s="183">
        <f>IF(L1046="nio",0,IF(L1046&gt;0,VLOOKUP(G1046,'3-Productie normen'!A:M,VLOOKUP(L1046,'3-Productie normen'!N:P,2,FALSE),FALSE)))</f>
        <v>0</v>
      </c>
      <c r="R1046" s="183">
        <f t="shared" si="66"/>
        <v>0</v>
      </c>
      <c r="S1046" s="184">
        <f>VLOOKUP(G1046,'3-Productie normen'!A:M,11,FALSE)</f>
        <v>19332.940000000006</v>
      </c>
      <c r="T1046" s="184"/>
      <c r="V1046" s="140">
        <f t="shared" si="67"/>
        <v>8986</v>
      </c>
    </row>
    <row r="1047" spans="1:22" ht="14.15" hidden="1" customHeight="1">
      <c r="A1047" s="157">
        <v>234</v>
      </c>
      <c r="B1047" s="177" t="s">
        <v>57</v>
      </c>
      <c r="C1047" s="177"/>
      <c r="D1047" s="142" t="s">
        <v>172</v>
      </c>
      <c r="E1047" s="178" t="s">
        <v>831</v>
      </c>
      <c r="F1047" s="177" t="s">
        <v>205</v>
      </c>
      <c r="G1047" s="177" t="s">
        <v>68</v>
      </c>
      <c r="H1047" s="179" t="s">
        <v>131</v>
      </c>
      <c r="I1047" s="191">
        <v>19.14</v>
      </c>
      <c r="J1047" s="495">
        <v>1</v>
      </c>
      <c r="K1047" s="495">
        <v>1</v>
      </c>
      <c r="L1047" s="181">
        <v>80</v>
      </c>
      <c r="M1047" s="181"/>
      <c r="N1047" s="182" t="e">
        <f t="shared" si="64"/>
        <v>#DIV/0!</v>
      </c>
      <c r="O1047" s="182">
        <f t="shared" si="65"/>
        <v>0</v>
      </c>
      <c r="P1047" s="182"/>
      <c r="Q1047" s="183">
        <f>IF(L1047="nio",0,IF(L1047&gt;0,VLOOKUP(G1047,'3-Productie normen'!A:M,VLOOKUP(L1047,'3-Productie normen'!N:P,2,FALSE),FALSE)))</f>
        <v>0</v>
      </c>
      <c r="R1047" s="183">
        <f t="shared" si="66"/>
        <v>0</v>
      </c>
      <c r="S1047" s="184">
        <f>VLOOKUP(G1047,'3-Productie normen'!A:M,11,FALSE)</f>
        <v>8925.0799999999981</v>
      </c>
      <c r="T1047" s="184"/>
      <c r="V1047" s="140">
        <f t="shared" si="67"/>
        <v>1531.2</v>
      </c>
    </row>
    <row r="1048" spans="1:22" ht="14.15" hidden="1" customHeight="1">
      <c r="A1048" s="157">
        <v>235</v>
      </c>
      <c r="B1048" s="177" t="s">
        <v>57</v>
      </c>
      <c r="C1048" s="177"/>
      <c r="D1048" s="142" t="s">
        <v>521</v>
      </c>
      <c r="E1048" s="178" t="s">
        <v>1372</v>
      </c>
      <c r="F1048" s="179" t="s">
        <v>235</v>
      </c>
      <c r="G1048" s="179" t="s">
        <v>68</v>
      </c>
      <c r="H1048" s="179" t="s">
        <v>131</v>
      </c>
      <c r="I1048" s="191">
        <v>72.56</v>
      </c>
      <c r="J1048" s="495">
        <v>1</v>
      </c>
      <c r="K1048" s="495">
        <v>1</v>
      </c>
      <c r="L1048" s="181">
        <v>80</v>
      </c>
      <c r="M1048" s="181"/>
      <c r="N1048" s="182" t="e">
        <f t="shared" si="64"/>
        <v>#DIV/0!</v>
      </c>
      <c r="O1048" s="182">
        <f t="shared" si="65"/>
        <v>0</v>
      </c>
      <c r="P1048" s="182"/>
      <c r="Q1048" s="183">
        <f>IF(L1048="nio",0,IF(L1048&gt;0,VLOOKUP(G1048,'3-Productie normen'!A:M,VLOOKUP(L1048,'3-Productie normen'!N:P,2,FALSE),FALSE)))</f>
        <v>0</v>
      </c>
      <c r="R1048" s="183">
        <f t="shared" si="66"/>
        <v>0</v>
      </c>
      <c r="S1048" s="184">
        <f>VLOOKUP(G1048,'3-Productie normen'!A:M,11,FALSE)</f>
        <v>8925.0799999999981</v>
      </c>
      <c r="T1048" s="184"/>
      <c r="V1048" s="140">
        <f t="shared" si="67"/>
        <v>5804.8</v>
      </c>
    </row>
    <row r="1049" spans="1:22" ht="14.15" hidden="1" customHeight="1">
      <c r="A1049" s="157">
        <v>236</v>
      </c>
      <c r="B1049" s="177" t="s">
        <v>57</v>
      </c>
      <c r="C1049" s="177"/>
      <c r="D1049" s="142" t="s">
        <v>521</v>
      </c>
      <c r="E1049" s="178" t="s">
        <v>1373</v>
      </c>
      <c r="F1049" s="179" t="s">
        <v>592</v>
      </c>
      <c r="G1049" s="179" t="s">
        <v>95</v>
      </c>
      <c r="H1049" s="179" t="s">
        <v>134</v>
      </c>
      <c r="I1049" s="191">
        <v>47.95</v>
      </c>
      <c r="J1049" s="495">
        <v>1</v>
      </c>
      <c r="K1049" s="495">
        <v>1</v>
      </c>
      <c r="L1049" s="181">
        <v>200</v>
      </c>
      <c r="M1049" s="181"/>
      <c r="N1049" s="182" t="e">
        <f t="shared" si="64"/>
        <v>#DIV/0!</v>
      </c>
      <c r="O1049" s="182">
        <f t="shared" si="65"/>
        <v>0</v>
      </c>
      <c r="P1049" s="182"/>
      <c r="Q1049" s="183">
        <f>IF(L1049="nio",0,IF(L1049&gt;0,VLOOKUP(G1049,'3-Productie normen'!A:M,VLOOKUP(L1049,'3-Productie normen'!N:P,2,FALSE),FALSE)))</f>
        <v>0</v>
      </c>
      <c r="R1049" s="183">
        <f t="shared" si="66"/>
        <v>0</v>
      </c>
      <c r="S1049" s="184">
        <f>VLOOKUP(G1049,'3-Productie normen'!A:M,11,FALSE)</f>
        <v>19332.940000000006</v>
      </c>
      <c r="T1049" s="184"/>
      <c r="V1049" s="140">
        <f t="shared" si="67"/>
        <v>9590</v>
      </c>
    </row>
    <row r="1050" spans="1:22" ht="14.15" hidden="1" customHeight="1">
      <c r="A1050" s="157">
        <v>237</v>
      </c>
      <c r="B1050" s="177" t="s">
        <v>57</v>
      </c>
      <c r="C1050" s="177"/>
      <c r="D1050" s="142" t="s">
        <v>521</v>
      </c>
      <c r="E1050" s="178" t="s">
        <v>1374</v>
      </c>
      <c r="F1050" s="179" t="s">
        <v>592</v>
      </c>
      <c r="G1050" s="179" t="s">
        <v>95</v>
      </c>
      <c r="H1050" s="179" t="s">
        <v>134</v>
      </c>
      <c r="I1050" s="191">
        <v>64.98</v>
      </c>
      <c r="J1050" s="495">
        <v>1</v>
      </c>
      <c r="K1050" s="495">
        <v>1</v>
      </c>
      <c r="L1050" s="181">
        <v>200</v>
      </c>
      <c r="M1050" s="181"/>
      <c r="N1050" s="182" t="e">
        <f t="shared" si="64"/>
        <v>#DIV/0!</v>
      </c>
      <c r="O1050" s="182">
        <f t="shared" si="65"/>
        <v>0</v>
      </c>
      <c r="P1050" s="182"/>
      <c r="Q1050" s="183">
        <f>IF(L1050="nio",0,IF(L1050&gt;0,VLOOKUP(G1050,'3-Productie normen'!A:M,VLOOKUP(L1050,'3-Productie normen'!N:P,2,FALSE),FALSE)))</f>
        <v>0</v>
      </c>
      <c r="R1050" s="183">
        <f t="shared" si="66"/>
        <v>0</v>
      </c>
      <c r="S1050" s="184">
        <f>VLOOKUP(G1050,'3-Productie normen'!A:M,11,FALSE)</f>
        <v>19332.940000000006</v>
      </c>
      <c r="T1050" s="184"/>
      <c r="V1050" s="140">
        <f t="shared" si="67"/>
        <v>12996</v>
      </c>
    </row>
    <row r="1051" spans="1:22" ht="14.15" hidden="1" customHeight="1">
      <c r="A1051" s="157">
        <v>238</v>
      </c>
      <c r="B1051" s="177" t="s">
        <v>57</v>
      </c>
      <c r="C1051" s="177"/>
      <c r="D1051" s="142" t="s">
        <v>521</v>
      </c>
      <c r="E1051" s="178" t="s">
        <v>1375</v>
      </c>
      <c r="F1051" s="179" t="s">
        <v>1176</v>
      </c>
      <c r="G1051" s="179" t="s">
        <v>95</v>
      </c>
      <c r="H1051" s="179" t="s">
        <v>134</v>
      </c>
      <c r="I1051" s="191">
        <v>72.63</v>
      </c>
      <c r="J1051" s="495">
        <v>1</v>
      </c>
      <c r="K1051" s="495">
        <v>1</v>
      </c>
      <c r="L1051" s="181">
        <v>200</v>
      </c>
      <c r="M1051" s="181"/>
      <c r="N1051" s="182" t="e">
        <f t="shared" si="64"/>
        <v>#DIV/0!</v>
      </c>
      <c r="O1051" s="182">
        <f t="shared" si="65"/>
        <v>0</v>
      </c>
      <c r="P1051" s="182"/>
      <c r="Q1051" s="183">
        <f>IF(L1051="nio",0,IF(L1051&gt;0,VLOOKUP(G1051,'3-Productie normen'!A:M,VLOOKUP(L1051,'3-Productie normen'!N:P,2,FALSE),FALSE)))</f>
        <v>0</v>
      </c>
      <c r="R1051" s="183">
        <f t="shared" si="66"/>
        <v>0</v>
      </c>
      <c r="S1051" s="184">
        <f>VLOOKUP(G1051,'3-Productie normen'!A:M,11,FALSE)</f>
        <v>19332.940000000006</v>
      </c>
      <c r="T1051" s="184"/>
      <c r="V1051" s="140">
        <f t="shared" si="67"/>
        <v>14526</v>
      </c>
    </row>
    <row r="1052" spans="1:22" ht="14.15" hidden="1" customHeight="1">
      <c r="A1052" s="157">
        <v>239</v>
      </c>
      <c r="B1052" s="177" t="s">
        <v>57</v>
      </c>
      <c r="C1052" s="177"/>
      <c r="D1052" s="194" t="s">
        <v>521</v>
      </c>
      <c r="E1052" s="194" t="s">
        <v>1376</v>
      </c>
      <c r="F1052" s="194" t="s">
        <v>1377</v>
      </c>
      <c r="G1052" s="194" t="s">
        <v>101</v>
      </c>
      <c r="H1052" s="195" t="s">
        <v>134</v>
      </c>
      <c r="I1052" s="194">
        <v>51.23</v>
      </c>
      <c r="J1052" s="495">
        <v>1</v>
      </c>
      <c r="K1052" s="495">
        <v>1</v>
      </c>
      <c r="L1052" s="181">
        <v>200</v>
      </c>
      <c r="M1052" s="181"/>
      <c r="N1052" s="182" t="e">
        <f t="shared" si="64"/>
        <v>#DIV/0!</v>
      </c>
      <c r="O1052" s="182">
        <f t="shared" si="65"/>
        <v>0</v>
      </c>
      <c r="P1052" s="182"/>
      <c r="Q1052" s="183">
        <f>IF(L1052="nio",0,IF(L1052&gt;0,VLOOKUP(G1052,'3-Productie normen'!A:M,VLOOKUP(L1052,'3-Productie normen'!N:P,2,FALSE),FALSE)))</f>
        <v>0</v>
      </c>
      <c r="R1052" s="183">
        <f t="shared" si="66"/>
        <v>0</v>
      </c>
      <c r="S1052" s="184">
        <f>VLOOKUP(G1052,'3-Productie normen'!A:M,11,FALSE)</f>
        <v>8501.0999999999985</v>
      </c>
      <c r="T1052" s="184"/>
      <c r="V1052" s="140">
        <f t="shared" si="67"/>
        <v>10246</v>
      </c>
    </row>
    <row r="1053" spans="1:22" ht="14.15" hidden="1" customHeight="1">
      <c r="A1053" s="157">
        <v>240</v>
      </c>
      <c r="B1053" s="177" t="s">
        <v>57</v>
      </c>
      <c r="C1053" s="177"/>
      <c r="D1053" s="194" t="s">
        <v>521</v>
      </c>
      <c r="E1053" s="194" t="s">
        <v>1378</v>
      </c>
      <c r="F1053" s="194" t="s">
        <v>1379</v>
      </c>
      <c r="G1053" s="194" t="s">
        <v>95</v>
      </c>
      <c r="H1053" s="195" t="s">
        <v>134</v>
      </c>
      <c r="I1053" s="194">
        <v>77.34</v>
      </c>
      <c r="J1053" s="495">
        <v>1</v>
      </c>
      <c r="K1053" s="495">
        <v>1</v>
      </c>
      <c r="L1053" s="181">
        <v>200</v>
      </c>
      <c r="M1053" s="181"/>
      <c r="N1053" s="182" t="e">
        <f t="shared" si="64"/>
        <v>#DIV/0!</v>
      </c>
      <c r="O1053" s="182">
        <f t="shared" si="65"/>
        <v>0</v>
      </c>
      <c r="P1053" s="182"/>
      <c r="Q1053" s="183">
        <f>IF(L1053="nio",0,IF(L1053&gt;0,VLOOKUP(G1053,'3-Productie normen'!A:M,VLOOKUP(L1053,'3-Productie normen'!N:P,2,FALSE),FALSE)))</f>
        <v>0</v>
      </c>
      <c r="R1053" s="183">
        <f t="shared" si="66"/>
        <v>0</v>
      </c>
      <c r="S1053" s="184">
        <f>VLOOKUP(G1053,'3-Productie normen'!A:M,11,FALSE)</f>
        <v>19332.940000000006</v>
      </c>
      <c r="T1053" s="184"/>
      <c r="V1053" s="140">
        <f t="shared" si="67"/>
        <v>15468</v>
      </c>
    </row>
    <row r="1054" spans="1:22" ht="14.15" hidden="1" customHeight="1">
      <c r="A1054" s="157">
        <v>241</v>
      </c>
      <c r="B1054" s="177" t="s">
        <v>57</v>
      </c>
      <c r="C1054" s="177"/>
      <c r="D1054" s="194" t="s">
        <v>521</v>
      </c>
      <c r="E1054" s="194" t="s">
        <v>1380</v>
      </c>
      <c r="F1054" s="194" t="s">
        <v>846</v>
      </c>
      <c r="G1054" s="134" t="s">
        <v>107</v>
      </c>
      <c r="H1054" s="195" t="s">
        <v>134</v>
      </c>
      <c r="I1054" s="194">
        <v>18.760000000000002</v>
      </c>
      <c r="J1054" s="495">
        <v>1</v>
      </c>
      <c r="K1054" s="495">
        <v>1</v>
      </c>
      <c r="L1054" s="531" t="s">
        <v>107</v>
      </c>
      <c r="M1054" s="181"/>
      <c r="N1054" s="182">
        <f t="shared" si="64"/>
        <v>0</v>
      </c>
      <c r="O1054" s="182">
        <f t="shared" si="65"/>
        <v>0</v>
      </c>
      <c r="P1054" s="182"/>
      <c r="Q1054" s="183">
        <f>IF(L1054="nio",0,IF(L1054&gt;0,VLOOKUP(G1054,'3-Productie normen'!A:M,VLOOKUP(L1054,'3-Productie normen'!N:P,2,FALSE),FALSE)))</f>
        <v>0</v>
      </c>
      <c r="R1054" s="183">
        <f t="shared" si="66"/>
        <v>0</v>
      </c>
      <c r="S1054" s="184">
        <f>VLOOKUP(G1054,'3-Productie normen'!A:M,10,FALSE)</f>
        <v>0</v>
      </c>
      <c r="T1054" s="184"/>
      <c r="V1054" s="140">
        <f t="shared" si="67"/>
        <v>0</v>
      </c>
    </row>
    <row r="1055" spans="1:22" ht="14.15" hidden="1" customHeight="1">
      <c r="A1055" s="157">
        <v>242</v>
      </c>
      <c r="B1055" s="177" t="s">
        <v>57</v>
      </c>
      <c r="C1055" s="177"/>
      <c r="D1055" s="194" t="s">
        <v>521</v>
      </c>
      <c r="E1055" s="194" t="s">
        <v>1381</v>
      </c>
      <c r="F1055" s="194" t="s">
        <v>1382</v>
      </c>
      <c r="G1055" s="194" t="s">
        <v>101</v>
      </c>
      <c r="H1055" s="195" t="s">
        <v>134</v>
      </c>
      <c r="I1055" s="194">
        <v>130.34</v>
      </c>
      <c r="J1055" s="495">
        <v>1</v>
      </c>
      <c r="K1055" s="495">
        <v>1</v>
      </c>
      <c r="L1055" s="181">
        <v>200</v>
      </c>
      <c r="M1055" s="181"/>
      <c r="N1055" s="182" t="e">
        <f t="shared" si="64"/>
        <v>#DIV/0!</v>
      </c>
      <c r="O1055" s="182">
        <f t="shared" si="65"/>
        <v>0</v>
      </c>
      <c r="P1055" s="182"/>
      <c r="Q1055" s="183">
        <f>IF(L1055="nio",0,IF(L1055&gt;0,VLOOKUP(G1055,'3-Productie normen'!A:M,VLOOKUP(L1055,'3-Productie normen'!N:P,2,FALSE),FALSE)))</f>
        <v>0</v>
      </c>
      <c r="R1055" s="183">
        <f t="shared" si="66"/>
        <v>0</v>
      </c>
      <c r="S1055" s="184">
        <f>VLOOKUP(G1055,'3-Productie normen'!A:M,11,FALSE)</f>
        <v>8501.0999999999985</v>
      </c>
      <c r="T1055" s="184"/>
      <c r="V1055" s="140">
        <f t="shared" si="67"/>
        <v>26068</v>
      </c>
    </row>
    <row r="1056" spans="1:22" ht="14.15" hidden="1" customHeight="1">
      <c r="A1056" s="157">
        <v>243</v>
      </c>
      <c r="B1056" s="177" t="s">
        <v>57</v>
      </c>
      <c r="C1056" s="177"/>
      <c r="D1056" s="194" t="s">
        <v>521</v>
      </c>
      <c r="E1056" s="194" t="s">
        <v>1383</v>
      </c>
      <c r="F1056" s="194" t="s">
        <v>846</v>
      </c>
      <c r="G1056" s="134" t="s">
        <v>107</v>
      </c>
      <c r="H1056" s="195" t="s">
        <v>134</v>
      </c>
      <c r="I1056" s="194">
        <v>11.36</v>
      </c>
      <c r="J1056" s="495">
        <v>1</v>
      </c>
      <c r="K1056" s="495">
        <v>1</v>
      </c>
      <c r="L1056" s="531" t="s">
        <v>107</v>
      </c>
      <c r="M1056" s="181"/>
      <c r="N1056" s="182">
        <f t="shared" si="64"/>
        <v>0</v>
      </c>
      <c r="O1056" s="182">
        <f t="shared" si="65"/>
        <v>0</v>
      </c>
      <c r="P1056" s="182"/>
      <c r="Q1056" s="183">
        <f>IF(L1056="nio",0,IF(L1056&gt;0,VLOOKUP(G1056,'3-Productie normen'!A:M,VLOOKUP(L1056,'3-Productie normen'!N:P,2,FALSE),FALSE)))</f>
        <v>0</v>
      </c>
      <c r="R1056" s="183">
        <f t="shared" si="66"/>
        <v>0</v>
      </c>
      <c r="S1056" s="184">
        <f>VLOOKUP(G1056,'3-Productie normen'!A:M,10,FALSE)</f>
        <v>0</v>
      </c>
      <c r="T1056" s="184"/>
      <c r="V1056" s="140">
        <f t="shared" si="67"/>
        <v>0</v>
      </c>
    </row>
    <row r="1057" spans="1:22" ht="14.15" hidden="1" customHeight="1">
      <c r="A1057" s="157">
        <v>244</v>
      </c>
      <c r="B1057" s="177" t="s">
        <v>57</v>
      </c>
      <c r="C1057" s="177"/>
      <c r="D1057" s="194" t="s">
        <v>521</v>
      </c>
      <c r="E1057" s="194" t="s">
        <v>1384</v>
      </c>
      <c r="F1057" s="194" t="s">
        <v>1385</v>
      </c>
      <c r="G1057" s="194" t="s">
        <v>101</v>
      </c>
      <c r="H1057" s="194" t="s">
        <v>131</v>
      </c>
      <c r="I1057" s="194">
        <v>35.78</v>
      </c>
      <c r="J1057" s="495">
        <v>1</v>
      </c>
      <c r="K1057" s="495">
        <v>1</v>
      </c>
      <c r="L1057" s="181">
        <v>200</v>
      </c>
      <c r="M1057" s="181"/>
      <c r="N1057" s="182" t="e">
        <f t="shared" si="64"/>
        <v>#DIV/0!</v>
      </c>
      <c r="O1057" s="182">
        <f t="shared" si="65"/>
        <v>0</v>
      </c>
      <c r="P1057" s="182"/>
      <c r="Q1057" s="183">
        <f>IF(L1057="nio",0,IF(L1057&gt;0,VLOOKUP(G1057,'3-Productie normen'!A:M,VLOOKUP(L1057,'3-Productie normen'!N:P,2,FALSE),FALSE)))</f>
        <v>0</v>
      </c>
      <c r="R1057" s="183">
        <f t="shared" si="66"/>
        <v>0</v>
      </c>
      <c r="S1057" s="184">
        <f>VLOOKUP(G1057,'3-Productie normen'!A:M,11,FALSE)</f>
        <v>8501.0999999999985</v>
      </c>
      <c r="T1057" s="184"/>
      <c r="V1057" s="140">
        <f t="shared" si="67"/>
        <v>7156</v>
      </c>
    </row>
    <row r="1058" spans="1:22" ht="14.15" hidden="1" customHeight="1">
      <c r="A1058" s="157">
        <v>245</v>
      </c>
      <c r="B1058" s="177" t="s">
        <v>57</v>
      </c>
      <c r="C1058" s="177"/>
      <c r="D1058" s="194" t="s">
        <v>521</v>
      </c>
      <c r="E1058" s="194" t="s">
        <v>1386</v>
      </c>
      <c r="F1058" s="194" t="s">
        <v>1387</v>
      </c>
      <c r="G1058" s="194" t="s">
        <v>101</v>
      </c>
      <c r="H1058" s="194" t="s">
        <v>131</v>
      </c>
      <c r="I1058" s="194">
        <v>5.8</v>
      </c>
      <c r="J1058" s="495">
        <v>1</v>
      </c>
      <c r="K1058" s="495">
        <v>1</v>
      </c>
      <c r="L1058" s="181">
        <v>200</v>
      </c>
      <c r="M1058" s="181"/>
      <c r="N1058" s="182" t="e">
        <f t="shared" si="64"/>
        <v>#DIV/0!</v>
      </c>
      <c r="O1058" s="182">
        <f t="shared" si="65"/>
        <v>0</v>
      </c>
      <c r="P1058" s="182"/>
      <c r="Q1058" s="183">
        <f>IF(L1058="nio",0,IF(L1058&gt;0,VLOOKUP(G1058,'3-Productie normen'!A:M,VLOOKUP(L1058,'3-Productie normen'!N:P,2,FALSE),FALSE)))</f>
        <v>0</v>
      </c>
      <c r="R1058" s="183">
        <f t="shared" si="66"/>
        <v>0</v>
      </c>
      <c r="S1058" s="184">
        <f>VLOOKUP(G1058,'3-Productie normen'!A:M,11,FALSE)</f>
        <v>8501.0999999999985</v>
      </c>
      <c r="T1058" s="184"/>
      <c r="V1058" s="140">
        <f t="shared" si="67"/>
        <v>1160</v>
      </c>
    </row>
    <row r="1059" spans="1:22" ht="14.15" hidden="1" customHeight="1">
      <c r="A1059" s="157">
        <v>246</v>
      </c>
      <c r="B1059" s="177" t="s">
        <v>57</v>
      </c>
      <c r="C1059" s="177"/>
      <c r="D1059" s="194" t="s">
        <v>521</v>
      </c>
      <c r="E1059" s="194" t="s">
        <v>1388</v>
      </c>
      <c r="F1059" s="194" t="s">
        <v>1387</v>
      </c>
      <c r="G1059" s="194" t="s">
        <v>101</v>
      </c>
      <c r="H1059" s="194" t="s">
        <v>131</v>
      </c>
      <c r="I1059" s="194">
        <v>5.8</v>
      </c>
      <c r="J1059" s="495">
        <v>1</v>
      </c>
      <c r="K1059" s="495">
        <v>1</v>
      </c>
      <c r="L1059" s="181">
        <v>200</v>
      </c>
      <c r="M1059" s="181"/>
      <c r="N1059" s="182" t="e">
        <f t="shared" si="64"/>
        <v>#DIV/0!</v>
      </c>
      <c r="O1059" s="182">
        <f t="shared" si="65"/>
        <v>0</v>
      </c>
      <c r="P1059" s="182"/>
      <c r="Q1059" s="183">
        <f>IF(L1059="nio",0,IF(L1059&gt;0,VLOOKUP(G1059,'3-Productie normen'!A:M,VLOOKUP(L1059,'3-Productie normen'!N:P,2,FALSE),FALSE)))</f>
        <v>0</v>
      </c>
      <c r="R1059" s="183">
        <f t="shared" si="66"/>
        <v>0</v>
      </c>
      <c r="S1059" s="184">
        <f>VLOOKUP(G1059,'3-Productie normen'!A:M,11,FALSE)</f>
        <v>8501.0999999999985</v>
      </c>
      <c r="T1059" s="184"/>
      <c r="V1059" s="140">
        <f t="shared" si="67"/>
        <v>1160</v>
      </c>
    </row>
    <row r="1060" spans="1:22" ht="14.15" hidden="1" customHeight="1">
      <c r="A1060" s="157">
        <v>247</v>
      </c>
      <c r="B1060" s="177" t="s">
        <v>57</v>
      </c>
      <c r="C1060" s="177"/>
      <c r="D1060" s="194" t="s">
        <v>521</v>
      </c>
      <c r="E1060" s="194" t="s">
        <v>1389</v>
      </c>
      <c r="F1060" s="194" t="s">
        <v>1387</v>
      </c>
      <c r="G1060" s="194" t="s">
        <v>101</v>
      </c>
      <c r="H1060" s="194" t="s">
        <v>131</v>
      </c>
      <c r="I1060" s="194">
        <v>6.28</v>
      </c>
      <c r="J1060" s="495">
        <v>1</v>
      </c>
      <c r="K1060" s="495">
        <v>1</v>
      </c>
      <c r="L1060" s="181">
        <v>200</v>
      </c>
      <c r="M1060" s="181"/>
      <c r="N1060" s="182" t="e">
        <f t="shared" si="64"/>
        <v>#DIV/0!</v>
      </c>
      <c r="O1060" s="182">
        <f t="shared" si="65"/>
        <v>0</v>
      </c>
      <c r="P1060" s="182"/>
      <c r="Q1060" s="183">
        <f>IF(L1060="nio",0,IF(L1060&gt;0,VLOOKUP(G1060,'3-Productie normen'!A:M,VLOOKUP(L1060,'3-Productie normen'!N:P,2,FALSE),FALSE)))</f>
        <v>0</v>
      </c>
      <c r="R1060" s="183">
        <f t="shared" si="66"/>
        <v>0</v>
      </c>
      <c r="S1060" s="184">
        <f>VLOOKUP(G1060,'3-Productie normen'!A:M,11,FALSE)</f>
        <v>8501.0999999999985</v>
      </c>
      <c r="T1060" s="184"/>
      <c r="V1060" s="140">
        <f t="shared" si="67"/>
        <v>1256</v>
      </c>
    </row>
    <row r="1061" spans="1:22" ht="14.15" hidden="1" customHeight="1">
      <c r="A1061" s="157">
        <v>248</v>
      </c>
      <c r="B1061" s="177" t="s">
        <v>57</v>
      </c>
      <c r="C1061" s="177"/>
      <c r="D1061" s="194" t="s">
        <v>521</v>
      </c>
      <c r="E1061" s="194" t="s">
        <v>1390</v>
      </c>
      <c r="F1061" s="194" t="s">
        <v>1391</v>
      </c>
      <c r="G1061" s="194" t="s">
        <v>101</v>
      </c>
      <c r="H1061" s="194" t="s">
        <v>134</v>
      </c>
      <c r="I1061" s="194">
        <v>85.54</v>
      </c>
      <c r="J1061" s="495">
        <v>1</v>
      </c>
      <c r="K1061" s="495">
        <v>1</v>
      </c>
      <c r="L1061" s="181">
        <v>200</v>
      </c>
      <c r="M1061" s="181"/>
      <c r="N1061" s="182" t="e">
        <f t="shared" si="64"/>
        <v>#DIV/0!</v>
      </c>
      <c r="O1061" s="182">
        <f t="shared" si="65"/>
        <v>0</v>
      </c>
      <c r="P1061" s="182"/>
      <c r="Q1061" s="183">
        <f>IF(L1061="nio",0,IF(L1061&gt;0,VLOOKUP(G1061,'3-Productie normen'!A:M,VLOOKUP(L1061,'3-Productie normen'!N:P,2,FALSE),FALSE)))</f>
        <v>0</v>
      </c>
      <c r="R1061" s="183">
        <f t="shared" si="66"/>
        <v>0</v>
      </c>
      <c r="S1061" s="184">
        <f>VLOOKUP(G1061,'3-Productie normen'!A:M,11,FALSE)</f>
        <v>8501.0999999999985</v>
      </c>
      <c r="T1061" s="184"/>
      <c r="V1061" s="140">
        <f t="shared" si="67"/>
        <v>17108</v>
      </c>
    </row>
    <row r="1062" spans="1:22" ht="14.15" hidden="1" customHeight="1">
      <c r="A1062" s="157">
        <v>249</v>
      </c>
      <c r="B1062" s="177" t="s">
        <v>57</v>
      </c>
      <c r="C1062" s="177"/>
      <c r="D1062" s="194" t="s">
        <v>521</v>
      </c>
      <c r="E1062" s="194" t="s">
        <v>1392</v>
      </c>
      <c r="F1062" s="194" t="s">
        <v>846</v>
      </c>
      <c r="G1062" s="134" t="s">
        <v>107</v>
      </c>
      <c r="H1062" s="194" t="s">
        <v>134</v>
      </c>
      <c r="I1062" s="194">
        <v>6.83</v>
      </c>
      <c r="J1062" s="495">
        <v>1</v>
      </c>
      <c r="K1062" s="495">
        <v>1</v>
      </c>
      <c r="L1062" s="531" t="s">
        <v>107</v>
      </c>
      <c r="M1062" s="181"/>
      <c r="N1062" s="182">
        <f t="shared" si="64"/>
        <v>0</v>
      </c>
      <c r="O1062" s="182">
        <f t="shared" si="65"/>
        <v>0</v>
      </c>
      <c r="P1062" s="182"/>
      <c r="Q1062" s="183">
        <f>IF(L1062="nio",0,IF(L1062&gt;0,VLOOKUP(G1062,'3-Productie normen'!A:M,VLOOKUP(L1062,'3-Productie normen'!N:P,2,FALSE),FALSE)))</f>
        <v>0</v>
      </c>
      <c r="R1062" s="183">
        <f t="shared" si="66"/>
        <v>0</v>
      </c>
      <c r="S1062" s="184">
        <f>VLOOKUP(G1062,'3-Productie normen'!A:M,10,FALSE)</f>
        <v>0</v>
      </c>
      <c r="T1062" s="184"/>
      <c r="V1062" s="140">
        <f t="shared" si="67"/>
        <v>0</v>
      </c>
    </row>
    <row r="1063" spans="1:22" ht="14.15" hidden="1" customHeight="1">
      <c r="A1063" s="157">
        <v>250</v>
      </c>
      <c r="B1063" s="177" t="s">
        <v>57</v>
      </c>
      <c r="C1063" s="177"/>
      <c r="D1063" s="194" t="s">
        <v>521</v>
      </c>
      <c r="E1063" s="194" t="s">
        <v>1393</v>
      </c>
      <c r="F1063" s="194" t="s">
        <v>846</v>
      </c>
      <c r="G1063" s="134" t="s">
        <v>107</v>
      </c>
      <c r="H1063" s="194" t="s">
        <v>134</v>
      </c>
      <c r="I1063" s="194">
        <v>13.19</v>
      </c>
      <c r="J1063" s="495">
        <v>1</v>
      </c>
      <c r="K1063" s="495">
        <v>1</v>
      </c>
      <c r="L1063" s="531" t="s">
        <v>107</v>
      </c>
      <c r="M1063" s="181"/>
      <c r="N1063" s="182">
        <f t="shared" si="64"/>
        <v>0</v>
      </c>
      <c r="O1063" s="182">
        <f t="shared" si="65"/>
        <v>0</v>
      </c>
      <c r="P1063" s="182"/>
      <c r="Q1063" s="183">
        <f>IF(L1063="nio",0,IF(L1063&gt;0,VLOOKUP(G1063,'3-Productie normen'!A:M,VLOOKUP(L1063,'3-Productie normen'!N:P,2,FALSE),FALSE)))</f>
        <v>0</v>
      </c>
      <c r="R1063" s="183">
        <f t="shared" si="66"/>
        <v>0</v>
      </c>
      <c r="S1063" s="184">
        <f>VLOOKUP(G1063,'3-Productie normen'!A:M,10,FALSE)</f>
        <v>0</v>
      </c>
      <c r="T1063" s="184"/>
      <c r="V1063" s="140">
        <f t="shared" si="67"/>
        <v>0</v>
      </c>
    </row>
    <row r="1064" spans="1:22" ht="14.15" hidden="1" customHeight="1">
      <c r="A1064" s="157">
        <v>251</v>
      </c>
      <c r="B1064" s="177" t="s">
        <v>57</v>
      </c>
      <c r="C1064" s="177"/>
      <c r="D1064" s="194" t="s">
        <v>521</v>
      </c>
      <c r="E1064" s="194" t="s">
        <v>1394</v>
      </c>
      <c r="F1064" s="194" t="s">
        <v>1395</v>
      </c>
      <c r="G1064" s="134" t="s">
        <v>107</v>
      </c>
      <c r="H1064" s="194" t="s">
        <v>134</v>
      </c>
      <c r="I1064" s="194">
        <v>36.200000000000003</v>
      </c>
      <c r="J1064" s="495">
        <v>1</v>
      </c>
      <c r="K1064" s="495">
        <v>1</v>
      </c>
      <c r="L1064" s="531" t="s">
        <v>107</v>
      </c>
      <c r="M1064" s="181"/>
      <c r="N1064" s="182">
        <f t="shared" si="64"/>
        <v>0</v>
      </c>
      <c r="O1064" s="182">
        <f t="shared" si="65"/>
        <v>0</v>
      </c>
      <c r="P1064" s="182"/>
      <c r="Q1064" s="183">
        <f>IF(L1064="nio",0,IF(L1064&gt;0,VLOOKUP(G1064,'3-Productie normen'!A:M,VLOOKUP(L1064,'3-Productie normen'!N:P,2,FALSE),FALSE)))</f>
        <v>0</v>
      </c>
      <c r="R1064" s="183">
        <f t="shared" si="66"/>
        <v>0</v>
      </c>
      <c r="S1064" s="184">
        <f>VLOOKUP(G1064,'3-Productie normen'!A:M,10,FALSE)</f>
        <v>0</v>
      </c>
      <c r="T1064" s="184"/>
      <c r="V1064" s="140">
        <f t="shared" si="67"/>
        <v>0</v>
      </c>
    </row>
    <row r="1065" spans="1:22" ht="14.15" hidden="1" customHeight="1">
      <c r="A1065" s="157">
        <v>252</v>
      </c>
      <c r="B1065" s="177" t="s">
        <v>57</v>
      </c>
      <c r="C1065" s="177"/>
      <c r="D1065" s="194" t="s">
        <v>521</v>
      </c>
      <c r="E1065" s="194" t="s">
        <v>1396</v>
      </c>
      <c r="F1065" s="194" t="s">
        <v>1391</v>
      </c>
      <c r="G1065" s="194" t="s">
        <v>101</v>
      </c>
      <c r="H1065" s="194" t="s">
        <v>134</v>
      </c>
      <c r="I1065" s="194">
        <v>90.09</v>
      </c>
      <c r="J1065" s="495">
        <v>1</v>
      </c>
      <c r="K1065" s="495">
        <v>1</v>
      </c>
      <c r="L1065" s="181">
        <v>200</v>
      </c>
      <c r="M1065" s="181"/>
      <c r="N1065" s="182" t="e">
        <f t="shared" si="64"/>
        <v>#DIV/0!</v>
      </c>
      <c r="O1065" s="182">
        <f t="shared" si="65"/>
        <v>0</v>
      </c>
      <c r="P1065" s="182"/>
      <c r="Q1065" s="183">
        <f>IF(L1065="nio",0,IF(L1065&gt;0,VLOOKUP(G1065,'3-Productie normen'!A:M,VLOOKUP(L1065,'3-Productie normen'!N:P,2,FALSE),FALSE)))</f>
        <v>0</v>
      </c>
      <c r="R1065" s="183">
        <f t="shared" si="66"/>
        <v>0</v>
      </c>
      <c r="S1065" s="184">
        <f>VLOOKUP(G1065,'3-Productie normen'!A:M,11,FALSE)</f>
        <v>8501.0999999999985</v>
      </c>
      <c r="T1065" s="184"/>
      <c r="V1065" s="140">
        <f t="shared" si="67"/>
        <v>18018</v>
      </c>
    </row>
    <row r="1066" spans="1:22" ht="14.15" hidden="1" customHeight="1">
      <c r="A1066" s="157">
        <v>253</v>
      </c>
      <c r="B1066" s="177" t="s">
        <v>57</v>
      </c>
      <c r="C1066" s="177"/>
      <c r="D1066" s="194" t="s">
        <v>521</v>
      </c>
      <c r="E1066" s="194" t="s">
        <v>1397</v>
      </c>
      <c r="F1066" s="194" t="s">
        <v>592</v>
      </c>
      <c r="G1066" s="194" t="s">
        <v>101</v>
      </c>
      <c r="H1066" s="194" t="s">
        <v>134</v>
      </c>
      <c r="I1066" s="194">
        <v>24.99</v>
      </c>
      <c r="J1066" s="495">
        <v>1</v>
      </c>
      <c r="K1066" s="495">
        <v>1</v>
      </c>
      <c r="L1066" s="181">
        <v>200</v>
      </c>
      <c r="M1066" s="181"/>
      <c r="N1066" s="182" t="e">
        <f t="shared" si="64"/>
        <v>#DIV/0!</v>
      </c>
      <c r="O1066" s="182">
        <f t="shared" si="65"/>
        <v>0</v>
      </c>
      <c r="P1066" s="182"/>
      <c r="Q1066" s="183">
        <f>IF(L1066="nio",0,IF(L1066&gt;0,VLOOKUP(G1066,'3-Productie normen'!A:M,VLOOKUP(L1066,'3-Productie normen'!N:P,2,FALSE),FALSE)))</f>
        <v>0</v>
      </c>
      <c r="R1066" s="183">
        <f t="shared" si="66"/>
        <v>0</v>
      </c>
      <c r="S1066" s="184">
        <f>VLOOKUP(G1066,'3-Productie normen'!A:M,11,FALSE)</f>
        <v>8501.0999999999985</v>
      </c>
      <c r="T1066" s="184"/>
      <c r="V1066" s="140">
        <f t="shared" si="67"/>
        <v>4998</v>
      </c>
    </row>
    <row r="1067" spans="1:22" ht="14.15" hidden="1" customHeight="1">
      <c r="A1067" s="157">
        <v>254</v>
      </c>
      <c r="B1067" s="177" t="s">
        <v>57</v>
      </c>
      <c r="C1067" s="177"/>
      <c r="D1067" s="194" t="s">
        <v>521</v>
      </c>
      <c r="E1067" s="194" t="s">
        <v>1398</v>
      </c>
      <c r="F1067" s="194" t="s">
        <v>592</v>
      </c>
      <c r="G1067" s="194" t="s">
        <v>68</v>
      </c>
      <c r="H1067" s="194" t="s">
        <v>131</v>
      </c>
      <c r="I1067" s="194">
        <v>25.03</v>
      </c>
      <c r="J1067" s="495">
        <v>1</v>
      </c>
      <c r="K1067" s="495">
        <v>1</v>
      </c>
      <c r="L1067" s="181">
        <v>80</v>
      </c>
      <c r="M1067" s="181"/>
      <c r="N1067" s="182" t="e">
        <f t="shared" si="64"/>
        <v>#DIV/0!</v>
      </c>
      <c r="O1067" s="182">
        <f t="shared" si="65"/>
        <v>0</v>
      </c>
      <c r="P1067" s="182"/>
      <c r="Q1067" s="183">
        <f>IF(L1067="nio",0,IF(L1067&gt;0,VLOOKUP(G1067,'3-Productie normen'!A:M,VLOOKUP(L1067,'3-Productie normen'!N:P,2,FALSE),FALSE)))</f>
        <v>0</v>
      </c>
      <c r="R1067" s="183">
        <f t="shared" si="66"/>
        <v>0</v>
      </c>
      <c r="S1067" s="184">
        <f>VLOOKUP(G1067,'3-Productie normen'!A:M,11,FALSE)</f>
        <v>8925.0799999999981</v>
      </c>
      <c r="T1067" s="184"/>
      <c r="V1067" s="140">
        <f t="shared" si="67"/>
        <v>2002.4</v>
      </c>
    </row>
    <row r="1068" spans="1:22" ht="14.15" hidden="1" customHeight="1">
      <c r="A1068" s="157">
        <v>255</v>
      </c>
      <c r="B1068" s="177" t="s">
        <v>57</v>
      </c>
      <c r="C1068" s="177"/>
      <c r="D1068" s="194" t="s">
        <v>521</v>
      </c>
      <c r="E1068" s="194" t="s">
        <v>1399</v>
      </c>
      <c r="F1068" s="194" t="s">
        <v>1400</v>
      </c>
      <c r="G1068" s="194" t="s">
        <v>99</v>
      </c>
      <c r="H1068" s="194" t="s">
        <v>131</v>
      </c>
      <c r="I1068" s="194">
        <v>10.51</v>
      </c>
      <c r="J1068" s="495">
        <v>1</v>
      </c>
      <c r="K1068" s="495">
        <v>1</v>
      </c>
      <c r="L1068" s="181">
        <v>120</v>
      </c>
      <c r="M1068" s="181"/>
      <c r="N1068" s="182" t="e">
        <f t="shared" si="64"/>
        <v>#DIV/0!</v>
      </c>
      <c r="O1068" s="182">
        <f t="shared" si="65"/>
        <v>0</v>
      </c>
      <c r="P1068" s="182"/>
      <c r="Q1068" s="183">
        <f>IF(L1068="nio",0,IF(L1068&gt;0,VLOOKUP(G1068,'3-Productie normen'!A:M,VLOOKUP(L1068,'3-Productie normen'!N:P,2,FALSE),FALSE)))</f>
        <v>0</v>
      </c>
      <c r="R1068" s="183">
        <f t="shared" si="66"/>
        <v>0</v>
      </c>
      <c r="S1068" s="184">
        <f>VLOOKUP(G1068,'3-Productie normen'!A:M,11,FALSE)</f>
        <v>1634.0300000000004</v>
      </c>
      <c r="T1068" s="184"/>
      <c r="V1068" s="140">
        <f t="shared" si="67"/>
        <v>1261.2</v>
      </c>
    </row>
    <row r="1069" spans="1:22" ht="14.15" hidden="1" customHeight="1">
      <c r="A1069" s="157">
        <v>256</v>
      </c>
      <c r="B1069" s="177" t="s">
        <v>57</v>
      </c>
      <c r="C1069" s="177"/>
      <c r="D1069" s="194" t="s">
        <v>521</v>
      </c>
      <c r="E1069" s="194" t="s">
        <v>1401</v>
      </c>
      <c r="F1069" s="194" t="s">
        <v>1402</v>
      </c>
      <c r="G1069" s="194" t="s">
        <v>68</v>
      </c>
      <c r="H1069" s="194" t="s">
        <v>131</v>
      </c>
      <c r="I1069" s="194">
        <v>13.81</v>
      </c>
      <c r="J1069" s="495">
        <v>1</v>
      </c>
      <c r="K1069" s="495">
        <v>1</v>
      </c>
      <c r="L1069" s="181">
        <v>80</v>
      </c>
      <c r="M1069" s="181"/>
      <c r="N1069" s="182" t="e">
        <f t="shared" si="64"/>
        <v>#DIV/0!</v>
      </c>
      <c r="O1069" s="182">
        <f t="shared" si="65"/>
        <v>0</v>
      </c>
      <c r="P1069" s="182"/>
      <c r="Q1069" s="183">
        <f>IF(L1069="nio",0,IF(L1069&gt;0,VLOOKUP(G1069,'3-Productie normen'!A:M,VLOOKUP(L1069,'3-Productie normen'!N:P,2,FALSE),FALSE)))</f>
        <v>0</v>
      </c>
      <c r="R1069" s="183">
        <f t="shared" si="66"/>
        <v>0</v>
      </c>
      <c r="S1069" s="184">
        <f>VLOOKUP(G1069,'3-Productie normen'!A:M,11,FALSE)</f>
        <v>8925.0799999999981</v>
      </c>
      <c r="T1069" s="184"/>
      <c r="V1069" s="140">
        <f t="shared" si="67"/>
        <v>1104.8</v>
      </c>
    </row>
    <row r="1070" spans="1:22" ht="14.15" hidden="1" customHeight="1">
      <c r="A1070" s="157">
        <v>257</v>
      </c>
      <c r="B1070" s="177" t="s">
        <v>57</v>
      </c>
      <c r="C1070" s="177"/>
      <c r="D1070" s="194" t="s">
        <v>185</v>
      </c>
      <c r="E1070" s="194" t="s">
        <v>721</v>
      </c>
      <c r="F1070" s="194" t="s">
        <v>1403</v>
      </c>
      <c r="G1070" s="194" t="s">
        <v>88</v>
      </c>
      <c r="H1070" s="194" t="s">
        <v>1404</v>
      </c>
      <c r="I1070" s="194">
        <v>54.8</v>
      </c>
      <c r="J1070" s="495">
        <v>1</v>
      </c>
      <c r="K1070" s="495">
        <v>1</v>
      </c>
      <c r="L1070" s="181">
        <v>200</v>
      </c>
      <c r="M1070" s="181"/>
      <c r="N1070" s="182" t="e">
        <f t="shared" si="64"/>
        <v>#DIV/0!</v>
      </c>
      <c r="O1070" s="182">
        <f t="shared" si="65"/>
        <v>0</v>
      </c>
      <c r="P1070" s="182"/>
      <c r="Q1070" s="183">
        <f>IF(L1070="nio",0,IF(L1070&gt;0,VLOOKUP(G1070,'3-Productie normen'!A:M,VLOOKUP(L1070,'3-Productie normen'!N:P,2,FALSE),FALSE)))</f>
        <v>0</v>
      </c>
      <c r="R1070" s="183">
        <f t="shared" si="66"/>
        <v>0</v>
      </c>
      <c r="S1070" s="184">
        <f>VLOOKUP(G1070,'3-Productie normen'!A:M,11,FALSE)</f>
        <v>1661.59</v>
      </c>
      <c r="T1070" s="184"/>
      <c r="V1070" s="140">
        <f t="shared" si="67"/>
        <v>10960</v>
      </c>
    </row>
    <row r="1071" spans="1:22" ht="14.15" hidden="1" customHeight="1">
      <c r="A1071" s="157">
        <v>258</v>
      </c>
      <c r="B1071" s="177" t="s">
        <v>57</v>
      </c>
      <c r="C1071" s="177"/>
      <c r="D1071" s="194" t="s">
        <v>185</v>
      </c>
      <c r="E1071" s="194" t="s">
        <v>721</v>
      </c>
      <c r="F1071" s="194" t="s">
        <v>1403</v>
      </c>
      <c r="G1071" s="194" t="s">
        <v>88</v>
      </c>
      <c r="H1071" s="194" t="s">
        <v>288</v>
      </c>
      <c r="I1071" s="194">
        <v>1096.0999999999999</v>
      </c>
      <c r="J1071" s="495">
        <v>1</v>
      </c>
      <c r="K1071" s="495">
        <v>1</v>
      </c>
      <c r="L1071" s="181">
        <v>200</v>
      </c>
      <c r="M1071" s="181"/>
      <c r="N1071" s="182" t="e">
        <f t="shared" si="64"/>
        <v>#DIV/0!</v>
      </c>
      <c r="O1071" s="182">
        <f t="shared" si="65"/>
        <v>0</v>
      </c>
      <c r="P1071" s="182"/>
      <c r="Q1071" s="183">
        <f>IF(L1071="nio",0,IF(L1071&gt;0,VLOOKUP(G1071,'3-Productie normen'!A:M,VLOOKUP(L1071,'3-Productie normen'!N:P,2,FALSE),FALSE)))</f>
        <v>0</v>
      </c>
      <c r="R1071" s="183">
        <f t="shared" si="66"/>
        <v>0</v>
      </c>
      <c r="S1071" s="184">
        <f>VLOOKUP(G1071,'3-Productie normen'!A:M,11,FALSE)</f>
        <v>1661.59</v>
      </c>
      <c r="T1071" s="184"/>
      <c r="V1071" s="140">
        <f t="shared" si="67"/>
        <v>219219.99999999997</v>
      </c>
    </row>
    <row r="1072" spans="1:22" ht="14.15" hidden="1" customHeight="1">
      <c r="A1072" s="157">
        <v>259</v>
      </c>
      <c r="B1072" s="177" t="s">
        <v>57</v>
      </c>
      <c r="C1072" s="177"/>
      <c r="D1072" s="194" t="s">
        <v>188</v>
      </c>
      <c r="E1072" s="196" t="s">
        <v>1405</v>
      </c>
      <c r="F1072" s="196" t="s">
        <v>1406</v>
      </c>
      <c r="G1072" s="196" t="s">
        <v>68</v>
      </c>
      <c r="H1072" s="194" t="s">
        <v>131</v>
      </c>
      <c r="I1072" s="194">
        <v>61.45</v>
      </c>
      <c r="J1072" s="495">
        <v>1</v>
      </c>
      <c r="K1072" s="495">
        <v>1</v>
      </c>
      <c r="L1072" s="181">
        <v>80</v>
      </c>
      <c r="M1072" s="181"/>
      <c r="N1072" s="182" t="e">
        <f t="shared" si="64"/>
        <v>#DIV/0!</v>
      </c>
      <c r="O1072" s="182">
        <f t="shared" si="65"/>
        <v>0</v>
      </c>
      <c r="P1072" s="182"/>
      <c r="Q1072" s="183">
        <f>IF(L1072="nio",0,IF(L1072&gt;0,VLOOKUP(G1072,'3-Productie normen'!A:M,VLOOKUP(L1072,'3-Productie normen'!N:P,2,FALSE),FALSE)))</f>
        <v>0</v>
      </c>
      <c r="R1072" s="183">
        <f t="shared" si="66"/>
        <v>0</v>
      </c>
      <c r="S1072" s="184">
        <f>VLOOKUP(G1072,'3-Productie normen'!A:M,11,FALSE)</f>
        <v>8925.0799999999981</v>
      </c>
      <c r="T1072" s="184"/>
      <c r="V1072" s="140">
        <f t="shared" si="67"/>
        <v>4916</v>
      </c>
    </row>
    <row r="1073" spans="1:22" ht="14.15" hidden="1" customHeight="1">
      <c r="A1073" s="157">
        <v>260</v>
      </c>
      <c r="B1073" s="177" t="s">
        <v>57</v>
      </c>
      <c r="C1073" s="177"/>
      <c r="D1073" s="194" t="s">
        <v>188</v>
      </c>
      <c r="E1073" s="194" t="s">
        <v>191</v>
      </c>
      <c r="F1073" s="194" t="s">
        <v>1407</v>
      </c>
      <c r="G1073" s="194" t="s">
        <v>68</v>
      </c>
      <c r="H1073" s="194" t="s">
        <v>131</v>
      </c>
      <c r="I1073" s="194">
        <v>31.47</v>
      </c>
      <c r="J1073" s="495">
        <v>1</v>
      </c>
      <c r="K1073" s="495">
        <v>1</v>
      </c>
      <c r="L1073" s="181">
        <v>80</v>
      </c>
      <c r="M1073" s="181"/>
      <c r="N1073" s="182" t="e">
        <f t="shared" si="64"/>
        <v>#DIV/0!</v>
      </c>
      <c r="O1073" s="182">
        <f t="shared" si="65"/>
        <v>0</v>
      </c>
      <c r="P1073" s="182"/>
      <c r="Q1073" s="183">
        <f>IF(L1073="nio",0,IF(L1073&gt;0,VLOOKUP(G1073,'3-Productie normen'!A:M,VLOOKUP(L1073,'3-Productie normen'!N:P,2,FALSE),FALSE)))</f>
        <v>0</v>
      </c>
      <c r="R1073" s="183">
        <f t="shared" si="66"/>
        <v>0</v>
      </c>
      <c r="S1073" s="184">
        <f>VLOOKUP(G1073,'3-Productie normen'!A:M,11,FALSE)</f>
        <v>8925.0799999999981</v>
      </c>
      <c r="T1073" s="184"/>
      <c r="V1073" s="140">
        <f t="shared" si="67"/>
        <v>2517.6</v>
      </c>
    </row>
    <row r="1074" spans="1:22" ht="14.15" hidden="1" customHeight="1">
      <c r="A1074" s="157">
        <v>261</v>
      </c>
      <c r="B1074" s="177" t="s">
        <v>57</v>
      </c>
      <c r="C1074" s="177"/>
      <c r="D1074" s="194" t="s">
        <v>213</v>
      </c>
      <c r="E1074" s="194" t="s">
        <v>629</v>
      </c>
      <c r="F1074" s="194" t="s">
        <v>133</v>
      </c>
      <c r="G1074" s="194" t="s">
        <v>68</v>
      </c>
      <c r="H1074" s="194" t="s">
        <v>134</v>
      </c>
      <c r="I1074" s="194">
        <v>103</v>
      </c>
      <c r="J1074" s="495">
        <v>1</v>
      </c>
      <c r="K1074" s="495">
        <v>1</v>
      </c>
      <c r="L1074" s="181">
        <v>80</v>
      </c>
      <c r="M1074" s="181"/>
      <c r="N1074" s="182" t="e">
        <f t="shared" si="64"/>
        <v>#DIV/0!</v>
      </c>
      <c r="O1074" s="182">
        <f t="shared" si="65"/>
        <v>0</v>
      </c>
      <c r="P1074" s="182"/>
      <c r="Q1074" s="183">
        <f>IF(L1074="nio",0,IF(L1074&gt;0,VLOOKUP(G1074,'3-Productie normen'!A:M,VLOOKUP(L1074,'3-Productie normen'!N:P,2,FALSE),FALSE)))</f>
        <v>0</v>
      </c>
      <c r="R1074" s="183">
        <f t="shared" si="66"/>
        <v>0</v>
      </c>
      <c r="S1074" s="184">
        <f>VLOOKUP(G1074,'3-Productie normen'!A:M,11,FALSE)</f>
        <v>8925.0799999999981</v>
      </c>
      <c r="T1074" s="184"/>
      <c r="V1074" s="140">
        <f t="shared" si="67"/>
        <v>8240</v>
      </c>
    </row>
    <row r="1075" spans="1:22" ht="14.15" hidden="1" customHeight="1">
      <c r="A1075" s="157">
        <v>262</v>
      </c>
      <c r="B1075" s="177" t="s">
        <v>57</v>
      </c>
      <c r="C1075" s="177"/>
      <c r="D1075" s="194" t="s">
        <v>213</v>
      </c>
      <c r="E1075" s="194" t="s">
        <v>630</v>
      </c>
      <c r="F1075" s="194" t="s">
        <v>1408</v>
      </c>
      <c r="G1075" s="194" t="s">
        <v>68</v>
      </c>
      <c r="H1075" s="194" t="s">
        <v>134</v>
      </c>
      <c r="I1075" s="194">
        <v>27.46</v>
      </c>
      <c r="J1075" s="495">
        <v>1</v>
      </c>
      <c r="K1075" s="495">
        <v>1</v>
      </c>
      <c r="L1075" s="181">
        <v>80</v>
      </c>
      <c r="M1075" s="181"/>
      <c r="N1075" s="182" t="e">
        <f t="shared" si="64"/>
        <v>#DIV/0!</v>
      </c>
      <c r="O1075" s="182">
        <f t="shared" si="65"/>
        <v>0</v>
      </c>
      <c r="P1075" s="182"/>
      <c r="Q1075" s="183">
        <f>IF(L1075="nio",0,IF(L1075&gt;0,VLOOKUP(G1075,'3-Productie normen'!A:M,VLOOKUP(L1075,'3-Productie normen'!N:P,2,FALSE),FALSE)))</f>
        <v>0</v>
      </c>
      <c r="R1075" s="183">
        <f t="shared" si="66"/>
        <v>0</v>
      </c>
      <c r="S1075" s="184">
        <f>VLOOKUP(G1075,'3-Productie normen'!A:M,11,FALSE)</f>
        <v>8925.0799999999981</v>
      </c>
      <c r="T1075" s="184"/>
      <c r="V1075" s="140">
        <f t="shared" si="67"/>
        <v>2196.8000000000002</v>
      </c>
    </row>
    <row r="1076" spans="1:22" ht="14.15" hidden="1" customHeight="1">
      <c r="A1076" s="157">
        <v>263</v>
      </c>
      <c r="B1076" s="177" t="s">
        <v>57</v>
      </c>
      <c r="C1076" s="177"/>
      <c r="D1076" s="194" t="s">
        <v>213</v>
      </c>
      <c r="E1076" s="194" t="s">
        <v>850</v>
      </c>
      <c r="F1076" s="194" t="s">
        <v>570</v>
      </c>
      <c r="G1076" s="498" t="s">
        <v>86</v>
      </c>
      <c r="H1076" s="194" t="s">
        <v>288</v>
      </c>
      <c r="I1076" s="521">
        <v>700.88</v>
      </c>
      <c r="J1076" s="495">
        <v>1</v>
      </c>
      <c r="K1076" s="495">
        <v>1</v>
      </c>
      <c r="L1076" s="181">
        <v>200</v>
      </c>
      <c r="M1076" s="181"/>
      <c r="N1076" s="182" t="e">
        <f t="shared" si="64"/>
        <v>#DIV/0!</v>
      </c>
      <c r="O1076" s="182">
        <f t="shared" si="65"/>
        <v>0</v>
      </c>
      <c r="P1076" s="182"/>
      <c r="Q1076" s="183">
        <f>IF(L1076="nio",0,IF(L1076&gt;0,VLOOKUP(G1076,'3-Productie normen'!A:M,VLOOKUP(L1076,'3-Productie normen'!N:P,2,FALSE),FALSE)))</f>
        <v>0</v>
      </c>
      <c r="R1076" s="183">
        <f t="shared" si="66"/>
        <v>0</v>
      </c>
      <c r="S1076" s="184">
        <f>VLOOKUP(G1076,'3-Productie normen'!A:M,11,FALSE)</f>
        <v>3036.6500000000005</v>
      </c>
      <c r="T1076" s="184"/>
      <c r="V1076" s="140">
        <f t="shared" si="67"/>
        <v>140176</v>
      </c>
    </row>
    <row r="1077" spans="1:22" ht="14.15" hidden="1" customHeight="1">
      <c r="A1077" s="157">
        <v>264</v>
      </c>
      <c r="B1077" s="177" t="s">
        <v>57</v>
      </c>
      <c r="C1077" s="177"/>
      <c r="D1077" s="194" t="s">
        <v>213</v>
      </c>
      <c r="E1077" s="194" t="s">
        <v>731</v>
      </c>
      <c r="F1077" s="194" t="s">
        <v>1409</v>
      </c>
      <c r="G1077" s="134" t="s">
        <v>107</v>
      </c>
      <c r="H1077" s="520" t="s">
        <v>288</v>
      </c>
      <c r="I1077" s="523">
        <v>129.88</v>
      </c>
      <c r="J1077" s="495">
        <v>1</v>
      </c>
      <c r="K1077" s="495">
        <v>1</v>
      </c>
      <c r="L1077" s="531" t="s">
        <v>107</v>
      </c>
      <c r="M1077" s="181"/>
      <c r="N1077" s="182">
        <f t="shared" si="64"/>
        <v>0</v>
      </c>
      <c r="O1077" s="182">
        <f t="shared" si="65"/>
        <v>0</v>
      </c>
      <c r="P1077" s="182"/>
      <c r="Q1077" s="183">
        <f>IF(L1077="nio",0,IF(L1077&gt;0,VLOOKUP(G1077,'3-Productie normen'!A:M,VLOOKUP(L1077,'3-Productie normen'!N:P,2,FALSE),FALSE)))</f>
        <v>0</v>
      </c>
      <c r="R1077" s="183">
        <f t="shared" si="66"/>
        <v>0</v>
      </c>
      <c r="S1077" s="184">
        <f>VLOOKUP(G1077,'3-Productie normen'!A:M,10,FALSE)</f>
        <v>0</v>
      </c>
      <c r="T1077" s="184"/>
      <c r="V1077" s="140">
        <f t="shared" si="67"/>
        <v>0</v>
      </c>
    </row>
    <row r="1078" spans="1:22" ht="14.15" hidden="1" customHeight="1">
      <c r="A1078" s="157">
        <v>265</v>
      </c>
      <c r="B1078" s="177" t="s">
        <v>57</v>
      </c>
      <c r="C1078" s="177"/>
      <c r="D1078" s="194" t="s">
        <v>213</v>
      </c>
      <c r="E1078" s="194" t="s">
        <v>1410</v>
      </c>
      <c r="F1078" s="194" t="s">
        <v>1411</v>
      </c>
      <c r="G1078" s="134" t="s">
        <v>107</v>
      </c>
      <c r="H1078" s="520" t="s">
        <v>288</v>
      </c>
      <c r="I1078" s="523">
        <v>3.51</v>
      </c>
      <c r="J1078" s="495">
        <v>1</v>
      </c>
      <c r="K1078" s="495">
        <v>1</v>
      </c>
      <c r="L1078" s="531" t="s">
        <v>107</v>
      </c>
      <c r="M1078" s="181"/>
      <c r="N1078" s="182">
        <f t="shared" si="64"/>
        <v>0</v>
      </c>
      <c r="O1078" s="182">
        <f t="shared" si="65"/>
        <v>0</v>
      </c>
      <c r="P1078" s="182"/>
      <c r="Q1078" s="183">
        <f>IF(L1078="nio",0,IF(L1078&gt;0,VLOOKUP(G1078,'3-Productie normen'!A:M,VLOOKUP(L1078,'3-Productie normen'!N:P,2,FALSE),FALSE)))</f>
        <v>0</v>
      </c>
      <c r="R1078" s="183">
        <f t="shared" si="66"/>
        <v>0</v>
      </c>
      <c r="S1078" s="184">
        <f>VLOOKUP(G1078,'3-Productie normen'!A:M,10,FALSE)</f>
        <v>0</v>
      </c>
      <c r="T1078" s="184"/>
      <c r="V1078" s="140">
        <f t="shared" si="67"/>
        <v>0</v>
      </c>
    </row>
    <row r="1079" spans="1:22" ht="14.15" hidden="1" customHeight="1">
      <c r="A1079" s="157">
        <v>266</v>
      </c>
      <c r="B1079" s="177" t="s">
        <v>57</v>
      </c>
      <c r="C1079" s="177"/>
      <c r="D1079" s="194" t="s">
        <v>213</v>
      </c>
      <c r="E1079" s="194" t="s">
        <v>1412</v>
      </c>
      <c r="F1079" s="194" t="s">
        <v>1413</v>
      </c>
      <c r="G1079" s="134" t="s">
        <v>107</v>
      </c>
      <c r="H1079" s="520" t="s">
        <v>288</v>
      </c>
      <c r="I1079" s="523">
        <v>6.79</v>
      </c>
      <c r="J1079" s="495">
        <v>1</v>
      </c>
      <c r="K1079" s="495">
        <v>1</v>
      </c>
      <c r="L1079" s="531" t="s">
        <v>107</v>
      </c>
      <c r="M1079" s="181"/>
      <c r="N1079" s="182">
        <f t="shared" si="64"/>
        <v>0</v>
      </c>
      <c r="O1079" s="182">
        <f t="shared" si="65"/>
        <v>0</v>
      </c>
      <c r="P1079" s="182"/>
      <c r="Q1079" s="183">
        <f>IF(L1079="nio",0,IF(L1079&gt;0,VLOOKUP(G1079,'3-Productie normen'!A:M,VLOOKUP(L1079,'3-Productie normen'!N:P,2,FALSE),FALSE)))</f>
        <v>0</v>
      </c>
      <c r="R1079" s="183">
        <f t="shared" si="66"/>
        <v>0</v>
      </c>
      <c r="S1079" s="184">
        <f>VLOOKUP(G1079,'3-Productie normen'!A:M,10,FALSE)</f>
        <v>0</v>
      </c>
      <c r="T1079" s="184"/>
      <c r="V1079" s="140">
        <f t="shared" si="67"/>
        <v>0</v>
      </c>
    </row>
    <row r="1080" spans="1:22" ht="14.15" hidden="1" customHeight="1">
      <c r="A1080" s="157">
        <v>267</v>
      </c>
      <c r="B1080" s="177" t="s">
        <v>57</v>
      </c>
      <c r="C1080" s="177"/>
      <c r="D1080" s="194" t="s">
        <v>213</v>
      </c>
      <c r="E1080" s="194" t="s">
        <v>1414</v>
      </c>
      <c r="F1080" s="194" t="s">
        <v>846</v>
      </c>
      <c r="G1080" s="134" t="s">
        <v>107</v>
      </c>
      <c r="H1080" s="520" t="s">
        <v>288</v>
      </c>
      <c r="I1080" s="523">
        <v>7.32</v>
      </c>
      <c r="J1080" s="495">
        <v>1</v>
      </c>
      <c r="K1080" s="495">
        <v>1</v>
      </c>
      <c r="L1080" s="531" t="s">
        <v>107</v>
      </c>
      <c r="M1080" s="181"/>
      <c r="N1080" s="182">
        <f t="shared" si="64"/>
        <v>0</v>
      </c>
      <c r="O1080" s="182">
        <f t="shared" si="65"/>
        <v>0</v>
      </c>
      <c r="P1080" s="182"/>
      <c r="Q1080" s="183">
        <f>IF(L1080="nio",0,IF(L1080&gt;0,VLOOKUP(G1080,'3-Productie normen'!A:M,VLOOKUP(L1080,'3-Productie normen'!N:P,2,FALSE),FALSE)))</f>
        <v>0</v>
      </c>
      <c r="R1080" s="183">
        <f t="shared" si="66"/>
        <v>0</v>
      </c>
      <c r="S1080" s="184">
        <f>VLOOKUP(G1080,'3-Productie normen'!A:M,10,FALSE)</f>
        <v>0</v>
      </c>
      <c r="T1080" s="184"/>
      <c r="V1080" s="140">
        <f t="shared" si="67"/>
        <v>0</v>
      </c>
    </row>
    <row r="1081" spans="1:22" ht="14.15" hidden="1" customHeight="1">
      <c r="A1081" s="157">
        <v>268</v>
      </c>
      <c r="B1081" s="177" t="s">
        <v>57</v>
      </c>
      <c r="C1081" s="177"/>
      <c r="D1081" s="194" t="s">
        <v>213</v>
      </c>
      <c r="E1081" s="194" t="s">
        <v>1415</v>
      </c>
      <c r="F1081" s="194" t="s">
        <v>860</v>
      </c>
      <c r="G1081" s="134" t="s">
        <v>107</v>
      </c>
      <c r="H1081" s="520" t="s">
        <v>288</v>
      </c>
      <c r="I1081" s="523">
        <v>8.27</v>
      </c>
      <c r="J1081" s="495">
        <v>1</v>
      </c>
      <c r="K1081" s="495">
        <v>1</v>
      </c>
      <c r="L1081" s="531" t="s">
        <v>107</v>
      </c>
      <c r="M1081" s="181"/>
      <c r="N1081" s="182">
        <f t="shared" si="64"/>
        <v>0</v>
      </c>
      <c r="O1081" s="182">
        <f t="shared" si="65"/>
        <v>0</v>
      </c>
      <c r="P1081" s="182"/>
      <c r="Q1081" s="183">
        <f>IF(L1081="nio",0,IF(L1081&gt;0,VLOOKUP(G1081,'3-Productie normen'!A:M,VLOOKUP(L1081,'3-Productie normen'!N:P,2,FALSE),FALSE)))</f>
        <v>0</v>
      </c>
      <c r="R1081" s="183">
        <f t="shared" si="66"/>
        <v>0</v>
      </c>
      <c r="S1081" s="184">
        <f>VLOOKUP(G1081,'3-Productie normen'!A:M,10,FALSE)</f>
        <v>0</v>
      </c>
      <c r="T1081" s="184"/>
      <c r="V1081" s="140">
        <f t="shared" si="67"/>
        <v>0</v>
      </c>
    </row>
    <row r="1082" spans="1:22" ht="14.15" hidden="1" customHeight="1">
      <c r="A1082" s="157">
        <v>269</v>
      </c>
      <c r="B1082" s="177" t="s">
        <v>57</v>
      </c>
      <c r="C1082" s="177"/>
      <c r="D1082" s="194" t="s">
        <v>213</v>
      </c>
      <c r="E1082" s="194" t="s">
        <v>579</v>
      </c>
      <c r="F1082" s="194" t="s">
        <v>1416</v>
      </c>
      <c r="G1082" s="194" t="s">
        <v>68</v>
      </c>
      <c r="H1082" s="194" t="s">
        <v>134</v>
      </c>
      <c r="I1082" s="522">
        <v>19.64</v>
      </c>
      <c r="J1082" s="495">
        <v>1</v>
      </c>
      <c r="K1082" s="495">
        <v>1</v>
      </c>
      <c r="L1082" s="181">
        <v>40</v>
      </c>
      <c r="M1082" s="181"/>
      <c r="N1082" s="182" t="e">
        <f t="shared" si="64"/>
        <v>#DIV/0!</v>
      </c>
      <c r="O1082" s="182">
        <f t="shared" si="65"/>
        <v>0</v>
      </c>
      <c r="P1082" s="182"/>
      <c r="Q1082" s="183">
        <f>IF(L1082="nio",0,IF(L1082&gt;0,VLOOKUP(G1082,'3-Productie normen'!A:M,VLOOKUP(L1082,'3-Productie normen'!N:P,2,FALSE),FALSE)))</f>
        <v>0</v>
      </c>
      <c r="R1082" s="183">
        <f t="shared" si="66"/>
        <v>0</v>
      </c>
      <c r="S1082" s="184">
        <f>VLOOKUP(G1082,'3-Productie normen'!A:M,11,FALSE)</f>
        <v>8925.0799999999981</v>
      </c>
      <c r="T1082" s="184"/>
      <c r="V1082" s="140">
        <f t="shared" si="67"/>
        <v>785.6</v>
      </c>
    </row>
    <row r="1083" spans="1:22" ht="14.15" hidden="1" customHeight="1">
      <c r="A1083" s="157">
        <v>270</v>
      </c>
      <c r="B1083" s="177" t="s">
        <v>57</v>
      </c>
      <c r="C1083" s="177"/>
      <c r="D1083" s="194" t="s">
        <v>213</v>
      </c>
      <c r="E1083" s="194" t="s">
        <v>812</v>
      </c>
      <c r="F1083" s="194" t="s">
        <v>1417</v>
      </c>
      <c r="G1083" s="194" t="s">
        <v>68</v>
      </c>
      <c r="H1083" s="194" t="s">
        <v>284</v>
      </c>
      <c r="I1083" s="194">
        <v>20.149999999999999</v>
      </c>
      <c r="J1083" s="495">
        <v>1</v>
      </c>
      <c r="K1083" s="495">
        <v>1</v>
      </c>
      <c r="L1083" s="181">
        <v>80</v>
      </c>
      <c r="M1083" s="181"/>
      <c r="N1083" s="182" t="e">
        <f t="shared" si="64"/>
        <v>#DIV/0!</v>
      </c>
      <c r="O1083" s="182">
        <f t="shared" si="65"/>
        <v>0</v>
      </c>
      <c r="P1083" s="182"/>
      <c r="Q1083" s="183">
        <f>IF(L1083="nio",0,IF(L1083&gt;0,VLOOKUP(G1083,'3-Productie normen'!A:M,VLOOKUP(L1083,'3-Productie normen'!N:P,2,FALSE),FALSE)))</f>
        <v>0</v>
      </c>
      <c r="R1083" s="183">
        <f t="shared" si="66"/>
        <v>0</v>
      </c>
      <c r="S1083" s="184">
        <f>VLOOKUP(G1083,'3-Productie normen'!A:M,11,FALSE)</f>
        <v>8925.0799999999981</v>
      </c>
      <c r="T1083" s="184"/>
      <c r="V1083" s="140">
        <f t="shared" si="67"/>
        <v>1612</v>
      </c>
    </row>
    <row r="1084" spans="1:22" ht="14.15" hidden="1" customHeight="1">
      <c r="A1084" s="157">
        <v>271</v>
      </c>
      <c r="B1084" s="177" t="s">
        <v>57</v>
      </c>
      <c r="C1084" s="177"/>
      <c r="D1084" s="194" t="s">
        <v>213</v>
      </c>
      <c r="E1084" s="194" t="s">
        <v>581</v>
      </c>
      <c r="F1084" s="194" t="s">
        <v>846</v>
      </c>
      <c r="G1084" s="134" t="s">
        <v>107</v>
      </c>
      <c r="H1084" s="194" t="s">
        <v>134</v>
      </c>
      <c r="I1084" s="194">
        <v>32.78</v>
      </c>
      <c r="J1084" s="495">
        <v>1</v>
      </c>
      <c r="K1084" s="495">
        <v>1</v>
      </c>
      <c r="L1084" s="531" t="s">
        <v>107</v>
      </c>
      <c r="M1084" s="181"/>
      <c r="N1084" s="182">
        <f t="shared" si="64"/>
        <v>0</v>
      </c>
      <c r="O1084" s="182">
        <f t="shared" si="65"/>
        <v>0</v>
      </c>
      <c r="P1084" s="182"/>
      <c r="Q1084" s="183">
        <f>IF(L1084="nio",0,IF(L1084&gt;0,VLOOKUP(G1084,'3-Productie normen'!A:M,VLOOKUP(L1084,'3-Productie normen'!N:P,2,FALSE),FALSE)))</f>
        <v>0</v>
      </c>
      <c r="R1084" s="183">
        <f t="shared" si="66"/>
        <v>0</v>
      </c>
      <c r="S1084" s="184">
        <f>VLOOKUP(G1084,'3-Productie normen'!A:M,10,FALSE)</f>
        <v>0</v>
      </c>
      <c r="T1084" s="184"/>
      <c r="V1084" s="140">
        <f t="shared" si="67"/>
        <v>0</v>
      </c>
    </row>
    <row r="1085" spans="1:22" ht="14.15" hidden="1" customHeight="1">
      <c r="A1085" s="157">
        <v>272</v>
      </c>
      <c r="B1085" s="177" t="s">
        <v>57</v>
      </c>
      <c r="C1085" s="177"/>
      <c r="D1085" s="194" t="s">
        <v>213</v>
      </c>
      <c r="E1085" s="194" t="s">
        <v>1418</v>
      </c>
      <c r="F1085" s="194" t="s">
        <v>1419</v>
      </c>
      <c r="G1085" s="134" t="s">
        <v>107</v>
      </c>
      <c r="H1085" s="194" t="s">
        <v>134</v>
      </c>
      <c r="I1085" s="194">
        <v>8.4600000000000009</v>
      </c>
      <c r="J1085" s="495">
        <v>1</v>
      </c>
      <c r="K1085" s="495">
        <v>1</v>
      </c>
      <c r="L1085" s="531" t="s">
        <v>107</v>
      </c>
      <c r="M1085" s="181"/>
      <c r="N1085" s="182">
        <f t="shared" si="64"/>
        <v>0</v>
      </c>
      <c r="O1085" s="182">
        <f t="shared" si="65"/>
        <v>0</v>
      </c>
      <c r="P1085" s="182"/>
      <c r="Q1085" s="183">
        <f>IF(L1085="nio",0,IF(L1085&gt;0,VLOOKUP(G1085,'3-Productie normen'!A:M,VLOOKUP(L1085,'3-Productie normen'!N:P,2,FALSE),FALSE)))</f>
        <v>0</v>
      </c>
      <c r="R1085" s="183">
        <f t="shared" si="66"/>
        <v>0</v>
      </c>
      <c r="S1085" s="184">
        <f>VLOOKUP(G1085,'3-Productie normen'!A:M,10,FALSE)</f>
        <v>0</v>
      </c>
      <c r="T1085" s="184"/>
      <c r="V1085" s="140">
        <f t="shared" si="67"/>
        <v>0</v>
      </c>
    </row>
    <row r="1086" spans="1:22" ht="14.15" hidden="1" customHeight="1">
      <c r="A1086" s="157">
        <v>273</v>
      </c>
      <c r="B1086" s="177" t="s">
        <v>57</v>
      </c>
      <c r="C1086" s="177"/>
      <c r="D1086" s="194" t="s">
        <v>213</v>
      </c>
      <c r="E1086" s="194" t="s">
        <v>1420</v>
      </c>
      <c r="F1086" s="194" t="s">
        <v>846</v>
      </c>
      <c r="G1086" s="134" t="s">
        <v>107</v>
      </c>
      <c r="H1086" s="194" t="s">
        <v>134</v>
      </c>
      <c r="I1086" s="194">
        <v>8.4600000000000009</v>
      </c>
      <c r="J1086" s="495">
        <v>1</v>
      </c>
      <c r="K1086" s="495">
        <v>1</v>
      </c>
      <c r="L1086" s="531" t="s">
        <v>107</v>
      </c>
      <c r="M1086" s="181"/>
      <c r="N1086" s="182">
        <f t="shared" si="64"/>
        <v>0</v>
      </c>
      <c r="O1086" s="182">
        <f t="shared" si="65"/>
        <v>0</v>
      </c>
      <c r="P1086" s="182"/>
      <c r="Q1086" s="183">
        <f>IF(L1086="nio",0,IF(L1086&gt;0,VLOOKUP(G1086,'3-Productie normen'!A:M,VLOOKUP(L1086,'3-Productie normen'!N:P,2,FALSE),FALSE)))</f>
        <v>0</v>
      </c>
      <c r="R1086" s="183">
        <f t="shared" si="66"/>
        <v>0</v>
      </c>
      <c r="S1086" s="184">
        <f>VLOOKUP(G1086,'3-Productie normen'!A:M,10,FALSE)</f>
        <v>0</v>
      </c>
      <c r="T1086" s="184"/>
      <c r="V1086" s="140">
        <f t="shared" si="67"/>
        <v>0</v>
      </c>
    </row>
    <row r="1087" spans="1:22" ht="14.15" hidden="1" customHeight="1">
      <c r="A1087" s="157">
        <v>274</v>
      </c>
      <c r="B1087" s="177" t="s">
        <v>57</v>
      </c>
      <c r="C1087" s="177"/>
      <c r="D1087" s="194" t="s">
        <v>213</v>
      </c>
      <c r="E1087" s="194" t="s">
        <v>1257</v>
      </c>
      <c r="F1087" s="194" t="s">
        <v>1421</v>
      </c>
      <c r="G1087" s="134" t="s">
        <v>107</v>
      </c>
      <c r="H1087" s="194" t="s">
        <v>134</v>
      </c>
      <c r="I1087" s="194">
        <v>40.35</v>
      </c>
      <c r="J1087" s="495">
        <v>1</v>
      </c>
      <c r="K1087" s="495">
        <v>1</v>
      </c>
      <c r="L1087" s="531" t="s">
        <v>107</v>
      </c>
      <c r="M1087" s="181"/>
      <c r="N1087" s="182">
        <f t="shared" si="64"/>
        <v>0</v>
      </c>
      <c r="O1087" s="182">
        <f t="shared" si="65"/>
        <v>0</v>
      </c>
      <c r="P1087" s="182"/>
      <c r="Q1087" s="183">
        <f>IF(L1087="nio",0,IF(L1087&gt;0,VLOOKUP(G1087,'3-Productie normen'!A:M,VLOOKUP(L1087,'3-Productie normen'!N:P,2,FALSE),FALSE)))</f>
        <v>0</v>
      </c>
      <c r="R1087" s="183">
        <f t="shared" si="66"/>
        <v>0</v>
      </c>
      <c r="S1087" s="184">
        <f>VLOOKUP(G1087,'3-Productie normen'!A:M,10,FALSE)</f>
        <v>0</v>
      </c>
      <c r="T1087" s="184"/>
      <c r="V1087" s="140">
        <f t="shared" si="67"/>
        <v>0</v>
      </c>
    </row>
    <row r="1088" spans="1:22" ht="14.15" hidden="1" customHeight="1">
      <c r="A1088" s="157">
        <v>275</v>
      </c>
      <c r="B1088" s="177" t="s">
        <v>57</v>
      </c>
      <c r="C1088" s="177"/>
      <c r="D1088" s="194" t="s">
        <v>219</v>
      </c>
      <c r="E1088" s="194" t="s">
        <v>220</v>
      </c>
      <c r="F1088" s="194" t="s">
        <v>653</v>
      </c>
      <c r="G1088" s="194" t="s">
        <v>95</v>
      </c>
      <c r="H1088" s="194" t="s">
        <v>284</v>
      </c>
      <c r="I1088" s="194">
        <v>308.39999999999998</v>
      </c>
      <c r="J1088" s="495">
        <v>1</v>
      </c>
      <c r="K1088" s="495">
        <v>1</v>
      </c>
      <c r="L1088" s="181">
        <v>200</v>
      </c>
      <c r="M1088" s="181"/>
      <c r="N1088" s="182" t="e">
        <f t="shared" si="64"/>
        <v>#DIV/0!</v>
      </c>
      <c r="O1088" s="182">
        <f t="shared" si="65"/>
        <v>0</v>
      </c>
      <c r="P1088" s="182"/>
      <c r="Q1088" s="183">
        <f>IF(L1088="nio",0,IF(L1088&gt;0,VLOOKUP(G1088,'3-Productie normen'!A:M,VLOOKUP(L1088,'3-Productie normen'!N:P,2,FALSE),FALSE)))</f>
        <v>0</v>
      </c>
      <c r="R1088" s="183">
        <f t="shared" si="66"/>
        <v>0</v>
      </c>
      <c r="S1088" s="184">
        <f>VLOOKUP(G1088,'3-Productie normen'!A:M,11,FALSE)</f>
        <v>19332.940000000006</v>
      </c>
      <c r="T1088" s="184"/>
      <c r="V1088" s="140">
        <f t="shared" si="67"/>
        <v>61679.999999999993</v>
      </c>
    </row>
    <row r="1089" spans="1:22" ht="14.15" hidden="1" customHeight="1">
      <c r="A1089" s="157">
        <v>276</v>
      </c>
      <c r="B1089" s="177" t="s">
        <v>57</v>
      </c>
      <c r="C1089" s="177"/>
      <c r="D1089" s="194" t="s">
        <v>219</v>
      </c>
      <c r="E1089" s="194" t="s">
        <v>1422</v>
      </c>
      <c r="F1089" s="194" t="s">
        <v>1423</v>
      </c>
      <c r="G1089" s="194" t="s">
        <v>100</v>
      </c>
      <c r="H1089" s="194" t="s">
        <v>491</v>
      </c>
      <c r="I1089" s="194">
        <v>675.23</v>
      </c>
      <c r="J1089" s="495">
        <v>1</v>
      </c>
      <c r="K1089" s="495">
        <v>1</v>
      </c>
      <c r="L1089" s="181">
        <v>10</v>
      </c>
      <c r="M1089" s="181"/>
      <c r="N1089" s="182" t="e">
        <f t="shared" si="64"/>
        <v>#DIV/0!</v>
      </c>
      <c r="O1089" s="182">
        <f t="shared" si="65"/>
        <v>0</v>
      </c>
      <c r="P1089" s="182"/>
      <c r="Q1089" s="183">
        <f>IF(L1089="nio",0,IF(L1089&gt;0,VLOOKUP(G1089,'3-Productie normen'!A:M,VLOOKUP(L1089,'3-Productie normen'!N:P,2,FALSE),FALSE)))</f>
        <v>0</v>
      </c>
      <c r="R1089" s="183">
        <f t="shared" si="66"/>
        <v>0</v>
      </c>
      <c r="S1089" s="184">
        <f>VLOOKUP(G1089,'3-Productie normen'!A:M,11,FALSE)</f>
        <v>1549.0700000000002</v>
      </c>
      <c r="T1089" s="184"/>
      <c r="V1089" s="140">
        <f t="shared" si="67"/>
        <v>6752.3</v>
      </c>
    </row>
    <row r="1090" spans="1:22" ht="14.15" hidden="1" customHeight="1">
      <c r="A1090" s="157">
        <v>277</v>
      </c>
      <c r="B1090" s="177" t="s">
        <v>57</v>
      </c>
      <c r="C1090" s="177"/>
      <c r="D1090" s="194" t="s">
        <v>219</v>
      </c>
      <c r="E1090" s="194" t="s">
        <v>1424</v>
      </c>
      <c r="F1090" s="194" t="s">
        <v>1425</v>
      </c>
      <c r="G1090" s="194" t="s">
        <v>95</v>
      </c>
      <c r="H1090" s="194" t="s">
        <v>284</v>
      </c>
      <c r="I1090" s="194">
        <v>22.9</v>
      </c>
      <c r="J1090" s="495">
        <v>1</v>
      </c>
      <c r="K1090" s="495">
        <v>1</v>
      </c>
      <c r="L1090" s="181">
        <v>200</v>
      </c>
      <c r="M1090" s="181"/>
      <c r="N1090" s="182" t="e">
        <f t="shared" si="64"/>
        <v>#DIV/0!</v>
      </c>
      <c r="O1090" s="182">
        <f t="shared" si="65"/>
        <v>0</v>
      </c>
      <c r="P1090" s="182"/>
      <c r="Q1090" s="183">
        <f>IF(L1090="nio",0,IF(L1090&gt;0,VLOOKUP(G1090,'3-Productie normen'!A:M,VLOOKUP(L1090,'3-Productie normen'!N:P,2,FALSE),FALSE)))</f>
        <v>0</v>
      </c>
      <c r="R1090" s="183">
        <f t="shared" si="66"/>
        <v>0</v>
      </c>
      <c r="S1090" s="184">
        <f>VLOOKUP(G1090,'3-Productie normen'!A:M,11,FALSE)</f>
        <v>19332.940000000006</v>
      </c>
      <c r="T1090" s="184"/>
      <c r="V1090" s="140">
        <f t="shared" si="67"/>
        <v>4580</v>
      </c>
    </row>
    <row r="1091" spans="1:22" ht="14.15" hidden="1" customHeight="1">
      <c r="A1091" s="157">
        <v>278</v>
      </c>
      <c r="B1091" s="177" t="s">
        <v>57</v>
      </c>
      <c r="C1091" s="177"/>
      <c r="D1091" s="194" t="s">
        <v>219</v>
      </c>
      <c r="E1091" s="194" t="s">
        <v>1426</v>
      </c>
      <c r="F1091" s="194" t="s">
        <v>846</v>
      </c>
      <c r="G1091" s="134" t="s">
        <v>107</v>
      </c>
      <c r="H1091" s="194" t="s">
        <v>284</v>
      </c>
      <c r="I1091" s="194">
        <v>13.86</v>
      </c>
      <c r="J1091" s="495">
        <v>1</v>
      </c>
      <c r="K1091" s="495">
        <v>1</v>
      </c>
      <c r="L1091" s="531" t="s">
        <v>107</v>
      </c>
      <c r="M1091" s="181"/>
      <c r="N1091" s="182">
        <f t="shared" si="64"/>
        <v>0</v>
      </c>
      <c r="O1091" s="182">
        <f t="shared" si="65"/>
        <v>0</v>
      </c>
      <c r="P1091" s="182"/>
      <c r="Q1091" s="183">
        <f>IF(L1091="nio",0,IF(L1091&gt;0,VLOOKUP(G1091,'3-Productie normen'!A:M,VLOOKUP(L1091,'3-Productie normen'!N:P,2,FALSE),FALSE)))</f>
        <v>0</v>
      </c>
      <c r="R1091" s="183">
        <f t="shared" si="66"/>
        <v>0</v>
      </c>
      <c r="S1091" s="184">
        <f>VLOOKUP(G1091,'3-Productie normen'!A:M,10,FALSE)</f>
        <v>0</v>
      </c>
      <c r="T1091" s="184"/>
      <c r="V1091" s="140">
        <f t="shared" si="67"/>
        <v>0</v>
      </c>
    </row>
    <row r="1092" spans="1:22" ht="14.15" hidden="1" customHeight="1">
      <c r="A1092" s="157">
        <v>279</v>
      </c>
      <c r="B1092" s="177" t="s">
        <v>57</v>
      </c>
      <c r="C1092" s="177"/>
      <c r="D1092" s="194" t="s">
        <v>219</v>
      </c>
      <c r="E1092" s="194" t="s">
        <v>1427</v>
      </c>
      <c r="F1092" s="194" t="s">
        <v>1428</v>
      </c>
      <c r="G1092" s="194" t="s">
        <v>95</v>
      </c>
      <c r="H1092" s="194" t="s">
        <v>284</v>
      </c>
      <c r="I1092" s="194">
        <v>21.92</v>
      </c>
      <c r="J1092" s="495">
        <v>1</v>
      </c>
      <c r="K1092" s="495">
        <v>1</v>
      </c>
      <c r="L1092" s="181">
        <v>200</v>
      </c>
      <c r="M1092" s="181"/>
      <c r="N1092" s="182" t="e">
        <f t="shared" si="64"/>
        <v>#DIV/0!</v>
      </c>
      <c r="O1092" s="182">
        <f t="shared" si="65"/>
        <v>0</v>
      </c>
      <c r="P1092" s="182"/>
      <c r="Q1092" s="183">
        <f>IF(L1092="nio",0,IF(L1092&gt;0,VLOOKUP(G1092,'3-Productie normen'!A:M,VLOOKUP(L1092,'3-Productie normen'!N:P,2,FALSE),FALSE)))</f>
        <v>0</v>
      </c>
      <c r="R1092" s="183">
        <f t="shared" si="66"/>
        <v>0</v>
      </c>
      <c r="S1092" s="184">
        <f>VLOOKUP(G1092,'3-Productie normen'!A:M,11,FALSE)</f>
        <v>19332.940000000006</v>
      </c>
      <c r="T1092" s="184"/>
      <c r="V1092" s="140">
        <f t="shared" si="67"/>
        <v>4384</v>
      </c>
    </row>
    <row r="1093" spans="1:22" ht="14.15" hidden="1" customHeight="1">
      <c r="A1093" s="157">
        <v>280</v>
      </c>
      <c r="B1093" s="177" t="s">
        <v>57</v>
      </c>
      <c r="C1093" s="177"/>
      <c r="D1093" s="194" t="s">
        <v>219</v>
      </c>
      <c r="E1093" s="194" t="s">
        <v>634</v>
      </c>
      <c r="F1093" s="194" t="s">
        <v>653</v>
      </c>
      <c r="G1093" s="194" t="s">
        <v>95</v>
      </c>
      <c r="H1093" s="194" t="s">
        <v>284</v>
      </c>
      <c r="I1093" s="194">
        <v>286.12</v>
      </c>
      <c r="J1093" s="495">
        <v>1</v>
      </c>
      <c r="K1093" s="495">
        <v>1</v>
      </c>
      <c r="L1093" s="181">
        <v>200</v>
      </c>
      <c r="M1093" s="181"/>
      <c r="N1093" s="182" t="e">
        <f t="shared" si="64"/>
        <v>#DIV/0!</v>
      </c>
      <c r="O1093" s="182">
        <f t="shared" si="65"/>
        <v>0</v>
      </c>
      <c r="P1093" s="182"/>
      <c r="Q1093" s="183">
        <f>IF(L1093="nio",0,IF(L1093&gt;0,VLOOKUP(G1093,'3-Productie normen'!A:M,VLOOKUP(L1093,'3-Productie normen'!N:P,2,FALSE),FALSE)))</f>
        <v>0</v>
      </c>
      <c r="R1093" s="183">
        <f t="shared" si="66"/>
        <v>0</v>
      </c>
      <c r="S1093" s="184">
        <f>VLOOKUP(G1093,'3-Productie normen'!A:M,11,FALSE)</f>
        <v>19332.940000000006</v>
      </c>
      <c r="T1093" s="184"/>
      <c r="V1093" s="140">
        <f t="shared" si="67"/>
        <v>57224</v>
      </c>
    </row>
    <row r="1094" spans="1:22" ht="14.15" hidden="1" customHeight="1">
      <c r="A1094" s="157">
        <v>281</v>
      </c>
      <c r="B1094" s="177" t="s">
        <v>57</v>
      </c>
      <c r="C1094" s="177"/>
      <c r="D1094" s="194" t="s">
        <v>219</v>
      </c>
      <c r="E1094" s="194" t="s">
        <v>221</v>
      </c>
      <c r="F1094" s="194" t="s">
        <v>607</v>
      </c>
      <c r="G1094" s="194" t="s">
        <v>95</v>
      </c>
      <c r="H1094" s="194" t="s">
        <v>134</v>
      </c>
      <c r="I1094" s="194">
        <v>198.8</v>
      </c>
      <c r="J1094" s="495">
        <v>1</v>
      </c>
      <c r="K1094" s="495">
        <v>1</v>
      </c>
      <c r="L1094" s="181">
        <v>200</v>
      </c>
      <c r="M1094" s="181"/>
      <c r="N1094" s="182" t="e">
        <f t="shared" si="64"/>
        <v>#DIV/0!</v>
      </c>
      <c r="O1094" s="182">
        <f t="shared" si="65"/>
        <v>0</v>
      </c>
      <c r="P1094" s="182"/>
      <c r="Q1094" s="183">
        <f>IF(L1094="nio",0,IF(L1094&gt;0,VLOOKUP(G1094,'3-Productie normen'!A:M,VLOOKUP(L1094,'3-Productie normen'!N:P,2,FALSE),FALSE)))</f>
        <v>0</v>
      </c>
      <c r="R1094" s="183">
        <f t="shared" si="66"/>
        <v>0</v>
      </c>
      <c r="S1094" s="184">
        <f>VLOOKUP(G1094,'3-Productie normen'!A:M,11,FALSE)</f>
        <v>19332.940000000006</v>
      </c>
      <c r="T1094" s="184"/>
      <c r="V1094" s="140">
        <f t="shared" si="67"/>
        <v>39760</v>
      </c>
    </row>
    <row r="1095" spans="1:22" ht="14.15" hidden="1" customHeight="1">
      <c r="A1095" s="157">
        <v>282</v>
      </c>
      <c r="B1095" s="177" t="s">
        <v>57</v>
      </c>
      <c r="C1095" s="177"/>
      <c r="D1095" s="194" t="s">
        <v>219</v>
      </c>
      <c r="E1095" s="194" t="s">
        <v>1429</v>
      </c>
      <c r="F1095" s="194" t="s">
        <v>724</v>
      </c>
      <c r="G1095" s="194" t="s">
        <v>99</v>
      </c>
      <c r="H1095" s="194" t="s">
        <v>134</v>
      </c>
      <c r="I1095" s="194">
        <v>12.51</v>
      </c>
      <c r="J1095" s="495">
        <v>1</v>
      </c>
      <c r="K1095" s="495">
        <v>1</v>
      </c>
      <c r="L1095" s="181">
        <v>120</v>
      </c>
      <c r="M1095" s="181"/>
      <c r="N1095" s="182" t="e">
        <f t="shared" si="64"/>
        <v>#DIV/0!</v>
      </c>
      <c r="O1095" s="182">
        <f t="shared" si="65"/>
        <v>0</v>
      </c>
      <c r="P1095" s="182"/>
      <c r="Q1095" s="183">
        <f>IF(L1095="nio",0,IF(L1095&gt;0,VLOOKUP(G1095,'3-Productie normen'!A:M,VLOOKUP(L1095,'3-Productie normen'!N:P,2,FALSE),FALSE)))</f>
        <v>0</v>
      </c>
      <c r="R1095" s="183">
        <f t="shared" si="66"/>
        <v>0</v>
      </c>
      <c r="S1095" s="184">
        <f>VLOOKUP(G1095,'3-Productie normen'!A:M,11,FALSE)</f>
        <v>1634.0300000000004</v>
      </c>
      <c r="T1095" s="184"/>
      <c r="V1095" s="140">
        <f t="shared" si="67"/>
        <v>1501.2</v>
      </c>
    </row>
    <row r="1096" spans="1:22" ht="14.15" hidden="1" customHeight="1">
      <c r="A1096" s="157">
        <v>283</v>
      </c>
      <c r="B1096" s="177" t="s">
        <v>57</v>
      </c>
      <c r="C1096" s="177"/>
      <c r="D1096" s="194" t="s">
        <v>219</v>
      </c>
      <c r="E1096" s="194" t="s">
        <v>637</v>
      </c>
      <c r="F1096" s="194" t="s">
        <v>1430</v>
      </c>
      <c r="G1096" s="194" t="s">
        <v>101</v>
      </c>
      <c r="H1096" s="194" t="s">
        <v>134</v>
      </c>
      <c r="I1096" s="194">
        <v>197.44</v>
      </c>
      <c r="J1096" s="495">
        <v>1</v>
      </c>
      <c r="K1096" s="495">
        <v>1</v>
      </c>
      <c r="L1096" s="181">
        <v>200</v>
      </c>
      <c r="M1096" s="181"/>
      <c r="N1096" s="182" t="e">
        <f t="shared" si="64"/>
        <v>#DIV/0!</v>
      </c>
      <c r="O1096" s="182">
        <f t="shared" si="65"/>
        <v>0</v>
      </c>
      <c r="P1096" s="182"/>
      <c r="Q1096" s="183">
        <f>IF(L1096="nio",0,IF(L1096&gt;0,VLOOKUP(G1096,'3-Productie normen'!A:M,VLOOKUP(L1096,'3-Productie normen'!N:P,2,FALSE),FALSE)))</f>
        <v>0</v>
      </c>
      <c r="R1096" s="183">
        <f t="shared" si="66"/>
        <v>0</v>
      </c>
      <c r="S1096" s="184">
        <f>VLOOKUP(G1096,'3-Productie normen'!A:M,11,FALSE)</f>
        <v>8501.0999999999985</v>
      </c>
      <c r="T1096" s="184"/>
      <c r="V1096" s="140">
        <f t="shared" si="67"/>
        <v>39488</v>
      </c>
    </row>
    <row r="1097" spans="1:22" ht="14.15" hidden="1" customHeight="1">
      <c r="A1097" s="157">
        <v>284</v>
      </c>
      <c r="B1097" s="177" t="s">
        <v>57</v>
      </c>
      <c r="C1097" s="177"/>
      <c r="D1097" s="194" t="s">
        <v>219</v>
      </c>
      <c r="E1097" s="194" t="s">
        <v>1431</v>
      </c>
      <c r="F1097" s="194" t="s">
        <v>846</v>
      </c>
      <c r="G1097" s="134" t="s">
        <v>107</v>
      </c>
      <c r="H1097" s="194" t="s">
        <v>134</v>
      </c>
      <c r="I1097" s="194">
        <v>11.03</v>
      </c>
      <c r="J1097" s="495">
        <v>1</v>
      </c>
      <c r="K1097" s="495">
        <v>1</v>
      </c>
      <c r="L1097" s="531" t="s">
        <v>107</v>
      </c>
      <c r="M1097" s="181"/>
      <c r="N1097" s="182">
        <f t="shared" ref="N1097:N1160" si="68">IF(L1097="nio",0,IF(L1097&gt;0,L1097*I1097/Q1097,0))*J1097</f>
        <v>0</v>
      </c>
      <c r="O1097" s="182">
        <f t="shared" ref="O1097:O1160" si="69">IF(M1097&gt;0,M1097*I1097/R1097,0)*K1097</f>
        <v>0</v>
      </c>
      <c r="P1097" s="182"/>
      <c r="Q1097" s="183">
        <f>IF(L1097="nio",0,IF(L1097&gt;0,VLOOKUP(G1097,'3-Productie normen'!A:M,VLOOKUP(L1097,'3-Productie normen'!N:P,2,FALSE),FALSE)))</f>
        <v>0</v>
      </c>
      <c r="R1097" s="183">
        <f t="shared" ref="R1097:R1160" si="70">IF(M1097&gt;0,Q1097*$R$7,0)</f>
        <v>0</v>
      </c>
      <c r="S1097" s="184">
        <f>VLOOKUP(G1097,'3-Productie normen'!A:M,10,FALSE)</f>
        <v>0</v>
      </c>
      <c r="T1097" s="184"/>
      <c r="V1097" s="140">
        <f t="shared" ref="V1097:V1160" si="71">SUM(L1097:M1097)*I1097</f>
        <v>0</v>
      </c>
    </row>
    <row r="1098" spans="1:22" ht="14.15" hidden="1" customHeight="1">
      <c r="A1098" s="157">
        <v>285</v>
      </c>
      <c r="B1098" s="177" t="s">
        <v>57</v>
      </c>
      <c r="C1098" s="177"/>
      <c r="D1098" s="194" t="s">
        <v>219</v>
      </c>
      <c r="E1098" s="194" t="s">
        <v>1432</v>
      </c>
      <c r="F1098" s="194" t="s">
        <v>1433</v>
      </c>
      <c r="G1098" s="194" t="s">
        <v>95</v>
      </c>
      <c r="H1098" s="194" t="s">
        <v>134</v>
      </c>
      <c r="I1098" s="194">
        <v>75.599999999999994</v>
      </c>
      <c r="J1098" s="495">
        <v>1</v>
      </c>
      <c r="K1098" s="495">
        <v>1</v>
      </c>
      <c r="L1098" s="181">
        <v>200</v>
      </c>
      <c r="M1098" s="181"/>
      <c r="N1098" s="182" t="e">
        <f t="shared" si="68"/>
        <v>#DIV/0!</v>
      </c>
      <c r="O1098" s="182">
        <f t="shared" si="69"/>
        <v>0</v>
      </c>
      <c r="P1098" s="182"/>
      <c r="Q1098" s="183">
        <f>IF(L1098="nio",0,IF(L1098&gt;0,VLOOKUP(G1098,'3-Productie normen'!A:M,VLOOKUP(L1098,'3-Productie normen'!N:P,2,FALSE),FALSE)))</f>
        <v>0</v>
      </c>
      <c r="R1098" s="183">
        <f t="shared" si="70"/>
        <v>0</v>
      </c>
      <c r="S1098" s="184">
        <f>VLOOKUP(G1098,'3-Productie normen'!A:M,11,FALSE)</f>
        <v>19332.940000000006</v>
      </c>
      <c r="T1098" s="184"/>
      <c r="V1098" s="140">
        <f t="shared" si="71"/>
        <v>15119.999999999998</v>
      </c>
    </row>
    <row r="1099" spans="1:22" ht="14.15" hidden="1" customHeight="1">
      <c r="A1099" s="157">
        <v>286</v>
      </c>
      <c r="B1099" s="177" t="s">
        <v>57</v>
      </c>
      <c r="C1099" s="177"/>
      <c r="D1099" s="194" t="s">
        <v>219</v>
      </c>
      <c r="E1099" s="194" t="s">
        <v>638</v>
      </c>
      <c r="F1099" s="194" t="s">
        <v>1434</v>
      </c>
      <c r="G1099" s="194" t="s">
        <v>95</v>
      </c>
      <c r="H1099" s="194" t="s">
        <v>134</v>
      </c>
      <c r="I1099" s="194">
        <v>124.05</v>
      </c>
      <c r="J1099" s="495">
        <v>1</v>
      </c>
      <c r="K1099" s="495">
        <v>1</v>
      </c>
      <c r="L1099" s="181">
        <v>200</v>
      </c>
      <c r="M1099" s="181"/>
      <c r="N1099" s="182" t="e">
        <f t="shared" si="68"/>
        <v>#DIV/0!</v>
      </c>
      <c r="O1099" s="182">
        <f t="shared" si="69"/>
        <v>0</v>
      </c>
      <c r="P1099" s="182"/>
      <c r="Q1099" s="183">
        <f>IF(L1099="nio",0,IF(L1099&gt;0,VLOOKUP(G1099,'3-Productie normen'!A:M,VLOOKUP(L1099,'3-Productie normen'!N:P,2,FALSE),FALSE)))</f>
        <v>0</v>
      </c>
      <c r="R1099" s="183">
        <f t="shared" si="70"/>
        <v>0</v>
      </c>
      <c r="S1099" s="184">
        <f>VLOOKUP(G1099,'3-Productie normen'!A:M,11,FALSE)</f>
        <v>19332.940000000006</v>
      </c>
      <c r="T1099" s="184"/>
      <c r="V1099" s="140">
        <f t="shared" si="71"/>
        <v>24810</v>
      </c>
    </row>
    <row r="1100" spans="1:22" ht="14.15" hidden="1" customHeight="1">
      <c r="A1100" s="157">
        <v>287</v>
      </c>
      <c r="B1100" s="177" t="s">
        <v>57</v>
      </c>
      <c r="C1100" s="177"/>
      <c r="D1100" s="194" t="s">
        <v>219</v>
      </c>
      <c r="E1100" s="194" t="s">
        <v>1435</v>
      </c>
      <c r="F1100" s="194" t="s">
        <v>1436</v>
      </c>
      <c r="G1100" s="194" t="s">
        <v>95</v>
      </c>
      <c r="H1100" s="194" t="s">
        <v>131</v>
      </c>
      <c r="I1100" s="194">
        <v>62.17</v>
      </c>
      <c r="J1100" s="495">
        <v>1</v>
      </c>
      <c r="K1100" s="495">
        <v>1</v>
      </c>
      <c r="L1100" s="181">
        <v>200</v>
      </c>
      <c r="M1100" s="181"/>
      <c r="N1100" s="182" t="e">
        <f t="shared" si="68"/>
        <v>#DIV/0!</v>
      </c>
      <c r="O1100" s="182">
        <f t="shared" si="69"/>
        <v>0</v>
      </c>
      <c r="P1100" s="182"/>
      <c r="Q1100" s="183">
        <f>IF(L1100="nio",0,IF(L1100&gt;0,VLOOKUP(G1100,'3-Productie normen'!A:M,VLOOKUP(L1100,'3-Productie normen'!N:P,2,FALSE),FALSE)))</f>
        <v>0</v>
      </c>
      <c r="R1100" s="183">
        <f t="shared" si="70"/>
        <v>0</v>
      </c>
      <c r="S1100" s="184">
        <f>VLOOKUP(G1100,'3-Productie normen'!A:M,11,FALSE)</f>
        <v>19332.940000000006</v>
      </c>
      <c r="T1100" s="184"/>
      <c r="V1100" s="140">
        <f t="shared" si="71"/>
        <v>12434</v>
      </c>
    </row>
    <row r="1101" spans="1:22" ht="14.15" hidden="1" customHeight="1">
      <c r="A1101" s="157">
        <v>288</v>
      </c>
      <c r="B1101" s="177" t="s">
        <v>57</v>
      </c>
      <c r="C1101" s="177"/>
      <c r="D1101" s="194" t="s">
        <v>219</v>
      </c>
      <c r="E1101" s="194" t="s">
        <v>222</v>
      </c>
      <c r="F1101" s="194" t="s">
        <v>1433</v>
      </c>
      <c r="G1101" s="194" t="s">
        <v>95</v>
      </c>
      <c r="H1101" s="194" t="s">
        <v>134</v>
      </c>
      <c r="I1101" s="194">
        <v>107.21</v>
      </c>
      <c r="J1101" s="495">
        <v>1</v>
      </c>
      <c r="K1101" s="495">
        <v>1</v>
      </c>
      <c r="L1101" s="181">
        <v>200</v>
      </c>
      <c r="M1101" s="181"/>
      <c r="N1101" s="182" t="e">
        <f t="shared" si="68"/>
        <v>#DIV/0!</v>
      </c>
      <c r="O1101" s="182">
        <f t="shared" si="69"/>
        <v>0</v>
      </c>
      <c r="P1101" s="182"/>
      <c r="Q1101" s="183">
        <f>IF(L1101="nio",0,IF(L1101&gt;0,VLOOKUP(G1101,'3-Productie normen'!A:M,VLOOKUP(L1101,'3-Productie normen'!N:P,2,FALSE),FALSE)))</f>
        <v>0</v>
      </c>
      <c r="R1101" s="183">
        <f t="shared" si="70"/>
        <v>0</v>
      </c>
      <c r="S1101" s="184">
        <f>VLOOKUP(G1101,'3-Productie normen'!A:M,11,FALSE)</f>
        <v>19332.940000000006</v>
      </c>
      <c r="T1101" s="184"/>
      <c r="V1101" s="140">
        <f t="shared" si="71"/>
        <v>21442</v>
      </c>
    </row>
    <row r="1102" spans="1:22" ht="14.15" hidden="1" customHeight="1">
      <c r="A1102" s="157">
        <v>289</v>
      </c>
      <c r="B1102" s="177" t="s">
        <v>57</v>
      </c>
      <c r="C1102" s="177"/>
      <c r="D1102" s="194" t="s">
        <v>219</v>
      </c>
      <c r="E1102" s="194" t="s">
        <v>1437</v>
      </c>
      <c r="F1102" s="194" t="s">
        <v>592</v>
      </c>
      <c r="G1102" s="194" t="s">
        <v>95</v>
      </c>
      <c r="H1102" s="194" t="s">
        <v>134</v>
      </c>
      <c r="I1102" s="194">
        <v>53.36</v>
      </c>
      <c r="J1102" s="495">
        <v>1</v>
      </c>
      <c r="K1102" s="495">
        <v>1</v>
      </c>
      <c r="L1102" s="181">
        <v>200</v>
      </c>
      <c r="M1102" s="181"/>
      <c r="N1102" s="182" t="e">
        <f t="shared" si="68"/>
        <v>#DIV/0!</v>
      </c>
      <c r="O1102" s="182">
        <f t="shared" si="69"/>
        <v>0</v>
      </c>
      <c r="P1102" s="182"/>
      <c r="Q1102" s="183">
        <f>IF(L1102="nio",0,IF(L1102&gt;0,VLOOKUP(G1102,'3-Productie normen'!A:M,VLOOKUP(L1102,'3-Productie normen'!N:P,2,FALSE),FALSE)))</f>
        <v>0</v>
      </c>
      <c r="R1102" s="183">
        <f t="shared" si="70"/>
        <v>0</v>
      </c>
      <c r="S1102" s="184">
        <f>VLOOKUP(G1102,'3-Productie normen'!A:M,11,FALSE)</f>
        <v>19332.940000000006</v>
      </c>
      <c r="T1102" s="184"/>
      <c r="V1102" s="140">
        <f t="shared" si="71"/>
        <v>10672</v>
      </c>
    </row>
    <row r="1103" spans="1:22" ht="14.15" hidden="1" customHeight="1">
      <c r="A1103" s="157">
        <v>290</v>
      </c>
      <c r="B1103" s="177" t="s">
        <v>57</v>
      </c>
      <c r="C1103" s="177"/>
      <c r="D1103" s="194" t="s">
        <v>219</v>
      </c>
      <c r="E1103" s="194" t="s">
        <v>1438</v>
      </c>
      <c r="F1103" s="194" t="s">
        <v>592</v>
      </c>
      <c r="G1103" s="194" t="s">
        <v>95</v>
      </c>
      <c r="H1103" s="194" t="s">
        <v>134</v>
      </c>
      <c r="I1103" s="194">
        <v>53.25</v>
      </c>
      <c r="J1103" s="495">
        <v>1</v>
      </c>
      <c r="K1103" s="495">
        <v>1</v>
      </c>
      <c r="L1103" s="181">
        <v>200</v>
      </c>
      <c r="M1103" s="181"/>
      <c r="N1103" s="182" t="e">
        <f t="shared" si="68"/>
        <v>#DIV/0!</v>
      </c>
      <c r="O1103" s="182">
        <f t="shared" si="69"/>
        <v>0</v>
      </c>
      <c r="P1103" s="182"/>
      <c r="Q1103" s="183">
        <f>IF(L1103="nio",0,IF(L1103&gt;0,VLOOKUP(G1103,'3-Productie normen'!A:M,VLOOKUP(L1103,'3-Productie normen'!N:P,2,FALSE),FALSE)))</f>
        <v>0</v>
      </c>
      <c r="R1103" s="183">
        <f t="shared" si="70"/>
        <v>0</v>
      </c>
      <c r="S1103" s="184">
        <f>VLOOKUP(G1103,'3-Productie normen'!A:M,11,FALSE)</f>
        <v>19332.940000000006</v>
      </c>
      <c r="T1103" s="184"/>
      <c r="V1103" s="140">
        <f t="shared" si="71"/>
        <v>10650</v>
      </c>
    </row>
    <row r="1104" spans="1:22" ht="14.15" hidden="1" customHeight="1">
      <c r="A1104" s="157">
        <v>291</v>
      </c>
      <c r="B1104" s="177" t="s">
        <v>57</v>
      </c>
      <c r="C1104" s="177"/>
      <c r="D1104" s="194" t="s">
        <v>219</v>
      </c>
      <c r="E1104" s="194" t="s">
        <v>1439</v>
      </c>
      <c r="F1104" s="194" t="s">
        <v>592</v>
      </c>
      <c r="G1104" s="194" t="s">
        <v>95</v>
      </c>
      <c r="H1104" s="194" t="s">
        <v>134</v>
      </c>
      <c r="I1104" s="194">
        <v>39.909999999999997</v>
      </c>
      <c r="J1104" s="495">
        <v>1</v>
      </c>
      <c r="K1104" s="495">
        <v>1</v>
      </c>
      <c r="L1104" s="181">
        <v>200</v>
      </c>
      <c r="M1104" s="181"/>
      <c r="N1104" s="182" t="e">
        <f t="shared" si="68"/>
        <v>#DIV/0!</v>
      </c>
      <c r="O1104" s="182">
        <f t="shared" si="69"/>
        <v>0</v>
      </c>
      <c r="P1104" s="182"/>
      <c r="Q1104" s="183">
        <f>IF(L1104="nio",0,IF(L1104&gt;0,VLOOKUP(G1104,'3-Productie normen'!A:M,VLOOKUP(L1104,'3-Productie normen'!N:P,2,FALSE),FALSE)))</f>
        <v>0</v>
      </c>
      <c r="R1104" s="183">
        <f t="shared" si="70"/>
        <v>0</v>
      </c>
      <c r="S1104" s="184">
        <f>VLOOKUP(G1104,'3-Productie normen'!A:M,11,FALSE)</f>
        <v>19332.940000000006</v>
      </c>
      <c r="T1104" s="184"/>
      <c r="V1104" s="140">
        <f t="shared" si="71"/>
        <v>7981.9999999999991</v>
      </c>
    </row>
    <row r="1105" spans="1:22" ht="14.15" hidden="1" customHeight="1">
      <c r="A1105" s="157">
        <v>292</v>
      </c>
      <c r="B1105" s="177" t="s">
        <v>57</v>
      </c>
      <c r="C1105" s="177"/>
      <c r="D1105" s="194" t="s">
        <v>233</v>
      </c>
      <c r="E1105" s="194" t="s">
        <v>641</v>
      </c>
      <c r="F1105" s="194" t="s">
        <v>724</v>
      </c>
      <c r="G1105" s="194" t="s">
        <v>99</v>
      </c>
      <c r="H1105" s="194" t="s">
        <v>131</v>
      </c>
      <c r="I1105" s="194">
        <v>10.99</v>
      </c>
      <c r="J1105" s="495">
        <v>1</v>
      </c>
      <c r="K1105" s="495">
        <v>1</v>
      </c>
      <c r="L1105" s="181">
        <v>120</v>
      </c>
      <c r="M1105" s="181"/>
      <c r="N1105" s="182" t="e">
        <f t="shared" si="68"/>
        <v>#DIV/0!</v>
      </c>
      <c r="O1105" s="182">
        <f t="shared" si="69"/>
        <v>0</v>
      </c>
      <c r="P1105" s="182"/>
      <c r="Q1105" s="183">
        <f>IF(L1105="nio",0,IF(L1105&gt;0,VLOOKUP(G1105,'3-Productie normen'!A:M,VLOOKUP(L1105,'3-Productie normen'!N:P,2,FALSE),FALSE)))</f>
        <v>0</v>
      </c>
      <c r="R1105" s="183">
        <f t="shared" si="70"/>
        <v>0</v>
      </c>
      <c r="S1105" s="184">
        <f>VLOOKUP(G1105,'3-Productie normen'!A:M,11,FALSE)</f>
        <v>1634.0300000000004</v>
      </c>
      <c r="T1105" s="184"/>
      <c r="V1105" s="140">
        <f t="shared" si="71"/>
        <v>1318.8</v>
      </c>
    </row>
    <row r="1106" spans="1:22" ht="14.15" hidden="1" customHeight="1">
      <c r="A1106" s="157">
        <v>293</v>
      </c>
      <c r="B1106" s="177" t="s">
        <v>57</v>
      </c>
      <c r="C1106" s="177"/>
      <c r="D1106" s="194" t="s">
        <v>233</v>
      </c>
      <c r="E1106" s="194" t="s">
        <v>234</v>
      </c>
      <c r="F1106" s="194" t="s">
        <v>223</v>
      </c>
      <c r="G1106" s="194" t="s">
        <v>95</v>
      </c>
      <c r="H1106" s="194" t="s">
        <v>134</v>
      </c>
      <c r="I1106" s="194">
        <v>41.58</v>
      </c>
      <c r="J1106" s="495">
        <v>1</v>
      </c>
      <c r="K1106" s="495">
        <v>1</v>
      </c>
      <c r="L1106" s="181">
        <v>200</v>
      </c>
      <c r="M1106" s="181"/>
      <c r="N1106" s="182" t="e">
        <f t="shared" si="68"/>
        <v>#DIV/0!</v>
      </c>
      <c r="O1106" s="182">
        <f t="shared" si="69"/>
        <v>0</v>
      </c>
      <c r="P1106" s="182"/>
      <c r="Q1106" s="183">
        <f>IF(L1106="nio",0,IF(L1106&gt;0,VLOOKUP(G1106,'3-Productie normen'!A:M,VLOOKUP(L1106,'3-Productie normen'!N:P,2,FALSE),FALSE)))</f>
        <v>0</v>
      </c>
      <c r="R1106" s="183">
        <f t="shared" si="70"/>
        <v>0</v>
      </c>
      <c r="S1106" s="184">
        <f>VLOOKUP(G1106,'3-Productie normen'!A:M,11,FALSE)</f>
        <v>19332.940000000006</v>
      </c>
      <c r="T1106" s="184"/>
      <c r="V1106" s="140">
        <f t="shared" si="71"/>
        <v>8316</v>
      </c>
    </row>
    <row r="1107" spans="1:22" ht="14.15" hidden="1" customHeight="1">
      <c r="A1107" s="157">
        <v>294</v>
      </c>
      <c r="B1107" s="177" t="s">
        <v>57</v>
      </c>
      <c r="C1107" s="177"/>
      <c r="D1107" s="194" t="s">
        <v>233</v>
      </c>
      <c r="E1107" s="194" t="s">
        <v>236</v>
      </c>
      <c r="F1107" s="194" t="s">
        <v>223</v>
      </c>
      <c r="G1107" s="194" t="s">
        <v>95</v>
      </c>
      <c r="H1107" s="194" t="s">
        <v>131</v>
      </c>
      <c r="I1107" s="194">
        <v>27.22</v>
      </c>
      <c r="J1107" s="495">
        <v>1</v>
      </c>
      <c r="K1107" s="495">
        <v>1</v>
      </c>
      <c r="L1107" s="181">
        <v>200</v>
      </c>
      <c r="M1107" s="181"/>
      <c r="N1107" s="182" t="e">
        <f t="shared" si="68"/>
        <v>#DIV/0!</v>
      </c>
      <c r="O1107" s="182">
        <f t="shared" si="69"/>
        <v>0</v>
      </c>
      <c r="P1107" s="182"/>
      <c r="Q1107" s="183">
        <f>IF(L1107="nio",0,IF(L1107&gt;0,VLOOKUP(G1107,'3-Productie normen'!A:M,VLOOKUP(L1107,'3-Productie normen'!N:P,2,FALSE),FALSE)))</f>
        <v>0</v>
      </c>
      <c r="R1107" s="183">
        <f t="shared" si="70"/>
        <v>0</v>
      </c>
      <c r="S1107" s="184">
        <f>VLOOKUP(G1107,'3-Productie normen'!A:M,11,FALSE)</f>
        <v>19332.940000000006</v>
      </c>
      <c r="T1107" s="184"/>
      <c r="V1107" s="140">
        <f t="shared" si="71"/>
        <v>5444</v>
      </c>
    </row>
    <row r="1108" spans="1:22" ht="14.15" hidden="1" customHeight="1">
      <c r="A1108" s="157">
        <v>295</v>
      </c>
      <c r="B1108" s="177" t="s">
        <v>57</v>
      </c>
      <c r="C1108" s="177"/>
      <c r="D1108" s="194" t="s">
        <v>233</v>
      </c>
      <c r="E1108" s="194" t="s">
        <v>642</v>
      </c>
      <c r="F1108" s="194" t="s">
        <v>1440</v>
      </c>
      <c r="G1108" s="194" t="s">
        <v>99</v>
      </c>
      <c r="H1108" s="194" t="s">
        <v>134</v>
      </c>
      <c r="I1108" s="194">
        <v>26.7</v>
      </c>
      <c r="J1108" s="495">
        <v>1</v>
      </c>
      <c r="K1108" s="495">
        <v>1</v>
      </c>
      <c r="L1108" s="181">
        <v>120</v>
      </c>
      <c r="M1108" s="181"/>
      <c r="N1108" s="182" t="e">
        <f t="shared" si="68"/>
        <v>#DIV/0!</v>
      </c>
      <c r="O1108" s="182">
        <f t="shared" si="69"/>
        <v>0</v>
      </c>
      <c r="P1108" s="182"/>
      <c r="Q1108" s="183">
        <f>IF(L1108="nio",0,IF(L1108&gt;0,VLOOKUP(G1108,'3-Productie normen'!A:M,VLOOKUP(L1108,'3-Productie normen'!N:P,2,FALSE),FALSE)))</f>
        <v>0</v>
      </c>
      <c r="R1108" s="183">
        <f t="shared" si="70"/>
        <v>0</v>
      </c>
      <c r="S1108" s="184">
        <f>VLOOKUP(G1108,'3-Productie normen'!A:M,11,FALSE)</f>
        <v>1634.0300000000004</v>
      </c>
      <c r="T1108" s="184"/>
      <c r="V1108" s="140">
        <f t="shared" si="71"/>
        <v>3204</v>
      </c>
    </row>
    <row r="1109" spans="1:22" ht="14.15" hidden="1" customHeight="1">
      <c r="A1109" s="157">
        <v>296</v>
      </c>
      <c r="B1109" s="177" t="s">
        <v>57</v>
      </c>
      <c r="C1109" s="177"/>
      <c r="D1109" s="194" t="s">
        <v>233</v>
      </c>
      <c r="E1109" s="194" t="s">
        <v>1441</v>
      </c>
      <c r="F1109" s="194" t="s">
        <v>1442</v>
      </c>
      <c r="G1109" s="194" t="s">
        <v>68</v>
      </c>
      <c r="H1109" s="194" t="s">
        <v>131</v>
      </c>
      <c r="I1109" s="194">
        <v>40.39</v>
      </c>
      <c r="J1109" s="495">
        <v>1</v>
      </c>
      <c r="K1109" s="495">
        <v>1</v>
      </c>
      <c r="L1109" s="181">
        <v>80</v>
      </c>
      <c r="M1109" s="181"/>
      <c r="N1109" s="182" t="e">
        <f t="shared" si="68"/>
        <v>#DIV/0!</v>
      </c>
      <c r="O1109" s="182">
        <f t="shared" si="69"/>
        <v>0</v>
      </c>
      <c r="P1109" s="182"/>
      <c r="Q1109" s="183">
        <f>IF(L1109="nio",0,IF(L1109&gt;0,VLOOKUP(G1109,'3-Productie normen'!A:M,VLOOKUP(L1109,'3-Productie normen'!N:P,2,FALSE),FALSE)))</f>
        <v>0</v>
      </c>
      <c r="R1109" s="183">
        <f t="shared" si="70"/>
        <v>0</v>
      </c>
      <c r="S1109" s="184">
        <f>VLOOKUP(G1109,'3-Productie normen'!A:M,11,FALSE)</f>
        <v>8925.0799999999981</v>
      </c>
      <c r="T1109" s="184"/>
      <c r="V1109" s="140">
        <f t="shared" si="71"/>
        <v>3231.2</v>
      </c>
    </row>
    <row r="1110" spans="1:22" ht="14.15" hidden="1" customHeight="1">
      <c r="A1110" s="157">
        <v>297</v>
      </c>
      <c r="B1110" s="177" t="s">
        <v>57</v>
      </c>
      <c r="C1110" s="177"/>
      <c r="D1110" s="194" t="s">
        <v>233</v>
      </c>
      <c r="E1110" s="194" t="s">
        <v>643</v>
      </c>
      <c r="F1110" s="194" t="s">
        <v>1370</v>
      </c>
      <c r="G1110" s="194" t="s">
        <v>95</v>
      </c>
      <c r="H1110" s="194" t="s">
        <v>134</v>
      </c>
      <c r="I1110" s="194">
        <v>81.45</v>
      </c>
      <c r="J1110" s="495">
        <v>1</v>
      </c>
      <c r="K1110" s="495">
        <v>1</v>
      </c>
      <c r="L1110" s="181">
        <v>200</v>
      </c>
      <c r="M1110" s="181"/>
      <c r="N1110" s="182" t="e">
        <f t="shared" si="68"/>
        <v>#DIV/0!</v>
      </c>
      <c r="O1110" s="182">
        <f t="shared" si="69"/>
        <v>0</v>
      </c>
      <c r="P1110" s="182"/>
      <c r="Q1110" s="183">
        <f>IF(L1110="nio",0,IF(L1110&gt;0,VLOOKUP(G1110,'3-Productie normen'!A:M,VLOOKUP(L1110,'3-Productie normen'!N:P,2,FALSE),FALSE)))</f>
        <v>0</v>
      </c>
      <c r="R1110" s="183">
        <f t="shared" si="70"/>
        <v>0</v>
      </c>
      <c r="S1110" s="184">
        <f>VLOOKUP(G1110,'3-Productie normen'!A:M,11,FALSE)</f>
        <v>19332.940000000006</v>
      </c>
      <c r="T1110" s="184"/>
      <c r="V1110" s="140">
        <f t="shared" si="71"/>
        <v>16290</v>
      </c>
    </row>
    <row r="1111" spans="1:22" ht="14.15" hidden="1" customHeight="1">
      <c r="A1111" s="157">
        <v>298</v>
      </c>
      <c r="B1111" s="177" t="s">
        <v>57</v>
      </c>
      <c r="C1111" s="177"/>
      <c r="D1111" s="194" t="s">
        <v>233</v>
      </c>
      <c r="E1111" s="194" t="s">
        <v>1443</v>
      </c>
      <c r="F1111" s="194" t="s">
        <v>1444</v>
      </c>
      <c r="G1111" s="194" t="s">
        <v>95</v>
      </c>
      <c r="H1111" s="194" t="s">
        <v>134</v>
      </c>
      <c r="I1111" s="194">
        <v>100.18</v>
      </c>
      <c r="J1111" s="495">
        <v>1</v>
      </c>
      <c r="K1111" s="495">
        <v>1</v>
      </c>
      <c r="L1111" s="181">
        <v>200</v>
      </c>
      <c r="M1111" s="181"/>
      <c r="N1111" s="182" t="e">
        <f t="shared" si="68"/>
        <v>#DIV/0!</v>
      </c>
      <c r="O1111" s="182">
        <f t="shared" si="69"/>
        <v>0</v>
      </c>
      <c r="P1111" s="182"/>
      <c r="Q1111" s="183">
        <f>IF(L1111="nio",0,IF(L1111&gt;0,VLOOKUP(G1111,'3-Productie normen'!A:M,VLOOKUP(L1111,'3-Productie normen'!N:P,2,FALSE),FALSE)))</f>
        <v>0</v>
      </c>
      <c r="R1111" s="183">
        <f t="shared" si="70"/>
        <v>0</v>
      </c>
      <c r="S1111" s="184">
        <f>VLOOKUP(G1111,'3-Productie normen'!A:M,11,FALSE)</f>
        <v>19332.940000000006</v>
      </c>
      <c r="T1111" s="184"/>
      <c r="V1111" s="140">
        <f t="shared" si="71"/>
        <v>20036</v>
      </c>
    </row>
    <row r="1112" spans="1:22" ht="14.15" hidden="1" customHeight="1">
      <c r="A1112" s="157">
        <v>299</v>
      </c>
      <c r="B1112" s="177" t="s">
        <v>57</v>
      </c>
      <c r="C1112" s="177"/>
      <c r="D1112" s="194" t="s">
        <v>233</v>
      </c>
      <c r="E1112" s="194" t="s">
        <v>1445</v>
      </c>
      <c r="F1112" s="194" t="s">
        <v>1446</v>
      </c>
      <c r="G1112" s="194" t="s">
        <v>95</v>
      </c>
      <c r="H1112" s="194" t="s">
        <v>134</v>
      </c>
      <c r="I1112" s="194">
        <v>26.66</v>
      </c>
      <c r="J1112" s="495">
        <v>1</v>
      </c>
      <c r="K1112" s="495">
        <v>1</v>
      </c>
      <c r="L1112" s="181">
        <v>200</v>
      </c>
      <c r="M1112" s="181"/>
      <c r="N1112" s="182" t="e">
        <f t="shared" si="68"/>
        <v>#DIV/0!</v>
      </c>
      <c r="O1112" s="182">
        <f t="shared" si="69"/>
        <v>0</v>
      </c>
      <c r="P1112" s="182"/>
      <c r="Q1112" s="183">
        <f>IF(L1112="nio",0,IF(L1112&gt;0,VLOOKUP(G1112,'3-Productie normen'!A:M,VLOOKUP(L1112,'3-Productie normen'!N:P,2,FALSE),FALSE)))</f>
        <v>0</v>
      </c>
      <c r="R1112" s="183">
        <f t="shared" si="70"/>
        <v>0</v>
      </c>
      <c r="S1112" s="184">
        <f>VLOOKUP(G1112,'3-Productie normen'!A:M,11,FALSE)</f>
        <v>19332.940000000006</v>
      </c>
      <c r="T1112" s="184"/>
      <c r="V1112" s="140">
        <f t="shared" si="71"/>
        <v>5332</v>
      </c>
    </row>
    <row r="1113" spans="1:22" ht="14.15" hidden="1" customHeight="1">
      <c r="A1113" s="157">
        <v>300</v>
      </c>
      <c r="B1113" s="177" t="s">
        <v>57</v>
      </c>
      <c r="C1113" s="177"/>
      <c r="D1113" s="194" t="s">
        <v>233</v>
      </c>
      <c r="E1113" s="194" t="s">
        <v>1447</v>
      </c>
      <c r="F1113" s="194" t="s">
        <v>223</v>
      </c>
      <c r="G1113" s="194" t="s">
        <v>95</v>
      </c>
      <c r="H1113" s="194" t="s">
        <v>134</v>
      </c>
      <c r="I1113" s="194">
        <v>63.73</v>
      </c>
      <c r="J1113" s="495">
        <v>1</v>
      </c>
      <c r="K1113" s="495">
        <v>1</v>
      </c>
      <c r="L1113" s="181">
        <v>200</v>
      </c>
      <c r="M1113" s="181"/>
      <c r="N1113" s="182" t="e">
        <f t="shared" si="68"/>
        <v>#DIV/0!</v>
      </c>
      <c r="O1113" s="182">
        <f t="shared" si="69"/>
        <v>0</v>
      </c>
      <c r="P1113" s="182"/>
      <c r="Q1113" s="183">
        <f>IF(L1113="nio",0,IF(L1113&gt;0,VLOOKUP(G1113,'3-Productie normen'!A:M,VLOOKUP(L1113,'3-Productie normen'!N:P,2,FALSE),FALSE)))</f>
        <v>0</v>
      </c>
      <c r="R1113" s="183">
        <f t="shared" si="70"/>
        <v>0</v>
      </c>
      <c r="S1113" s="184">
        <f>VLOOKUP(G1113,'3-Productie normen'!A:M,11,FALSE)</f>
        <v>19332.940000000006</v>
      </c>
      <c r="T1113" s="184"/>
      <c r="V1113" s="140">
        <f t="shared" si="71"/>
        <v>12746</v>
      </c>
    </row>
    <row r="1114" spans="1:22" ht="14.15" hidden="1" customHeight="1">
      <c r="A1114" s="157">
        <v>301</v>
      </c>
      <c r="B1114" s="177" t="s">
        <v>57</v>
      </c>
      <c r="C1114" s="177"/>
      <c r="D1114" s="194" t="s">
        <v>233</v>
      </c>
      <c r="E1114" s="194" t="s">
        <v>644</v>
      </c>
      <c r="F1114" s="194" t="s">
        <v>1448</v>
      </c>
      <c r="G1114" s="194" t="s">
        <v>95</v>
      </c>
      <c r="H1114" s="194" t="s">
        <v>134</v>
      </c>
      <c r="I1114" s="194">
        <v>183.25</v>
      </c>
      <c r="J1114" s="495">
        <v>1</v>
      </c>
      <c r="K1114" s="495">
        <v>1</v>
      </c>
      <c r="L1114" s="181">
        <v>200</v>
      </c>
      <c r="M1114" s="181"/>
      <c r="N1114" s="182" t="e">
        <f t="shared" si="68"/>
        <v>#DIV/0!</v>
      </c>
      <c r="O1114" s="182">
        <f t="shared" si="69"/>
        <v>0</v>
      </c>
      <c r="P1114" s="182"/>
      <c r="Q1114" s="183">
        <f>IF(L1114="nio",0,IF(L1114&gt;0,VLOOKUP(G1114,'3-Productie normen'!A:M,VLOOKUP(L1114,'3-Productie normen'!N:P,2,FALSE),FALSE)))</f>
        <v>0</v>
      </c>
      <c r="R1114" s="183">
        <f t="shared" si="70"/>
        <v>0</v>
      </c>
      <c r="S1114" s="184">
        <f>VLOOKUP(G1114,'3-Productie normen'!A:M,11,FALSE)</f>
        <v>19332.940000000006</v>
      </c>
      <c r="T1114" s="184"/>
      <c r="V1114" s="140">
        <f t="shared" si="71"/>
        <v>36650</v>
      </c>
    </row>
    <row r="1115" spans="1:22" ht="14.15" hidden="1" customHeight="1">
      <c r="A1115" s="157">
        <v>302</v>
      </c>
      <c r="B1115" s="177" t="s">
        <v>57</v>
      </c>
      <c r="C1115" s="177"/>
      <c r="D1115" s="194" t="s">
        <v>233</v>
      </c>
      <c r="E1115" s="194" t="s">
        <v>1449</v>
      </c>
      <c r="F1115" s="194" t="s">
        <v>1448</v>
      </c>
      <c r="G1115" s="194" t="s">
        <v>95</v>
      </c>
      <c r="H1115" s="194" t="s">
        <v>134</v>
      </c>
      <c r="I1115" s="194">
        <v>17.649999999999999</v>
      </c>
      <c r="J1115" s="495">
        <v>1</v>
      </c>
      <c r="K1115" s="495">
        <v>1</v>
      </c>
      <c r="L1115" s="181">
        <v>200</v>
      </c>
      <c r="M1115" s="181"/>
      <c r="N1115" s="182" t="e">
        <f t="shared" si="68"/>
        <v>#DIV/0!</v>
      </c>
      <c r="O1115" s="182">
        <f t="shared" si="69"/>
        <v>0</v>
      </c>
      <c r="P1115" s="182"/>
      <c r="Q1115" s="183">
        <f>IF(L1115="nio",0,IF(L1115&gt;0,VLOOKUP(G1115,'3-Productie normen'!A:M,VLOOKUP(L1115,'3-Productie normen'!N:P,2,FALSE),FALSE)))</f>
        <v>0</v>
      </c>
      <c r="R1115" s="183">
        <f t="shared" si="70"/>
        <v>0</v>
      </c>
      <c r="S1115" s="184">
        <f>VLOOKUP(G1115,'3-Productie normen'!A:M,11,FALSE)</f>
        <v>19332.940000000006</v>
      </c>
      <c r="T1115" s="184"/>
      <c r="V1115" s="140">
        <f t="shared" si="71"/>
        <v>3529.9999999999995</v>
      </c>
    </row>
    <row r="1116" spans="1:22" ht="14.15" hidden="1" customHeight="1">
      <c r="A1116" s="157">
        <v>303</v>
      </c>
      <c r="B1116" s="177" t="s">
        <v>57</v>
      </c>
      <c r="C1116" s="177"/>
      <c r="D1116" s="194" t="s">
        <v>233</v>
      </c>
      <c r="E1116" s="194" t="s">
        <v>1450</v>
      </c>
      <c r="F1116" s="194" t="s">
        <v>1448</v>
      </c>
      <c r="G1116" s="194" t="s">
        <v>95</v>
      </c>
      <c r="H1116" s="194" t="s">
        <v>134</v>
      </c>
      <c r="I1116" s="194">
        <v>17.91</v>
      </c>
      <c r="J1116" s="495">
        <v>1</v>
      </c>
      <c r="K1116" s="495">
        <v>1</v>
      </c>
      <c r="L1116" s="181">
        <v>200</v>
      </c>
      <c r="M1116" s="181"/>
      <c r="N1116" s="182" t="e">
        <f t="shared" si="68"/>
        <v>#DIV/0!</v>
      </c>
      <c r="O1116" s="182">
        <f t="shared" si="69"/>
        <v>0</v>
      </c>
      <c r="P1116" s="182"/>
      <c r="Q1116" s="183">
        <f>IF(L1116="nio",0,IF(L1116&gt;0,VLOOKUP(G1116,'3-Productie normen'!A:M,VLOOKUP(L1116,'3-Productie normen'!N:P,2,FALSE),FALSE)))</f>
        <v>0</v>
      </c>
      <c r="R1116" s="183">
        <f t="shared" si="70"/>
        <v>0</v>
      </c>
      <c r="S1116" s="184">
        <f>VLOOKUP(G1116,'3-Productie normen'!A:M,11,FALSE)</f>
        <v>19332.940000000006</v>
      </c>
      <c r="T1116" s="184"/>
      <c r="V1116" s="140">
        <f t="shared" si="71"/>
        <v>3582</v>
      </c>
    </row>
    <row r="1117" spans="1:22" ht="14.15" hidden="1" customHeight="1">
      <c r="A1117" s="157">
        <v>304</v>
      </c>
      <c r="B1117" s="177" t="s">
        <v>57</v>
      </c>
      <c r="C1117" s="177"/>
      <c r="D1117" s="194" t="s">
        <v>233</v>
      </c>
      <c r="E1117" s="194" t="s">
        <v>1451</v>
      </c>
      <c r="F1117" s="194" t="s">
        <v>1448</v>
      </c>
      <c r="G1117" s="194" t="s">
        <v>95</v>
      </c>
      <c r="H1117" s="194" t="s">
        <v>134</v>
      </c>
      <c r="I1117" s="194">
        <v>18.11</v>
      </c>
      <c r="J1117" s="495">
        <v>1</v>
      </c>
      <c r="K1117" s="495">
        <v>1</v>
      </c>
      <c r="L1117" s="181">
        <v>200</v>
      </c>
      <c r="M1117" s="181"/>
      <c r="N1117" s="182" t="e">
        <f t="shared" si="68"/>
        <v>#DIV/0!</v>
      </c>
      <c r="O1117" s="182">
        <f t="shared" si="69"/>
        <v>0</v>
      </c>
      <c r="P1117" s="182"/>
      <c r="Q1117" s="183">
        <f>IF(L1117="nio",0,IF(L1117&gt;0,VLOOKUP(G1117,'3-Productie normen'!A:M,VLOOKUP(L1117,'3-Productie normen'!N:P,2,FALSE),FALSE)))</f>
        <v>0</v>
      </c>
      <c r="R1117" s="183">
        <f t="shared" si="70"/>
        <v>0</v>
      </c>
      <c r="S1117" s="184">
        <f>VLOOKUP(G1117,'3-Productie normen'!A:M,11,FALSE)</f>
        <v>19332.940000000006</v>
      </c>
      <c r="T1117" s="184"/>
      <c r="V1117" s="140">
        <f t="shared" si="71"/>
        <v>3622</v>
      </c>
    </row>
    <row r="1118" spans="1:22" ht="14.15" hidden="1" customHeight="1">
      <c r="A1118" s="157">
        <v>305</v>
      </c>
      <c r="B1118" s="177" t="s">
        <v>57</v>
      </c>
      <c r="C1118" s="177"/>
      <c r="D1118" s="194" t="s">
        <v>233</v>
      </c>
      <c r="E1118" s="194" t="s">
        <v>1452</v>
      </c>
      <c r="F1118" s="194" t="s">
        <v>1448</v>
      </c>
      <c r="G1118" s="194" t="s">
        <v>95</v>
      </c>
      <c r="H1118" s="194" t="s">
        <v>134</v>
      </c>
      <c r="I1118" s="194">
        <v>36.82</v>
      </c>
      <c r="J1118" s="495">
        <v>1</v>
      </c>
      <c r="K1118" s="495">
        <v>1</v>
      </c>
      <c r="L1118" s="181">
        <v>200</v>
      </c>
      <c r="M1118" s="181"/>
      <c r="N1118" s="182" t="e">
        <f t="shared" si="68"/>
        <v>#DIV/0!</v>
      </c>
      <c r="O1118" s="182">
        <f t="shared" si="69"/>
        <v>0</v>
      </c>
      <c r="P1118" s="182"/>
      <c r="Q1118" s="183">
        <f>IF(L1118="nio",0,IF(L1118&gt;0,VLOOKUP(G1118,'3-Productie normen'!A:M,VLOOKUP(L1118,'3-Productie normen'!N:P,2,FALSE),FALSE)))</f>
        <v>0</v>
      </c>
      <c r="R1118" s="183">
        <f t="shared" si="70"/>
        <v>0</v>
      </c>
      <c r="S1118" s="184">
        <f>VLOOKUP(G1118,'3-Productie normen'!A:M,11,FALSE)</f>
        <v>19332.940000000006</v>
      </c>
      <c r="T1118" s="184"/>
      <c r="V1118" s="140">
        <f t="shared" si="71"/>
        <v>7364</v>
      </c>
    </row>
    <row r="1119" spans="1:22" ht="14.15" hidden="1" customHeight="1">
      <c r="A1119" s="157">
        <v>306</v>
      </c>
      <c r="B1119" s="177" t="s">
        <v>57</v>
      </c>
      <c r="C1119" s="177"/>
      <c r="D1119" s="194" t="s">
        <v>233</v>
      </c>
      <c r="E1119" s="194" t="s">
        <v>1453</v>
      </c>
      <c r="F1119" s="194" t="s">
        <v>598</v>
      </c>
      <c r="G1119" s="194" t="s">
        <v>95</v>
      </c>
      <c r="H1119" s="194" t="s">
        <v>134</v>
      </c>
      <c r="I1119" s="194">
        <v>57.69</v>
      </c>
      <c r="J1119" s="495">
        <v>1</v>
      </c>
      <c r="K1119" s="495">
        <v>1</v>
      </c>
      <c r="L1119" s="181">
        <v>200</v>
      </c>
      <c r="M1119" s="181"/>
      <c r="N1119" s="182" t="e">
        <f t="shared" si="68"/>
        <v>#DIV/0!</v>
      </c>
      <c r="O1119" s="182">
        <f t="shared" si="69"/>
        <v>0</v>
      </c>
      <c r="P1119" s="182"/>
      <c r="Q1119" s="183">
        <f>IF(L1119="nio",0,IF(L1119&gt;0,VLOOKUP(G1119,'3-Productie normen'!A:M,VLOOKUP(L1119,'3-Productie normen'!N:P,2,FALSE),FALSE)))</f>
        <v>0</v>
      </c>
      <c r="R1119" s="183">
        <f t="shared" si="70"/>
        <v>0</v>
      </c>
      <c r="S1119" s="184">
        <f>VLOOKUP(G1119,'3-Productie normen'!A:M,11,FALSE)</f>
        <v>19332.940000000006</v>
      </c>
      <c r="T1119" s="184"/>
      <c r="V1119" s="140">
        <f t="shared" si="71"/>
        <v>11538</v>
      </c>
    </row>
    <row r="1120" spans="1:22" ht="14.15" hidden="1" customHeight="1">
      <c r="A1120" s="157">
        <v>307</v>
      </c>
      <c r="B1120" s="177" t="s">
        <v>57</v>
      </c>
      <c r="C1120" s="177"/>
      <c r="D1120" s="194" t="s">
        <v>233</v>
      </c>
      <c r="E1120" s="194" t="s">
        <v>645</v>
      </c>
      <c r="F1120" s="194" t="s">
        <v>223</v>
      </c>
      <c r="G1120" s="194" t="s">
        <v>95</v>
      </c>
      <c r="H1120" s="194" t="s">
        <v>134</v>
      </c>
      <c r="I1120" s="194">
        <v>74.819999999999993</v>
      </c>
      <c r="J1120" s="495">
        <v>1</v>
      </c>
      <c r="K1120" s="495">
        <v>1</v>
      </c>
      <c r="L1120" s="181">
        <v>200</v>
      </c>
      <c r="M1120" s="181"/>
      <c r="N1120" s="182" t="e">
        <f t="shared" si="68"/>
        <v>#DIV/0!</v>
      </c>
      <c r="O1120" s="182">
        <f t="shared" si="69"/>
        <v>0</v>
      </c>
      <c r="P1120" s="182"/>
      <c r="Q1120" s="183">
        <f>IF(L1120="nio",0,IF(L1120&gt;0,VLOOKUP(G1120,'3-Productie normen'!A:M,VLOOKUP(L1120,'3-Productie normen'!N:P,2,FALSE),FALSE)))</f>
        <v>0</v>
      </c>
      <c r="R1120" s="183">
        <f t="shared" si="70"/>
        <v>0</v>
      </c>
      <c r="S1120" s="184">
        <f>VLOOKUP(G1120,'3-Productie normen'!A:M,11,FALSE)</f>
        <v>19332.940000000006</v>
      </c>
      <c r="T1120" s="184"/>
      <c r="V1120" s="140">
        <f t="shared" si="71"/>
        <v>14963.999999999998</v>
      </c>
    </row>
    <row r="1121" spans="1:22" ht="14.15" hidden="1" customHeight="1">
      <c r="A1121" s="157">
        <v>308</v>
      </c>
      <c r="B1121" s="177" t="s">
        <v>57</v>
      </c>
      <c r="C1121" s="177"/>
      <c r="D1121" s="194" t="s">
        <v>233</v>
      </c>
      <c r="E1121" s="194" t="s">
        <v>1012</v>
      </c>
      <c r="F1121" s="194" t="s">
        <v>1454</v>
      </c>
      <c r="G1121" s="194" t="s">
        <v>101</v>
      </c>
      <c r="H1121" s="194" t="s">
        <v>134</v>
      </c>
      <c r="I1121" s="194">
        <v>28.44</v>
      </c>
      <c r="J1121" s="495">
        <v>1</v>
      </c>
      <c r="K1121" s="495">
        <v>1</v>
      </c>
      <c r="L1121" s="181">
        <v>200</v>
      </c>
      <c r="M1121" s="181"/>
      <c r="N1121" s="182" t="e">
        <f t="shared" si="68"/>
        <v>#DIV/0!</v>
      </c>
      <c r="O1121" s="182">
        <f t="shared" si="69"/>
        <v>0</v>
      </c>
      <c r="P1121" s="182"/>
      <c r="Q1121" s="183">
        <f>IF(L1121="nio",0,IF(L1121&gt;0,VLOOKUP(G1121,'3-Productie normen'!A:M,VLOOKUP(L1121,'3-Productie normen'!N:P,2,FALSE),FALSE)))</f>
        <v>0</v>
      </c>
      <c r="R1121" s="183">
        <f t="shared" si="70"/>
        <v>0</v>
      </c>
      <c r="S1121" s="184">
        <f>VLOOKUP(G1121,'3-Productie normen'!A:M,11,FALSE)</f>
        <v>8501.0999999999985</v>
      </c>
      <c r="T1121" s="184"/>
      <c r="V1121" s="140">
        <f t="shared" si="71"/>
        <v>5688</v>
      </c>
    </row>
    <row r="1122" spans="1:22" ht="14.15" hidden="1" customHeight="1">
      <c r="A1122" s="157">
        <v>309</v>
      </c>
      <c r="B1122" s="177" t="s">
        <v>57</v>
      </c>
      <c r="C1122" s="177"/>
      <c r="D1122" s="194" t="s">
        <v>233</v>
      </c>
      <c r="E1122" s="194" t="s">
        <v>1189</v>
      </c>
      <c r="F1122" s="194" t="s">
        <v>1444</v>
      </c>
      <c r="G1122" s="194" t="s">
        <v>95</v>
      </c>
      <c r="H1122" s="194" t="s">
        <v>134</v>
      </c>
      <c r="I1122" s="194">
        <v>118.58</v>
      </c>
      <c r="J1122" s="495">
        <v>1</v>
      </c>
      <c r="K1122" s="495">
        <v>1</v>
      </c>
      <c r="L1122" s="181">
        <v>200</v>
      </c>
      <c r="M1122" s="181"/>
      <c r="N1122" s="182" t="e">
        <f t="shared" si="68"/>
        <v>#DIV/0!</v>
      </c>
      <c r="O1122" s="182">
        <f t="shared" si="69"/>
        <v>0</v>
      </c>
      <c r="P1122" s="182"/>
      <c r="Q1122" s="183">
        <f>IF(L1122="nio",0,IF(L1122&gt;0,VLOOKUP(G1122,'3-Productie normen'!A:M,VLOOKUP(L1122,'3-Productie normen'!N:P,2,FALSE),FALSE)))</f>
        <v>0</v>
      </c>
      <c r="R1122" s="183">
        <f t="shared" si="70"/>
        <v>0</v>
      </c>
      <c r="S1122" s="184">
        <f>VLOOKUP(G1122,'3-Productie normen'!A:M,11,FALSE)</f>
        <v>19332.940000000006</v>
      </c>
      <c r="T1122" s="184"/>
      <c r="V1122" s="140">
        <f t="shared" si="71"/>
        <v>23716</v>
      </c>
    </row>
    <row r="1123" spans="1:22" ht="14.15" hidden="1" customHeight="1">
      <c r="A1123" s="157">
        <v>310</v>
      </c>
      <c r="B1123" s="177" t="s">
        <v>57</v>
      </c>
      <c r="C1123" s="177"/>
      <c r="D1123" s="194" t="s">
        <v>233</v>
      </c>
      <c r="E1123" s="194" t="s">
        <v>1455</v>
      </c>
      <c r="F1123" s="194" t="s">
        <v>846</v>
      </c>
      <c r="G1123" s="134" t="s">
        <v>107</v>
      </c>
      <c r="H1123" s="194" t="s">
        <v>491</v>
      </c>
      <c r="I1123" s="194">
        <v>13.83</v>
      </c>
      <c r="J1123" s="495">
        <v>1</v>
      </c>
      <c r="K1123" s="495">
        <v>1</v>
      </c>
      <c r="L1123" s="531" t="s">
        <v>107</v>
      </c>
      <c r="M1123" s="181"/>
      <c r="N1123" s="182">
        <f t="shared" si="68"/>
        <v>0</v>
      </c>
      <c r="O1123" s="182">
        <f t="shared" si="69"/>
        <v>0</v>
      </c>
      <c r="P1123" s="182"/>
      <c r="Q1123" s="183">
        <f>IF(L1123="nio",0,IF(L1123&gt;0,VLOOKUP(G1123,'3-Productie normen'!A:M,VLOOKUP(L1123,'3-Productie normen'!N:P,2,FALSE),FALSE)))</f>
        <v>0</v>
      </c>
      <c r="R1123" s="183">
        <f t="shared" si="70"/>
        <v>0</v>
      </c>
      <c r="S1123" s="184">
        <f>VLOOKUP(G1123,'3-Productie normen'!A:M,10,FALSE)</f>
        <v>0</v>
      </c>
      <c r="T1123" s="184"/>
      <c r="V1123" s="140">
        <f t="shared" si="71"/>
        <v>0</v>
      </c>
    </row>
    <row r="1124" spans="1:22" ht="14.15" hidden="1" customHeight="1">
      <c r="A1124" s="157">
        <v>311</v>
      </c>
      <c r="B1124" s="177" t="s">
        <v>57</v>
      </c>
      <c r="C1124" s="177"/>
      <c r="D1124" s="194" t="s">
        <v>233</v>
      </c>
      <c r="E1124" s="194" t="s">
        <v>646</v>
      </c>
      <c r="F1124" s="194" t="s">
        <v>1456</v>
      </c>
      <c r="G1124" s="194" t="s">
        <v>68</v>
      </c>
      <c r="H1124" s="194" t="s">
        <v>131</v>
      </c>
      <c r="I1124" s="194">
        <v>28.48</v>
      </c>
      <c r="J1124" s="495">
        <v>1</v>
      </c>
      <c r="K1124" s="495">
        <v>1</v>
      </c>
      <c r="L1124" s="181">
        <v>80</v>
      </c>
      <c r="M1124" s="181"/>
      <c r="N1124" s="182" t="e">
        <f t="shared" si="68"/>
        <v>#DIV/0!</v>
      </c>
      <c r="O1124" s="182">
        <f t="shared" si="69"/>
        <v>0</v>
      </c>
      <c r="P1124" s="182"/>
      <c r="Q1124" s="183">
        <f>IF(L1124="nio",0,IF(L1124&gt;0,VLOOKUP(G1124,'3-Productie normen'!A:M,VLOOKUP(L1124,'3-Productie normen'!N:P,2,FALSE),FALSE)))</f>
        <v>0</v>
      </c>
      <c r="R1124" s="183">
        <f t="shared" si="70"/>
        <v>0</v>
      </c>
      <c r="S1124" s="184">
        <f>VLOOKUP(G1124,'3-Productie normen'!A:M,11,FALSE)</f>
        <v>8925.0799999999981</v>
      </c>
      <c r="T1124" s="184"/>
      <c r="V1124" s="140">
        <f t="shared" si="71"/>
        <v>2278.4</v>
      </c>
    </row>
    <row r="1125" spans="1:22" ht="14.15" hidden="1" customHeight="1">
      <c r="A1125" s="157">
        <v>312</v>
      </c>
      <c r="B1125" s="177" t="s">
        <v>57</v>
      </c>
      <c r="C1125" s="177"/>
      <c r="D1125" s="194" t="s">
        <v>233</v>
      </c>
      <c r="E1125" s="194" t="s">
        <v>1457</v>
      </c>
      <c r="F1125" s="194" t="s">
        <v>1458</v>
      </c>
      <c r="G1125" s="194" t="s">
        <v>68</v>
      </c>
      <c r="H1125" s="194" t="s">
        <v>131</v>
      </c>
      <c r="I1125" s="194">
        <v>28.48</v>
      </c>
      <c r="J1125" s="495">
        <v>1</v>
      </c>
      <c r="K1125" s="495">
        <v>1</v>
      </c>
      <c r="L1125" s="181">
        <v>80</v>
      </c>
      <c r="M1125" s="181"/>
      <c r="N1125" s="182" t="e">
        <f t="shared" si="68"/>
        <v>#DIV/0!</v>
      </c>
      <c r="O1125" s="182">
        <f t="shared" si="69"/>
        <v>0</v>
      </c>
      <c r="P1125" s="182"/>
      <c r="Q1125" s="183">
        <f>IF(L1125="nio",0,IF(L1125&gt;0,VLOOKUP(G1125,'3-Productie normen'!A:M,VLOOKUP(L1125,'3-Productie normen'!N:P,2,FALSE),FALSE)))</f>
        <v>0</v>
      </c>
      <c r="R1125" s="183">
        <f t="shared" si="70"/>
        <v>0</v>
      </c>
      <c r="S1125" s="184">
        <f>VLOOKUP(G1125,'3-Productie normen'!A:M,11,FALSE)</f>
        <v>8925.0799999999981</v>
      </c>
      <c r="T1125" s="184"/>
      <c r="V1125" s="140">
        <f t="shared" si="71"/>
        <v>2278.4</v>
      </c>
    </row>
    <row r="1126" spans="1:22" ht="14.15" hidden="1" customHeight="1">
      <c r="A1126" s="157">
        <v>313</v>
      </c>
      <c r="B1126" s="177" t="s">
        <v>57</v>
      </c>
      <c r="C1126" s="177"/>
      <c r="D1126" s="194" t="s">
        <v>233</v>
      </c>
      <c r="E1126" s="194" t="s">
        <v>1459</v>
      </c>
      <c r="F1126" s="194" t="s">
        <v>1460</v>
      </c>
      <c r="G1126" s="194" t="s">
        <v>68</v>
      </c>
      <c r="H1126" s="194" t="s">
        <v>131</v>
      </c>
      <c r="I1126" s="194">
        <v>28.48</v>
      </c>
      <c r="J1126" s="495">
        <v>1</v>
      </c>
      <c r="K1126" s="495">
        <v>1</v>
      </c>
      <c r="L1126" s="181">
        <v>80</v>
      </c>
      <c r="M1126" s="181"/>
      <c r="N1126" s="182" t="e">
        <f t="shared" si="68"/>
        <v>#DIV/0!</v>
      </c>
      <c r="O1126" s="182">
        <f t="shared" si="69"/>
        <v>0</v>
      </c>
      <c r="P1126" s="182"/>
      <c r="Q1126" s="183">
        <f>IF(L1126="nio",0,IF(L1126&gt;0,VLOOKUP(G1126,'3-Productie normen'!A:M,VLOOKUP(L1126,'3-Productie normen'!N:P,2,FALSE),FALSE)))</f>
        <v>0</v>
      </c>
      <c r="R1126" s="183">
        <f t="shared" si="70"/>
        <v>0</v>
      </c>
      <c r="S1126" s="184">
        <f>VLOOKUP(G1126,'3-Productie normen'!A:M,11,FALSE)</f>
        <v>8925.0799999999981</v>
      </c>
      <c r="T1126" s="184"/>
      <c r="V1126" s="140">
        <f t="shared" si="71"/>
        <v>2278.4</v>
      </c>
    </row>
    <row r="1127" spans="1:22" ht="14.15" hidden="1" customHeight="1">
      <c r="A1127" s="157">
        <v>314</v>
      </c>
      <c r="B1127" s="177" t="s">
        <v>57</v>
      </c>
      <c r="C1127" s="177"/>
      <c r="D1127" s="194" t="s">
        <v>233</v>
      </c>
      <c r="E1127" s="194" t="s">
        <v>1461</v>
      </c>
      <c r="F1127" s="194" t="s">
        <v>607</v>
      </c>
      <c r="G1127" s="194" t="s">
        <v>95</v>
      </c>
      <c r="H1127" s="194" t="s">
        <v>134</v>
      </c>
      <c r="I1127" s="194">
        <v>119.4</v>
      </c>
      <c r="J1127" s="495">
        <v>1</v>
      </c>
      <c r="K1127" s="495">
        <v>1</v>
      </c>
      <c r="L1127" s="181">
        <v>200</v>
      </c>
      <c r="M1127" s="181"/>
      <c r="N1127" s="182" t="e">
        <f t="shared" si="68"/>
        <v>#DIV/0!</v>
      </c>
      <c r="O1127" s="182">
        <f t="shared" si="69"/>
        <v>0</v>
      </c>
      <c r="P1127" s="182"/>
      <c r="Q1127" s="183">
        <f>IF(L1127="nio",0,IF(L1127&gt;0,VLOOKUP(G1127,'3-Productie normen'!A:M,VLOOKUP(L1127,'3-Productie normen'!N:P,2,FALSE),FALSE)))</f>
        <v>0</v>
      </c>
      <c r="R1127" s="183">
        <f t="shared" si="70"/>
        <v>0</v>
      </c>
      <c r="S1127" s="184">
        <f>VLOOKUP(G1127,'3-Productie normen'!A:M,11,FALSE)</f>
        <v>19332.940000000006</v>
      </c>
      <c r="T1127" s="184"/>
      <c r="V1127" s="140">
        <f t="shared" si="71"/>
        <v>23880</v>
      </c>
    </row>
    <row r="1128" spans="1:22" ht="14.15" hidden="1" customHeight="1">
      <c r="A1128" s="157">
        <v>315</v>
      </c>
      <c r="B1128" s="177" t="s">
        <v>57</v>
      </c>
      <c r="C1128" s="177"/>
      <c r="D1128" s="194" t="s">
        <v>233</v>
      </c>
      <c r="E1128" s="194" t="s">
        <v>1462</v>
      </c>
      <c r="F1128" s="194" t="s">
        <v>1454</v>
      </c>
      <c r="G1128" s="194" t="s">
        <v>95</v>
      </c>
      <c r="H1128" s="194" t="s">
        <v>134</v>
      </c>
      <c r="I1128" s="194">
        <v>28.44</v>
      </c>
      <c r="J1128" s="495">
        <v>1</v>
      </c>
      <c r="K1128" s="495">
        <v>1</v>
      </c>
      <c r="L1128" s="181">
        <v>200</v>
      </c>
      <c r="M1128" s="181"/>
      <c r="N1128" s="182" t="e">
        <f t="shared" si="68"/>
        <v>#DIV/0!</v>
      </c>
      <c r="O1128" s="182">
        <f t="shared" si="69"/>
        <v>0</v>
      </c>
      <c r="P1128" s="182"/>
      <c r="Q1128" s="183">
        <f>IF(L1128="nio",0,IF(L1128&gt;0,VLOOKUP(G1128,'3-Productie normen'!A:M,VLOOKUP(L1128,'3-Productie normen'!N:P,2,FALSE),FALSE)))</f>
        <v>0</v>
      </c>
      <c r="R1128" s="183">
        <f t="shared" si="70"/>
        <v>0</v>
      </c>
      <c r="S1128" s="184">
        <f>VLOOKUP(G1128,'3-Productie normen'!A:M,11,FALSE)</f>
        <v>19332.940000000006</v>
      </c>
      <c r="T1128" s="184"/>
      <c r="V1128" s="140">
        <f t="shared" si="71"/>
        <v>5688</v>
      </c>
    </row>
    <row r="1129" spans="1:22" ht="14.15" hidden="1" customHeight="1">
      <c r="A1129" s="157">
        <v>316</v>
      </c>
      <c r="B1129" s="177" t="s">
        <v>57</v>
      </c>
      <c r="C1129" s="177"/>
      <c r="D1129" s="194" t="s">
        <v>233</v>
      </c>
      <c r="E1129" s="194" t="s">
        <v>1463</v>
      </c>
      <c r="F1129" s="194" t="s">
        <v>592</v>
      </c>
      <c r="G1129" s="194" t="s">
        <v>95</v>
      </c>
      <c r="H1129" s="194" t="s">
        <v>134</v>
      </c>
      <c r="I1129" s="194">
        <v>73.53</v>
      </c>
      <c r="J1129" s="495">
        <v>1</v>
      </c>
      <c r="K1129" s="495">
        <v>1</v>
      </c>
      <c r="L1129" s="181">
        <v>200</v>
      </c>
      <c r="M1129" s="181"/>
      <c r="N1129" s="182" t="e">
        <f t="shared" si="68"/>
        <v>#DIV/0!</v>
      </c>
      <c r="O1129" s="182">
        <f t="shared" si="69"/>
        <v>0</v>
      </c>
      <c r="P1129" s="182"/>
      <c r="Q1129" s="183">
        <f>IF(L1129="nio",0,IF(L1129&gt;0,VLOOKUP(G1129,'3-Productie normen'!A:M,VLOOKUP(L1129,'3-Productie normen'!N:P,2,FALSE),FALSE)))</f>
        <v>0</v>
      </c>
      <c r="R1129" s="183">
        <f t="shared" si="70"/>
        <v>0</v>
      </c>
      <c r="S1129" s="184">
        <f>VLOOKUP(G1129,'3-Productie normen'!A:M,11,FALSE)</f>
        <v>19332.940000000006</v>
      </c>
      <c r="T1129" s="184"/>
      <c r="V1129" s="140">
        <f t="shared" si="71"/>
        <v>14706</v>
      </c>
    </row>
    <row r="1130" spans="1:22" ht="14.15" hidden="1" customHeight="1">
      <c r="A1130" s="157">
        <v>317</v>
      </c>
      <c r="B1130" s="177" t="s">
        <v>57</v>
      </c>
      <c r="C1130" s="177"/>
      <c r="D1130" s="194" t="s">
        <v>233</v>
      </c>
      <c r="E1130" s="194" t="s">
        <v>1464</v>
      </c>
      <c r="F1130" s="194" t="s">
        <v>1465</v>
      </c>
      <c r="G1130" s="194" t="s">
        <v>95</v>
      </c>
      <c r="H1130" s="194" t="s">
        <v>134</v>
      </c>
      <c r="I1130" s="194">
        <v>38.4</v>
      </c>
      <c r="J1130" s="495">
        <v>1</v>
      </c>
      <c r="K1130" s="495">
        <v>1</v>
      </c>
      <c r="L1130" s="181">
        <v>200</v>
      </c>
      <c r="M1130" s="181"/>
      <c r="N1130" s="182" t="e">
        <f t="shared" si="68"/>
        <v>#DIV/0!</v>
      </c>
      <c r="O1130" s="182">
        <f t="shared" si="69"/>
        <v>0</v>
      </c>
      <c r="P1130" s="182"/>
      <c r="Q1130" s="183">
        <f>IF(L1130="nio",0,IF(L1130&gt;0,VLOOKUP(G1130,'3-Productie normen'!A:M,VLOOKUP(L1130,'3-Productie normen'!N:P,2,FALSE),FALSE)))</f>
        <v>0</v>
      </c>
      <c r="R1130" s="183">
        <f t="shared" si="70"/>
        <v>0</v>
      </c>
      <c r="S1130" s="184">
        <f>VLOOKUP(G1130,'3-Productie normen'!A:M,11,FALSE)</f>
        <v>19332.940000000006</v>
      </c>
      <c r="T1130" s="184"/>
      <c r="V1130" s="140">
        <f t="shared" si="71"/>
        <v>7680</v>
      </c>
    </row>
    <row r="1131" spans="1:22" ht="14.15" hidden="1" customHeight="1">
      <c r="A1131" s="157">
        <v>318</v>
      </c>
      <c r="B1131" s="177" t="s">
        <v>57</v>
      </c>
      <c r="C1131" s="177"/>
      <c r="D1131" s="194" t="s">
        <v>233</v>
      </c>
      <c r="E1131" s="194" t="s">
        <v>1466</v>
      </c>
      <c r="F1131" s="194" t="s">
        <v>592</v>
      </c>
      <c r="G1131" s="194" t="s">
        <v>95</v>
      </c>
      <c r="H1131" s="194" t="s">
        <v>134</v>
      </c>
      <c r="I1131" s="194">
        <v>56.84</v>
      </c>
      <c r="J1131" s="495">
        <v>1</v>
      </c>
      <c r="K1131" s="495">
        <v>1</v>
      </c>
      <c r="L1131" s="181">
        <v>200</v>
      </c>
      <c r="M1131" s="181"/>
      <c r="N1131" s="182" t="e">
        <f t="shared" si="68"/>
        <v>#DIV/0!</v>
      </c>
      <c r="O1131" s="182">
        <f t="shared" si="69"/>
        <v>0</v>
      </c>
      <c r="P1131" s="182"/>
      <c r="Q1131" s="183">
        <f>IF(L1131="nio",0,IF(L1131&gt;0,VLOOKUP(G1131,'3-Productie normen'!A:M,VLOOKUP(L1131,'3-Productie normen'!N:P,2,FALSE),FALSE)))</f>
        <v>0</v>
      </c>
      <c r="R1131" s="183">
        <f t="shared" si="70"/>
        <v>0</v>
      </c>
      <c r="S1131" s="184">
        <f>VLOOKUP(G1131,'3-Productie normen'!A:M,11,FALSE)</f>
        <v>19332.940000000006</v>
      </c>
      <c r="T1131" s="184"/>
      <c r="V1131" s="140">
        <f t="shared" si="71"/>
        <v>11368</v>
      </c>
    </row>
    <row r="1132" spans="1:22" ht="14.15" hidden="1" customHeight="1">
      <c r="A1132" s="157">
        <v>319</v>
      </c>
      <c r="B1132" s="177" t="s">
        <v>57</v>
      </c>
      <c r="C1132" s="177"/>
      <c r="D1132" s="194" t="s">
        <v>233</v>
      </c>
      <c r="E1132" s="194" t="s">
        <v>1467</v>
      </c>
      <c r="F1132" s="194" t="s">
        <v>223</v>
      </c>
      <c r="G1132" s="194" t="s">
        <v>95</v>
      </c>
      <c r="H1132" s="194" t="s">
        <v>134</v>
      </c>
      <c r="I1132" s="194">
        <v>77.53</v>
      </c>
      <c r="J1132" s="495">
        <v>1</v>
      </c>
      <c r="K1132" s="495">
        <v>1</v>
      </c>
      <c r="L1132" s="181">
        <v>200</v>
      </c>
      <c r="M1132" s="181"/>
      <c r="N1132" s="182" t="e">
        <f t="shared" si="68"/>
        <v>#DIV/0!</v>
      </c>
      <c r="O1132" s="182">
        <f t="shared" si="69"/>
        <v>0</v>
      </c>
      <c r="P1132" s="182"/>
      <c r="Q1132" s="183">
        <f>IF(L1132="nio",0,IF(L1132&gt;0,VLOOKUP(G1132,'3-Productie normen'!A:M,VLOOKUP(L1132,'3-Productie normen'!N:P,2,FALSE),FALSE)))</f>
        <v>0</v>
      </c>
      <c r="R1132" s="183">
        <f t="shared" si="70"/>
        <v>0</v>
      </c>
      <c r="S1132" s="184">
        <f>VLOOKUP(G1132,'3-Productie normen'!A:M,11,FALSE)</f>
        <v>19332.940000000006</v>
      </c>
      <c r="T1132" s="184"/>
      <c r="V1132" s="140">
        <f t="shared" si="71"/>
        <v>15506</v>
      </c>
    </row>
    <row r="1133" spans="1:22" ht="14.15" hidden="1" customHeight="1">
      <c r="A1133" s="157">
        <v>320</v>
      </c>
      <c r="B1133" s="177" t="s">
        <v>57</v>
      </c>
      <c r="C1133" s="177"/>
      <c r="D1133" s="194" t="s">
        <v>233</v>
      </c>
      <c r="E1133" s="194" t="s">
        <v>1468</v>
      </c>
      <c r="F1133" s="194" t="s">
        <v>607</v>
      </c>
      <c r="G1133" s="194" t="s">
        <v>95</v>
      </c>
      <c r="H1133" s="194" t="s">
        <v>134</v>
      </c>
      <c r="I1133" s="194">
        <v>109.73</v>
      </c>
      <c r="J1133" s="495">
        <v>1</v>
      </c>
      <c r="K1133" s="495">
        <v>1</v>
      </c>
      <c r="L1133" s="181">
        <v>200</v>
      </c>
      <c r="M1133" s="181"/>
      <c r="N1133" s="182" t="e">
        <f t="shared" si="68"/>
        <v>#DIV/0!</v>
      </c>
      <c r="O1133" s="182">
        <f t="shared" si="69"/>
        <v>0</v>
      </c>
      <c r="P1133" s="182"/>
      <c r="Q1133" s="183">
        <f>IF(L1133="nio",0,IF(L1133&gt;0,VLOOKUP(G1133,'3-Productie normen'!A:M,VLOOKUP(L1133,'3-Productie normen'!N:P,2,FALSE),FALSE)))</f>
        <v>0</v>
      </c>
      <c r="R1133" s="183">
        <f t="shared" si="70"/>
        <v>0</v>
      </c>
      <c r="S1133" s="184">
        <f>VLOOKUP(G1133,'3-Productie normen'!A:M,11,FALSE)</f>
        <v>19332.940000000006</v>
      </c>
      <c r="T1133" s="184"/>
      <c r="V1133" s="140">
        <f t="shared" si="71"/>
        <v>21946</v>
      </c>
    </row>
    <row r="1134" spans="1:22" ht="14.15" hidden="1" customHeight="1">
      <c r="A1134" s="157">
        <v>321</v>
      </c>
      <c r="B1134" s="177" t="s">
        <v>57</v>
      </c>
      <c r="C1134" s="177"/>
      <c r="D1134" s="194" t="s">
        <v>233</v>
      </c>
      <c r="E1134" s="194" t="s">
        <v>1469</v>
      </c>
      <c r="F1134" s="194" t="s">
        <v>223</v>
      </c>
      <c r="G1134" s="194" t="s">
        <v>95</v>
      </c>
      <c r="H1134" s="194" t="s">
        <v>134</v>
      </c>
      <c r="I1134" s="194">
        <v>60.92</v>
      </c>
      <c r="J1134" s="495">
        <v>1</v>
      </c>
      <c r="K1134" s="495">
        <v>1</v>
      </c>
      <c r="L1134" s="181">
        <v>200</v>
      </c>
      <c r="M1134" s="181"/>
      <c r="N1134" s="182" t="e">
        <f t="shared" si="68"/>
        <v>#DIV/0!</v>
      </c>
      <c r="O1134" s="182">
        <f t="shared" si="69"/>
        <v>0</v>
      </c>
      <c r="P1134" s="182"/>
      <c r="Q1134" s="183">
        <f>IF(L1134="nio",0,IF(L1134&gt;0,VLOOKUP(G1134,'3-Productie normen'!A:M,VLOOKUP(L1134,'3-Productie normen'!N:P,2,FALSE),FALSE)))</f>
        <v>0</v>
      </c>
      <c r="R1134" s="183">
        <f t="shared" si="70"/>
        <v>0</v>
      </c>
      <c r="S1134" s="184">
        <f>VLOOKUP(G1134,'3-Productie normen'!A:M,11,FALSE)</f>
        <v>19332.940000000006</v>
      </c>
      <c r="T1134" s="184"/>
      <c r="V1134" s="140">
        <f t="shared" si="71"/>
        <v>12184</v>
      </c>
    </row>
    <row r="1135" spans="1:22" ht="14.15" hidden="1" customHeight="1">
      <c r="A1135" s="157">
        <v>322</v>
      </c>
      <c r="B1135" s="177" t="s">
        <v>57</v>
      </c>
      <c r="C1135" s="177"/>
      <c r="D1135" s="194" t="s">
        <v>233</v>
      </c>
      <c r="E1135" s="194" t="s">
        <v>1470</v>
      </c>
      <c r="F1135" s="194" t="s">
        <v>647</v>
      </c>
      <c r="G1135" s="194" t="s">
        <v>95</v>
      </c>
      <c r="H1135" s="194" t="s">
        <v>134</v>
      </c>
      <c r="I1135" s="194">
        <v>81.260000000000005</v>
      </c>
      <c r="J1135" s="495">
        <v>1</v>
      </c>
      <c r="K1135" s="495">
        <v>1</v>
      </c>
      <c r="L1135" s="181">
        <v>200</v>
      </c>
      <c r="M1135" s="181"/>
      <c r="N1135" s="182" t="e">
        <f t="shared" si="68"/>
        <v>#DIV/0!</v>
      </c>
      <c r="O1135" s="182">
        <f t="shared" si="69"/>
        <v>0</v>
      </c>
      <c r="P1135" s="182"/>
      <c r="Q1135" s="183">
        <f>IF(L1135="nio",0,IF(L1135&gt;0,VLOOKUP(G1135,'3-Productie normen'!A:M,VLOOKUP(L1135,'3-Productie normen'!N:P,2,FALSE),FALSE)))</f>
        <v>0</v>
      </c>
      <c r="R1135" s="183">
        <f t="shared" si="70"/>
        <v>0</v>
      </c>
      <c r="S1135" s="184">
        <f>VLOOKUP(G1135,'3-Productie normen'!A:M,11,FALSE)</f>
        <v>19332.940000000006</v>
      </c>
      <c r="T1135" s="184"/>
      <c r="V1135" s="140">
        <f t="shared" si="71"/>
        <v>16252.000000000002</v>
      </c>
    </row>
    <row r="1136" spans="1:22" ht="14.15" hidden="1" customHeight="1">
      <c r="A1136" s="157">
        <v>323</v>
      </c>
      <c r="B1136" s="177" t="s">
        <v>57</v>
      </c>
      <c r="C1136" s="177"/>
      <c r="D1136" s="194" t="s">
        <v>233</v>
      </c>
      <c r="E1136" s="194" t="s">
        <v>1471</v>
      </c>
      <c r="F1136" s="194" t="s">
        <v>223</v>
      </c>
      <c r="G1136" s="194" t="s">
        <v>95</v>
      </c>
      <c r="H1136" s="194" t="s">
        <v>134</v>
      </c>
      <c r="I1136" s="194">
        <v>67.98</v>
      </c>
      <c r="J1136" s="495">
        <v>1</v>
      </c>
      <c r="K1136" s="495">
        <v>1</v>
      </c>
      <c r="L1136" s="181">
        <v>200</v>
      </c>
      <c r="M1136" s="181"/>
      <c r="N1136" s="182" t="e">
        <f t="shared" si="68"/>
        <v>#DIV/0!</v>
      </c>
      <c r="O1136" s="182">
        <f t="shared" si="69"/>
        <v>0</v>
      </c>
      <c r="P1136" s="182"/>
      <c r="Q1136" s="183">
        <f>IF(L1136="nio",0,IF(L1136&gt;0,VLOOKUP(G1136,'3-Productie normen'!A:M,VLOOKUP(L1136,'3-Productie normen'!N:P,2,FALSE),FALSE)))</f>
        <v>0</v>
      </c>
      <c r="R1136" s="183">
        <f t="shared" si="70"/>
        <v>0</v>
      </c>
      <c r="S1136" s="184">
        <f>VLOOKUP(G1136,'3-Productie normen'!A:M,11,FALSE)</f>
        <v>19332.940000000006</v>
      </c>
      <c r="T1136" s="184"/>
      <c r="V1136" s="140">
        <f t="shared" si="71"/>
        <v>13596</v>
      </c>
    </row>
    <row r="1137" spans="1:22" ht="14.15" hidden="1" customHeight="1">
      <c r="A1137" s="157">
        <v>324</v>
      </c>
      <c r="B1137" s="177" t="s">
        <v>57</v>
      </c>
      <c r="C1137" s="177"/>
      <c r="D1137" s="194" t="s">
        <v>233</v>
      </c>
      <c r="E1137" s="194" t="s">
        <v>1472</v>
      </c>
      <c r="F1137" s="194" t="s">
        <v>1473</v>
      </c>
      <c r="G1137" s="194" t="s">
        <v>95</v>
      </c>
      <c r="H1137" s="194" t="s">
        <v>134</v>
      </c>
      <c r="I1137" s="194">
        <v>26.7</v>
      </c>
      <c r="J1137" s="495">
        <v>1</v>
      </c>
      <c r="K1137" s="495">
        <v>1</v>
      </c>
      <c r="L1137" s="181">
        <v>200</v>
      </c>
      <c r="M1137" s="181"/>
      <c r="N1137" s="182" t="e">
        <f t="shared" si="68"/>
        <v>#DIV/0!</v>
      </c>
      <c r="O1137" s="182">
        <f t="shared" si="69"/>
        <v>0</v>
      </c>
      <c r="P1137" s="182"/>
      <c r="Q1137" s="183">
        <f>IF(L1137="nio",0,IF(L1137&gt;0,VLOOKUP(G1137,'3-Productie normen'!A:M,VLOOKUP(L1137,'3-Productie normen'!N:P,2,FALSE),FALSE)))</f>
        <v>0</v>
      </c>
      <c r="R1137" s="183">
        <f t="shared" si="70"/>
        <v>0</v>
      </c>
      <c r="S1137" s="184">
        <f>VLOOKUP(G1137,'3-Productie normen'!A:M,11,FALSE)</f>
        <v>19332.940000000006</v>
      </c>
      <c r="T1137" s="184"/>
      <c r="V1137" s="140">
        <f t="shared" si="71"/>
        <v>5340</v>
      </c>
    </row>
    <row r="1138" spans="1:22" ht="14.15" hidden="1" customHeight="1">
      <c r="A1138" s="157">
        <v>325</v>
      </c>
      <c r="B1138" s="177" t="s">
        <v>57</v>
      </c>
      <c r="C1138" s="177"/>
      <c r="D1138" s="197" t="s">
        <v>233</v>
      </c>
      <c r="E1138" s="197" t="s">
        <v>648</v>
      </c>
      <c r="F1138" s="197" t="s">
        <v>592</v>
      </c>
      <c r="G1138" s="197" t="s">
        <v>95</v>
      </c>
      <c r="H1138" s="197" t="s">
        <v>134</v>
      </c>
      <c r="I1138" s="197">
        <v>54.08</v>
      </c>
      <c r="J1138" s="495">
        <v>1</v>
      </c>
      <c r="K1138" s="495">
        <v>1</v>
      </c>
      <c r="L1138" s="181">
        <v>200</v>
      </c>
      <c r="M1138" s="181"/>
      <c r="N1138" s="182" t="e">
        <f t="shared" si="68"/>
        <v>#DIV/0!</v>
      </c>
      <c r="O1138" s="182">
        <f t="shared" si="69"/>
        <v>0</v>
      </c>
      <c r="P1138" s="182"/>
      <c r="Q1138" s="183">
        <f>IF(L1138="nio",0,IF(L1138&gt;0,VLOOKUP(G1138,'3-Productie normen'!A:M,VLOOKUP(L1138,'3-Productie normen'!N:P,2,FALSE),FALSE)))</f>
        <v>0</v>
      </c>
      <c r="R1138" s="183">
        <f t="shared" si="70"/>
        <v>0</v>
      </c>
      <c r="S1138" s="184">
        <f>VLOOKUP(G1138,'3-Productie normen'!A:M,11,FALSE)</f>
        <v>19332.940000000006</v>
      </c>
      <c r="T1138" s="184"/>
      <c r="V1138" s="140">
        <f t="shared" si="71"/>
        <v>10816</v>
      </c>
    </row>
    <row r="1139" spans="1:22" ht="14.15" hidden="1" customHeight="1">
      <c r="A1139" s="157">
        <v>326</v>
      </c>
      <c r="B1139" s="177" t="s">
        <v>57</v>
      </c>
      <c r="C1139" s="177"/>
      <c r="D1139" s="197" t="s">
        <v>233</v>
      </c>
      <c r="E1139" s="197" t="s">
        <v>1474</v>
      </c>
      <c r="F1139" s="197" t="s">
        <v>223</v>
      </c>
      <c r="G1139" s="197" t="s">
        <v>95</v>
      </c>
      <c r="H1139" s="197" t="s">
        <v>131</v>
      </c>
      <c r="I1139" s="197">
        <v>81.45</v>
      </c>
      <c r="J1139" s="495">
        <v>1</v>
      </c>
      <c r="K1139" s="495">
        <v>1</v>
      </c>
      <c r="L1139" s="181">
        <v>200</v>
      </c>
      <c r="M1139" s="181"/>
      <c r="N1139" s="182" t="e">
        <f t="shared" si="68"/>
        <v>#DIV/0!</v>
      </c>
      <c r="O1139" s="182">
        <f t="shared" si="69"/>
        <v>0</v>
      </c>
      <c r="P1139" s="182"/>
      <c r="Q1139" s="183">
        <f>IF(L1139="nio",0,IF(L1139&gt;0,VLOOKUP(G1139,'3-Productie normen'!A:M,VLOOKUP(L1139,'3-Productie normen'!N:P,2,FALSE),FALSE)))</f>
        <v>0</v>
      </c>
      <c r="R1139" s="183">
        <f t="shared" si="70"/>
        <v>0</v>
      </c>
      <c r="S1139" s="184">
        <f>VLOOKUP(G1139,'3-Productie normen'!A:M,11,FALSE)</f>
        <v>19332.940000000006</v>
      </c>
      <c r="T1139" s="184"/>
      <c r="V1139" s="140">
        <f t="shared" si="71"/>
        <v>16290</v>
      </c>
    </row>
    <row r="1140" spans="1:22" ht="14.15" hidden="1" customHeight="1">
      <c r="A1140" s="157">
        <v>327</v>
      </c>
      <c r="B1140" s="177" t="s">
        <v>57</v>
      </c>
      <c r="C1140" s="177"/>
      <c r="D1140" s="197" t="s">
        <v>233</v>
      </c>
      <c r="E1140" s="197" t="s">
        <v>650</v>
      </c>
      <c r="F1140" s="197" t="s">
        <v>227</v>
      </c>
      <c r="G1140" s="197" t="s">
        <v>68</v>
      </c>
      <c r="H1140" s="197" t="s">
        <v>131</v>
      </c>
      <c r="I1140" s="197">
        <v>51.97</v>
      </c>
      <c r="J1140" s="495">
        <v>1</v>
      </c>
      <c r="K1140" s="495">
        <v>1</v>
      </c>
      <c r="L1140" s="181">
        <v>80</v>
      </c>
      <c r="M1140" s="181"/>
      <c r="N1140" s="182" t="e">
        <f t="shared" si="68"/>
        <v>#DIV/0!</v>
      </c>
      <c r="O1140" s="182">
        <f t="shared" si="69"/>
        <v>0</v>
      </c>
      <c r="P1140" s="182"/>
      <c r="Q1140" s="183">
        <f>IF(L1140="nio",0,IF(L1140&gt;0,VLOOKUP(G1140,'3-Productie normen'!A:M,VLOOKUP(L1140,'3-Productie normen'!N:P,2,FALSE),FALSE)))</f>
        <v>0</v>
      </c>
      <c r="R1140" s="183">
        <f t="shared" si="70"/>
        <v>0</v>
      </c>
      <c r="S1140" s="184">
        <f>VLOOKUP(G1140,'3-Productie normen'!A:M,11,FALSE)</f>
        <v>8925.0799999999981</v>
      </c>
      <c r="T1140" s="184"/>
      <c r="V1140" s="140">
        <f t="shared" si="71"/>
        <v>4157.6000000000004</v>
      </c>
    </row>
    <row r="1141" spans="1:22" ht="14.15" hidden="1" customHeight="1">
      <c r="A1141" s="157">
        <v>328</v>
      </c>
      <c r="B1141" s="177" t="s">
        <v>57</v>
      </c>
      <c r="C1141" s="177"/>
      <c r="D1141" s="197" t="s">
        <v>533</v>
      </c>
      <c r="E1141" s="197" t="s">
        <v>1475</v>
      </c>
      <c r="F1141" s="197" t="s">
        <v>724</v>
      </c>
      <c r="G1141" s="197" t="s">
        <v>99</v>
      </c>
      <c r="H1141" s="197" t="s">
        <v>131</v>
      </c>
      <c r="I1141" s="197">
        <v>8.07</v>
      </c>
      <c r="J1141" s="495">
        <v>1</v>
      </c>
      <c r="K1141" s="495">
        <v>1</v>
      </c>
      <c r="L1141" s="181">
        <v>120</v>
      </c>
      <c r="M1141" s="181"/>
      <c r="N1141" s="182" t="e">
        <f t="shared" si="68"/>
        <v>#DIV/0!</v>
      </c>
      <c r="O1141" s="182">
        <f t="shared" si="69"/>
        <v>0</v>
      </c>
      <c r="P1141" s="182"/>
      <c r="Q1141" s="183">
        <f>IF(L1141="nio",0,IF(L1141&gt;0,VLOOKUP(G1141,'3-Productie normen'!A:M,VLOOKUP(L1141,'3-Productie normen'!N:P,2,FALSE),FALSE)))</f>
        <v>0</v>
      </c>
      <c r="R1141" s="183">
        <f t="shared" si="70"/>
        <v>0</v>
      </c>
      <c r="S1141" s="184">
        <f>VLOOKUP(G1141,'3-Productie normen'!A:M,11,FALSE)</f>
        <v>1634.0300000000004</v>
      </c>
      <c r="T1141" s="184"/>
      <c r="V1141" s="140">
        <f t="shared" si="71"/>
        <v>968.40000000000009</v>
      </c>
    </row>
    <row r="1142" spans="1:22" ht="14.15" hidden="1" customHeight="1">
      <c r="A1142" s="157">
        <v>329</v>
      </c>
      <c r="B1142" s="177" t="s">
        <v>57</v>
      </c>
      <c r="C1142" s="177"/>
      <c r="D1142" s="197" t="s">
        <v>533</v>
      </c>
      <c r="E1142" s="197" t="s">
        <v>1476</v>
      </c>
      <c r="F1142" s="197" t="s">
        <v>724</v>
      </c>
      <c r="G1142" s="197" t="s">
        <v>99</v>
      </c>
      <c r="H1142" s="197" t="s">
        <v>131</v>
      </c>
      <c r="I1142" s="197">
        <v>7.74</v>
      </c>
      <c r="J1142" s="495">
        <v>1</v>
      </c>
      <c r="K1142" s="495">
        <v>1</v>
      </c>
      <c r="L1142" s="181">
        <v>120</v>
      </c>
      <c r="M1142" s="181"/>
      <c r="N1142" s="182" t="e">
        <f t="shared" si="68"/>
        <v>#DIV/0!</v>
      </c>
      <c r="O1142" s="182">
        <f t="shared" si="69"/>
        <v>0</v>
      </c>
      <c r="P1142" s="182"/>
      <c r="Q1142" s="183">
        <f>IF(L1142="nio",0,IF(L1142&gt;0,VLOOKUP(G1142,'3-Productie normen'!A:M,VLOOKUP(L1142,'3-Productie normen'!N:P,2,FALSE),FALSE)))</f>
        <v>0</v>
      </c>
      <c r="R1142" s="183">
        <f t="shared" si="70"/>
        <v>0</v>
      </c>
      <c r="S1142" s="184">
        <f>VLOOKUP(G1142,'3-Productie normen'!A:M,11,FALSE)</f>
        <v>1634.0300000000004</v>
      </c>
      <c r="T1142" s="184"/>
      <c r="V1142" s="140">
        <f t="shared" si="71"/>
        <v>928.80000000000007</v>
      </c>
    </row>
    <row r="1143" spans="1:22" ht="14.15" hidden="1" customHeight="1">
      <c r="A1143" s="157">
        <v>330</v>
      </c>
      <c r="B1143" s="177" t="s">
        <v>57</v>
      </c>
      <c r="C1143" s="177"/>
      <c r="D1143" s="197" t="s">
        <v>533</v>
      </c>
      <c r="E1143" s="197" t="s">
        <v>1477</v>
      </c>
      <c r="F1143" s="197" t="s">
        <v>1478</v>
      </c>
      <c r="G1143" s="197" t="s">
        <v>68</v>
      </c>
      <c r="H1143" s="197" t="s">
        <v>131</v>
      </c>
      <c r="I1143" s="197">
        <v>26.74</v>
      </c>
      <c r="J1143" s="495">
        <v>1</v>
      </c>
      <c r="K1143" s="495">
        <v>1</v>
      </c>
      <c r="L1143" s="181">
        <v>80</v>
      </c>
      <c r="M1143" s="181"/>
      <c r="N1143" s="182" t="e">
        <f t="shared" si="68"/>
        <v>#DIV/0!</v>
      </c>
      <c r="O1143" s="182">
        <f t="shared" si="69"/>
        <v>0</v>
      </c>
      <c r="P1143" s="182"/>
      <c r="Q1143" s="183">
        <f>IF(L1143="nio",0,IF(L1143&gt;0,VLOOKUP(G1143,'3-Productie normen'!A:M,VLOOKUP(L1143,'3-Productie normen'!N:P,2,FALSE),FALSE)))</f>
        <v>0</v>
      </c>
      <c r="R1143" s="183">
        <f t="shared" si="70"/>
        <v>0</v>
      </c>
      <c r="S1143" s="184">
        <f>VLOOKUP(G1143,'3-Productie normen'!A:M,11,FALSE)</f>
        <v>8925.0799999999981</v>
      </c>
      <c r="T1143" s="184"/>
      <c r="V1143" s="140">
        <f t="shared" si="71"/>
        <v>2139.1999999999998</v>
      </c>
    </row>
    <row r="1144" spans="1:22" ht="14.15" hidden="1" customHeight="1">
      <c r="A1144" s="157">
        <v>331</v>
      </c>
      <c r="B1144" s="177" t="s">
        <v>57</v>
      </c>
      <c r="C1144" s="177"/>
      <c r="D1144" s="197" t="s">
        <v>533</v>
      </c>
      <c r="E1144" s="197" t="s">
        <v>1479</v>
      </c>
      <c r="F1144" s="197" t="s">
        <v>1480</v>
      </c>
      <c r="G1144" s="197" t="s">
        <v>98</v>
      </c>
      <c r="H1144" s="197" t="s">
        <v>134</v>
      </c>
      <c r="I1144" s="197">
        <v>28.18</v>
      </c>
      <c r="J1144" s="495">
        <v>1</v>
      </c>
      <c r="K1144" s="495">
        <v>1</v>
      </c>
      <c r="L1144" s="181">
        <v>40</v>
      </c>
      <c r="M1144" s="181"/>
      <c r="N1144" s="182" t="e">
        <f t="shared" si="68"/>
        <v>#DIV/0!</v>
      </c>
      <c r="O1144" s="182">
        <f t="shared" si="69"/>
        <v>0</v>
      </c>
      <c r="P1144" s="182"/>
      <c r="Q1144" s="183">
        <f>IF(L1144="nio",0,IF(L1144&gt;0,VLOOKUP(G1144,'3-Productie normen'!A:M,VLOOKUP(L1144,'3-Productie normen'!N:P,2,FALSE),FALSE)))</f>
        <v>0</v>
      </c>
      <c r="R1144" s="183">
        <f t="shared" si="70"/>
        <v>0</v>
      </c>
      <c r="S1144" s="184">
        <f>VLOOKUP(G1144,'3-Productie normen'!A:M,11,FALSE)</f>
        <v>150.30000000000001</v>
      </c>
      <c r="T1144" s="184"/>
      <c r="V1144" s="140">
        <f t="shared" si="71"/>
        <v>1127.2</v>
      </c>
    </row>
    <row r="1145" spans="1:22" ht="14.15" hidden="1" customHeight="1">
      <c r="A1145" s="157">
        <v>332</v>
      </c>
      <c r="B1145" s="177" t="s">
        <v>57</v>
      </c>
      <c r="C1145" s="177"/>
      <c r="D1145" s="197" t="s">
        <v>533</v>
      </c>
      <c r="E1145" s="197" t="s">
        <v>1481</v>
      </c>
      <c r="F1145" s="197" t="s">
        <v>1482</v>
      </c>
      <c r="G1145" s="197" t="s">
        <v>101</v>
      </c>
      <c r="H1145" s="197" t="s">
        <v>134</v>
      </c>
      <c r="I1145" s="197">
        <v>138.11000000000001</v>
      </c>
      <c r="J1145" s="495">
        <v>1</v>
      </c>
      <c r="K1145" s="495">
        <v>1</v>
      </c>
      <c r="L1145" s="181">
        <v>200</v>
      </c>
      <c r="M1145" s="181"/>
      <c r="N1145" s="182" t="e">
        <f t="shared" si="68"/>
        <v>#DIV/0!</v>
      </c>
      <c r="O1145" s="182">
        <f t="shared" si="69"/>
        <v>0</v>
      </c>
      <c r="P1145" s="182"/>
      <c r="Q1145" s="183">
        <f>IF(L1145="nio",0,IF(L1145&gt;0,VLOOKUP(G1145,'3-Productie normen'!A:M,VLOOKUP(L1145,'3-Productie normen'!N:P,2,FALSE),FALSE)))</f>
        <v>0</v>
      </c>
      <c r="R1145" s="183">
        <f t="shared" si="70"/>
        <v>0</v>
      </c>
      <c r="S1145" s="184">
        <f>VLOOKUP(G1145,'3-Productie normen'!A:M,11,FALSE)</f>
        <v>8501.0999999999985</v>
      </c>
      <c r="T1145" s="184"/>
      <c r="V1145" s="140">
        <f t="shared" si="71"/>
        <v>27622.000000000004</v>
      </c>
    </row>
    <row r="1146" spans="1:22" ht="14.15" hidden="1" customHeight="1">
      <c r="A1146" s="157">
        <v>333</v>
      </c>
      <c r="B1146" s="177" t="s">
        <v>57</v>
      </c>
      <c r="C1146" s="177"/>
      <c r="D1146" s="197" t="s">
        <v>533</v>
      </c>
      <c r="E1146" s="197" t="s">
        <v>1483</v>
      </c>
      <c r="F1146" s="197" t="s">
        <v>846</v>
      </c>
      <c r="G1146" s="134" t="s">
        <v>107</v>
      </c>
      <c r="H1146" s="197" t="s">
        <v>134</v>
      </c>
      <c r="I1146" s="197">
        <v>41.32</v>
      </c>
      <c r="J1146" s="495">
        <v>1</v>
      </c>
      <c r="K1146" s="495">
        <v>1</v>
      </c>
      <c r="L1146" s="531" t="s">
        <v>107</v>
      </c>
      <c r="M1146" s="181"/>
      <c r="N1146" s="182">
        <f t="shared" si="68"/>
        <v>0</v>
      </c>
      <c r="O1146" s="182">
        <f t="shared" si="69"/>
        <v>0</v>
      </c>
      <c r="P1146" s="182"/>
      <c r="Q1146" s="183">
        <f>IF(L1146="nio",0,IF(L1146&gt;0,VLOOKUP(G1146,'3-Productie normen'!A:M,VLOOKUP(L1146,'3-Productie normen'!N:P,2,FALSE),FALSE)))</f>
        <v>0</v>
      </c>
      <c r="R1146" s="183">
        <f t="shared" si="70"/>
        <v>0</v>
      </c>
      <c r="S1146" s="184">
        <f>VLOOKUP(G1146,'3-Productie normen'!A:M,10,FALSE)</f>
        <v>0</v>
      </c>
      <c r="T1146" s="184"/>
      <c r="V1146" s="140">
        <f t="shared" si="71"/>
        <v>0</v>
      </c>
    </row>
    <row r="1147" spans="1:22" ht="14.15" hidden="1" customHeight="1">
      <c r="A1147" s="157">
        <v>334</v>
      </c>
      <c r="B1147" s="177" t="s">
        <v>57</v>
      </c>
      <c r="C1147" s="177"/>
      <c r="D1147" s="197" t="s">
        <v>533</v>
      </c>
      <c r="E1147" s="197" t="s">
        <v>1484</v>
      </c>
      <c r="F1147" s="197" t="s">
        <v>1485</v>
      </c>
      <c r="G1147" s="197" t="s">
        <v>101</v>
      </c>
      <c r="H1147" s="197" t="s">
        <v>288</v>
      </c>
      <c r="I1147" s="197">
        <v>7.9</v>
      </c>
      <c r="J1147" s="495">
        <v>1</v>
      </c>
      <c r="K1147" s="495">
        <v>1</v>
      </c>
      <c r="L1147" s="181">
        <v>200</v>
      </c>
      <c r="M1147" s="181"/>
      <c r="N1147" s="182" t="e">
        <f t="shared" si="68"/>
        <v>#DIV/0!</v>
      </c>
      <c r="O1147" s="182">
        <f t="shared" si="69"/>
        <v>0</v>
      </c>
      <c r="P1147" s="182"/>
      <c r="Q1147" s="183">
        <f>IF(L1147="nio",0,IF(L1147&gt;0,VLOOKUP(G1147,'3-Productie normen'!A:M,VLOOKUP(L1147,'3-Productie normen'!N:P,2,FALSE),FALSE)))</f>
        <v>0</v>
      </c>
      <c r="R1147" s="183">
        <f t="shared" si="70"/>
        <v>0</v>
      </c>
      <c r="S1147" s="184">
        <f>VLOOKUP(G1147,'3-Productie normen'!A:M,11,FALSE)</f>
        <v>8501.0999999999985</v>
      </c>
      <c r="T1147" s="184"/>
      <c r="V1147" s="140">
        <f t="shared" si="71"/>
        <v>1580</v>
      </c>
    </row>
    <row r="1148" spans="1:22" ht="14.15" hidden="1" customHeight="1">
      <c r="A1148" s="157">
        <v>335</v>
      </c>
      <c r="B1148" s="177" t="s">
        <v>57</v>
      </c>
      <c r="C1148" s="177"/>
      <c r="D1148" s="197" t="s">
        <v>533</v>
      </c>
      <c r="E1148" s="197" t="s">
        <v>1486</v>
      </c>
      <c r="F1148" s="197" t="s">
        <v>1482</v>
      </c>
      <c r="G1148" s="197" t="s">
        <v>101</v>
      </c>
      <c r="H1148" s="197" t="s">
        <v>134</v>
      </c>
      <c r="I1148" s="197">
        <v>145.58000000000001</v>
      </c>
      <c r="J1148" s="495">
        <v>1</v>
      </c>
      <c r="K1148" s="495">
        <v>1</v>
      </c>
      <c r="L1148" s="181">
        <v>200</v>
      </c>
      <c r="M1148" s="181"/>
      <c r="N1148" s="182" t="e">
        <f t="shared" si="68"/>
        <v>#DIV/0!</v>
      </c>
      <c r="O1148" s="182">
        <f t="shared" si="69"/>
        <v>0</v>
      </c>
      <c r="P1148" s="182"/>
      <c r="Q1148" s="183">
        <f>IF(L1148="nio",0,IF(L1148&gt;0,VLOOKUP(G1148,'3-Productie normen'!A:M,VLOOKUP(L1148,'3-Productie normen'!N:P,2,FALSE),FALSE)))</f>
        <v>0</v>
      </c>
      <c r="R1148" s="183">
        <f t="shared" si="70"/>
        <v>0</v>
      </c>
      <c r="S1148" s="184">
        <f>VLOOKUP(G1148,'3-Productie normen'!A:M,11,FALSE)</f>
        <v>8501.0999999999985</v>
      </c>
      <c r="T1148" s="184"/>
      <c r="V1148" s="140">
        <f t="shared" si="71"/>
        <v>29116.000000000004</v>
      </c>
    </row>
    <row r="1149" spans="1:22" ht="14.15" hidden="1" customHeight="1">
      <c r="A1149" s="157">
        <v>336</v>
      </c>
      <c r="B1149" s="177" t="s">
        <v>57</v>
      </c>
      <c r="C1149" s="177"/>
      <c r="D1149" s="197" t="s">
        <v>533</v>
      </c>
      <c r="E1149" s="197" t="s">
        <v>1487</v>
      </c>
      <c r="F1149" s="197" t="s">
        <v>1482</v>
      </c>
      <c r="G1149" s="197" t="s">
        <v>101</v>
      </c>
      <c r="H1149" s="197" t="s">
        <v>134</v>
      </c>
      <c r="I1149" s="197">
        <v>30.85</v>
      </c>
      <c r="J1149" s="495">
        <v>1</v>
      </c>
      <c r="K1149" s="495">
        <v>1</v>
      </c>
      <c r="L1149" s="181">
        <v>200</v>
      </c>
      <c r="M1149" s="181"/>
      <c r="N1149" s="182" t="e">
        <f t="shared" si="68"/>
        <v>#DIV/0!</v>
      </c>
      <c r="O1149" s="182">
        <f t="shared" si="69"/>
        <v>0</v>
      </c>
      <c r="P1149" s="182"/>
      <c r="Q1149" s="183">
        <f>IF(L1149="nio",0,IF(L1149&gt;0,VLOOKUP(G1149,'3-Productie normen'!A:M,VLOOKUP(L1149,'3-Productie normen'!N:P,2,FALSE),FALSE)))</f>
        <v>0</v>
      </c>
      <c r="R1149" s="183">
        <f t="shared" si="70"/>
        <v>0</v>
      </c>
      <c r="S1149" s="184">
        <f>VLOOKUP(G1149,'3-Productie normen'!A:M,11,FALSE)</f>
        <v>8501.0999999999985</v>
      </c>
      <c r="T1149" s="184"/>
      <c r="V1149" s="140">
        <f t="shared" si="71"/>
        <v>6170</v>
      </c>
    </row>
    <row r="1150" spans="1:22" ht="14.15" hidden="1" customHeight="1">
      <c r="A1150" s="157">
        <v>337</v>
      </c>
      <c r="B1150" s="177" t="s">
        <v>57</v>
      </c>
      <c r="C1150" s="177"/>
      <c r="D1150" s="197" t="s">
        <v>533</v>
      </c>
      <c r="E1150" s="197" t="s">
        <v>1488</v>
      </c>
      <c r="F1150" s="197" t="s">
        <v>846</v>
      </c>
      <c r="G1150" s="134" t="s">
        <v>107</v>
      </c>
      <c r="H1150" s="197" t="s">
        <v>134</v>
      </c>
      <c r="I1150" s="197">
        <v>30.85</v>
      </c>
      <c r="J1150" s="495">
        <v>1</v>
      </c>
      <c r="K1150" s="495">
        <v>1</v>
      </c>
      <c r="L1150" s="531" t="s">
        <v>107</v>
      </c>
      <c r="M1150" s="181"/>
      <c r="N1150" s="182">
        <f t="shared" si="68"/>
        <v>0</v>
      </c>
      <c r="O1150" s="182">
        <f t="shared" si="69"/>
        <v>0</v>
      </c>
      <c r="P1150" s="182"/>
      <c r="Q1150" s="183">
        <f>IF(L1150="nio",0,IF(L1150&gt;0,VLOOKUP(G1150,'3-Productie normen'!A:M,VLOOKUP(L1150,'3-Productie normen'!N:P,2,FALSE),FALSE)))</f>
        <v>0</v>
      </c>
      <c r="R1150" s="183">
        <f t="shared" si="70"/>
        <v>0</v>
      </c>
      <c r="S1150" s="184">
        <f>VLOOKUP(G1150,'3-Productie normen'!A:M,10,FALSE)</f>
        <v>0</v>
      </c>
      <c r="T1150" s="184"/>
      <c r="V1150" s="140">
        <f t="shared" si="71"/>
        <v>0</v>
      </c>
    </row>
    <row r="1151" spans="1:22" ht="14.15" hidden="1" customHeight="1">
      <c r="A1151" s="157">
        <v>338</v>
      </c>
      <c r="B1151" s="177" t="s">
        <v>57</v>
      </c>
      <c r="C1151" s="177"/>
      <c r="D1151" s="197" t="s">
        <v>533</v>
      </c>
      <c r="E1151" s="197" t="s">
        <v>1489</v>
      </c>
      <c r="F1151" s="197" t="s">
        <v>1490</v>
      </c>
      <c r="G1151" s="197" t="s">
        <v>101</v>
      </c>
      <c r="H1151" s="197" t="s">
        <v>134</v>
      </c>
      <c r="I1151" s="197">
        <v>74.48</v>
      </c>
      <c r="J1151" s="495">
        <v>1</v>
      </c>
      <c r="K1151" s="495">
        <v>1</v>
      </c>
      <c r="L1151" s="181">
        <v>200</v>
      </c>
      <c r="M1151" s="181"/>
      <c r="N1151" s="182" t="e">
        <f t="shared" si="68"/>
        <v>#DIV/0!</v>
      </c>
      <c r="O1151" s="182">
        <f t="shared" si="69"/>
        <v>0</v>
      </c>
      <c r="P1151" s="182"/>
      <c r="Q1151" s="183">
        <f>IF(L1151="nio",0,IF(L1151&gt;0,VLOOKUP(G1151,'3-Productie normen'!A:M,VLOOKUP(L1151,'3-Productie normen'!N:P,2,FALSE),FALSE)))</f>
        <v>0</v>
      </c>
      <c r="R1151" s="183">
        <f t="shared" si="70"/>
        <v>0</v>
      </c>
      <c r="S1151" s="184">
        <f>VLOOKUP(G1151,'3-Productie normen'!A:M,11,FALSE)</f>
        <v>8501.0999999999985</v>
      </c>
      <c r="T1151" s="184"/>
      <c r="V1151" s="140">
        <f t="shared" si="71"/>
        <v>14896</v>
      </c>
    </row>
    <row r="1152" spans="1:22" ht="14.15" hidden="1" customHeight="1">
      <c r="A1152" s="157">
        <v>339</v>
      </c>
      <c r="B1152" s="177" t="s">
        <v>57</v>
      </c>
      <c r="C1152" s="177"/>
      <c r="D1152" s="197" t="s">
        <v>533</v>
      </c>
      <c r="E1152" s="197" t="s">
        <v>1489</v>
      </c>
      <c r="F1152" s="197" t="s">
        <v>1490</v>
      </c>
      <c r="G1152" s="197" t="s">
        <v>101</v>
      </c>
      <c r="H1152" s="197" t="s">
        <v>288</v>
      </c>
      <c r="I1152" s="197">
        <v>82.51</v>
      </c>
      <c r="J1152" s="495">
        <v>1</v>
      </c>
      <c r="K1152" s="495">
        <v>1</v>
      </c>
      <c r="L1152" s="181">
        <v>200</v>
      </c>
      <c r="M1152" s="181"/>
      <c r="N1152" s="182" t="e">
        <f t="shared" si="68"/>
        <v>#DIV/0!</v>
      </c>
      <c r="O1152" s="182">
        <f t="shared" si="69"/>
        <v>0</v>
      </c>
      <c r="P1152" s="182"/>
      <c r="Q1152" s="183">
        <f>IF(L1152="nio",0,IF(L1152&gt;0,VLOOKUP(G1152,'3-Productie normen'!A:M,VLOOKUP(L1152,'3-Productie normen'!N:P,2,FALSE),FALSE)))</f>
        <v>0</v>
      </c>
      <c r="R1152" s="183">
        <f t="shared" si="70"/>
        <v>0</v>
      </c>
      <c r="S1152" s="184">
        <f>VLOOKUP(G1152,'3-Productie normen'!A:M,11,FALSE)</f>
        <v>8501.0999999999985</v>
      </c>
      <c r="T1152" s="184"/>
      <c r="V1152" s="140">
        <f t="shared" si="71"/>
        <v>16502</v>
      </c>
    </row>
    <row r="1153" spans="1:22" ht="14.15" hidden="1" customHeight="1">
      <c r="A1153" s="157">
        <v>340</v>
      </c>
      <c r="B1153" s="177" t="s">
        <v>57</v>
      </c>
      <c r="C1153" s="177"/>
      <c r="D1153" s="197" t="s">
        <v>533</v>
      </c>
      <c r="E1153" s="197" t="s">
        <v>1491</v>
      </c>
      <c r="F1153" s="197" t="s">
        <v>1492</v>
      </c>
      <c r="G1153" s="197" t="s">
        <v>95</v>
      </c>
      <c r="H1153" s="197" t="s">
        <v>134</v>
      </c>
      <c r="I1153" s="197">
        <v>76.3</v>
      </c>
      <c r="J1153" s="495">
        <v>1</v>
      </c>
      <c r="K1153" s="495">
        <v>1</v>
      </c>
      <c r="L1153" s="181">
        <v>200</v>
      </c>
      <c r="M1153" s="181"/>
      <c r="N1153" s="182" t="e">
        <f t="shared" si="68"/>
        <v>#DIV/0!</v>
      </c>
      <c r="O1153" s="182">
        <f t="shared" si="69"/>
        <v>0</v>
      </c>
      <c r="P1153" s="182"/>
      <c r="Q1153" s="183">
        <f>IF(L1153="nio",0,IF(L1153&gt;0,VLOOKUP(G1153,'3-Productie normen'!A:M,VLOOKUP(L1153,'3-Productie normen'!N:P,2,FALSE),FALSE)))</f>
        <v>0</v>
      </c>
      <c r="R1153" s="183">
        <f t="shared" si="70"/>
        <v>0</v>
      </c>
      <c r="S1153" s="184">
        <f>VLOOKUP(G1153,'3-Productie normen'!A:M,11,FALSE)</f>
        <v>19332.940000000006</v>
      </c>
      <c r="T1153" s="184"/>
      <c r="V1153" s="140">
        <f t="shared" si="71"/>
        <v>15260</v>
      </c>
    </row>
    <row r="1154" spans="1:22" ht="14.15" hidden="1" customHeight="1">
      <c r="A1154" s="157">
        <v>341</v>
      </c>
      <c r="B1154" s="177" t="s">
        <v>57</v>
      </c>
      <c r="C1154" s="177"/>
      <c r="D1154" s="197" t="s">
        <v>533</v>
      </c>
      <c r="E1154" s="197" t="s">
        <v>1493</v>
      </c>
      <c r="F1154" s="197" t="s">
        <v>1494</v>
      </c>
      <c r="G1154" s="197" t="s">
        <v>68</v>
      </c>
      <c r="H1154" s="197" t="s">
        <v>131</v>
      </c>
      <c r="I1154" s="197">
        <v>13.08</v>
      </c>
      <c r="J1154" s="495">
        <v>1</v>
      </c>
      <c r="K1154" s="495">
        <v>1</v>
      </c>
      <c r="L1154" s="181">
        <v>80</v>
      </c>
      <c r="M1154" s="181"/>
      <c r="N1154" s="182" t="e">
        <f t="shared" si="68"/>
        <v>#DIV/0!</v>
      </c>
      <c r="O1154" s="182">
        <f t="shared" si="69"/>
        <v>0</v>
      </c>
      <c r="P1154" s="182"/>
      <c r="Q1154" s="183">
        <f>IF(L1154="nio",0,IF(L1154&gt;0,VLOOKUP(G1154,'3-Productie normen'!A:M,VLOOKUP(L1154,'3-Productie normen'!N:P,2,FALSE),FALSE)))</f>
        <v>0</v>
      </c>
      <c r="R1154" s="183">
        <f t="shared" si="70"/>
        <v>0</v>
      </c>
      <c r="S1154" s="184">
        <f>VLOOKUP(G1154,'3-Productie normen'!A:M,11,FALSE)</f>
        <v>8925.0799999999981</v>
      </c>
      <c r="T1154" s="184"/>
      <c r="V1154" s="140">
        <f t="shared" si="71"/>
        <v>1046.4000000000001</v>
      </c>
    </row>
    <row r="1155" spans="1:22" ht="14.15" hidden="1" customHeight="1">
      <c r="A1155" s="157">
        <v>342</v>
      </c>
      <c r="B1155" s="177" t="s">
        <v>57</v>
      </c>
      <c r="C1155" s="177"/>
      <c r="D1155" s="197" t="s">
        <v>533</v>
      </c>
      <c r="E1155" s="197" t="s">
        <v>1495</v>
      </c>
      <c r="F1155" s="197" t="s">
        <v>1496</v>
      </c>
      <c r="G1155" s="197" t="s">
        <v>68</v>
      </c>
      <c r="H1155" s="197" t="s">
        <v>131</v>
      </c>
      <c r="I1155" s="197">
        <v>72.86</v>
      </c>
      <c r="J1155" s="495">
        <v>1</v>
      </c>
      <c r="K1155" s="495">
        <v>1</v>
      </c>
      <c r="L1155" s="181">
        <v>80</v>
      </c>
      <c r="M1155" s="181"/>
      <c r="N1155" s="182" t="e">
        <f t="shared" si="68"/>
        <v>#DIV/0!</v>
      </c>
      <c r="O1155" s="182">
        <f t="shared" si="69"/>
        <v>0</v>
      </c>
      <c r="P1155" s="182"/>
      <c r="Q1155" s="183">
        <f>IF(L1155="nio",0,IF(L1155&gt;0,VLOOKUP(G1155,'3-Productie normen'!A:M,VLOOKUP(L1155,'3-Productie normen'!N:P,2,FALSE),FALSE)))</f>
        <v>0</v>
      </c>
      <c r="R1155" s="183">
        <f t="shared" si="70"/>
        <v>0</v>
      </c>
      <c r="S1155" s="184">
        <f>VLOOKUP(G1155,'3-Productie normen'!A:M,11,FALSE)</f>
        <v>8925.0799999999981</v>
      </c>
      <c r="T1155" s="184"/>
      <c r="V1155" s="140">
        <f t="shared" si="71"/>
        <v>5828.8</v>
      </c>
    </row>
    <row r="1156" spans="1:22" ht="14.15" hidden="1" customHeight="1">
      <c r="A1156" s="157">
        <v>343</v>
      </c>
      <c r="B1156" s="177" t="s">
        <v>57</v>
      </c>
      <c r="C1156" s="177"/>
      <c r="D1156" s="197" t="s">
        <v>533</v>
      </c>
      <c r="E1156" s="197" t="s">
        <v>1497</v>
      </c>
      <c r="F1156" s="197" t="s">
        <v>244</v>
      </c>
      <c r="G1156" s="197" t="s">
        <v>68</v>
      </c>
      <c r="H1156" s="197" t="s">
        <v>131</v>
      </c>
      <c r="I1156" s="197">
        <v>30.62</v>
      </c>
      <c r="J1156" s="495">
        <v>1</v>
      </c>
      <c r="K1156" s="495">
        <v>1</v>
      </c>
      <c r="L1156" s="181">
        <v>80</v>
      </c>
      <c r="M1156" s="181"/>
      <c r="N1156" s="182" t="e">
        <f t="shared" si="68"/>
        <v>#DIV/0!</v>
      </c>
      <c r="O1156" s="182">
        <f t="shared" si="69"/>
        <v>0</v>
      </c>
      <c r="P1156" s="182"/>
      <c r="Q1156" s="183">
        <f>IF(L1156="nio",0,IF(L1156&gt;0,VLOOKUP(G1156,'3-Productie normen'!A:M,VLOOKUP(L1156,'3-Productie normen'!N:P,2,FALSE),FALSE)))</f>
        <v>0</v>
      </c>
      <c r="R1156" s="183">
        <f t="shared" si="70"/>
        <v>0</v>
      </c>
      <c r="S1156" s="184">
        <f>VLOOKUP(G1156,'3-Productie normen'!A:M,11,FALSE)</f>
        <v>8925.0799999999981</v>
      </c>
      <c r="T1156" s="184"/>
      <c r="V1156" s="140">
        <f t="shared" si="71"/>
        <v>2449.6</v>
      </c>
    </row>
    <row r="1157" spans="1:22" ht="14.15" hidden="1" customHeight="1">
      <c r="A1157" s="157">
        <v>344</v>
      </c>
      <c r="B1157" s="177" t="s">
        <v>57</v>
      </c>
      <c r="C1157" s="177"/>
      <c r="D1157" s="197" t="s">
        <v>533</v>
      </c>
      <c r="E1157" s="197" t="s">
        <v>1498</v>
      </c>
      <c r="F1157" s="197" t="s">
        <v>244</v>
      </c>
      <c r="G1157" s="197" t="s">
        <v>68</v>
      </c>
      <c r="H1157" s="197" t="s">
        <v>131</v>
      </c>
      <c r="I1157" s="197">
        <v>31.32</v>
      </c>
      <c r="J1157" s="495">
        <v>1</v>
      </c>
      <c r="K1157" s="495">
        <v>1</v>
      </c>
      <c r="L1157" s="181">
        <v>80</v>
      </c>
      <c r="M1157" s="181"/>
      <c r="N1157" s="182" t="e">
        <f t="shared" si="68"/>
        <v>#DIV/0!</v>
      </c>
      <c r="O1157" s="182">
        <f t="shared" si="69"/>
        <v>0</v>
      </c>
      <c r="P1157" s="182"/>
      <c r="Q1157" s="183">
        <f>IF(L1157="nio",0,IF(L1157&gt;0,VLOOKUP(G1157,'3-Productie normen'!A:M,VLOOKUP(L1157,'3-Productie normen'!N:P,2,FALSE),FALSE)))</f>
        <v>0</v>
      </c>
      <c r="R1157" s="183">
        <f t="shared" si="70"/>
        <v>0</v>
      </c>
      <c r="S1157" s="184">
        <f>VLOOKUP(G1157,'3-Productie normen'!A:M,11,FALSE)</f>
        <v>8925.0799999999981</v>
      </c>
      <c r="T1157" s="184"/>
      <c r="V1157" s="140">
        <f t="shared" si="71"/>
        <v>2505.6</v>
      </c>
    </row>
    <row r="1158" spans="1:22" ht="14.15" hidden="1" customHeight="1">
      <c r="A1158" s="157">
        <v>345</v>
      </c>
      <c r="B1158" s="177" t="s">
        <v>57</v>
      </c>
      <c r="C1158" s="177"/>
      <c r="D1158" s="197" t="s">
        <v>533</v>
      </c>
      <c r="E1158" s="197" t="s">
        <v>1499</v>
      </c>
      <c r="F1158" s="197" t="s">
        <v>187</v>
      </c>
      <c r="G1158" s="197" t="s">
        <v>68</v>
      </c>
      <c r="H1158" s="197" t="s">
        <v>131</v>
      </c>
      <c r="I1158" s="197">
        <v>73.540000000000006</v>
      </c>
      <c r="J1158" s="495">
        <v>1</v>
      </c>
      <c r="K1158" s="495">
        <v>1</v>
      </c>
      <c r="L1158" s="181">
        <v>80</v>
      </c>
      <c r="M1158" s="181"/>
      <c r="N1158" s="182" t="e">
        <f t="shared" si="68"/>
        <v>#DIV/0!</v>
      </c>
      <c r="O1158" s="182">
        <f t="shared" si="69"/>
        <v>0</v>
      </c>
      <c r="P1158" s="182"/>
      <c r="Q1158" s="183">
        <f>IF(L1158="nio",0,IF(L1158&gt;0,VLOOKUP(G1158,'3-Productie normen'!A:M,VLOOKUP(L1158,'3-Productie normen'!N:P,2,FALSE),FALSE)))</f>
        <v>0</v>
      </c>
      <c r="R1158" s="183">
        <f t="shared" si="70"/>
        <v>0</v>
      </c>
      <c r="S1158" s="184">
        <f>VLOOKUP(G1158,'3-Productie normen'!A:M,11,FALSE)</f>
        <v>8925.0799999999981</v>
      </c>
      <c r="T1158" s="184"/>
      <c r="V1158" s="140">
        <f t="shared" si="71"/>
        <v>5883.2000000000007</v>
      </c>
    </row>
    <row r="1159" spans="1:22" ht="14.15" hidden="1" customHeight="1">
      <c r="A1159" s="157">
        <v>346</v>
      </c>
      <c r="B1159" s="177" t="s">
        <v>57</v>
      </c>
      <c r="C1159" s="177"/>
      <c r="D1159" s="197" t="s">
        <v>533</v>
      </c>
      <c r="E1159" s="197" t="s">
        <v>1500</v>
      </c>
      <c r="F1159" s="197" t="s">
        <v>846</v>
      </c>
      <c r="G1159" s="134" t="s">
        <v>107</v>
      </c>
      <c r="H1159" s="197" t="s">
        <v>134</v>
      </c>
      <c r="I1159" s="197">
        <v>5.0999999999999996</v>
      </c>
      <c r="J1159" s="495">
        <v>1</v>
      </c>
      <c r="K1159" s="495">
        <v>1</v>
      </c>
      <c r="L1159" s="531" t="s">
        <v>107</v>
      </c>
      <c r="M1159" s="181"/>
      <c r="N1159" s="182">
        <f t="shared" si="68"/>
        <v>0</v>
      </c>
      <c r="O1159" s="182">
        <f t="shared" si="69"/>
        <v>0</v>
      </c>
      <c r="P1159" s="182"/>
      <c r="Q1159" s="183">
        <f>IF(L1159="nio",0,IF(L1159&gt;0,VLOOKUP(G1159,'3-Productie normen'!A:M,VLOOKUP(L1159,'3-Productie normen'!N:P,2,FALSE),FALSE)))</f>
        <v>0</v>
      </c>
      <c r="R1159" s="183">
        <f t="shared" si="70"/>
        <v>0</v>
      </c>
      <c r="S1159" s="184">
        <f>VLOOKUP(G1159,'3-Productie normen'!A:M,10,FALSE)</f>
        <v>0</v>
      </c>
      <c r="T1159" s="184"/>
      <c r="V1159" s="140">
        <f t="shared" si="71"/>
        <v>0</v>
      </c>
    </row>
    <row r="1160" spans="1:22" ht="14.15" hidden="1" customHeight="1">
      <c r="A1160" s="157">
        <v>347</v>
      </c>
      <c r="B1160" s="177" t="s">
        <v>57</v>
      </c>
      <c r="C1160" s="177"/>
      <c r="D1160" s="194" t="s">
        <v>533</v>
      </c>
      <c r="E1160" s="194" t="s">
        <v>1501</v>
      </c>
      <c r="F1160" s="194" t="s">
        <v>1502</v>
      </c>
      <c r="G1160" s="194" t="s">
        <v>95</v>
      </c>
      <c r="H1160" s="194" t="s">
        <v>134</v>
      </c>
      <c r="I1160" s="194">
        <v>76.47</v>
      </c>
      <c r="J1160" s="495">
        <v>1</v>
      </c>
      <c r="K1160" s="495">
        <v>1</v>
      </c>
      <c r="L1160" s="181">
        <v>200</v>
      </c>
      <c r="M1160" s="181"/>
      <c r="N1160" s="182" t="e">
        <f t="shared" si="68"/>
        <v>#DIV/0!</v>
      </c>
      <c r="O1160" s="182">
        <f t="shared" si="69"/>
        <v>0</v>
      </c>
      <c r="P1160" s="182"/>
      <c r="Q1160" s="183">
        <f>IF(L1160="nio",0,IF(L1160&gt;0,VLOOKUP(G1160,'3-Productie normen'!A:M,VLOOKUP(L1160,'3-Productie normen'!N:P,2,FALSE),FALSE)))</f>
        <v>0</v>
      </c>
      <c r="R1160" s="183">
        <f t="shared" si="70"/>
        <v>0</v>
      </c>
      <c r="S1160" s="184">
        <f>VLOOKUP(G1160,'3-Productie normen'!A:M,11,FALSE)</f>
        <v>19332.940000000006</v>
      </c>
      <c r="T1160" s="184"/>
      <c r="V1160" s="140">
        <f t="shared" si="71"/>
        <v>15294</v>
      </c>
    </row>
    <row r="1161" spans="1:22" ht="14.15" hidden="1" customHeight="1">
      <c r="A1161" s="157">
        <v>348</v>
      </c>
      <c r="B1161" s="177" t="s">
        <v>57</v>
      </c>
      <c r="C1161" s="177"/>
      <c r="D1161" s="194" t="s">
        <v>533</v>
      </c>
      <c r="E1161" s="194" t="s">
        <v>1503</v>
      </c>
      <c r="F1161" s="194" t="s">
        <v>1502</v>
      </c>
      <c r="G1161" s="194" t="s">
        <v>95</v>
      </c>
      <c r="H1161" s="194" t="s">
        <v>134</v>
      </c>
      <c r="I1161" s="194">
        <v>73.819999999999993</v>
      </c>
      <c r="J1161" s="495">
        <v>1</v>
      </c>
      <c r="K1161" s="495">
        <v>1</v>
      </c>
      <c r="L1161" s="181">
        <v>200</v>
      </c>
      <c r="M1161" s="181"/>
      <c r="N1161" s="182" t="e">
        <f t="shared" ref="N1161:N1224" si="72">IF(L1161="nio",0,IF(L1161&gt;0,L1161*I1161/Q1161,0))*J1161</f>
        <v>#DIV/0!</v>
      </c>
      <c r="O1161" s="182">
        <f t="shared" ref="O1161:O1224" si="73">IF(M1161&gt;0,M1161*I1161/R1161,0)*K1161</f>
        <v>0</v>
      </c>
      <c r="P1161" s="182"/>
      <c r="Q1161" s="183">
        <f>IF(L1161="nio",0,IF(L1161&gt;0,VLOOKUP(G1161,'3-Productie normen'!A:M,VLOOKUP(L1161,'3-Productie normen'!N:P,2,FALSE),FALSE)))</f>
        <v>0</v>
      </c>
      <c r="R1161" s="183">
        <f t="shared" ref="R1161:R1224" si="74">IF(M1161&gt;0,Q1161*$R$7,0)</f>
        <v>0</v>
      </c>
      <c r="S1161" s="184">
        <f>VLOOKUP(G1161,'3-Productie normen'!A:M,11,FALSE)</f>
        <v>19332.940000000006</v>
      </c>
      <c r="T1161" s="184"/>
      <c r="V1161" s="140">
        <f t="shared" ref="V1161:V1224" si="75">SUM(L1161:M1161)*I1161</f>
        <v>14763.999999999998</v>
      </c>
    </row>
    <row r="1162" spans="1:22" ht="14.15" hidden="1" customHeight="1">
      <c r="A1162" s="157">
        <v>349</v>
      </c>
      <c r="B1162" s="177" t="s">
        <v>57</v>
      </c>
      <c r="C1162" s="177"/>
      <c r="D1162" s="194" t="s">
        <v>533</v>
      </c>
      <c r="E1162" s="194" t="s">
        <v>1504</v>
      </c>
      <c r="F1162" s="194" t="s">
        <v>1502</v>
      </c>
      <c r="G1162" s="194" t="s">
        <v>95</v>
      </c>
      <c r="H1162" s="194" t="s">
        <v>134</v>
      </c>
      <c r="I1162" s="194">
        <v>154.1</v>
      </c>
      <c r="J1162" s="495">
        <v>1</v>
      </c>
      <c r="K1162" s="495">
        <v>1</v>
      </c>
      <c r="L1162" s="181">
        <v>200</v>
      </c>
      <c r="M1162" s="181"/>
      <c r="N1162" s="182" t="e">
        <f t="shared" si="72"/>
        <v>#DIV/0!</v>
      </c>
      <c r="O1162" s="182">
        <f t="shared" si="73"/>
        <v>0</v>
      </c>
      <c r="P1162" s="182"/>
      <c r="Q1162" s="183">
        <f>IF(L1162="nio",0,IF(L1162&gt;0,VLOOKUP(G1162,'3-Productie normen'!A:M,VLOOKUP(L1162,'3-Productie normen'!N:P,2,FALSE),FALSE)))</f>
        <v>0</v>
      </c>
      <c r="R1162" s="183">
        <f t="shared" si="74"/>
        <v>0</v>
      </c>
      <c r="S1162" s="184">
        <f>VLOOKUP(G1162,'3-Productie normen'!A:M,11,FALSE)</f>
        <v>19332.940000000006</v>
      </c>
      <c r="T1162" s="184"/>
      <c r="V1162" s="140">
        <f t="shared" si="75"/>
        <v>30820</v>
      </c>
    </row>
    <row r="1163" spans="1:22" ht="14.15" hidden="1" customHeight="1">
      <c r="A1163" s="157">
        <v>350</v>
      </c>
      <c r="B1163" s="177" t="s">
        <v>57</v>
      </c>
      <c r="C1163" s="177"/>
      <c r="D1163" s="194" t="s">
        <v>533</v>
      </c>
      <c r="E1163" s="194" t="s">
        <v>1505</v>
      </c>
      <c r="F1163" s="194" t="s">
        <v>1502</v>
      </c>
      <c r="G1163" s="194" t="s">
        <v>95</v>
      </c>
      <c r="H1163" s="194" t="s">
        <v>134</v>
      </c>
      <c r="I1163" s="194">
        <v>145.86000000000001</v>
      </c>
      <c r="J1163" s="495">
        <v>1</v>
      </c>
      <c r="K1163" s="495">
        <v>1</v>
      </c>
      <c r="L1163" s="181">
        <v>200</v>
      </c>
      <c r="M1163" s="181"/>
      <c r="N1163" s="182" t="e">
        <f t="shared" si="72"/>
        <v>#DIV/0!</v>
      </c>
      <c r="O1163" s="182">
        <f t="shared" si="73"/>
        <v>0</v>
      </c>
      <c r="P1163" s="182"/>
      <c r="Q1163" s="183">
        <f>IF(L1163="nio",0,IF(L1163&gt;0,VLOOKUP(G1163,'3-Productie normen'!A:M,VLOOKUP(L1163,'3-Productie normen'!N:P,2,FALSE),FALSE)))</f>
        <v>0</v>
      </c>
      <c r="R1163" s="183">
        <f t="shared" si="74"/>
        <v>0</v>
      </c>
      <c r="S1163" s="184">
        <f>VLOOKUP(G1163,'3-Productie normen'!A:M,11,FALSE)</f>
        <v>19332.940000000006</v>
      </c>
      <c r="T1163" s="184"/>
      <c r="V1163" s="140">
        <f t="shared" si="75"/>
        <v>29172.000000000004</v>
      </c>
    </row>
    <row r="1164" spans="1:22" ht="14.15" hidden="1" customHeight="1">
      <c r="A1164" s="157">
        <v>351</v>
      </c>
      <c r="B1164" s="177" t="s">
        <v>57</v>
      </c>
      <c r="C1164" s="177"/>
      <c r="D1164" s="194" t="s">
        <v>533</v>
      </c>
      <c r="E1164" s="194" t="s">
        <v>1506</v>
      </c>
      <c r="F1164" s="194" t="s">
        <v>1502</v>
      </c>
      <c r="G1164" s="194" t="s">
        <v>95</v>
      </c>
      <c r="H1164" s="194" t="s">
        <v>134</v>
      </c>
      <c r="I1164" s="194">
        <v>151.94999999999999</v>
      </c>
      <c r="J1164" s="495">
        <v>1</v>
      </c>
      <c r="K1164" s="495">
        <v>1</v>
      </c>
      <c r="L1164" s="181">
        <v>200</v>
      </c>
      <c r="M1164" s="181"/>
      <c r="N1164" s="182" t="e">
        <f t="shared" si="72"/>
        <v>#DIV/0!</v>
      </c>
      <c r="O1164" s="182">
        <f t="shared" si="73"/>
        <v>0</v>
      </c>
      <c r="P1164" s="182"/>
      <c r="Q1164" s="183">
        <f>IF(L1164="nio",0,IF(L1164&gt;0,VLOOKUP(G1164,'3-Productie normen'!A:M,VLOOKUP(L1164,'3-Productie normen'!N:P,2,FALSE),FALSE)))</f>
        <v>0</v>
      </c>
      <c r="R1164" s="183">
        <f t="shared" si="74"/>
        <v>0</v>
      </c>
      <c r="S1164" s="184">
        <f>VLOOKUP(G1164,'3-Productie normen'!A:M,11,FALSE)</f>
        <v>19332.940000000006</v>
      </c>
      <c r="T1164" s="184"/>
      <c r="V1164" s="140">
        <f t="shared" si="75"/>
        <v>30389.999999999996</v>
      </c>
    </row>
    <row r="1165" spans="1:22" ht="14.15" hidden="1" customHeight="1">
      <c r="A1165" s="157">
        <v>352</v>
      </c>
      <c r="B1165" s="177" t="s">
        <v>57</v>
      </c>
      <c r="C1165" s="177"/>
      <c r="D1165" s="194" t="s">
        <v>533</v>
      </c>
      <c r="E1165" s="194" t="s">
        <v>1507</v>
      </c>
      <c r="F1165" s="194" t="s">
        <v>1508</v>
      </c>
      <c r="G1165" s="194" t="s">
        <v>95</v>
      </c>
      <c r="H1165" s="194" t="s">
        <v>134</v>
      </c>
      <c r="I1165" s="194">
        <v>54.08</v>
      </c>
      <c r="J1165" s="495">
        <v>1</v>
      </c>
      <c r="K1165" s="495">
        <v>1</v>
      </c>
      <c r="L1165" s="181">
        <v>200</v>
      </c>
      <c r="M1165" s="181"/>
      <c r="N1165" s="182" t="e">
        <f t="shared" si="72"/>
        <v>#DIV/0!</v>
      </c>
      <c r="O1165" s="182">
        <f t="shared" si="73"/>
        <v>0</v>
      </c>
      <c r="P1165" s="182"/>
      <c r="Q1165" s="183">
        <f>IF(L1165="nio",0,IF(L1165&gt;0,VLOOKUP(G1165,'3-Productie normen'!A:M,VLOOKUP(L1165,'3-Productie normen'!N:P,2,FALSE),FALSE)))</f>
        <v>0</v>
      </c>
      <c r="R1165" s="183">
        <f t="shared" si="74"/>
        <v>0</v>
      </c>
      <c r="S1165" s="184">
        <f>VLOOKUP(G1165,'3-Productie normen'!A:M,11,FALSE)</f>
        <v>19332.940000000006</v>
      </c>
      <c r="T1165" s="184"/>
      <c r="V1165" s="140">
        <f t="shared" si="75"/>
        <v>10816</v>
      </c>
    </row>
    <row r="1166" spans="1:22" ht="14.15" hidden="1" customHeight="1">
      <c r="A1166" s="157">
        <v>353</v>
      </c>
      <c r="B1166" s="177" t="s">
        <v>57</v>
      </c>
      <c r="C1166" s="177"/>
      <c r="D1166" s="194" t="s">
        <v>533</v>
      </c>
      <c r="E1166" s="194" t="s">
        <v>1509</v>
      </c>
      <c r="F1166" s="194" t="s">
        <v>1176</v>
      </c>
      <c r="G1166" s="194" t="s">
        <v>95</v>
      </c>
      <c r="H1166" s="194" t="s">
        <v>134</v>
      </c>
      <c r="I1166" s="194">
        <v>81.38</v>
      </c>
      <c r="J1166" s="495">
        <v>1</v>
      </c>
      <c r="K1166" s="495">
        <v>1</v>
      </c>
      <c r="L1166" s="181">
        <v>200</v>
      </c>
      <c r="M1166" s="181"/>
      <c r="N1166" s="182" t="e">
        <f t="shared" si="72"/>
        <v>#DIV/0!</v>
      </c>
      <c r="O1166" s="182">
        <f t="shared" si="73"/>
        <v>0</v>
      </c>
      <c r="P1166" s="182"/>
      <c r="Q1166" s="183">
        <f>IF(L1166="nio",0,IF(L1166&gt;0,VLOOKUP(G1166,'3-Productie normen'!A:M,VLOOKUP(L1166,'3-Productie normen'!N:P,2,FALSE),FALSE)))</f>
        <v>0</v>
      </c>
      <c r="R1166" s="183">
        <f t="shared" si="74"/>
        <v>0</v>
      </c>
      <c r="S1166" s="184">
        <f>VLOOKUP(G1166,'3-Productie normen'!A:M,11,FALSE)</f>
        <v>19332.940000000006</v>
      </c>
      <c r="T1166" s="184"/>
      <c r="V1166" s="140">
        <f t="shared" si="75"/>
        <v>16276</v>
      </c>
    </row>
    <row r="1167" spans="1:22" ht="14.15" hidden="1" customHeight="1">
      <c r="A1167" s="157">
        <v>354</v>
      </c>
      <c r="B1167" s="177" t="s">
        <v>57</v>
      </c>
      <c r="C1167" s="177"/>
      <c r="D1167" s="194" t="s">
        <v>533</v>
      </c>
      <c r="E1167" s="194" t="s">
        <v>1510</v>
      </c>
      <c r="F1167" s="194" t="s">
        <v>227</v>
      </c>
      <c r="G1167" s="194" t="s">
        <v>68</v>
      </c>
      <c r="H1167" s="194" t="s">
        <v>131</v>
      </c>
      <c r="I1167" s="194">
        <v>95.14</v>
      </c>
      <c r="J1167" s="495">
        <v>1</v>
      </c>
      <c r="K1167" s="495">
        <v>1</v>
      </c>
      <c r="L1167" s="181">
        <v>80</v>
      </c>
      <c r="M1167" s="181"/>
      <c r="N1167" s="182" t="e">
        <f t="shared" si="72"/>
        <v>#DIV/0!</v>
      </c>
      <c r="O1167" s="182">
        <f t="shared" si="73"/>
        <v>0</v>
      </c>
      <c r="P1167" s="182"/>
      <c r="Q1167" s="183">
        <f>IF(L1167="nio",0,IF(L1167&gt;0,VLOOKUP(G1167,'3-Productie normen'!A:M,VLOOKUP(L1167,'3-Productie normen'!N:P,2,FALSE),FALSE)))</f>
        <v>0</v>
      </c>
      <c r="R1167" s="183">
        <f t="shared" si="74"/>
        <v>0</v>
      </c>
      <c r="S1167" s="184">
        <f>VLOOKUP(G1167,'3-Productie normen'!A:M,11,FALSE)</f>
        <v>8925.0799999999981</v>
      </c>
      <c r="T1167" s="184"/>
      <c r="V1167" s="140">
        <f t="shared" si="75"/>
        <v>7611.2</v>
      </c>
    </row>
    <row r="1168" spans="1:22" ht="14.15" hidden="1" customHeight="1">
      <c r="A1168" s="157">
        <v>355</v>
      </c>
      <c r="B1168" s="177" t="s">
        <v>57</v>
      </c>
      <c r="C1168" s="177"/>
      <c r="D1168" s="194" t="s">
        <v>533</v>
      </c>
      <c r="E1168" s="194" t="s">
        <v>1511</v>
      </c>
      <c r="F1168" s="194" t="s">
        <v>235</v>
      </c>
      <c r="G1168" s="194" t="s">
        <v>68</v>
      </c>
      <c r="H1168" s="194" t="s">
        <v>131</v>
      </c>
      <c r="I1168" s="194">
        <v>67.849999999999994</v>
      </c>
      <c r="J1168" s="495">
        <v>1</v>
      </c>
      <c r="K1168" s="495">
        <v>1</v>
      </c>
      <c r="L1168" s="181">
        <v>80</v>
      </c>
      <c r="M1168" s="181"/>
      <c r="N1168" s="182" t="e">
        <f t="shared" si="72"/>
        <v>#DIV/0!</v>
      </c>
      <c r="O1168" s="182">
        <f t="shared" si="73"/>
        <v>0</v>
      </c>
      <c r="P1168" s="182"/>
      <c r="Q1168" s="183">
        <f>IF(L1168="nio",0,IF(L1168&gt;0,VLOOKUP(G1168,'3-Productie normen'!A:M,VLOOKUP(L1168,'3-Productie normen'!N:P,2,FALSE),FALSE)))</f>
        <v>0</v>
      </c>
      <c r="R1168" s="183">
        <f t="shared" si="74"/>
        <v>0</v>
      </c>
      <c r="S1168" s="184">
        <f>VLOOKUP(G1168,'3-Productie normen'!A:M,11,FALSE)</f>
        <v>8925.0799999999981</v>
      </c>
      <c r="T1168" s="184"/>
      <c r="V1168" s="140">
        <f t="shared" si="75"/>
        <v>5428</v>
      </c>
    </row>
    <row r="1169" spans="1:22" ht="14.15" hidden="1" customHeight="1">
      <c r="A1169" s="157">
        <v>356</v>
      </c>
      <c r="B1169" s="177" t="s">
        <v>57</v>
      </c>
      <c r="C1169" s="177"/>
      <c r="D1169" s="194" t="s">
        <v>533</v>
      </c>
      <c r="E1169" s="194" t="s">
        <v>1512</v>
      </c>
      <c r="F1169" s="194" t="s">
        <v>724</v>
      </c>
      <c r="G1169" s="194" t="s">
        <v>99</v>
      </c>
      <c r="H1169" s="194" t="s">
        <v>131</v>
      </c>
      <c r="I1169" s="194">
        <v>26.68</v>
      </c>
      <c r="J1169" s="495">
        <v>1</v>
      </c>
      <c r="K1169" s="495">
        <v>1</v>
      </c>
      <c r="L1169" s="181">
        <v>120</v>
      </c>
      <c r="M1169" s="181"/>
      <c r="N1169" s="182" t="e">
        <f t="shared" si="72"/>
        <v>#DIV/0!</v>
      </c>
      <c r="O1169" s="182">
        <f t="shared" si="73"/>
        <v>0</v>
      </c>
      <c r="P1169" s="182"/>
      <c r="Q1169" s="183">
        <f>IF(L1169="nio",0,IF(L1169&gt;0,VLOOKUP(G1169,'3-Productie normen'!A:M,VLOOKUP(L1169,'3-Productie normen'!N:P,2,FALSE),FALSE)))</f>
        <v>0</v>
      </c>
      <c r="R1169" s="183">
        <f t="shared" si="74"/>
        <v>0</v>
      </c>
      <c r="S1169" s="184">
        <f>VLOOKUP(G1169,'3-Productie normen'!A:M,11,FALSE)</f>
        <v>1634.0300000000004</v>
      </c>
      <c r="T1169" s="184"/>
      <c r="V1169" s="140">
        <f t="shared" si="75"/>
        <v>3201.6</v>
      </c>
    </row>
    <row r="1170" spans="1:22" ht="14.15" hidden="1" customHeight="1">
      <c r="A1170" s="157">
        <v>357</v>
      </c>
      <c r="B1170" s="177" t="s">
        <v>57</v>
      </c>
      <c r="C1170" s="177"/>
      <c r="D1170" s="194" t="s">
        <v>533</v>
      </c>
      <c r="E1170" s="194" t="s">
        <v>1513</v>
      </c>
      <c r="F1170" s="194" t="s">
        <v>1514</v>
      </c>
      <c r="G1170" s="194" t="s">
        <v>68</v>
      </c>
      <c r="H1170" s="194" t="s">
        <v>131</v>
      </c>
      <c r="I1170" s="194">
        <v>26.7</v>
      </c>
      <c r="J1170" s="495">
        <v>1</v>
      </c>
      <c r="K1170" s="495">
        <v>1</v>
      </c>
      <c r="L1170" s="181">
        <v>80</v>
      </c>
      <c r="M1170" s="181"/>
      <c r="N1170" s="182" t="e">
        <f t="shared" si="72"/>
        <v>#DIV/0!</v>
      </c>
      <c r="O1170" s="182">
        <f t="shared" si="73"/>
        <v>0</v>
      </c>
      <c r="P1170" s="182"/>
      <c r="Q1170" s="183">
        <f>IF(L1170="nio",0,IF(L1170&gt;0,VLOOKUP(G1170,'3-Productie normen'!A:M,VLOOKUP(L1170,'3-Productie normen'!N:P,2,FALSE),FALSE)))</f>
        <v>0</v>
      </c>
      <c r="R1170" s="183">
        <f t="shared" si="74"/>
        <v>0</v>
      </c>
      <c r="S1170" s="184">
        <f>VLOOKUP(G1170,'3-Productie normen'!A:M,11,FALSE)</f>
        <v>8925.0799999999981</v>
      </c>
      <c r="T1170" s="184"/>
      <c r="V1170" s="140">
        <f t="shared" si="75"/>
        <v>2136</v>
      </c>
    </row>
    <row r="1171" spans="1:22" ht="14.15" hidden="1" customHeight="1">
      <c r="A1171" s="157">
        <v>358</v>
      </c>
      <c r="B1171" s="177" t="s">
        <v>57</v>
      </c>
      <c r="C1171" s="177"/>
      <c r="D1171" s="194" t="s">
        <v>533</v>
      </c>
      <c r="E1171" s="194" t="s">
        <v>1515</v>
      </c>
      <c r="F1171" s="194" t="s">
        <v>1516</v>
      </c>
      <c r="G1171" s="194" t="s">
        <v>95</v>
      </c>
      <c r="H1171" s="194" t="s">
        <v>134</v>
      </c>
      <c r="I1171" s="194">
        <v>53.86</v>
      </c>
      <c r="J1171" s="495">
        <v>1</v>
      </c>
      <c r="K1171" s="495">
        <v>1</v>
      </c>
      <c r="L1171" s="181">
        <v>200</v>
      </c>
      <c r="M1171" s="181"/>
      <c r="N1171" s="182" t="e">
        <f t="shared" si="72"/>
        <v>#DIV/0!</v>
      </c>
      <c r="O1171" s="182">
        <f t="shared" si="73"/>
        <v>0</v>
      </c>
      <c r="P1171" s="182"/>
      <c r="Q1171" s="183">
        <f>IF(L1171="nio",0,IF(L1171&gt;0,VLOOKUP(G1171,'3-Productie normen'!A:M,VLOOKUP(L1171,'3-Productie normen'!N:P,2,FALSE),FALSE)))</f>
        <v>0</v>
      </c>
      <c r="R1171" s="183">
        <f t="shared" si="74"/>
        <v>0</v>
      </c>
      <c r="S1171" s="184">
        <f>VLOOKUP(G1171,'3-Productie normen'!A:M,11,FALSE)</f>
        <v>19332.940000000006</v>
      </c>
      <c r="T1171" s="184"/>
      <c r="V1171" s="140">
        <f t="shared" si="75"/>
        <v>10772</v>
      </c>
    </row>
    <row r="1172" spans="1:22" ht="14.15" hidden="1" customHeight="1">
      <c r="A1172" s="157">
        <v>359</v>
      </c>
      <c r="B1172" s="177" t="s">
        <v>57</v>
      </c>
      <c r="C1172" s="177"/>
      <c r="D1172" s="194" t="s">
        <v>533</v>
      </c>
      <c r="E1172" s="194" t="s">
        <v>1517</v>
      </c>
      <c r="F1172" s="194" t="s">
        <v>1516</v>
      </c>
      <c r="G1172" s="194" t="s">
        <v>95</v>
      </c>
      <c r="H1172" s="194" t="s">
        <v>134</v>
      </c>
      <c r="I1172" s="194">
        <v>54.84</v>
      </c>
      <c r="J1172" s="495">
        <v>1</v>
      </c>
      <c r="K1172" s="495">
        <v>1</v>
      </c>
      <c r="L1172" s="181">
        <v>200</v>
      </c>
      <c r="M1172" s="181"/>
      <c r="N1172" s="182" t="e">
        <f t="shared" si="72"/>
        <v>#DIV/0!</v>
      </c>
      <c r="O1172" s="182">
        <f t="shared" si="73"/>
        <v>0</v>
      </c>
      <c r="P1172" s="182"/>
      <c r="Q1172" s="183">
        <f>IF(L1172="nio",0,IF(L1172&gt;0,VLOOKUP(G1172,'3-Productie normen'!A:M,VLOOKUP(L1172,'3-Productie normen'!N:P,2,FALSE),FALSE)))</f>
        <v>0</v>
      </c>
      <c r="R1172" s="183">
        <f t="shared" si="74"/>
        <v>0</v>
      </c>
      <c r="S1172" s="184">
        <f>VLOOKUP(G1172,'3-Productie normen'!A:M,11,FALSE)</f>
        <v>19332.940000000006</v>
      </c>
      <c r="T1172" s="184"/>
      <c r="V1172" s="140">
        <f t="shared" si="75"/>
        <v>10968</v>
      </c>
    </row>
    <row r="1173" spans="1:22" ht="14.15" hidden="1" customHeight="1">
      <c r="A1173" s="157">
        <v>360</v>
      </c>
      <c r="B1173" s="177" t="s">
        <v>57</v>
      </c>
      <c r="C1173" s="177"/>
      <c r="D1173" s="194" t="s">
        <v>533</v>
      </c>
      <c r="E1173" s="194" t="s">
        <v>1518</v>
      </c>
      <c r="F1173" s="194" t="s">
        <v>1516</v>
      </c>
      <c r="G1173" s="194" t="s">
        <v>95</v>
      </c>
      <c r="H1173" s="194" t="s">
        <v>134</v>
      </c>
      <c r="I1173" s="194">
        <v>53.53</v>
      </c>
      <c r="J1173" s="495">
        <v>1</v>
      </c>
      <c r="K1173" s="495">
        <v>1</v>
      </c>
      <c r="L1173" s="181">
        <v>200</v>
      </c>
      <c r="M1173" s="181"/>
      <c r="N1173" s="182" t="e">
        <f t="shared" si="72"/>
        <v>#DIV/0!</v>
      </c>
      <c r="O1173" s="182">
        <f t="shared" si="73"/>
        <v>0</v>
      </c>
      <c r="P1173" s="182"/>
      <c r="Q1173" s="183">
        <f>IF(L1173="nio",0,IF(L1173&gt;0,VLOOKUP(G1173,'3-Productie normen'!A:M,VLOOKUP(L1173,'3-Productie normen'!N:P,2,FALSE),FALSE)))</f>
        <v>0</v>
      </c>
      <c r="R1173" s="183">
        <f t="shared" si="74"/>
        <v>0</v>
      </c>
      <c r="S1173" s="184">
        <f>VLOOKUP(G1173,'3-Productie normen'!A:M,11,FALSE)</f>
        <v>19332.940000000006</v>
      </c>
      <c r="T1173" s="184"/>
      <c r="V1173" s="140">
        <f t="shared" si="75"/>
        <v>10706</v>
      </c>
    </row>
    <row r="1174" spans="1:22" ht="14.15" hidden="1" customHeight="1">
      <c r="A1174" s="157">
        <v>361</v>
      </c>
      <c r="B1174" s="177" t="s">
        <v>57</v>
      </c>
      <c r="C1174" s="177"/>
      <c r="D1174" s="194" t="s">
        <v>533</v>
      </c>
      <c r="E1174" s="194" t="s">
        <v>1519</v>
      </c>
      <c r="F1174" s="194" t="s">
        <v>1520</v>
      </c>
      <c r="G1174" s="194" t="s">
        <v>68</v>
      </c>
      <c r="H1174" s="194" t="s">
        <v>131</v>
      </c>
      <c r="I1174" s="194">
        <v>13.93</v>
      </c>
      <c r="J1174" s="495">
        <v>1</v>
      </c>
      <c r="K1174" s="495">
        <v>1</v>
      </c>
      <c r="L1174" s="181">
        <v>80</v>
      </c>
      <c r="M1174" s="181"/>
      <c r="N1174" s="182" t="e">
        <f t="shared" si="72"/>
        <v>#DIV/0!</v>
      </c>
      <c r="O1174" s="182">
        <f t="shared" si="73"/>
        <v>0</v>
      </c>
      <c r="P1174" s="182"/>
      <c r="Q1174" s="183">
        <f>IF(L1174="nio",0,IF(L1174&gt;0,VLOOKUP(G1174,'3-Productie normen'!A:M,VLOOKUP(L1174,'3-Productie normen'!N:P,2,FALSE),FALSE)))</f>
        <v>0</v>
      </c>
      <c r="R1174" s="183">
        <f t="shared" si="74"/>
        <v>0</v>
      </c>
      <c r="S1174" s="184">
        <f>VLOOKUP(G1174,'3-Productie normen'!A:M,11,FALSE)</f>
        <v>8925.0799999999981</v>
      </c>
      <c r="T1174" s="184"/>
      <c r="V1174" s="140">
        <f t="shared" si="75"/>
        <v>1114.4000000000001</v>
      </c>
    </row>
    <row r="1175" spans="1:22" ht="14.15" hidden="1" customHeight="1">
      <c r="A1175" s="157">
        <v>362</v>
      </c>
      <c r="B1175" s="177" t="s">
        <v>57</v>
      </c>
      <c r="C1175" s="177"/>
      <c r="D1175" s="194" t="s">
        <v>419</v>
      </c>
      <c r="E1175" s="194" t="s">
        <v>756</v>
      </c>
      <c r="F1175" s="194" t="s">
        <v>1521</v>
      </c>
      <c r="G1175" s="194" t="s">
        <v>101</v>
      </c>
      <c r="H1175" s="194" t="s">
        <v>1522</v>
      </c>
      <c r="I1175" s="194">
        <v>344.64</v>
      </c>
      <c r="J1175" s="495">
        <v>1</v>
      </c>
      <c r="K1175" s="495">
        <v>1</v>
      </c>
      <c r="L1175" s="181">
        <v>200</v>
      </c>
      <c r="M1175" s="181"/>
      <c r="N1175" s="182" t="e">
        <f t="shared" si="72"/>
        <v>#DIV/0!</v>
      </c>
      <c r="O1175" s="182">
        <f t="shared" si="73"/>
        <v>0</v>
      </c>
      <c r="P1175" s="182"/>
      <c r="Q1175" s="183">
        <f>IF(L1175="nio",0,IF(L1175&gt;0,VLOOKUP(G1175,'3-Productie normen'!A:M,VLOOKUP(L1175,'3-Productie normen'!N:P,2,FALSE),FALSE)))</f>
        <v>0</v>
      </c>
      <c r="R1175" s="183">
        <f t="shared" si="74"/>
        <v>0</v>
      </c>
      <c r="S1175" s="184">
        <f>VLOOKUP(G1175,'3-Productie normen'!A:M,11,FALSE)</f>
        <v>8501.0999999999985</v>
      </c>
      <c r="T1175" s="184"/>
      <c r="V1175" s="140">
        <f t="shared" si="75"/>
        <v>68928</v>
      </c>
    </row>
    <row r="1176" spans="1:22" ht="14.15" hidden="1" customHeight="1">
      <c r="A1176" s="157">
        <v>363</v>
      </c>
      <c r="B1176" s="177" t="s">
        <v>57</v>
      </c>
      <c r="C1176" s="177"/>
      <c r="D1176" s="194" t="s">
        <v>419</v>
      </c>
      <c r="E1176" s="194" t="s">
        <v>1523</v>
      </c>
      <c r="F1176" s="194" t="s">
        <v>1524</v>
      </c>
      <c r="G1176" s="194" t="s">
        <v>101</v>
      </c>
      <c r="H1176" s="194" t="s">
        <v>1522</v>
      </c>
      <c r="I1176" s="194">
        <v>20.36</v>
      </c>
      <c r="J1176" s="495">
        <v>1</v>
      </c>
      <c r="K1176" s="495">
        <v>1</v>
      </c>
      <c r="L1176" s="181">
        <v>200</v>
      </c>
      <c r="M1176" s="181"/>
      <c r="N1176" s="182" t="e">
        <f t="shared" si="72"/>
        <v>#DIV/0!</v>
      </c>
      <c r="O1176" s="182">
        <f t="shared" si="73"/>
        <v>0</v>
      </c>
      <c r="P1176" s="182"/>
      <c r="Q1176" s="183">
        <f>IF(L1176="nio",0,IF(L1176&gt;0,VLOOKUP(G1176,'3-Productie normen'!A:M,VLOOKUP(L1176,'3-Productie normen'!N:P,2,FALSE),FALSE)))</f>
        <v>0</v>
      </c>
      <c r="R1176" s="183">
        <f t="shared" si="74"/>
        <v>0</v>
      </c>
      <c r="S1176" s="184">
        <f>VLOOKUP(G1176,'3-Productie normen'!A:M,11,FALSE)</f>
        <v>8501.0999999999985</v>
      </c>
      <c r="T1176" s="184"/>
      <c r="V1176" s="140">
        <f t="shared" si="75"/>
        <v>4072</v>
      </c>
    </row>
    <row r="1177" spans="1:22" ht="14.15" hidden="1" customHeight="1">
      <c r="A1177" s="157">
        <v>364</v>
      </c>
      <c r="B1177" s="177" t="s">
        <v>57</v>
      </c>
      <c r="C1177" s="177"/>
      <c r="D1177" s="194" t="s">
        <v>419</v>
      </c>
      <c r="E1177" s="194" t="s">
        <v>1525</v>
      </c>
      <c r="F1177" s="194" t="s">
        <v>1526</v>
      </c>
      <c r="G1177" s="194" t="s">
        <v>95</v>
      </c>
      <c r="H1177" s="194" t="s">
        <v>1522</v>
      </c>
      <c r="I1177" s="194">
        <v>46.48</v>
      </c>
      <c r="J1177" s="495">
        <v>1</v>
      </c>
      <c r="K1177" s="495">
        <v>1</v>
      </c>
      <c r="L1177" s="181">
        <v>200</v>
      </c>
      <c r="M1177" s="181"/>
      <c r="N1177" s="182" t="e">
        <f t="shared" si="72"/>
        <v>#DIV/0!</v>
      </c>
      <c r="O1177" s="182">
        <f t="shared" si="73"/>
        <v>0</v>
      </c>
      <c r="P1177" s="182"/>
      <c r="Q1177" s="183">
        <f>IF(L1177="nio",0,IF(L1177&gt;0,VLOOKUP(G1177,'3-Productie normen'!A:M,VLOOKUP(L1177,'3-Productie normen'!N:P,2,FALSE),FALSE)))</f>
        <v>0</v>
      </c>
      <c r="R1177" s="183">
        <f t="shared" si="74"/>
        <v>0</v>
      </c>
      <c r="S1177" s="184">
        <f>VLOOKUP(G1177,'3-Productie normen'!A:M,11,FALSE)</f>
        <v>19332.940000000006</v>
      </c>
      <c r="T1177" s="184"/>
      <c r="V1177" s="140">
        <f t="shared" si="75"/>
        <v>9296</v>
      </c>
    </row>
    <row r="1178" spans="1:22" ht="14.15" hidden="1" customHeight="1">
      <c r="A1178" s="157">
        <v>365</v>
      </c>
      <c r="B1178" s="177" t="s">
        <v>57</v>
      </c>
      <c r="C1178" s="177"/>
      <c r="D1178" s="194" t="s">
        <v>419</v>
      </c>
      <c r="E1178" s="194" t="s">
        <v>569</v>
      </c>
      <c r="F1178" s="194" t="s">
        <v>1527</v>
      </c>
      <c r="G1178" s="194" t="s">
        <v>101</v>
      </c>
      <c r="H1178" s="194" t="s">
        <v>1522</v>
      </c>
      <c r="I1178" s="194">
        <v>353.84</v>
      </c>
      <c r="J1178" s="495">
        <v>1</v>
      </c>
      <c r="K1178" s="495">
        <v>1</v>
      </c>
      <c r="L1178" s="181">
        <v>200</v>
      </c>
      <c r="M1178" s="181"/>
      <c r="N1178" s="182" t="e">
        <f t="shared" si="72"/>
        <v>#DIV/0!</v>
      </c>
      <c r="O1178" s="182">
        <f t="shared" si="73"/>
        <v>0</v>
      </c>
      <c r="P1178" s="182"/>
      <c r="Q1178" s="183">
        <f>IF(L1178="nio",0,IF(L1178&gt;0,VLOOKUP(G1178,'3-Productie normen'!A:M,VLOOKUP(L1178,'3-Productie normen'!N:P,2,FALSE),FALSE)))</f>
        <v>0</v>
      </c>
      <c r="R1178" s="183">
        <f t="shared" si="74"/>
        <v>0</v>
      </c>
      <c r="S1178" s="184">
        <f>VLOOKUP(G1178,'3-Productie normen'!A:M,11,FALSE)</f>
        <v>8501.0999999999985</v>
      </c>
      <c r="T1178" s="184"/>
      <c r="V1178" s="140">
        <f t="shared" si="75"/>
        <v>70768</v>
      </c>
    </row>
    <row r="1179" spans="1:22" ht="14.15" hidden="1" customHeight="1">
      <c r="A1179" s="157">
        <v>366</v>
      </c>
      <c r="B1179" s="177" t="s">
        <v>57</v>
      </c>
      <c r="C1179" s="177"/>
      <c r="D1179" s="194" t="s">
        <v>419</v>
      </c>
      <c r="E1179" s="194" t="s">
        <v>1528</v>
      </c>
      <c r="F1179" s="194" t="s">
        <v>1529</v>
      </c>
      <c r="G1179" s="194" t="s">
        <v>68</v>
      </c>
      <c r="H1179" s="194" t="s">
        <v>1522</v>
      </c>
      <c r="I1179" s="194">
        <v>30.16</v>
      </c>
      <c r="J1179" s="495">
        <v>1</v>
      </c>
      <c r="K1179" s="495">
        <v>1</v>
      </c>
      <c r="L1179" s="181">
        <v>80</v>
      </c>
      <c r="M1179" s="181"/>
      <c r="N1179" s="182" t="e">
        <f t="shared" si="72"/>
        <v>#DIV/0!</v>
      </c>
      <c r="O1179" s="182">
        <f t="shared" si="73"/>
        <v>0</v>
      </c>
      <c r="P1179" s="182"/>
      <c r="Q1179" s="183">
        <f>IF(L1179="nio",0,IF(L1179&gt;0,VLOOKUP(G1179,'3-Productie normen'!A:M,VLOOKUP(L1179,'3-Productie normen'!N:P,2,FALSE),FALSE)))</f>
        <v>0</v>
      </c>
      <c r="R1179" s="183">
        <f t="shared" si="74"/>
        <v>0</v>
      </c>
      <c r="S1179" s="184">
        <f>VLOOKUP(G1179,'3-Productie normen'!A:M,11,FALSE)</f>
        <v>8925.0799999999981</v>
      </c>
      <c r="T1179" s="184"/>
      <c r="V1179" s="140">
        <f t="shared" si="75"/>
        <v>2412.8000000000002</v>
      </c>
    </row>
    <row r="1180" spans="1:22" ht="14.15" hidden="1" customHeight="1">
      <c r="A1180" s="157">
        <v>367</v>
      </c>
      <c r="B1180" s="177" t="s">
        <v>57</v>
      </c>
      <c r="C1180" s="177"/>
      <c r="D1180" s="194" t="s">
        <v>419</v>
      </c>
      <c r="E1180" s="194" t="s">
        <v>1530</v>
      </c>
      <c r="F1180" s="194" t="s">
        <v>1395</v>
      </c>
      <c r="G1180" s="134" t="s">
        <v>107</v>
      </c>
      <c r="H1180" s="194" t="s">
        <v>1522</v>
      </c>
      <c r="I1180" s="194">
        <v>8.61</v>
      </c>
      <c r="J1180" s="495">
        <v>1</v>
      </c>
      <c r="K1180" s="495">
        <v>1</v>
      </c>
      <c r="L1180" s="531" t="s">
        <v>107</v>
      </c>
      <c r="M1180" s="181"/>
      <c r="N1180" s="182">
        <f t="shared" si="72"/>
        <v>0</v>
      </c>
      <c r="O1180" s="182">
        <f t="shared" si="73"/>
        <v>0</v>
      </c>
      <c r="P1180" s="182"/>
      <c r="Q1180" s="183">
        <f>IF(L1180="nio",0,IF(L1180&gt;0,VLOOKUP(G1180,'3-Productie normen'!A:M,VLOOKUP(L1180,'3-Productie normen'!N:P,2,FALSE),FALSE)))</f>
        <v>0</v>
      </c>
      <c r="R1180" s="183">
        <f t="shared" si="74"/>
        <v>0</v>
      </c>
      <c r="S1180" s="184">
        <f>VLOOKUP(G1180,'3-Productie normen'!A:M,10,FALSE)</f>
        <v>0</v>
      </c>
      <c r="T1180" s="184"/>
      <c r="V1180" s="140">
        <f t="shared" si="75"/>
        <v>0</v>
      </c>
    </row>
    <row r="1181" spans="1:22" ht="14.15" hidden="1" customHeight="1">
      <c r="A1181" s="157">
        <v>368</v>
      </c>
      <c r="B1181" s="177" t="s">
        <v>57</v>
      </c>
      <c r="C1181" s="177"/>
      <c r="D1181" s="194" t="s">
        <v>419</v>
      </c>
      <c r="E1181" s="194" t="s">
        <v>1531</v>
      </c>
      <c r="F1181" s="194" t="s">
        <v>1395</v>
      </c>
      <c r="G1181" s="134" t="s">
        <v>107</v>
      </c>
      <c r="H1181" s="194" t="s">
        <v>1522</v>
      </c>
      <c r="I1181" s="194">
        <v>28.75</v>
      </c>
      <c r="J1181" s="495">
        <v>1</v>
      </c>
      <c r="K1181" s="495">
        <v>1</v>
      </c>
      <c r="L1181" s="531" t="s">
        <v>107</v>
      </c>
      <c r="M1181" s="181"/>
      <c r="N1181" s="182">
        <f t="shared" si="72"/>
        <v>0</v>
      </c>
      <c r="O1181" s="182">
        <f t="shared" si="73"/>
        <v>0</v>
      </c>
      <c r="P1181" s="182"/>
      <c r="Q1181" s="183">
        <f>IF(L1181="nio",0,IF(L1181&gt;0,VLOOKUP(G1181,'3-Productie normen'!A:M,VLOOKUP(L1181,'3-Productie normen'!N:P,2,FALSE),FALSE)))</f>
        <v>0</v>
      </c>
      <c r="R1181" s="183">
        <f t="shared" si="74"/>
        <v>0</v>
      </c>
      <c r="S1181" s="184">
        <f>VLOOKUP(G1181,'3-Productie normen'!A:M,10,FALSE)</f>
        <v>0</v>
      </c>
      <c r="T1181" s="184"/>
      <c r="V1181" s="140">
        <f t="shared" si="75"/>
        <v>0</v>
      </c>
    </row>
    <row r="1182" spans="1:22" ht="14.15" hidden="1" customHeight="1">
      <c r="A1182" s="157">
        <v>369</v>
      </c>
      <c r="B1182" s="177" t="s">
        <v>57</v>
      </c>
      <c r="C1182" s="177"/>
      <c r="D1182" s="194" t="s">
        <v>419</v>
      </c>
      <c r="E1182" s="194" t="s">
        <v>571</v>
      </c>
      <c r="F1182" s="194" t="s">
        <v>1532</v>
      </c>
      <c r="G1182" s="194" t="s">
        <v>101</v>
      </c>
      <c r="H1182" s="194" t="s">
        <v>1522</v>
      </c>
      <c r="I1182" s="194">
        <v>249.09</v>
      </c>
      <c r="J1182" s="495">
        <v>1</v>
      </c>
      <c r="K1182" s="495">
        <v>1</v>
      </c>
      <c r="L1182" s="181">
        <v>200</v>
      </c>
      <c r="M1182" s="181"/>
      <c r="N1182" s="182" t="e">
        <f t="shared" si="72"/>
        <v>#DIV/0!</v>
      </c>
      <c r="O1182" s="182">
        <f t="shared" si="73"/>
        <v>0</v>
      </c>
      <c r="P1182" s="182"/>
      <c r="Q1182" s="183">
        <f>IF(L1182="nio",0,IF(L1182&gt;0,VLOOKUP(G1182,'3-Productie normen'!A:M,VLOOKUP(L1182,'3-Productie normen'!N:P,2,FALSE),FALSE)))</f>
        <v>0</v>
      </c>
      <c r="R1182" s="183">
        <f t="shared" si="74"/>
        <v>0</v>
      </c>
      <c r="S1182" s="184">
        <f>VLOOKUP(G1182,'3-Productie normen'!A:M,11,FALSE)</f>
        <v>8501.0999999999985</v>
      </c>
      <c r="T1182" s="184"/>
      <c r="V1182" s="140">
        <f t="shared" si="75"/>
        <v>49818</v>
      </c>
    </row>
    <row r="1183" spans="1:22" ht="14.15" hidden="1" customHeight="1">
      <c r="A1183" s="157">
        <v>370</v>
      </c>
      <c r="B1183" s="177" t="s">
        <v>57</v>
      </c>
      <c r="C1183" s="177"/>
      <c r="D1183" s="194" t="s">
        <v>419</v>
      </c>
      <c r="E1183" s="194" t="s">
        <v>1533</v>
      </c>
      <c r="F1183" s="194" t="s">
        <v>1534</v>
      </c>
      <c r="G1183" s="194" t="s">
        <v>101</v>
      </c>
      <c r="H1183" s="194" t="s">
        <v>1522</v>
      </c>
      <c r="I1183" s="194">
        <v>16.079999999999998</v>
      </c>
      <c r="J1183" s="495">
        <v>1</v>
      </c>
      <c r="K1183" s="495">
        <v>1</v>
      </c>
      <c r="L1183" s="181">
        <v>200</v>
      </c>
      <c r="M1183" s="181"/>
      <c r="N1183" s="182" t="e">
        <f t="shared" si="72"/>
        <v>#DIV/0!</v>
      </c>
      <c r="O1183" s="182">
        <f t="shared" si="73"/>
        <v>0</v>
      </c>
      <c r="P1183" s="182"/>
      <c r="Q1183" s="183">
        <f>IF(L1183="nio",0,IF(L1183&gt;0,VLOOKUP(G1183,'3-Productie normen'!A:M,VLOOKUP(L1183,'3-Productie normen'!N:P,2,FALSE),FALSE)))</f>
        <v>0</v>
      </c>
      <c r="R1183" s="183">
        <f t="shared" si="74"/>
        <v>0</v>
      </c>
      <c r="S1183" s="184">
        <f>VLOOKUP(G1183,'3-Productie normen'!A:M,11,FALSE)</f>
        <v>8501.0999999999985</v>
      </c>
      <c r="T1183" s="184"/>
      <c r="V1183" s="140">
        <f t="shared" si="75"/>
        <v>3215.9999999999995</v>
      </c>
    </row>
    <row r="1184" spans="1:22" ht="14.15" hidden="1" customHeight="1">
      <c r="A1184" s="157">
        <v>371</v>
      </c>
      <c r="B1184" s="177" t="s">
        <v>57</v>
      </c>
      <c r="C1184" s="177"/>
      <c r="D1184" s="194" t="s">
        <v>419</v>
      </c>
      <c r="E1184" s="194" t="s">
        <v>857</v>
      </c>
      <c r="F1184" s="194" t="s">
        <v>1535</v>
      </c>
      <c r="G1184" s="194" t="s">
        <v>101</v>
      </c>
      <c r="H1184" s="194" t="s">
        <v>811</v>
      </c>
      <c r="I1184" s="194">
        <v>219.97</v>
      </c>
      <c r="J1184" s="495">
        <v>1</v>
      </c>
      <c r="K1184" s="495">
        <v>1</v>
      </c>
      <c r="L1184" s="181">
        <v>200</v>
      </c>
      <c r="M1184" s="181"/>
      <c r="N1184" s="182" t="e">
        <f t="shared" si="72"/>
        <v>#DIV/0!</v>
      </c>
      <c r="O1184" s="182">
        <f t="shared" si="73"/>
        <v>0</v>
      </c>
      <c r="P1184" s="182"/>
      <c r="Q1184" s="183">
        <f>IF(L1184="nio",0,IF(L1184&gt;0,VLOOKUP(G1184,'3-Productie normen'!A:M,VLOOKUP(L1184,'3-Productie normen'!N:P,2,FALSE),FALSE)))</f>
        <v>0</v>
      </c>
      <c r="R1184" s="183">
        <f t="shared" si="74"/>
        <v>0</v>
      </c>
      <c r="S1184" s="184">
        <f>VLOOKUP(G1184,'3-Productie normen'!A:M,11,FALSE)</f>
        <v>8501.0999999999985</v>
      </c>
      <c r="T1184" s="184"/>
      <c r="V1184" s="140">
        <f t="shared" si="75"/>
        <v>43994</v>
      </c>
    </row>
    <row r="1185" spans="1:22" ht="14.15" hidden="1" customHeight="1">
      <c r="A1185" s="157">
        <v>372</v>
      </c>
      <c r="B1185" s="177" t="s">
        <v>57</v>
      </c>
      <c r="C1185" s="177"/>
      <c r="D1185" s="194" t="s">
        <v>419</v>
      </c>
      <c r="E1185" s="194" t="s">
        <v>1536</v>
      </c>
      <c r="F1185" s="194" t="s">
        <v>1238</v>
      </c>
      <c r="G1185" s="194" t="s">
        <v>101</v>
      </c>
      <c r="H1185" s="194" t="s">
        <v>1522</v>
      </c>
      <c r="I1185" s="194">
        <v>110.41</v>
      </c>
      <c r="J1185" s="495">
        <v>1</v>
      </c>
      <c r="K1185" s="495">
        <v>1</v>
      </c>
      <c r="L1185" s="181">
        <v>200</v>
      </c>
      <c r="M1185" s="181"/>
      <c r="N1185" s="182" t="e">
        <f t="shared" si="72"/>
        <v>#DIV/0!</v>
      </c>
      <c r="O1185" s="182">
        <f t="shared" si="73"/>
        <v>0</v>
      </c>
      <c r="P1185" s="182"/>
      <c r="Q1185" s="183">
        <f>IF(L1185="nio",0,IF(L1185&gt;0,VLOOKUP(G1185,'3-Productie normen'!A:M,VLOOKUP(L1185,'3-Productie normen'!N:P,2,FALSE),FALSE)))</f>
        <v>0</v>
      </c>
      <c r="R1185" s="183">
        <f t="shared" si="74"/>
        <v>0</v>
      </c>
      <c r="S1185" s="184">
        <f>VLOOKUP(G1185,'3-Productie normen'!A:M,11,FALSE)</f>
        <v>8501.0999999999985</v>
      </c>
      <c r="T1185" s="184"/>
      <c r="V1185" s="140">
        <f t="shared" si="75"/>
        <v>22082</v>
      </c>
    </row>
    <row r="1186" spans="1:22" ht="14.15" hidden="1" customHeight="1">
      <c r="A1186" s="157">
        <v>373</v>
      </c>
      <c r="B1186" s="177" t="s">
        <v>57</v>
      </c>
      <c r="C1186" s="177"/>
      <c r="D1186" s="194" t="s">
        <v>419</v>
      </c>
      <c r="E1186" s="194" t="s">
        <v>1537</v>
      </c>
      <c r="F1186" s="194" t="s">
        <v>1538</v>
      </c>
      <c r="G1186" s="194" t="s">
        <v>101</v>
      </c>
      <c r="H1186" s="194" t="s">
        <v>1522</v>
      </c>
      <c r="I1186" s="194">
        <v>18</v>
      </c>
      <c r="J1186" s="495">
        <v>1</v>
      </c>
      <c r="K1186" s="495">
        <v>1</v>
      </c>
      <c r="L1186" s="181">
        <v>200</v>
      </c>
      <c r="M1186" s="181"/>
      <c r="N1186" s="182" t="e">
        <f t="shared" si="72"/>
        <v>#DIV/0!</v>
      </c>
      <c r="O1186" s="182">
        <f t="shared" si="73"/>
        <v>0</v>
      </c>
      <c r="P1186" s="182"/>
      <c r="Q1186" s="183">
        <f>IF(L1186="nio",0,IF(L1186&gt;0,VLOOKUP(G1186,'3-Productie normen'!A:M,VLOOKUP(L1186,'3-Productie normen'!N:P,2,FALSE),FALSE)))</f>
        <v>0</v>
      </c>
      <c r="R1186" s="183">
        <f t="shared" si="74"/>
        <v>0</v>
      </c>
      <c r="S1186" s="184">
        <f>VLOOKUP(G1186,'3-Productie normen'!A:M,11,FALSE)</f>
        <v>8501.0999999999985</v>
      </c>
      <c r="T1186" s="184"/>
      <c r="V1186" s="140">
        <f t="shared" si="75"/>
        <v>3600</v>
      </c>
    </row>
    <row r="1187" spans="1:22" ht="14.15" hidden="1" customHeight="1">
      <c r="A1187" s="157">
        <v>374</v>
      </c>
      <c r="B1187" s="177" t="s">
        <v>57</v>
      </c>
      <c r="C1187" s="177"/>
      <c r="D1187" s="194" t="s">
        <v>419</v>
      </c>
      <c r="E1187" s="194" t="s">
        <v>1539</v>
      </c>
      <c r="F1187" s="194" t="s">
        <v>1540</v>
      </c>
      <c r="G1187" s="134" t="s">
        <v>107</v>
      </c>
      <c r="H1187" s="194" t="s">
        <v>1522</v>
      </c>
      <c r="I1187" s="194">
        <v>16.37</v>
      </c>
      <c r="J1187" s="495">
        <v>1</v>
      </c>
      <c r="K1187" s="495">
        <v>1</v>
      </c>
      <c r="L1187" s="531" t="s">
        <v>107</v>
      </c>
      <c r="M1187" s="181"/>
      <c r="N1187" s="182">
        <f t="shared" si="72"/>
        <v>0</v>
      </c>
      <c r="O1187" s="182">
        <f t="shared" si="73"/>
        <v>0</v>
      </c>
      <c r="P1187" s="182"/>
      <c r="Q1187" s="183">
        <f>IF(L1187="nio",0,IF(L1187&gt;0,VLOOKUP(G1187,'3-Productie normen'!A:M,VLOOKUP(L1187,'3-Productie normen'!N:P,2,FALSE),FALSE)))</f>
        <v>0</v>
      </c>
      <c r="R1187" s="183">
        <f t="shared" si="74"/>
        <v>0</v>
      </c>
      <c r="S1187" s="184">
        <f>VLOOKUP(G1187,'3-Productie normen'!A:M,10,FALSE)</f>
        <v>0</v>
      </c>
      <c r="T1187" s="184"/>
      <c r="V1187" s="140">
        <f t="shared" si="75"/>
        <v>0</v>
      </c>
    </row>
    <row r="1188" spans="1:22" ht="14.15" hidden="1" customHeight="1">
      <c r="A1188" s="157">
        <v>375</v>
      </c>
      <c r="B1188" s="177" t="s">
        <v>57</v>
      </c>
      <c r="C1188" s="177"/>
      <c r="D1188" s="194" t="s">
        <v>419</v>
      </c>
      <c r="E1188" s="194" t="s">
        <v>1541</v>
      </c>
      <c r="F1188" s="194" t="s">
        <v>1542</v>
      </c>
      <c r="G1188" s="194" t="s">
        <v>101</v>
      </c>
      <c r="H1188" s="194" t="s">
        <v>1522</v>
      </c>
      <c r="I1188" s="194">
        <v>28.17</v>
      </c>
      <c r="J1188" s="495">
        <v>1</v>
      </c>
      <c r="K1188" s="495">
        <v>1</v>
      </c>
      <c r="L1188" s="181">
        <v>200</v>
      </c>
      <c r="M1188" s="181"/>
      <c r="N1188" s="182" t="e">
        <f t="shared" si="72"/>
        <v>#DIV/0!</v>
      </c>
      <c r="O1188" s="182">
        <f t="shared" si="73"/>
        <v>0</v>
      </c>
      <c r="P1188" s="182"/>
      <c r="Q1188" s="183">
        <f>IF(L1188="nio",0,IF(L1188&gt;0,VLOOKUP(G1188,'3-Productie normen'!A:M,VLOOKUP(L1188,'3-Productie normen'!N:P,2,FALSE),FALSE)))</f>
        <v>0</v>
      </c>
      <c r="R1188" s="183">
        <f t="shared" si="74"/>
        <v>0</v>
      </c>
      <c r="S1188" s="184">
        <f>VLOOKUP(G1188,'3-Productie normen'!A:M,11,FALSE)</f>
        <v>8501.0999999999985</v>
      </c>
      <c r="T1188" s="184"/>
      <c r="V1188" s="140">
        <f t="shared" si="75"/>
        <v>5634</v>
      </c>
    </row>
    <row r="1189" spans="1:22" ht="14.15" hidden="1" customHeight="1">
      <c r="A1189" s="157">
        <v>376</v>
      </c>
      <c r="B1189" s="177" t="s">
        <v>57</v>
      </c>
      <c r="C1189" s="177"/>
      <c r="D1189" s="194" t="s">
        <v>419</v>
      </c>
      <c r="E1189" s="194" t="s">
        <v>1543</v>
      </c>
      <c r="F1189" s="194" t="s">
        <v>1544</v>
      </c>
      <c r="G1189" s="194" t="s">
        <v>101</v>
      </c>
      <c r="H1189" s="194" t="s">
        <v>1522</v>
      </c>
      <c r="I1189" s="194">
        <v>326.91000000000003</v>
      </c>
      <c r="J1189" s="495">
        <v>1</v>
      </c>
      <c r="K1189" s="495">
        <v>1</v>
      </c>
      <c r="L1189" s="181">
        <v>200</v>
      </c>
      <c r="M1189" s="181"/>
      <c r="N1189" s="182" t="e">
        <f t="shared" si="72"/>
        <v>#DIV/0!</v>
      </c>
      <c r="O1189" s="182">
        <f t="shared" si="73"/>
        <v>0</v>
      </c>
      <c r="P1189" s="182"/>
      <c r="Q1189" s="183">
        <f>IF(L1189="nio",0,IF(L1189&gt;0,VLOOKUP(G1189,'3-Productie normen'!A:M,VLOOKUP(L1189,'3-Productie normen'!N:P,2,FALSE),FALSE)))</f>
        <v>0</v>
      </c>
      <c r="R1189" s="183">
        <f t="shared" si="74"/>
        <v>0</v>
      </c>
      <c r="S1189" s="184">
        <f>VLOOKUP(G1189,'3-Productie normen'!A:M,11,FALSE)</f>
        <v>8501.0999999999985</v>
      </c>
      <c r="T1189" s="184"/>
      <c r="V1189" s="140">
        <f t="shared" si="75"/>
        <v>65382.000000000007</v>
      </c>
    </row>
    <row r="1190" spans="1:22" ht="14.15" hidden="1" customHeight="1">
      <c r="A1190" s="157">
        <v>377</v>
      </c>
      <c r="B1190" s="177" t="s">
        <v>57</v>
      </c>
      <c r="C1190" s="177"/>
      <c r="D1190" s="194" t="s">
        <v>419</v>
      </c>
      <c r="E1190" s="194" t="s">
        <v>1545</v>
      </c>
      <c r="F1190" s="194" t="s">
        <v>1395</v>
      </c>
      <c r="G1190" s="134" t="s">
        <v>107</v>
      </c>
      <c r="H1190" s="194" t="s">
        <v>1522</v>
      </c>
      <c r="I1190" s="194">
        <v>48.3</v>
      </c>
      <c r="J1190" s="495">
        <v>1</v>
      </c>
      <c r="K1190" s="495">
        <v>1</v>
      </c>
      <c r="L1190" s="531" t="s">
        <v>107</v>
      </c>
      <c r="M1190" s="181"/>
      <c r="N1190" s="182">
        <f t="shared" si="72"/>
        <v>0</v>
      </c>
      <c r="O1190" s="182">
        <f t="shared" si="73"/>
        <v>0</v>
      </c>
      <c r="P1190" s="182"/>
      <c r="Q1190" s="183">
        <f>IF(L1190="nio",0,IF(L1190&gt;0,VLOOKUP(G1190,'3-Productie normen'!A:M,VLOOKUP(L1190,'3-Productie normen'!N:P,2,FALSE),FALSE)))</f>
        <v>0</v>
      </c>
      <c r="R1190" s="183">
        <f t="shared" si="74"/>
        <v>0</v>
      </c>
      <c r="S1190" s="184">
        <f>VLOOKUP(G1190,'3-Productie normen'!A:M,10,FALSE)</f>
        <v>0</v>
      </c>
      <c r="T1190" s="184"/>
      <c r="V1190" s="140">
        <f t="shared" si="75"/>
        <v>0</v>
      </c>
    </row>
    <row r="1191" spans="1:22" ht="14.15" hidden="1" customHeight="1">
      <c r="A1191" s="157">
        <v>378</v>
      </c>
      <c r="B1191" s="177" t="s">
        <v>57</v>
      </c>
      <c r="C1191" s="177"/>
      <c r="D1191" s="194" t="s">
        <v>419</v>
      </c>
      <c r="E1191" s="194" t="s">
        <v>1546</v>
      </c>
      <c r="F1191" s="194" t="s">
        <v>1534</v>
      </c>
      <c r="G1191" s="194" t="s">
        <v>101</v>
      </c>
      <c r="H1191" s="194" t="s">
        <v>1522</v>
      </c>
      <c r="I1191" s="194">
        <v>9.77</v>
      </c>
      <c r="J1191" s="495">
        <v>1</v>
      </c>
      <c r="K1191" s="495">
        <v>1</v>
      </c>
      <c r="L1191" s="181">
        <v>200</v>
      </c>
      <c r="M1191" s="181"/>
      <c r="N1191" s="182" t="e">
        <f t="shared" si="72"/>
        <v>#DIV/0!</v>
      </c>
      <c r="O1191" s="182">
        <f t="shared" si="73"/>
        <v>0</v>
      </c>
      <c r="P1191" s="182"/>
      <c r="Q1191" s="183">
        <f>IF(L1191="nio",0,IF(L1191&gt;0,VLOOKUP(G1191,'3-Productie normen'!A:M,VLOOKUP(L1191,'3-Productie normen'!N:P,2,FALSE),FALSE)))</f>
        <v>0</v>
      </c>
      <c r="R1191" s="183">
        <f t="shared" si="74"/>
        <v>0</v>
      </c>
      <c r="S1191" s="184">
        <f>VLOOKUP(G1191,'3-Productie normen'!A:M,11,FALSE)</f>
        <v>8501.0999999999985</v>
      </c>
      <c r="T1191" s="184"/>
      <c r="V1191" s="140">
        <f t="shared" si="75"/>
        <v>1954</v>
      </c>
    </row>
    <row r="1192" spans="1:22" ht="14.15" hidden="1" customHeight="1">
      <c r="A1192" s="157">
        <v>379</v>
      </c>
      <c r="B1192" s="177" t="s">
        <v>57</v>
      </c>
      <c r="C1192" s="177"/>
      <c r="D1192" s="194" t="s">
        <v>128</v>
      </c>
      <c r="E1192" s="194" t="s">
        <v>1547</v>
      </c>
      <c r="F1192" s="194" t="s">
        <v>511</v>
      </c>
      <c r="G1192" s="194" t="s">
        <v>77</v>
      </c>
      <c r="H1192" s="194" t="s">
        <v>134</v>
      </c>
      <c r="I1192" s="194">
        <v>3.21</v>
      </c>
      <c r="J1192" s="495">
        <v>1</v>
      </c>
      <c r="K1192" s="495">
        <v>1</v>
      </c>
      <c r="L1192" s="181">
        <v>200</v>
      </c>
      <c r="M1192" s="181"/>
      <c r="N1192" s="182" t="e">
        <f t="shared" si="72"/>
        <v>#DIV/0!</v>
      </c>
      <c r="O1192" s="182">
        <f t="shared" si="73"/>
        <v>0</v>
      </c>
      <c r="P1192" s="182"/>
      <c r="Q1192" s="183">
        <f>IF(L1192="nio",0,IF(L1192&gt;0,VLOOKUP(G1192,'3-Productie normen'!A:M,VLOOKUP(L1192,'3-Productie normen'!N:P,2,FALSE),FALSE)))</f>
        <v>0</v>
      </c>
      <c r="R1192" s="183">
        <f t="shared" si="74"/>
        <v>0</v>
      </c>
      <c r="S1192" s="184">
        <f>VLOOKUP(G1192,'3-Productie normen'!A:M,11,FALSE)</f>
        <v>42.63</v>
      </c>
      <c r="T1192" s="184"/>
      <c r="V1192" s="140">
        <f t="shared" si="75"/>
        <v>642</v>
      </c>
    </row>
    <row r="1193" spans="1:22" ht="14.15" hidden="1" customHeight="1">
      <c r="A1193" s="157">
        <v>380</v>
      </c>
      <c r="B1193" s="177" t="s">
        <v>57</v>
      </c>
      <c r="C1193" s="177"/>
      <c r="D1193" s="194" t="s">
        <v>213</v>
      </c>
      <c r="E1193" s="194" t="s">
        <v>1548</v>
      </c>
      <c r="F1193" s="194" t="s">
        <v>511</v>
      </c>
      <c r="G1193" s="194" t="s">
        <v>77</v>
      </c>
      <c r="H1193" s="194" t="s">
        <v>134</v>
      </c>
      <c r="I1193" s="194">
        <v>7.44</v>
      </c>
      <c r="J1193" s="495">
        <v>1</v>
      </c>
      <c r="K1193" s="495">
        <v>1</v>
      </c>
      <c r="L1193" s="181">
        <v>200</v>
      </c>
      <c r="M1193" s="181"/>
      <c r="N1193" s="182" t="e">
        <f t="shared" si="72"/>
        <v>#DIV/0!</v>
      </c>
      <c r="O1193" s="182">
        <f t="shared" si="73"/>
        <v>0</v>
      </c>
      <c r="P1193" s="182"/>
      <c r="Q1193" s="183">
        <f>IF(L1193="nio",0,IF(L1193&gt;0,VLOOKUP(G1193,'3-Productie normen'!A:M,VLOOKUP(L1193,'3-Productie normen'!N:P,2,FALSE),FALSE)))</f>
        <v>0</v>
      </c>
      <c r="R1193" s="183">
        <f t="shared" si="74"/>
        <v>0</v>
      </c>
      <c r="S1193" s="184">
        <f>VLOOKUP(G1193,'3-Productie normen'!A:M,11,FALSE)</f>
        <v>42.63</v>
      </c>
      <c r="T1193" s="184"/>
      <c r="V1193" s="140">
        <f t="shared" si="75"/>
        <v>1488</v>
      </c>
    </row>
    <row r="1194" spans="1:22" ht="14.15" hidden="1" customHeight="1">
      <c r="A1194" s="157">
        <v>381</v>
      </c>
      <c r="B1194" s="177" t="s">
        <v>57</v>
      </c>
      <c r="C1194" s="177"/>
      <c r="D1194" s="194" t="s">
        <v>219</v>
      </c>
      <c r="E1194" s="194" t="s">
        <v>1549</v>
      </c>
      <c r="F1194" s="194" t="s">
        <v>1550</v>
      </c>
      <c r="G1194" s="134" t="s">
        <v>107</v>
      </c>
      <c r="H1194" s="194" t="s">
        <v>491</v>
      </c>
      <c r="I1194" s="194">
        <v>7.22</v>
      </c>
      <c r="J1194" s="495">
        <v>1</v>
      </c>
      <c r="K1194" s="495">
        <v>1</v>
      </c>
      <c r="L1194" s="531" t="s">
        <v>107</v>
      </c>
      <c r="M1194" s="181"/>
      <c r="N1194" s="182">
        <f t="shared" si="72"/>
        <v>0</v>
      </c>
      <c r="O1194" s="182">
        <f t="shared" si="73"/>
        <v>0</v>
      </c>
      <c r="P1194" s="182"/>
      <c r="Q1194" s="183">
        <f>IF(L1194="nio",0,IF(L1194&gt;0,VLOOKUP(G1194,'3-Productie normen'!A:M,VLOOKUP(L1194,'3-Productie normen'!N:P,2,FALSE),FALSE)))</f>
        <v>0</v>
      </c>
      <c r="R1194" s="183">
        <f t="shared" si="74"/>
        <v>0</v>
      </c>
      <c r="S1194" s="184">
        <f>VLOOKUP(G1194,'3-Productie normen'!A:M,10,FALSE)</f>
        <v>0</v>
      </c>
      <c r="T1194" s="184"/>
      <c r="V1194" s="140">
        <f t="shared" si="75"/>
        <v>0</v>
      </c>
    </row>
    <row r="1195" spans="1:22" ht="14.15" hidden="1" customHeight="1">
      <c r="A1195" s="157">
        <v>382</v>
      </c>
      <c r="B1195" s="177" t="s">
        <v>57</v>
      </c>
      <c r="C1195" s="177"/>
      <c r="D1195" s="194" t="s">
        <v>128</v>
      </c>
      <c r="E1195" s="194" t="s">
        <v>403</v>
      </c>
      <c r="F1195" s="194" t="s">
        <v>377</v>
      </c>
      <c r="G1195" s="498" t="s">
        <v>70</v>
      </c>
      <c r="H1195" s="194" t="s">
        <v>288</v>
      </c>
      <c r="I1195" s="194">
        <v>22.11</v>
      </c>
      <c r="J1195" s="495">
        <v>1</v>
      </c>
      <c r="K1195" s="495">
        <v>1</v>
      </c>
      <c r="L1195" s="181">
        <v>200</v>
      </c>
      <c r="M1195" s="181">
        <v>280</v>
      </c>
      <c r="N1195" s="182" t="e">
        <f t="shared" si="72"/>
        <v>#DIV/0!</v>
      </c>
      <c r="O1195" s="182" t="e">
        <f t="shared" si="73"/>
        <v>#DIV/0!</v>
      </c>
      <c r="P1195" s="182"/>
      <c r="Q1195" s="183">
        <f>IF(L1195="nio",0,IF(L1195&gt;0,VLOOKUP(G1195,'3-Productie normen'!A:M,VLOOKUP(L1195,'3-Productie normen'!N:P,2,FALSE),FALSE)))</f>
        <v>0</v>
      </c>
      <c r="R1195" s="183">
        <f t="shared" si="74"/>
        <v>0</v>
      </c>
      <c r="S1195" s="184">
        <f>VLOOKUP(G1195,'3-Productie normen'!A:M,11,FALSE)</f>
        <v>1422.95</v>
      </c>
      <c r="T1195" s="184"/>
      <c r="V1195" s="140">
        <f t="shared" si="75"/>
        <v>10612.8</v>
      </c>
    </row>
    <row r="1196" spans="1:22" ht="14.15" hidden="1" customHeight="1">
      <c r="A1196" s="157">
        <v>383</v>
      </c>
      <c r="B1196" s="177" t="s">
        <v>57</v>
      </c>
      <c r="C1196" s="177"/>
      <c r="D1196" s="194" t="s">
        <v>128</v>
      </c>
      <c r="E1196" s="194" t="s">
        <v>404</v>
      </c>
      <c r="F1196" s="194" t="s">
        <v>447</v>
      </c>
      <c r="G1196" s="498" t="s">
        <v>70</v>
      </c>
      <c r="H1196" s="194" t="s">
        <v>288</v>
      </c>
      <c r="I1196" s="194">
        <v>7.4</v>
      </c>
      <c r="J1196" s="495">
        <v>1</v>
      </c>
      <c r="K1196" s="495">
        <v>1</v>
      </c>
      <c r="L1196" s="181">
        <v>200</v>
      </c>
      <c r="M1196" s="181">
        <v>280</v>
      </c>
      <c r="N1196" s="182" t="e">
        <f t="shared" si="72"/>
        <v>#DIV/0!</v>
      </c>
      <c r="O1196" s="182" t="e">
        <f t="shared" si="73"/>
        <v>#DIV/0!</v>
      </c>
      <c r="P1196" s="182"/>
      <c r="Q1196" s="183">
        <f>IF(L1196="nio",0,IF(L1196&gt;0,VLOOKUP(G1196,'3-Productie normen'!A:M,VLOOKUP(L1196,'3-Productie normen'!N:P,2,FALSE),FALSE)))</f>
        <v>0</v>
      </c>
      <c r="R1196" s="183">
        <f t="shared" si="74"/>
        <v>0</v>
      </c>
      <c r="S1196" s="184">
        <f>VLOOKUP(G1196,'3-Productie normen'!A:M,11,FALSE)</f>
        <v>1422.95</v>
      </c>
      <c r="T1196" s="184"/>
      <c r="V1196" s="140">
        <f t="shared" si="75"/>
        <v>3552</v>
      </c>
    </row>
    <row r="1197" spans="1:22" ht="14.15" hidden="1" customHeight="1">
      <c r="A1197" s="157">
        <v>384</v>
      </c>
      <c r="B1197" s="177" t="s">
        <v>57</v>
      </c>
      <c r="C1197" s="177"/>
      <c r="D1197" s="194" t="s">
        <v>128</v>
      </c>
      <c r="E1197" s="194" t="s">
        <v>1082</v>
      </c>
      <c r="F1197" s="194" t="s">
        <v>379</v>
      </c>
      <c r="G1197" s="498" t="s">
        <v>70</v>
      </c>
      <c r="H1197" s="194" t="s">
        <v>288</v>
      </c>
      <c r="I1197" s="194">
        <v>21.96</v>
      </c>
      <c r="J1197" s="495">
        <v>1</v>
      </c>
      <c r="K1197" s="495">
        <v>1</v>
      </c>
      <c r="L1197" s="181">
        <v>200</v>
      </c>
      <c r="M1197" s="181">
        <v>280</v>
      </c>
      <c r="N1197" s="182" t="e">
        <f t="shared" si="72"/>
        <v>#DIV/0!</v>
      </c>
      <c r="O1197" s="182" t="e">
        <f t="shared" si="73"/>
        <v>#DIV/0!</v>
      </c>
      <c r="P1197" s="182"/>
      <c r="Q1197" s="183">
        <f>IF(L1197="nio",0,IF(L1197&gt;0,VLOOKUP(G1197,'3-Productie normen'!A:M,VLOOKUP(L1197,'3-Productie normen'!N:P,2,FALSE),FALSE)))</f>
        <v>0</v>
      </c>
      <c r="R1197" s="183">
        <f t="shared" si="74"/>
        <v>0</v>
      </c>
      <c r="S1197" s="184">
        <f>VLOOKUP(G1197,'3-Productie normen'!A:M,11,FALSE)</f>
        <v>1422.95</v>
      </c>
      <c r="T1197" s="184"/>
      <c r="V1197" s="140">
        <f t="shared" si="75"/>
        <v>10540.800000000001</v>
      </c>
    </row>
    <row r="1198" spans="1:22" ht="14.15" hidden="1" customHeight="1">
      <c r="A1198" s="157">
        <v>385</v>
      </c>
      <c r="B1198" s="177" t="s">
        <v>57</v>
      </c>
      <c r="C1198" s="177"/>
      <c r="D1198" s="194" t="s">
        <v>147</v>
      </c>
      <c r="E1198" s="194" t="s">
        <v>405</v>
      </c>
      <c r="F1198" s="194" t="s">
        <v>1551</v>
      </c>
      <c r="G1198" s="498" t="s">
        <v>70</v>
      </c>
      <c r="H1198" s="194" t="s">
        <v>288</v>
      </c>
      <c r="I1198" s="194">
        <v>22.17</v>
      </c>
      <c r="J1198" s="495">
        <v>1</v>
      </c>
      <c r="K1198" s="495">
        <v>1</v>
      </c>
      <c r="L1198" s="181">
        <v>200</v>
      </c>
      <c r="M1198" s="181">
        <v>280</v>
      </c>
      <c r="N1198" s="182" t="e">
        <f t="shared" si="72"/>
        <v>#DIV/0!</v>
      </c>
      <c r="O1198" s="182" t="e">
        <f t="shared" si="73"/>
        <v>#DIV/0!</v>
      </c>
      <c r="P1198" s="182"/>
      <c r="Q1198" s="183">
        <f>IF(L1198="nio",0,IF(L1198&gt;0,VLOOKUP(G1198,'3-Productie normen'!A:M,VLOOKUP(L1198,'3-Productie normen'!N:P,2,FALSE),FALSE)))</f>
        <v>0</v>
      </c>
      <c r="R1198" s="183">
        <f t="shared" si="74"/>
        <v>0</v>
      </c>
      <c r="S1198" s="184">
        <f>VLOOKUP(G1198,'3-Productie normen'!A:M,11,FALSE)</f>
        <v>1422.95</v>
      </c>
      <c r="T1198" s="184"/>
      <c r="V1198" s="140">
        <f t="shared" si="75"/>
        <v>10641.6</v>
      </c>
    </row>
    <row r="1199" spans="1:22" ht="14.15" hidden="1" customHeight="1">
      <c r="A1199" s="157">
        <v>386</v>
      </c>
      <c r="B1199" s="177" t="s">
        <v>57</v>
      </c>
      <c r="C1199" s="177"/>
      <c r="D1199" s="194" t="s">
        <v>147</v>
      </c>
      <c r="E1199" s="194" t="s">
        <v>406</v>
      </c>
      <c r="F1199" s="194" t="s">
        <v>447</v>
      </c>
      <c r="G1199" s="498" t="s">
        <v>70</v>
      </c>
      <c r="H1199" s="194" t="s">
        <v>288</v>
      </c>
      <c r="I1199" s="194">
        <v>7.44</v>
      </c>
      <c r="J1199" s="495">
        <v>1</v>
      </c>
      <c r="K1199" s="495">
        <v>1</v>
      </c>
      <c r="L1199" s="181">
        <v>200</v>
      </c>
      <c r="M1199" s="181">
        <v>280</v>
      </c>
      <c r="N1199" s="182" t="e">
        <f t="shared" si="72"/>
        <v>#DIV/0!</v>
      </c>
      <c r="O1199" s="182" t="e">
        <f t="shared" si="73"/>
        <v>#DIV/0!</v>
      </c>
      <c r="P1199" s="182"/>
      <c r="Q1199" s="183">
        <f>IF(L1199="nio",0,IF(L1199&gt;0,VLOOKUP(G1199,'3-Productie normen'!A:M,VLOOKUP(L1199,'3-Productie normen'!N:P,2,FALSE),FALSE)))</f>
        <v>0</v>
      </c>
      <c r="R1199" s="183">
        <f t="shared" si="74"/>
        <v>0</v>
      </c>
      <c r="S1199" s="184">
        <f>VLOOKUP(G1199,'3-Productie normen'!A:M,11,FALSE)</f>
        <v>1422.95</v>
      </c>
      <c r="T1199" s="184"/>
      <c r="V1199" s="140">
        <f t="shared" si="75"/>
        <v>3571.2000000000003</v>
      </c>
    </row>
    <row r="1200" spans="1:22" ht="14.15" hidden="1" customHeight="1">
      <c r="A1200" s="157">
        <v>387</v>
      </c>
      <c r="B1200" s="177" t="s">
        <v>57</v>
      </c>
      <c r="C1200" s="177"/>
      <c r="D1200" s="194" t="s">
        <v>147</v>
      </c>
      <c r="E1200" s="194" t="s">
        <v>1073</v>
      </c>
      <c r="F1200" s="194" t="s">
        <v>379</v>
      </c>
      <c r="G1200" s="498" t="s">
        <v>70</v>
      </c>
      <c r="H1200" s="194" t="s">
        <v>288</v>
      </c>
      <c r="I1200" s="194">
        <v>22.02</v>
      </c>
      <c r="J1200" s="495">
        <v>1</v>
      </c>
      <c r="K1200" s="495">
        <v>1</v>
      </c>
      <c r="L1200" s="181">
        <v>200</v>
      </c>
      <c r="M1200" s="181">
        <v>280</v>
      </c>
      <c r="N1200" s="182" t="e">
        <f t="shared" si="72"/>
        <v>#DIV/0!</v>
      </c>
      <c r="O1200" s="182" t="e">
        <f t="shared" si="73"/>
        <v>#DIV/0!</v>
      </c>
      <c r="P1200" s="182"/>
      <c r="Q1200" s="183">
        <f>IF(L1200="nio",0,IF(L1200&gt;0,VLOOKUP(G1200,'3-Productie normen'!A:M,VLOOKUP(L1200,'3-Productie normen'!N:P,2,FALSE),FALSE)))</f>
        <v>0</v>
      </c>
      <c r="R1200" s="183">
        <f t="shared" si="74"/>
        <v>0</v>
      </c>
      <c r="S1200" s="184">
        <f>VLOOKUP(G1200,'3-Productie normen'!A:M,11,FALSE)</f>
        <v>1422.95</v>
      </c>
      <c r="T1200" s="184"/>
      <c r="V1200" s="140">
        <f t="shared" si="75"/>
        <v>10569.6</v>
      </c>
    </row>
    <row r="1201" spans="1:22" ht="14.15" hidden="1" customHeight="1">
      <c r="A1201" s="157">
        <v>388</v>
      </c>
      <c r="B1201" s="177" t="s">
        <v>57</v>
      </c>
      <c r="C1201" s="177"/>
      <c r="D1201" s="194" t="s">
        <v>172</v>
      </c>
      <c r="E1201" s="194" t="s">
        <v>407</v>
      </c>
      <c r="F1201" s="194" t="s">
        <v>377</v>
      </c>
      <c r="G1201" s="498" t="s">
        <v>70</v>
      </c>
      <c r="H1201" s="194" t="s">
        <v>288</v>
      </c>
      <c r="I1201" s="194">
        <v>22.17</v>
      </c>
      <c r="J1201" s="495">
        <v>1</v>
      </c>
      <c r="K1201" s="495">
        <v>1</v>
      </c>
      <c r="L1201" s="181">
        <v>200</v>
      </c>
      <c r="M1201" s="181">
        <v>280</v>
      </c>
      <c r="N1201" s="182" t="e">
        <f t="shared" si="72"/>
        <v>#DIV/0!</v>
      </c>
      <c r="O1201" s="182" t="e">
        <f t="shared" si="73"/>
        <v>#DIV/0!</v>
      </c>
      <c r="P1201" s="182"/>
      <c r="Q1201" s="183">
        <f>IF(L1201="nio",0,IF(L1201&gt;0,VLOOKUP(G1201,'3-Productie normen'!A:M,VLOOKUP(L1201,'3-Productie normen'!N:P,2,FALSE),FALSE)))</f>
        <v>0</v>
      </c>
      <c r="R1201" s="183">
        <f t="shared" si="74"/>
        <v>0</v>
      </c>
      <c r="S1201" s="184">
        <f>VLOOKUP(G1201,'3-Productie normen'!A:M,11,FALSE)</f>
        <v>1422.95</v>
      </c>
      <c r="T1201" s="184"/>
      <c r="V1201" s="140">
        <f t="shared" si="75"/>
        <v>10641.6</v>
      </c>
    </row>
    <row r="1202" spans="1:22" ht="14.15" hidden="1" customHeight="1">
      <c r="A1202" s="157">
        <v>389</v>
      </c>
      <c r="B1202" s="177" t="s">
        <v>57</v>
      </c>
      <c r="C1202" s="177"/>
      <c r="D1202" s="194" t="s">
        <v>172</v>
      </c>
      <c r="E1202" s="194" t="s">
        <v>408</v>
      </c>
      <c r="F1202" s="194" t="s">
        <v>379</v>
      </c>
      <c r="G1202" s="498" t="s">
        <v>70</v>
      </c>
      <c r="H1202" s="194" t="s">
        <v>288</v>
      </c>
      <c r="I1202" s="194">
        <v>22.02</v>
      </c>
      <c r="J1202" s="495">
        <v>1</v>
      </c>
      <c r="K1202" s="495">
        <v>1</v>
      </c>
      <c r="L1202" s="181">
        <v>200</v>
      </c>
      <c r="M1202" s="181">
        <v>280</v>
      </c>
      <c r="N1202" s="182" t="e">
        <f t="shared" si="72"/>
        <v>#DIV/0!</v>
      </c>
      <c r="O1202" s="182" t="e">
        <f t="shared" si="73"/>
        <v>#DIV/0!</v>
      </c>
      <c r="P1202" s="182"/>
      <c r="Q1202" s="183">
        <f>IF(L1202="nio",0,IF(L1202&gt;0,VLOOKUP(G1202,'3-Productie normen'!A:M,VLOOKUP(L1202,'3-Productie normen'!N:P,2,FALSE),FALSE)))</f>
        <v>0</v>
      </c>
      <c r="R1202" s="183">
        <f t="shared" si="74"/>
        <v>0</v>
      </c>
      <c r="S1202" s="184">
        <f>VLOOKUP(G1202,'3-Productie normen'!A:M,11,FALSE)</f>
        <v>1422.95</v>
      </c>
      <c r="T1202" s="184"/>
      <c r="V1202" s="140">
        <f t="shared" si="75"/>
        <v>10569.6</v>
      </c>
    </row>
    <row r="1203" spans="1:22" ht="14.15" hidden="1" customHeight="1">
      <c r="A1203" s="157">
        <v>390</v>
      </c>
      <c r="B1203" s="177" t="s">
        <v>57</v>
      </c>
      <c r="C1203" s="177"/>
      <c r="D1203" s="194" t="s">
        <v>172</v>
      </c>
      <c r="E1203" s="194" t="s">
        <v>1074</v>
      </c>
      <c r="F1203" s="194" t="s">
        <v>430</v>
      </c>
      <c r="G1203" s="498" t="s">
        <v>70</v>
      </c>
      <c r="H1203" s="194" t="s">
        <v>288</v>
      </c>
      <c r="I1203" s="194">
        <v>7.39</v>
      </c>
      <c r="J1203" s="495">
        <v>1</v>
      </c>
      <c r="K1203" s="495">
        <v>1</v>
      </c>
      <c r="L1203" s="181">
        <v>200</v>
      </c>
      <c r="M1203" s="181">
        <v>280</v>
      </c>
      <c r="N1203" s="182" t="e">
        <f t="shared" si="72"/>
        <v>#DIV/0!</v>
      </c>
      <c r="O1203" s="182" t="e">
        <f t="shared" si="73"/>
        <v>#DIV/0!</v>
      </c>
      <c r="P1203" s="182"/>
      <c r="Q1203" s="183">
        <f>IF(L1203="nio",0,IF(L1203&gt;0,VLOOKUP(G1203,'3-Productie normen'!A:M,VLOOKUP(L1203,'3-Productie normen'!N:P,2,FALSE),FALSE)))</f>
        <v>0</v>
      </c>
      <c r="R1203" s="183">
        <f t="shared" si="74"/>
        <v>0</v>
      </c>
      <c r="S1203" s="184">
        <f>VLOOKUP(G1203,'3-Productie normen'!A:M,11,FALSE)</f>
        <v>1422.95</v>
      </c>
      <c r="T1203" s="184"/>
      <c r="V1203" s="140">
        <f t="shared" si="75"/>
        <v>3547.2</v>
      </c>
    </row>
    <row r="1204" spans="1:22" ht="14.15" hidden="1" customHeight="1">
      <c r="A1204" s="157">
        <v>391</v>
      </c>
      <c r="B1204" s="177" t="s">
        <v>57</v>
      </c>
      <c r="C1204" s="177"/>
      <c r="D1204" s="194" t="s">
        <v>521</v>
      </c>
      <c r="E1204" s="194" t="s">
        <v>1552</v>
      </c>
      <c r="F1204" s="194" t="s">
        <v>377</v>
      </c>
      <c r="G1204" s="498" t="s">
        <v>70</v>
      </c>
      <c r="H1204" s="194" t="s">
        <v>288</v>
      </c>
      <c r="I1204" s="194">
        <v>22.1</v>
      </c>
      <c r="J1204" s="495">
        <v>1</v>
      </c>
      <c r="K1204" s="495">
        <v>1</v>
      </c>
      <c r="L1204" s="181">
        <v>200</v>
      </c>
      <c r="M1204" s="181">
        <v>280</v>
      </c>
      <c r="N1204" s="182" t="e">
        <f t="shared" si="72"/>
        <v>#DIV/0!</v>
      </c>
      <c r="O1204" s="182" t="e">
        <f t="shared" si="73"/>
        <v>#DIV/0!</v>
      </c>
      <c r="P1204" s="182"/>
      <c r="Q1204" s="183">
        <f>IF(L1204="nio",0,IF(L1204&gt;0,VLOOKUP(G1204,'3-Productie normen'!A:M,VLOOKUP(L1204,'3-Productie normen'!N:P,2,FALSE),FALSE)))</f>
        <v>0</v>
      </c>
      <c r="R1204" s="183">
        <f t="shared" si="74"/>
        <v>0</v>
      </c>
      <c r="S1204" s="184">
        <f>VLOOKUP(G1204,'3-Productie normen'!A:M,11,FALSE)</f>
        <v>1422.95</v>
      </c>
      <c r="T1204" s="184"/>
      <c r="V1204" s="140">
        <f t="shared" si="75"/>
        <v>10608</v>
      </c>
    </row>
    <row r="1205" spans="1:22" ht="14.15" hidden="1" customHeight="1">
      <c r="A1205" s="157">
        <v>392</v>
      </c>
      <c r="B1205" s="177" t="s">
        <v>57</v>
      </c>
      <c r="C1205" s="177"/>
      <c r="D1205" s="194" t="s">
        <v>521</v>
      </c>
      <c r="E1205" s="194" t="s">
        <v>1553</v>
      </c>
      <c r="F1205" s="194" t="s">
        <v>379</v>
      </c>
      <c r="G1205" s="498" t="s">
        <v>70</v>
      </c>
      <c r="H1205" s="194" t="s">
        <v>288</v>
      </c>
      <c r="I1205" s="194">
        <v>21.94</v>
      </c>
      <c r="J1205" s="495">
        <v>1</v>
      </c>
      <c r="K1205" s="495">
        <v>1</v>
      </c>
      <c r="L1205" s="181">
        <v>200</v>
      </c>
      <c r="M1205" s="181">
        <v>280</v>
      </c>
      <c r="N1205" s="182" t="e">
        <f t="shared" si="72"/>
        <v>#DIV/0!</v>
      </c>
      <c r="O1205" s="182" t="e">
        <f t="shared" si="73"/>
        <v>#DIV/0!</v>
      </c>
      <c r="P1205" s="182"/>
      <c r="Q1205" s="183">
        <f>IF(L1205="nio",0,IF(L1205&gt;0,VLOOKUP(G1205,'3-Productie normen'!A:M,VLOOKUP(L1205,'3-Productie normen'!N:P,2,FALSE),FALSE)))</f>
        <v>0</v>
      </c>
      <c r="R1205" s="183">
        <f t="shared" si="74"/>
        <v>0</v>
      </c>
      <c r="S1205" s="184">
        <f>VLOOKUP(G1205,'3-Productie normen'!A:M,11,FALSE)</f>
        <v>1422.95</v>
      </c>
      <c r="T1205" s="184"/>
      <c r="V1205" s="140">
        <f t="shared" si="75"/>
        <v>10531.2</v>
      </c>
    </row>
    <row r="1206" spans="1:22" ht="14.15" hidden="1" customHeight="1">
      <c r="A1206" s="157">
        <v>393</v>
      </c>
      <c r="B1206" s="177" t="s">
        <v>57</v>
      </c>
      <c r="C1206" s="177"/>
      <c r="D1206" s="194" t="s">
        <v>213</v>
      </c>
      <c r="E1206" s="194" t="s">
        <v>414</v>
      </c>
      <c r="F1206" s="194" t="s">
        <v>379</v>
      </c>
      <c r="G1206" s="498" t="s">
        <v>70</v>
      </c>
      <c r="H1206" s="194" t="s">
        <v>288</v>
      </c>
      <c r="I1206" s="194">
        <v>23.04</v>
      </c>
      <c r="J1206" s="495">
        <v>1</v>
      </c>
      <c r="K1206" s="495">
        <v>1</v>
      </c>
      <c r="L1206" s="181">
        <v>200</v>
      </c>
      <c r="M1206" s="181">
        <v>280</v>
      </c>
      <c r="N1206" s="182" t="e">
        <f t="shared" si="72"/>
        <v>#DIV/0!</v>
      </c>
      <c r="O1206" s="182" t="e">
        <f t="shared" si="73"/>
        <v>#DIV/0!</v>
      </c>
      <c r="P1206" s="182"/>
      <c r="Q1206" s="183">
        <f>IF(L1206="nio",0,IF(L1206&gt;0,VLOOKUP(G1206,'3-Productie normen'!A:M,VLOOKUP(L1206,'3-Productie normen'!N:P,2,FALSE),FALSE)))</f>
        <v>0</v>
      </c>
      <c r="R1206" s="183">
        <f t="shared" si="74"/>
        <v>0</v>
      </c>
      <c r="S1206" s="184">
        <f>VLOOKUP(G1206,'3-Productie normen'!A:M,11,FALSE)</f>
        <v>1422.95</v>
      </c>
      <c r="T1206" s="184"/>
      <c r="V1206" s="140">
        <f t="shared" si="75"/>
        <v>11059.199999999999</v>
      </c>
    </row>
    <row r="1207" spans="1:22" s="47" customFormat="1" ht="14.15" hidden="1" customHeight="1">
      <c r="A1207" s="157">
        <v>394</v>
      </c>
      <c r="B1207" s="177" t="s">
        <v>57</v>
      </c>
      <c r="C1207" s="177"/>
      <c r="D1207" s="194" t="s">
        <v>213</v>
      </c>
      <c r="E1207" s="194" t="s">
        <v>415</v>
      </c>
      <c r="F1207" s="194" t="s">
        <v>377</v>
      </c>
      <c r="G1207" s="498" t="s">
        <v>70</v>
      </c>
      <c r="H1207" s="194" t="s">
        <v>288</v>
      </c>
      <c r="I1207" s="194">
        <v>23.67</v>
      </c>
      <c r="J1207" s="495">
        <v>1</v>
      </c>
      <c r="K1207" s="495">
        <v>1</v>
      </c>
      <c r="L1207" s="181">
        <v>200</v>
      </c>
      <c r="M1207" s="181">
        <v>280</v>
      </c>
      <c r="N1207" s="182" t="e">
        <f t="shared" si="72"/>
        <v>#DIV/0!</v>
      </c>
      <c r="O1207" s="182" t="e">
        <f t="shared" si="73"/>
        <v>#DIV/0!</v>
      </c>
      <c r="P1207" s="182"/>
      <c r="Q1207" s="183">
        <f>IF(L1207="nio",0,IF(L1207&gt;0,VLOOKUP(G1207,'3-Productie normen'!A:M,VLOOKUP(L1207,'3-Productie normen'!N:P,2,FALSE),FALSE)))</f>
        <v>0</v>
      </c>
      <c r="R1207" s="183">
        <f t="shared" si="74"/>
        <v>0</v>
      </c>
      <c r="S1207" s="184">
        <f>VLOOKUP(G1207,'3-Productie normen'!A:M,11,FALSE)</f>
        <v>1422.95</v>
      </c>
      <c r="T1207" s="184"/>
      <c r="U1207" s="4"/>
      <c r="V1207" s="140">
        <f t="shared" si="75"/>
        <v>11361.6</v>
      </c>
    </row>
    <row r="1208" spans="1:22" ht="14.15" hidden="1" customHeight="1">
      <c r="A1208" s="157">
        <v>395</v>
      </c>
      <c r="B1208" s="177" t="s">
        <v>57</v>
      </c>
      <c r="C1208" s="177"/>
      <c r="D1208" s="194" t="s">
        <v>213</v>
      </c>
      <c r="E1208" s="194" t="s">
        <v>416</v>
      </c>
      <c r="F1208" s="194" t="s">
        <v>379</v>
      </c>
      <c r="G1208" s="498" t="s">
        <v>70</v>
      </c>
      <c r="H1208" s="194" t="s">
        <v>288</v>
      </c>
      <c r="I1208" s="194">
        <v>9.8000000000000007</v>
      </c>
      <c r="J1208" s="495">
        <v>1</v>
      </c>
      <c r="K1208" s="495">
        <v>1</v>
      </c>
      <c r="L1208" s="181">
        <v>200</v>
      </c>
      <c r="M1208" s="181">
        <v>280</v>
      </c>
      <c r="N1208" s="182" t="e">
        <f t="shared" si="72"/>
        <v>#DIV/0!</v>
      </c>
      <c r="O1208" s="182" t="e">
        <f t="shared" si="73"/>
        <v>#DIV/0!</v>
      </c>
      <c r="P1208" s="182"/>
      <c r="Q1208" s="183">
        <f>IF(L1208="nio",0,IF(L1208&gt;0,VLOOKUP(G1208,'3-Productie normen'!A:M,VLOOKUP(L1208,'3-Productie normen'!N:P,2,FALSE),FALSE)))</f>
        <v>0</v>
      </c>
      <c r="R1208" s="183">
        <f t="shared" si="74"/>
        <v>0</v>
      </c>
      <c r="S1208" s="184">
        <f>VLOOKUP(G1208,'3-Productie normen'!A:M,11,FALSE)</f>
        <v>1422.95</v>
      </c>
      <c r="T1208" s="184"/>
      <c r="V1208" s="140">
        <f t="shared" si="75"/>
        <v>4704</v>
      </c>
    </row>
    <row r="1209" spans="1:22" ht="14.15" hidden="1" customHeight="1">
      <c r="A1209" s="157">
        <v>396</v>
      </c>
      <c r="B1209" s="177" t="s">
        <v>57</v>
      </c>
      <c r="C1209" s="177"/>
      <c r="D1209" s="194" t="s">
        <v>213</v>
      </c>
      <c r="E1209" s="194" t="s">
        <v>417</v>
      </c>
      <c r="F1209" s="194" t="s">
        <v>377</v>
      </c>
      <c r="G1209" s="498" t="s">
        <v>70</v>
      </c>
      <c r="H1209" s="194" t="s">
        <v>288</v>
      </c>
      <c r="I1209" s="194">
        <v>9.8000000000000007</v>
      </c>
      <c r="J1209" s="495">
        <v>1</v>
      </c>
      <c r="K1209" s="495">
        <v>1</v>
      </c>
      <c r="L1209" s="181">
        <v>200</v>
      </c>
      <c r="M1209" s="181">
        <v>280</v>
      </c>
      <c r="N1209" s="182" t="e">
        <f t="shared" si="72"/>
        <v>#DIV/0!</v>
      </c>
      <c r="O1209" s="182" t="e">
        <f t="shared" si="73"/>
        <v>#DIV/0!</v>
      </c>
      <c r="P1209" s="182"/>
      <c r="Q1209" s="183">
        <f>IF(L1209="nio",0,IF(L1209&gt;0,VLOOKUP(G1209,'3-Productie normen'!A:M,VLOOKUP(L1209,'3-Productie normen'!N:P,2,FALSE),FALSE)))</f>
        <v>0</v>
      </c>
      <c r="R1209" s="183">
        <f t="shared" si="74"/>
        <v>0</v>
      </c>
      <c r="S1209" s="184">
        <f>VLOOKUP(G1209,'3-Productie normen'!A:M,11,FALSE)</f>
        <v>1422.95</v>
      </c>
      <c r="T1209" s="184"/>
      <c r="V1209" s="140">
        <f t="shared" si="75"/>
        <v>4704</v>
      </c>
    </row>
    <row r="1210" spans="1:22" ht="14.15" hidden="1" customHeight="1">
      <c r="A1210" s="157">
        <v>397</v>
      </c>
      <c r="B1210" s="177" t="s">
        <v>57</v>
      </c>
      <c r="C1210" s="177"/>
      <c r="D1210" s="194" t="s">
        <v>219</v>
      </c>
      <c r="E1210" s="194" t="s">
        <v>389</v>
      </c>
      <c r="F1210" s="194" t="s">
        <v>377</v>
      </c>
      <c r="G1210" s="498" t="s">
        <v>70</v>
      </c>
      <c r="H1210" s="194" t="s">
        <v>288</v>
      </c>
      <c r="I1210" s="194">
        <v>14.49</v>
      </c>
      <c r="J1210" s="495">
        <v>1</v>
      </c>
      <c r="K1210" s="495">
        <v>1</v>
      </c>
      <c r="L1210" s="181">
        <v>200</v>
      </c>
      <c r="M1210" s="181">
        <v>280</v>
      </c>
      <c r="N1210" s="182" t="e">
        <f t="shared" si="72"/>
        <v>#DIV/0!</v>
      </c>
      <c r="O1210" s="182" t="e">
        <f t="shared" si="73"/>
        <v>#DIV/0!</v>
      </c>
      <c r="P1210" s="182"/>
      <c r="Q1210" s="183">
        <f>IF(L1210="nio",0,IF(L1210&gt;0,VLOOKUP(G1210,'3-Productie normen'!A:M,VLOOKUP(L1210,'3-Productie normen'!N:P,2,FALSE),FALSE)))</f>
        <v>0</v>
      </c>
      <c r="R1210" s="183">
        <f t="shared" si="74"/>
        <v>0</v>
      </c>
      <c r="S1210" s="184">
        <f>VLOOKUP(G1210,'3-Productie normen'!A:M,11,FALSE)</f>
        <v>1422.95</v>
      </c>
      <c r="T1210" s="184"/>
      <c r="V1210" s="140">
        <f t="shared" si="75"/>
        <v>6955.2</v>
      </c>
    </row>
    <row r="1211" spans="1:22" ht="14.15" hidden="1" customHeight="1">
      <c r="A1211" s="157">
        <v>398</v>
      </c>
      <c r="B1211" s="177" t="s">
        <v>57</v>
      </c>
      <c r="C1211" s="177"/>
      <c r="D1211" s="194" t="s">
        <v>219</v>
      </c>
      <c r="E1211" s="194" t="s">
        <v>390</v>
      </c>
      <c r="F1211" s="194" t="s">
        <v>379</v>
      </c>
      <c r="G1211" s="498" t="s">
        <v>70</v>
      </c>
      <c r="H1211" s="194" t="s">
        <v>288</v>
      </c>
      <c r="I1211" s="194">
        <v>14.49</v>
      </c>
      <c r="J1211" s="495">
        <v>1</v>
      </c>
      <c r="K1211" s="495">
        <v>1</v>
      </c>
      <c r="L1211" s="181">
        <v>200</v>
      </c>
      <c r="M1211" s="181">
        <v>280</v>
      </c>
      <c r="N1211" s="182" t="e">
        <f t="shared" si="72"/>
        <v>#DIV/0!</v>
      </c>
      <c r="O1211" s="182" t="e">
        <f t="shared" si="73"/>
        <v>#DIV/0!</v>
      </c>
      <c r="P1211" s="182"/>
      <c r="Q1211" s="183">
        <f>IF(L1211="nio",0,IF(L1211&gt;0,VLOOKUP(G1211,'3-Productie normen'!A:M,VLOOKUP(L1211,'3-Productie normen'!N:P,2,FALSE),FALSE)))</f>
        <v>0</v>
      </c>
      <c r="R1211" s="183">
        <f t="shared" si="74"/>
        <v>0</v>
      </c>
      <c r="S1211" s="184">
        <f>VLOOKUP(G1211,'3-Productie normen'!A:M,11,FALSE)</f>
        <v>1422.95</v>
      </c>
      <c r="T1211" s="184"/>
      <c r="V1211" s="140">
        <f t="shared" si="75"/>
        <v>6955.2</v>
      </c>
    </row>
    <row r="1212" spans="1:22" ht="14.15" hidden="1" customHeight="1">
      <c r="A1212" s="157">
        <v>399</v>
      </c>
      <c r="B1212" s="177" t="s">
        <v>57</v>
      </c>
      <c r="C1212" s="177"/>
      <c r="D1212" s="194" t="s">
        <v>233</v>
      </c>
      <c r="E1212" s="194" t="s">
        <v>391</v>
      </c>
      <c r="F1212" s="194" t="s">
        <v>377</v>
      </c>
      <c r="G1212" s="498" t="s">
        <v>70</v>
      </c>
      <c r="H1212" s="194" t="s">
        <v>288</v>
      </c>
      <c r="I1212" s="194">
        <v>18.75</v>
      </c>
      <c r="J1212" s="495">
        <v>1</v>
      </c>
      <c r="K1212" s="495">
        <v>1</v>
      </c>
      <c r="L1212" s="181">
        <v>200</v>
      </c>
      <c r="M1212" s="181">
        <v>280</v>
      </c>
      <c r="N1212" s="182" t="e">
        <f t="shared" si="72"/>
        <v>#DIV/0!</v>
      </c>
      <c r="O1212" s="182" t="e">
        <f t="shared" si="73"/>
        <v>#DIV/0!</v>
      </c>
      <c r="P1212" s="182"/>
      <c r="Q1212" s="183">
        <f>IF(L1212="nio",0,IF(L1212&gt;0,VLOOKUP(G1212,'3-Productie normen'!A:M,VLOOKUP(L1212,'3-Productie normen'!N:P,2,FALSE),FALSE)))</f>
        <v>0</v>
      </c>
      <c r="R1212" s="183">
        <f t="shared" si="74"/>
        <v>0</v>
      </c>
      <c r="S1212" s="184">
        <f>VLOOKUP(G1212,'3-Productie normen'!A:M,11,FALSE)</f>
        <v>1422.95</v>
      </c>
      <c r="T1212" s="184"/>
      <c r="V1212" s="140">
        <f t="shared" si="75"/>
        <v>9000</v>
      </c>
    </row>
    <row r="1213" spans="1:22" ht="14.15" hidden="1" customHeight="1">
      <c r="A1213" s="157">
        <v>400</v>
      </c>
      <c r="B1213" s="177" t="s">
        <v>57</v>
      </c>
      <c r="C1213" s="177"/>
      <c r="D1213" s="194" t="s">
        <v>233</v>
      </c>
      <c r="E1213" s="194" t="s">
        <v>392</v>
      </c>
      <c r="F1213" s="194" t="s">
        <v>379</v>
      </c>
      <c r="G1213" s="498" t="s">
        <v>70</v>
      </c>
      <c r="H1213" s="194" t="s">
        <v>288</v>
      </c>
      <c r="I1213" s="194">
        <v>18.75</v>
      </c>
      <c r="J1213" s="495">
        <v>1</v>
      </c>
      <c r="K1213" s="495">
        <v>1</v>
      </c>
      <c r="L1213" s="181">
        <v>200</v>
      </c>
      <c r="M1213" s="181">
        <v>280</v>
      </c>
      <c r="N1213" s="182" t="e">
        <f t="shared" si="72"/>
        <v>#DIV/0!</v>
      </c>
      <c r="O1213" s="182" t="e">
        <f t="shared" si="73"/>
        <v>#DIV/0!</v>
      </c>
      <c r="P1213" s="182"/>
      <c r="Q1213" s="183">
        <f>IF(L1213="nio",0,IF(L1213&gt;0,VLOOKUP(G1213,'3-Productie normen'!A:M,VLOOKUP(L1213,'3-Productie normen'!N:P,2,FALSE),FALSE)))</f>
        <v>0</v>
      </c>
      <c r="R1213" s="183">
        <f t="shared" si="74"/>
        <v>0</v>
      </c>
      <c r="S1213" s="184">
        <f>VLOOKUP(G1213,'3-Productie normen'!A:M,11,FALSE)</f>
        <v>1422.95</v>
      </c>
      <c r="T1213" s="184"/>
      <c r="V1213" s="140">
        <f t="shared" si="75"/>
        <v>9000</v>
      </c>
    </row>
    <row r="1214" spans="1:22" ht="14.15" hidden="1" customHeight="1">
      <c r="A1214" s="157">
        <v>401</v>
      </c>
      <c r="B1214" s="177" t="s">
        <v>57</v>
      </c>
      <c r="C1214" s="177"/>
      <c r="D1214" s="194" t="s">
        <v>233</v>
      </c>
      <c r="E1214" s="194" t="s">
        <v>393</v>
      </c>
      <c r="F1214" s="194" t="s">
        <v>379</v>
      </c>
      <c r="G1214" s="498" t="s">
        <v>70</v>
      </c>
      <c r="H1214" s="194" t="s">
        <v>288</v>
      </c>
      <c r="I1214" s="194">
        <v>18.97</v>
      </c>
      <c r="J1214" s="495">
        <v>1</v>
      </c>
      <c r="K1214" s="495">
        <v>1</v>
      </c>
      <c r="L1214" s="181">
        <v>200</v>
      </c>
      <c r="M1214" s="181">
        <v>280</v>
      </c>
      <c r="N1214" s="182" t="e">
        <f t="shared" si="72"/>
        <v>#DIV/0!</v>
      </c>
      <c r="O1214" s="182" t="e">
        <f t="shared" si="73"/>
        <v>#DIV/0!</v>
      </c>
      <c r="P1214" s="182"/>
      <c r="Q1214" s="183">
        <f>IF(L1214="nio",0,IF(L1214&gt;0,VLOOKUP(G1214,'3-Productie normen'!A:M,VLOOKUP(L1214,'3-Productie normen'!N:P,2,FALSE),FALSE)))</f>
        <v>0</v>
      </c>
      <c r="R1214" s="183">
        <f t="shared" si="74"/>
        <v>0</v>
      </c>
      <c r="S1214" s="184">
        <f>VLOOKUP(G1214,'3-Productie normen'!A:M,11,FALSE)</f>
        <v>1422.95</v>
      </c>
      <c r="T1214" s="184"/>
      <c r="V1214" s="140">
        <f t="shared" si="75"/>
        <v>9105.5999999999985</v>
      </c>
    </row>
    <row r="1215" spans="1:22" ht="14.15" hidden="1" customHeight="1">
      <c r="A1215" s="157">
        <v>402</v>
      </c>
      <c r="B1215" s="177" t="s">
        <v>57</v>
      </c>
      <c r="C1215" s="177"/>
      <c r="D1215" s="194" t="s">
        <v>233</v>
      </c>
      <c r="E1215" s="194" t="s">
        <v>394</v>
      </c>
      <c r="F1215" s="194" t="s">
        <v>377</v>
      </c>
      <c r="G1215" s="498" t="s">
        <v>70</v>
      </c>
      <c r="H1215" s="194" t="s">
        <v>288</v>
      </c>
      <c r="I1215" s="194">
        <v>18.97</v>
      </c>
      <c r="J1215" s="495">
        <v>1</v>
      </c>
      <c r="K1215" s="495">
        <v>1</v>
      </c>
      <c r="L1215" s="181">
        <v>200</v>
      </c>
      <c r="M1215" s="181">
        <v>280</v>
      </c>
      <c r="N1215" s="182" t="e">
        <f t="shared" si="72"/>
        <v>#DIV/0!</v>
      </c>
      <c r="O1215" s="182" t="e">
        <f t="shared" si="73"/>
        <v>#DIV/0!</v>
      </c>
      <c r="P1215" s="182"/>
      <c r="Q1215" s="183">
        <f>IF(L1215="nio",0,IF(L1215&gt;0,VLOOKUP(G1215,'3-Productie normen'!A:M,VLOOKUP(L1215,'3-Productie normen'!N:P,2,FALSE),FALSE)))</f>
        <v>0</v>
      </c>
      <c r="R1215" s="183">
        <f t="shared" si="74"/>
        <v>0</v>
      </c>
      <c r="S1215" s="184">
        <f>VLOOKUP(G1215,'3-Productie normen'!A:M,11,FALSE)</f>
        <v>1422.95</v>
      </c>
      <c r="T1215" s="184"/>
      <c r="V1215" s="140">
        <f t="shared" si="75"/>
        <v>9105.5999999999985</v>
      </c>
    </row>
    <row r="1216" spans="1:22" ht="14.15" hidden="1" customHeight="1">
      <c r="A1216" s="157">
        <v>403</v>
      </c>
      <c r="B1216" s="177" t="s">
        <v>57</v>
      </c>
      <c r="C1216" s="177"/>
      <c r="D1216" s="194" t="s">
        <v>533</v>
      </c>
      <c r="E1216" s="194" t="s">
        <v>1554</v>
      </c>
      <c r="F1216" s="194" t="s">
        <v>377</v>
      </c>
      <c r="G1216" s="498" t="s">
        <v>70</v>
      </c>
      <c r="H1216" s="194" t="s">
        <v>288</v>
      </c>
      <c r="I1216" s="194">
        <v>30.06</v>
      </c>
      <c r="J1216" s="495">
        <v>1</v>
      </c>
      <c r="K1216" s="495">
        <v>1</v>
      </c>
      <c r="L1216" s="181">
        <v>200</v>
      </c>
      <c r="M1216" s="181">
        <v>280</v>
      </c>
      <c r="N1216" s="182" t="e">
        <f t="shared" si="72"/>
        <v>#DIV/0!</v>
      </c>
      <c r="O1216" s="182" t="e">
        <f t="shared" si="73"/>
        <v>#DIV/0!</v>
      </c>
      <c r="P1216" s="182"/>
      <c r="Q1216" s="183">
        <f>IF(L1216="nio",0,IF(L1216&gt;0,VLOOKUP(G1216,'3-Productie normen'!A:M,VLOOKUP(L1216,'3-Productie normen'!N:P,2,FALSE),FALSE)))</f>
        <v>0</v>
      </c>
      <c r="R1216" s="183">
        <f t="shared" si="74"/>
        <v>0</v>
      </c>
      <c r="S1216" s="184">
        <f>VLOOKUP(G1216,'3-Productie normen'!A:M,11,FALSE)</f>
        <v>1422.95</v>
      </c>
      <c r="T1216" s="184"/>
      <c r="V1216" s="140">
        <f t="shared" si="75"/>
        <v>14428.8</v>
      </c>
    </row>
    <row r="1217" spans="1:22" ht="14.15" hidden="1" customHeight="1">
      <c r="A1217" s="157">
        <v>404</v>
      </c>
      <c r="B1217" s="177" t="s">
        <v>57</v>
      </c>
      <c r="C1217" s="177"/>
      <c r="D1217" s="194" t="s">
        <v>533</v>
      </c>
      <c r="E1217" s="194" t="s">
        <v>1555</v>
      </c>
      <c r="F1217" s="194" t="s">
        <v>379</v>
      </c>
      <c r="G1217" s="498" t="s">
        <v>70</v>
      </c>
      <c r="H1217" s="194" t="s">
        <v>288</v>
      </c>
      <c r="I1217" s="194">
        <v>7.29</v>
      </c>
      <c r="J1217" s="495">
        <v>1</v>
      </c>
      <c r="K1217" s="495">
        <v>1</v>
      </c>
      <c r="L1217" s="181">
        <v>200</v>
      </c>
      <c r="M1217" s="181">
        <v>280</v>
      </c>
      <c r="N1217" s="182" t="e">
        <f t="shared" si="72"/>
        <v>#DIV/0!</v>
      </c>
      <c r="O1217" s="182" t="e">
        <f t="shared" si="73"/>
        <v>#DIV/0!</v>
      </c>
      <c r="P1217" s="182"/>
      <c r="Q1217" s="183">
        <f>IF(L1217="nio",0,IF(L1217&gt;0,VLOOKUP(G1217,'3-Productie normen'!A:M,VLOOKUP(L1217,'3-Productie normen'!N:P,2,FALSE),FALSE)))</f>
        <v>0</v>
      </c>
      <c r="R1217" s="183">
        <f t="shared" si="74"/>
        <v>0</v>
      </c>
      <c r="S1217" s="184">
        <f>VLOOKUP(G1217,'3-Productie normen'!A:M,11,FALSE)</f>
        <v>1422.95</v>
      </c>
      <c r="T1217" s="184"/>
      <c r="V1217" s="140">
        <f t="shared" si="75"/>
        <v>3499.2</v>
      </c>
    </row>
    <row r="1218" spans="1:22" ht="14.15" hidden="1" customHeight="1">
      <c r="A1218" s="157">
        <v>405</v>
      </c>
      <c r="B1218" s="177" t="s">
        <v>57</v>
      </c>
      <c r="C1218" s="177"/>
      <c r="D1218" s="194" t="s">
        <v>533</v>
      </c>
      <c r="E1218" s="194" t="s">
        <v>1556</v>
      </c>
      <c r="F1218" s="194" t="s">
        <v>377</v>
      </c>
      <c r="G1218" s="498" t="s">
        <v>70</v>
      </c>
      <c r="H1218" s="194" t="s">
        <v>288</v>
      </c>
      <c r="I1218" s="194">
        <v>32.28</v>
      </c>
      <c r="J1218" s="495">
        <v>1</v>
      </c>
      <c r="K1218" s="495">
        <v>1</v>
      </c>
      <c r="L1218" s="181">
        <v>200</v>
      </c>
      <c r="M1218" s="181">
        <v>280</v>
      </c>
      <c r="N1218" s="182" t="e">
        <f t="shared" si="72"/>
        <v>#DIV/0!</v>
      </c>
      <c r="O1218" s="182" t="e">
        <f t="shared" si="73"/>
        <v>#DIV/0!</v>
      </c>
      <c r="P1218" s="182"/>
      <c r="Q1218" s="183">
        <f>IF(L1218="nio",0,IF(L1218&gt;0,VLOOKUP(G1218,'3-Productie normen'!A:M,VLOOKUP(L1218,'3-Productie normen'!N:P,2,FALSE),FALSE)))</f>
        <v>0</v>
      </c>
      <c r="R1218" s="183">
        <f t="shared" si="74"/>
        <v>0</v>
      </c>
      <c r="S1218" s="184">
        <f>VLOOKUP(G1218,'3-Productie normen'!A:M,11,FALSE)</f>
        <v>1422.95</v>
      </c>
      <c r="T1218" s="184"/>
      <c r="V1218" s="140">
        <f t="shared" si="75"/>
        <v>15494.400000000001</v>
      </c>
    </row>
    <row r="1219" spans="1:22" ht="14.15" hidden="1" customHeight="1">
      <c r="A1219" s="157">
        <v>406</v>
      </c>
      <c r="B1219" s="177" t="s">
        <v>57</v>
      </c>
      <c r="C1219" s="177"/>
      <c r="D1219" s="194" t="s">
        <v>533</v>
      </c>
      <c r="E1219" s="194" t="s">
        <v>1557</v>
      </c>
      <c r="F1219" s="194" t="s">
        <v>379</v>
      </c>
      <c r="G1219" s="498" t="s">
        <v>70</v>
      </c>
      <c r="H1219" s="194" t="s">
        <v>288</v>
      </c>
      <c r="I1219" s="194">
        <v>7.91</v>
      </c>
      <c r="J1219" s="495">
        <v>1</v>
      </c>
      <c r="K1219" s="495">
        <v>1</v>
      </c>
      <c r="L1219" s="181">
        <v>200</v>
      </c>
      <c r="M1219" s="181">
        <v>280</v>
      </c>
      <c r="N1219" s="182" t="e">
        <f t="shared" si="72"/>
        <v>#DIV/0!</v>
      </c>
      <c r="O1219" s="182" t="e">
        <f t="shared" si="73"/>
        <v>#DIV/0!</v>
      </c>
      <c r="P1219" s="182"/>
      <c r="Q1219" s="183">
        <f>IF(L1219="nio",0,IF(L1219&gt;0,VLOOKUP(G1219,'3-Productie normen'!A:M,VLOOKUP(L1219,'3-Productie normen'!N:P,2,FALSE),FALSE)))</f>
        <v>0</v>
      </c>
      <c r="R1219" s="183">
        <f t="shared" si="74"/>
        <v>0</v>
      </c>
      <c r="S1219" s="184">
        <f>VLOOKUP(G1219,'3-Productie normen'!A:M,11,FALSE)</f>
        <v>1422.95</v>
      </c>
      <c r="T1219" s="184"/>
      <c r="V1219" s="140">
        <f t="shared" si="75"/>
        <v>3796.8</v>
      </c>
    </row>
    <row r="1220" spans="1:22" ht="14.15" hidden="1" customHeight="1">
      <c r="A1220" s="157">
        <v>407</v>
      </c>
      <c r="B1220" s="177" t="s">
        <v>57</v>
      </c>
      <c r="C1220" s="177"/>
      <c r="D1220" s="194" t="s">
        <v>533</v>
      </c>
      <c r="E1220" s="194" t="s">
        <v>1558</v>
      </c>
      <c r="F1220" s="194" t="s">
        <v>447</v>
      </c>
      <c r="G1220" s="498" t="s">
        <v>70</v>
      </c>
      <c r="H1220" s="194" t="s">
        <v>288</v>
      </c>
      <c r="I1220" s="194">
        <v>4.24</v>
      </c>
      <c r="J1220" s="495">
        <v>1</v>
      </c>
      <c r="K1220" s="495">
        <v>1</v>
      </c>
      <c r="L1220" s="181">
        <v>200</v>
      </c>
      <c r="M1220" s="181">
        <v>280</v>
      </c>
      <c r="N1220" s="182" t="e">
        <f t="shared" si="72"/>
        <v>#DIV/0!</v>
      </c>
      <c r="O1220" s="182" t="e">
        <f t="shared" si="73"/>
        <v>#DIV/0!</v>
      </c>
      <c r="P1220" s="182"/>
      <c r="Q1220" s="183">
        <f>IF(L1220="nio",0,IF(L1220&gt;0,VLOOKUP(G1220,'3-Productie normen'!A:M,VLOOKUP(L1220,'3-Productie normen'!N:P,2,FALSE),FALSE)))</f>
        <v>0</v>
      </c>
      <c r="R1220" s="183">
        <f t="shared" si="74"/>
        <v>0</v>
      </c>
      <c r="S1220" s="184">
        <f>VLOOKUP(G1220,'3-Productie normen'!A:M,11,FALSE)</f>
        <v>1422.95</v>
      </c>
      <c r="T1220" s="184"/>
      <c r="V1220" s="140">
        <f t="shared" si="75"/>
        <v>2035.2</v>
      </c>
    </row>
    <row r="1221" spans="1:22" ht="14.15" hidden="1" customHeight="1">
      <c r="A1221" s="157">
        <v>408</v>
      </c>
      <c r="B1221" s="177" t="s">
        <v>57</v>
      </c>
      <c r="C1221" s="177"/>
      <c r="D1221" s="194" t="s">
        <v>128</v>
      </c>
      <c r="E1221" s="194" t="s">
        <v>1148</v>
      </c>
      <c r="F1221" s="194" t="s">
        <v>1559</v>
      </c>
      <c r="G1221" s="194" t="s">
        <v>81</v>
      </c>
      <c r="H1221" s="194" t="s">
        <v>1522</v>
      </c>
      <c r="I1221" s="194">
        <v>26.09</v>
      </c>
      <c r="J1221" s="495">
        <v>1</v>
      </c>
      <c r="K1221" s="495">
        <v>1</v>
      </c>
      <c r="L1221" s="181">
        <v>200</v>
      </c>
      <c r="M1221" s="181"/>
      <c r="N1221" s="182" t="e">
        <f t="shared" si="72"/>
        <v>#DIV/0!</v>
      </c>
      <c r="O1221" s="182">
        <f t="shared" si="73"/>
        <v>0</v>
      </c>
      <c r="P1221" s="182"/>
      <c r="Q1221" s="183">
        <f>IF(L1221="nio",0,IF(L1221&gt;0,VLOOKUP(G1221,'3-Productie normen'!A:M,VLOOKUP(L1221,'3-Productie normen'!N:P,2,FALSE),FALSE)))</f>
        <v>0</v>
      </c>
      <c r="R1221" s="183">
        <f t="shared" si="74"/>
        <v>0</v>
      </c>
      <c r="S1221" s="184">
        <f>VLOOKUP(G1221,'3-Productie normen'!A:M,11,FALSE)</f>
        <v>1934.4</v>
      </c>
      <c r="T1221" s="184"/>
      <c r="V1221" s="140">
        <f t="shared" si="75"/>
        <v>5218</v>
      </c>
    </row>
    <row r="1222" spans="1:22" ht="14.15" hidden="1" customHeight="1">
      <c r="A1222" s="157">
        <v>409</v>
      </c>
      <c r="B1222" s="177" t="s">
        <v>57</v>
      </c>
      <c r="C1222" s="177"/>
      <c r="D1222" s="194" t="s">
        <v>128</v>
      </c>
      <c r="E1222" s="194" t="s">
        <v>1149</v>
      </c>
      <c r="F1222" s="194" t="s">
        <v>514</v>
      </c>
      <c r="G1222" s="194" t="s">
        <v>81</v>
      </c>
      <c r="H1222" s="194" t="s">
        <v>1522</v>
      </c>
      <c r="I1222" s="194">
        <v>30.91</v>
      </c>
      <c r="J1222" s="495">
        <v>1</v>
      </c>
      <c r="K1222" s="495">
        <v>1</v>
      </c>
      <c r="L1222" s="181">
        <v>200</v>
      </c>
      <c r="M1222" s="181"/>
      <c r="N1222" s="182" t="e">
        <f t="shared" si="72"/>
        <v>#DIV/0!</v>
      </c>
      <c r="O1222" s="182">
        <f t="shared" si="73"/>
        <v>0</v>
      </c>
      <c r="P1222" s="182"/>
      <c r="Q1222" s="183">
        <f>IF(L1222="nio",0,IF(L1222&gt;0,VLOOKUP(G1222,'3-Productie normen'!A:M,VLOOKUP(L1222,'3-Productie normen'!N:P,2,FALSE),FALSE)))</f>
        <v>0</v>
      </c>
      <c r="R1222" s="183">
        <f t="shared" si="74"/>
        <v>0</v>
      </c>
      <c r="S1222" s="184">
        <f>VLOOKUP(G1222,'3-Productie normen'!A:M,11,FALSE)</f>
        <v>1934.4</v>
      </c>
      <c r="T1222" s="184"/>
      <c r="V1222" s="140">
        <f t="shared" si="75"/>
        <v>6182</v>
      </c>
    </row>
    <row r="1223" spans="1:22" ht="14.15" hidden="1" customHeight="1">
      <c r="A1223" s="157">
        <v>410</v>
      </c>
      <c r="B1223" s="177" t="s">
        <v>57</v>
      </c>
      <c r="C1223" s="177"/>
      <c r="D1223" s="194" t="s">
        <v>147</v>
      </c>
      <c r="E1223" s="194" t="s">
        <v>1560</v>
      </c>
      <c r="F1223" s="194" t="s">
        <v>1559</v>
      </c>
      <c r="G1223" s="194" t="s">
        <v>79</v>
      </c>
      <c r="H1223" s="194" t="s">
        <v>1522</v>
      </c>
      <c r="I1223" s="194">
        <v>38.15</v>
      </c>
      <c r="J1223" s="495">
        <v>1</v>
      </c>
      <c r="K1223" s="495">
        <v>1</v>
      </c>
      <c r="L1223" s="181">
        <v>40</v>
      </c>
      <c r="M1223" s="181"/>
      <c r="N1223" s="182" t="e">
        <f t="shared" si="72"/>
        <v>#DIV/0!</v>
      </c>
      <c r="O1223" s="182">
        <f t="shared" si="73"/>
        <v>0</v>
      </c>
      <c r="P1223" s="182"/>
      <c r="Q1223" s="183">
        <f>IF(L1223="nio",0,IF(L1223&gt;0,VLOOKUP(G1223,'3-Productie normen'!A:M,VLOOKUP(L1223,'3-Productie normen'!N:P,2,FALSE),FALSE)))</f>
        <v>0</v>
      </c>
      <c r="R1223" s="183">
        <f t="shared" si="74"/>
        <v>0</v>
      </c>
      <c r="S1223" s="184">
        <f>VLOOKUP(G1223,'3-Productie normen'!A:M,11,FALSE)</f>
        <v>248.44000000000003</v>
      </c>
      <c r="T1223" s="184"/>
      <c r="V1223" s="140">
        <f t="shared" si="75"/>
        <v>1526</v>
      </c>
    </row>
    <row r="1224" spans="1:22" ht="14.15" hidden="1" customHeight="1">
      <c r="A1224" s="157">
        <v>411</v>
      </c>
      <c r="B1224" s="177" t="s">
        <v>57</v>
      </c>
      <c r="C1224" s="177"/>
      <c r="D1224" s="194" t="s">
        <v>147</v>
      </c>
      <c r="E1224" s="194" t="s">
        <v>1561</v>
      </c>
      <c r="F1224" s="194" t="s">
        <v>514</v>
      </c>
      <c r="G1224" s="194" t="s">
        <v>79</v>
      </c>
      <c r="H1224" s="194" t="s">
        <v>1522</v>
      </c>
      <c r="I1224" s="194">
        <v>30.63</v>
      </c>
      <c r="J1224" s="495">
        <v>1</v>
      </c>
      <c r="K1224" s="495">
        <v>1</v>
      </c>
      <c r="L1224" s="181">
        <v>40</v>
      </c>
      <c r="M1224" s="181"/>
      <c r="N1224" s="182" t="e">
        <f t="shared" si="72"/>
        <v>#DIV/0!</v>
      </c>
      <c r="O1224" s="182">
        <f t="shared" si="73"/>
        <v>0</v>
      </c>
      <c r="P1224" s="182"/>
      <c r="Q1224" s="183">
        <f>IF(L1224="nio",0,IF(L1224&gt;0,VLOOKUP(G1224,'3-Productie normen'!A:M,VLOOKUP(L1224,'3-Productie normen'!N:P,2,FALSE),FALSE)))</f>
        <v>0</v>
      </c>
      <c r="R1224" s="183">
        <f t="shared" si="74"/>
        <v>0</v>
      </c>
      <c r="S1224" s="184">
        <f>VLOOKUP(G1224,'3-Productie normen'!A:M,11,FALSE)</f>
        <v>248.44000000000003</v>
      </c>
      <c r="T1224" s="184"/>
      <c r="V1224" s="140">
        <f t="shared" si="75"/>
        <v>1225.2</v>
      </c>
    </row>
    <row r="1225" spans="1:22" ht="14.15" hidden="1" customHeight="1">
      <c r="A1225" s="157">
        <v>412</v>
      </c>
      <c r="B1225" s="177" t="s">
        <v>57</v>
      </c>
      <c r="C1225" s="177"/>
      <c r="D1225" s="194" t="s">
        <v>172</v>
      </c>
      <c r="E1225" s="194" t="s">
        <v>1562</v>
      </c>
      <c r="F1225" s="194" t="s">
        <v>514</v>
      </c>
      <c r="G1225" s="194" t="s">
        <v>81</v>
      </c>
      <c r="H1225" s="194" t="s">
        <v>1522</v>
      </c>
      <c r="I1225" s="194">
        <v>38.26</v>
      </c>
      <c r="J1225" s="495">
        <v>1</v>
      </c>
      <c r="K1225" s="495">
        <v>1</v>
      </c>
      <c r="L1225" s="181">
        <v>200</v>
      </c>
      <c r="M1225" s="181"/>
      <c r="N1225" s="182" t="e">
        <f t="shared" ref="N1225:N1288" si="76">IF(L1225="nio",0,IF(L1225&gt;0,L1225*I1225/Q1225,0))*J1225</f>
        <v>#DIV/0!</v>
      </c>
      <c r="O1225" s="182">
        <f t="shared" ref="O1225:O1288" si="77">IF(M1225&gt;0,M1225*I1225/R1225,0)*K1225</f>
        <v>0</v>
      </c>
      <c r="P1225" s="182"/>
      <c r="Q1225" s="183">
        <f>IF(L1225="nio",0,IF(L1225&gt;0,VLOOKUP(G1225,'3-Productie normen'!A:M,VLOOKUP(L1225,'3-Productie normen'!N:P,2,FALSE),FALSE)))</f>
        <v>0</v>
      </c>
      <c r="R1225" s="183">
        <f t="shared" ref="R1225:R1288" si="78">IF(M1225&gt;0,Q1225*$R$7,0)</f>
        <v>0</v>
      </c>
      <c r="S1225" s="184">
        <f>VLOOKUP(G1225,'3-Productie normen'!A:M,11,FALSE)</f>
        <v>1934.4</v>
      </c>
      <c r="T1225" s="184"/>
      <c r="V1225" s="140">
        <f t="shared" ref="V1225:V1288" si="79">SUM(L1225:M1225)*I1225</f>
        <v>7652</v>
      </c>
    </row>
    <row r="1226" spans="1:22" ht="14.15" hidden="1" customHeight="1">
      <c r="A1226" s="157">
        <v>413</v>
      </c>
      <c r="B1226" s="177" t="s">
        <v>57</v>
      </c>
      <c r="C1226" s="177"/>
      <c r="D1226" s="194" t="s">
        <v>172</v>
      </c>
      <c r="E1226" s="194" t="s">
        <v>1563</v>
      </c>
      <c r="F1226" s="194" t="s">
        <v>514</v>
      </c>
      <c r="G1226" s="194" t="s">
        <v>81</v>
      </c>
      <c r="H1226" s="194" t="s">
        <v>1522</v>
      </c>
      <c r="I1226" s="194">
        <v>30.63</v>
      </c>
      <c r="J1226" s="495">
        <v>1</v>
      </c>
      <c r="K1226" s="495">
        <v>1</v>
      </c>
      <c r="L1226" s="181">
        <v>200</v>
      </c>
      <c r="M1226" s="181"/>
      <c r="N1226" s="182" t="e">
        <f t="shared" si="76"/>
        <v>#DIV/0!</v>
      </c>
      <c r="O1226" s="182">
        <f t="shared" si="77"/>
        <v>0</v>
      </c>
      <c r="P1226" s="182"/>
      <c r="Q1226" s="183">
        <f>IF(L1226="nio",0,IF(L1226&gt;0,VLOOKUP(G1226,'3-Productie normen'!A:M,VLOOKUP(L1226,'3-Productie normen'!N:P,2,FALSE),FALSE)))</f>
        <v>0</v>
      </c>
      <c r="R1226" s="183">
        <f t="shared" si="78"/>
        <v>0</v>
      </c>
      <c r="S1226" s="184">
        <f>VLOOKUP(G1226,'3-Productie normen'!A:M,11,FALSE)</f>
        <v>1934.4</v>
      </c>
      <c r="T1226" s="184"/>
      <c r="V1226" s="140">
        <f t="shared" si="79"/>
        <v>6126</v>
      </c>
    </row>
    <row r="1227" spans="1:22" ht="14.15" hidden="1" customHeight="1">
      <c r="A1227" s="157">
        <v>414</v>
      </c>
      <c r="B1227" s="177" t="s">
        <v>57</v>
      </c>
      <c r="C1227" s="177"/>
      <c r="D1227" s="194" t="s">
        <v>521</v>
      </c>
      <c r="E1227" s="194" t="s">
        <v>1564</v>
      </c>
      <c r="F1227" s="194" t="s">
        <v>1559</v>
      </c>
      <c r="G1227" s="194" t="s">
        <v>81</v>
      </c>
      <c r="H1227" s="194" t="s">
        <v>1522</v>
      </c>
      <c r="I1227" s="194">
        <v>38.270000000000003</v>
      </c>
      <c r="J1227" s="495">
        <v>1</v>
      </c>
      <c r="K1227" s="495">
        <v>1</v>
      </c>
      <c r="L1227" s="181">
        <v>200</v>
      </c>
      <c r="M1227" s="181"/>
      <c r="N1227" s="182" t="e">
        <f t="shared" si="76"/>
        <v>#DIV/0!</v>
      </c>
      <c r="O1227" s="182">
        <f t="shared" si="77"/>
        <v>0</v>
      </c>
      <c r="P1227" s="182"/>
      <c r="Q1227" s="183">
        <f>IF(L1227="nio",0,IF(L1227&gt;0,VLOOKUP(G1227,'3-Productie normen'!A:M,VLOOKUP(L1227,'3-Productie normen'!N:P,2,FALSE),FALSE)))</f>
        <v>0</v>
      </c>
      <c r="R1227" s="183">
        <f t="shared" si="78"/>
        <v>0</v>
      </c>
      <c r="S1227" s="184">
        <f>VLOOKUP(G1227,'3-Productie normen'!A:M,11,FALSE)</f>
        <v>1934.4</v>
      </c>
      <c r="T1227" s="184"/>
      <c r="V1227" s="140">
        <f t="shared" si="79"/>
        <v>7654.0000000000009</v>
      </c>
    </row>
    <row r="1228" spans="1:22" ht="14.15" hidden="1" customHeight="1">
      <c r="A1228" s="157">
        <v>415</v>
      </c>
      <c r="B1228" s="177" t="s">
        <v>57</v>
      </c>
      <c r="C1228" s="177"/>
      <c r="D1228" s="194" t="s">
        <v>521</v>
      </c>
      <c r="E1228" s="194" t="s">
        <v>1565</v>
      </c>
      <c r="F1228" s="194" t="s">
        <v>1559</v>
      </c>
      <c r="G1228" s="194" t="s">
        <v>81</v>
      </c>
      <c r="H1228" s="194" t="s">
        <v>1522</v>
      </c>
      <c r="I1228" s="194">
        <v>30.54</v>
      </c>
      <c r="J1228" s="495">
        <v>1</v>
      </c>
      <c r="K1228" s="495">
        <v>1</v>
      </c>
      <c r="L1228" s="181">
        <v>200</v>
      </c>
      <c r="M1228" s="181"/>
      <c r="N1228" s="182" t="e">
        <f t="shared" si="76"/>
        <v>#DIV/0!</v>
      </c>
      <c r="O1228" s="182">
        <f t="shared" si="77"/>
        <v>0</v>
      </c>
      <c r="P1228" s="182"/>
      <c r="Q1228" s="183">
        <f>IF(L1228="nio",0,IF(L1228&gt;0,VLOOKUP(G1228,'3-Productie normen'!A:M,VLOOKUP(L1228,'3-Productie normen'!N:P,2,FALSE),FALSE)))</f>
        <v>0</v>
      </c>
      <c r="R1228" s="183">
        <f t="shared" si="78"/>
        <v>0</v>
      </c>
      <c r="S1228" s="184">
        <f>VLOOKUP(G1228,'3-Productie normen'!A:M,11,FALSE)</f>
        <v>1934.4</v>
      </c>
      <c r="T1228" s="184"/>
      <c r="V1228" s="140">
        <f t="shared" si="79"/>
        <v>6108</v>
      </c>
    </row>
    <row r="1229" spans="1:22" ht="14.15" hidden="1" customHeight="1">
      <c r="A1229" s="157">
        <v>416</v>
      </c>
      <c r="B1229" s="177" t="s">
        <v>57</v>
      </c>
      <c r="C1229" s="177"/>
      <c r="D1229" s="194" t="s">
        <v>213</v>
      </c>
      <c r="E1229" s="194" t="s">
        <v>1566</v>
      </c>
      <c r="F1229" s="194" t="s">
        <v>514</v>
      </c>
      <c r="G1229" s="194" t="s">
        <v>81</v>
      </c>
      <c r="H1229" s="194" t="s">
        <v>491</v>
      </c>
      <c r="I1229" s="194">
        <v>17.38</v>
      </c>
      <c r="J1229" s="495">
        <v>1</v>
      </c>
      <c r="K1229" s="495">
        <v>1</v>
      </c>
      <c r="L1229" s="181">
        <v>200</v>
      </c>
      <c r="M1229" s="181"/>
      <c r="N1229" s="182" t="e">
        <f t="shared" si="76"/>
        <v>#DIV/0!</v>
      </c>
      <c r="O1229" s="182">
        <f t="shared" si="77"/>
        <v>0</v>
      </c>
      <c r="P1229" s="182"/>
      <c r="Q1229" s="183">
        <f>IF(L1229="nio",0,IF(L1229&gt;0,VLOOKUP(G1229,'3-Productie normen'!A:M,VLOOKUP(L1229,'3-Productie normen'!N:P,2,FALSE),FALSE)))</f>
        <v>0</v>
      </c>
      <c r="R1229" s="183">
        <f t="shared" si="78"/>
        <v>0</v>
      </c>
      <c r="S1229" s="184">
        <f>VLOOKUP(G1229,'3-Productie normen'!A:M,11,FALSE)</f>
        <v>1934.4</v>
      </c>
      <c r="T1229" s="184"/>
      <c r="V1229" s="140">
        <f t="shared" si="79"/>
        <v>3476</v>
      </c>
    </row>
    <row r="1230" spans="1:22" ht="14.15" hidden="1" customHeight="1">
      <c r="A1230" s="157">
        <v>417</v>
      </c>
      <c r="B1230" s="177" t="s">
        <v>57</v>
      </c>
      <c r="C1230" s="177"/>
      <c r="D1230" s="194" t="s">
        <v>213</v>
      </c>
      <c r="E1230" s="194" t="s">
        <v>1567</v>
      </c>
      <c r="F1230" s="194" t="s">
        <v>514</v>
      </c>
      <c r="G1230" s="194" t="s">
        <v>81</v>
      </c>
      <c r="H1230" s="194" t="s">
        <v>491</v>
      </c>
      <c r="I1230" s="194">
        <v>16.489999999999998</v>
      </c>
      <c r="J1230" s="495">
        <v>1</v>
      </c>
      <c r="K1230" s="495">
        <v>1</v>
      </c>
      <c r="L1230" s="181">
        <v>200</v>
      </c>
      <c r="M1230" s="181"/>
      <c r="N1230" s="182" t="e">
        <f t="shared" si="76"/>
        <v>#DIV/0!</v>
      </c>
      <c r="O1230" s="182">
        <f t="shared" si="77"/>
        <v>0</v>
      </c>
      <c r="P1230" s="182"/>
      <c r="Q1230" s="183">
        <f>IF(L1230="nio",0,IF(L1230&gt;0,VLOOKUP(G1230,'3-Productie normen'!A:M,VLOOKUP(L1230,'3-Productie normen'!N:P,2,FALSE),FALSE)))</f>
        <v>0</v>
      </c>
      <c r="R1230" s="183">
        <f t="shared" si="78"/>
        <v>0</v>
      </c>
      <c r="S1230" s="184">
        <f>VLOOKUP(G1230,'3-Productie normen'!A:M,11,FALSE)</f>
        <v>1934.4</v>
      </c>
      <c r="T1230" s="184"/>
      <c r="V1230" s="140">
        <f t="shared" si="79"/>
        <v>3297.9999999999995</v>
      </c>
    </row>
    <row r="1231" spans="1:22" ht="14.15" hidden="1" customHeight="1">
      <c r="A1231" s="157">
        <v>418</v>
      </c>
      <c r="B1231" s="177" t="s">
        <v>57</v>
      </c>
      <c r="C1231" s="177"/>
      <c r="D1231" s="194" t="s">
        <v>219</v>
      </c>
      <c r="E1231" s="194" t="s">
        <v>1568</v>
      </c>
      <c r="F1231" s="194" t="s">
        <v>1569</v>
      </c>
      <c r="G1231" s="194" t="s">
        <v>79</v>
      </c>
      <c r="H1231" s="194" t="s">
        <v>491</v>
      </c>
      <c r="I1231" s="194">
        <v>16.59</v>
      </c>
      <c r="J1231" s="495">
        <v>1</v>
      </c>
      <c r="K1231" s="495">
        <v>1</v>
      </c>
      <c r="L1231" s="181">
        <v>40</v>
      </c>
      <c r="M1231" s="181"/>
      <c r="N1231" s="182" t="e">
        <f t="shared" si="76"/>
        <v>#DIV/0!</v>
      </c>
      <c r="O1231" s="182">
        <f t="shared" si="77"/>
        <v>0</v>
      </c>
      <c r="P1231" s="182"/>
      <c r="Q1231" s="183">
        <f>IF(L1231="nio",0,IF(L1231&gt;0,VLOOKUP(G1231,'3-Productie normen'!A:M,VLOOKUP(L1231,'3-Productie normen'!N:P,2,FALSE),FALSE)))</f>
        <v>0</v>
      </c>
      <c r="R1231" s="183">
        <f t="shared" si="78"/>
        <v>0</v>
      </c>
      <c r="S1231" s="184">
        <f>VLOOKUP(G1231,'3-Productie normen'!A:M,11,FALSE)</f>
        <v>248.44000000000003</v>
      </c>
      <c r="T1231" s="184"/>
      <c r="V1231" s="140">
        <f t="shared" si="79"/>
        <v>663.6</v>
      </c>
    </row>
    <row r="1232" spans="1:22" ht="14.15" hidden="1" customHeight="1">
      <c r="A1232" s="157">
        <v>419</v>
      </c>
      <c r="B1232" s="177" t="s">
        <v>57</v>
      </c>
      <c r="C1232" s="177"/>
      <c r="D1232" s="194" t="s">
        <v>219</v>
      </c>
      <c r="E1232" s="194" t="s">
        <v>1570</v>
      </c>
      <c r="F1232" s="194" t="s">
        <v>1571</v>
      </c>
      <c r="G1232" s="194" t="s">
        <v>79</v>
      </c>
      <c r="H1232" s="194" t="s">
        <v>491</v>
      </c>
      <c r="I1232" s="194">
        <v>5.41</v>
      </c>
      <c r="J1232" s="495">
        <v>1</v>
      </c>
      <c r="K1232" s="495">
        <v>1</v>
      </c>
      <c r="L1232" s="181">
        <v>40</v>
      </c>
      <c r="M1232" s="181"/>
      <c r="N1232" s="182" t="e">
        <f t="shared" si="76"/>
        <v>#DIV/0!</v>
      </c>
      <c r="O1232" s="182">
        <f t="shared" si="77"/>
        <v>0</v>
      </c>
      <c r="P1232" s="182"/>
      <c r="Q1232" s="183">
        <f>IF(L1232="nio",0,IF(L1232&gt;0,VLOOKUP(G1232,'3-Productie normen'!A:M,VLOOKUP(L1232,'3-Productie normen'!N:P,2,FALSE),FALSE)))</f>
        <v>0</v>
      </c>
      <c r="R1232" s="183">
        <f t="shared" si="78"/>
        <v>0</v>
      </c>
      <c r="S1232" s="184">
        <f>VLOOKUP(G1232,'3-Productie normen'!A:M,11,FALSE)</f>
        <v>248.44000000000003</v>
      </c>
      <c r="T1232" s="184"/>
      <c r="V1232" s="140">
        <f t="shared" si="79"/>
        <v>216.4</v>
      </c>
    </row>
    <row r="1233" spans="1:22" ht="14.15" hidden="1" customHeight="1">
      <c r="A1233" s="157">
        <v>420</v>
      </c>
      <c r="B1233" s="177" t="s">
        <v>57</v>
      </c>
      <c r="C1233" s="177"/>
      <c r="D1233" s="194" t="s">
        <v>219</v>
      </c>
      <c r="E1233" s="194" t="s">
        <v>1572</v>
      </c>
      <c r="F1233" s="194" t="s">
        <v>1573</v>
      </c>
      <c r="G1233" s="194" t="s">
        <v>79</v>
      </c>
      <c r="H1233" s="194" t="s">
        <v>491</v>
      </c>
      <c r="I1233" s="194">
        <v>17.37</v>
      </c>
      <c r="J1233" s="495">
        <v>1</v>
      </c>
      <c r="K1233" s="495">
        <v>1</v>
      </c>
      <c r="L1233" s="181">
        <v>40</v>
      </c>
      <c r="M1233" s="181"/>
      <c r="N1233" s="182" t="e">
        <f t="shared" si="76"/>
        <v>#DIV/0!</v>
      </c>
      <c r="O1233" s="182">
        <f t="shared" si="77"/>
        <v>0</v>
      </c>
      <c r="P1233" s="182"/>
      <c r="Q1233" s="183">
        <f>IF(L1233="nio",0,IF(L1233&gt;0,VLOOKUP(G1233,'3-Productie normen'!A:M,VLOOKUP(L1233,'3-Productie normen'!N:P,2,FALSE),FALSE)))</f>
        <v>0</v>
      </c>
      <c r="R1233" s="183">
        <f t="shared" si="78"/>
        <v>0</v>
      </c>
      <c r="S1233" s="184">
        <f>VLOOKUP(G1233,'3-Productie normen'!A:M,11,FALSE)</f>
        <v>248.44000000000003</v>
      </c>
      <c r="T1233" s="184"/>
      <c r="V1233" s="140">
        <f t="shared" si="79"/>
        <v>694.80000000000007</v>
      </c>
    </row>
    <row r="1234" spans="1:22" ht="14.15" hidden="1" customHeight="1">
      <c r="A1234" s="157">
        <v>421</v>
      </c>
      <c r="B1234" s="177" t="s">
        <v>57</v>
      </c>
      <c r="C1234" s="177"/>
      <c r="D1234" s="194" t="s">
        <v>219</v>
      </c>
      <c r="E1234" s="194" t="s">
        <v>1574</v>
      </c>
      <c r="F1234" s="194" t="s">
        <v>1573</v>
      </c>
      <c r="G1234" s="194" t="s">
        <v>79</v>
      </c>
      <c r="H1234" s="194" t="s">
        <v>491</v>
      </c>
      <c r="I1234" s="194">
        <v>16.54</v>
      </c>
      <c r="J1234" s="495">
        <v>1</v>
      </c>
      <c r="K1234" s="495">
        <v>1</v>
      </c>
      <c r="L1234" s="181">
        <v>40</v>
      </c>
      <c r="M1234" s="181"/>
      <c r="N1234" s="182" t="e">
        <f t="shared" si="76"/>
        <v>#DIV/0!</v>
      </c>
      <c r="O1234" s="182">
        <f t="shared" si="77"/>
        <v>0</v>
      </c>
      <c r="P1234" s="182"/>
      <c r="Q1234" s="183">
        <f>IF(L1234="nio",0,IF(L1234&gt;0,VLOOKUP(G1234,'3-Productie normen'!A:M,VLOOKUP(L1234,'3-Productie normen'!N:P,2,FALSE),FALSE)))</f>
        <v>0</v>
      </c>
      <c r="R1234" s="183">
        <f t="shared" si="78"/>
        <v>0</v>
      </c>
      <c r="S1234" s="184">
        <f>VLOOKUP(G1234,'3-Productie normen'!A:M,11,FALSE)</f>
        <v>248.44000000000003</v>
      </c>
      <c r="T1234" s="184"/>
      <c r="V1234" s="140">
        <f t="shared" si="79"/>
        <v>661.59999999999991</v>
      </c>
    </row>
    <row r="1235" spans="1:22" ht="14.15" hidden="1" customHeight="1">
      <c r="A1235" s="157">
        <v>15</v>
      </c>
      <c r="B1235" s="177" t="s">
        <v>57</v>
      </c>
      <c r="C1235" s="177"/>
      <c r="D1235" s="142" t="s">
        <v>219</v>
      </c>
      <c r="E1235" s="178" t="s">
        <v>1575</v>
      </c>
      <c r="F1235" s="179" t="s">
        <v>1573</v>
      </c>
      <c r="G1235" s="179" t="s">
        <v>79</v>
      </c>
      <c r="H1235" s="179" t="s">
        <v>491</v>
      </c>
      <c r="I1235" s="180">
        <v>17.8</v>
      </c>
      <c r="J1235" s="495">
        <v>1</v>
      </c>
      <c r="K1235" s="495">
        <v>1</v>
      </c>
      <c r="L1235" s="181">
        <v>40</v>
      </c>
      <c r="M1235" s="181"/>
      <c r="N1235" s="182" t="e">
        <f t="shared" si="76"/>
        <v>#DIV/0!</v>
      </c>
      <c r="O1235" s="182">
        <f t="shared" si="77"/>
        <v>0</v>
      </c>
      <c r="P1235" s="182"/>
      <c r="Q1235" s="183">
        <f>IF(L1235="nio",0,IF(L1235&gt;0,VLOOKUP(G1235,'3-Productie normen'!A:M,VLOOKUP(L1235,'3-Productie normen'!N:P,2,FALSE),FALSE)))</f>
        <v>0</v>
      </c>
      <c r="R1235" s="183">
        <f t="shared" si="78"/>
        <v>0</v>
      </c>
      <c r="S1235" s="184">
        <f>VLOOKUP(G1235,'3-Productie normen'!A:M,11,FALSE)</f>
        <v>248.44000000000003</v>
      </c>
      <c r="T1235" s="184"/>
      <c r="V1235" s="140">
        <f t="shared" si="79"/>
        <v>712</v>
      </c>
    </row>
    <row r="1236" spans="1:22" ht="14.15" hidden="1" customHeight="1">
      <c r="A1236" s="157">
        <v>16</v>
      </c>
      <c r="B1236" s="177" t="s">
        <v>57</v>
      </c>
      <c r="C1236" s="177"/>
      <c r="D1236" s="142" t="s">
        <v>233</v>
      </c>
      <c r="E1236" s="178" t="s">
        <v>1576</v>
      </c>
      <c r="F1236" s="137" t="s">
        <v>1573</v>
      </c>
      <c r="G1236" s="137" t="s">
        <v>79</v>
      </c>
      <c r="H1236" s="179" t="s">
        <v>491</v>
      </c>
      <c r="I1236" s="180">
        <v>17.43</v>
      </c>
      <c r="J1236" s="495">
        <v>1</v>
      </c>
      <c r="K1236" s="495">
        <v>1</v>
      </c>
      <c r="L1236" s="181">
        <v>40</v>
      </c>
      <c r="M1236" s="181"/>
      <c r="N1236" s="182" t="e">
        <f t="shared" si="76"/>
        <v>#DIV/0!</v>
      </c>
      <c r="O1236" s="182">
        <f t="shared" si="77"/>
        <v>0</v>
      </c>
      <c r="P1236" s="182"/>
      <c r="Q1236" s="183">
        <f>IF(L1236="nio",0,IF(L1236&gt;0,VLOOKUP(G1236,'3-Productie normen'!A:M,VLOOKUP(L1236,'3-Productie normen'!N:P,2,FALSE),FALSE)))</f>
        <v>0</v>
      </c>
      <c r="R1236" s="183">
        <f t="shared" si="78"/>
        <v>0</v>
      </c>
      <c r="S1236" s="184">
        <f>VLOOKUP(G1236,'3-Productie normen'!A:M,11,FALSE)</f>
        <v>248.44000000000003</v>
      </c>
      <c r="T1236" s="184"/>
      <c r="V1236" s="140">
        <f t="shared" si="79"/>
        <v>697.2</v>
      </c>
    </row>
    <row r="1237" spans="1:22" ht="14.15" hidden="1" customHeight="1">
      <c r="A1237" s="157">
        <v>17</v>
      </c>
      <c r="B1237" s="177" t="s">
        <v>57</v>
      </c>
      <c r="C1237" s="177"/>
      <c r="D1237" s="142" t="s">
        <v>233</v>
      </c>
      <c r="E1237" s="178" t="s">
        <v>1577</v>
      </c>
      <c r="F1237" s="137" t="s">
        <v>1573</v>
      </c>
      <c r="G1237" s="137" t="s">
        <v>79</v>
      </c>
      <c r="H1237" s="179" t="s">
        <v>491</v>
      </c>
      <c r="I1237" s="180">
        <v>16.489999999999998</v>
      </c>
      <c r="J1237" s="495">
        <v>1</v>
      </c>
      <c r="K1237" s="495">
        <v>1</v>
      </c>
      <c r="L1237" s="181">
        <v>40</v>
      </c>
      <c r="M1237" s="181"/>
      <c r="N1237" s="182" t="e">
        <f t="shared" si="76"/>
        <v>#DIV/0!</v>
      </c>
      <c r="O1237" s="182">
        <f t="shared" si="77"/>
        <v>0</v>
      </c>
      <c r="P1237" s="182"/>
      <c r="Q1237" s="183">
        <f>IF(L1237="nio",0,IF(L1237&gt;0,VLOOKUP(G1237,'3-Productie normen'!A:M,VLOOKUP(L1237,'3-Productie normen'!N:P,2,FALSE),FALSE)))</f>
        <v>0</v>
      </c>
      <c r="R1237" s="183">
        <f t="shared" si="78"/>
        <v>0</v>
      </c>
      <c r="S1237" s="184">
        <f>VLOOKUP(G1237,'3-Productie normen'!A:M,11,FALSE)</f>
        <v>248.44000000000003</v>
      </c>
      <c r="T1237" s="184"/>
      <c r="V1237" s="140">
        <f t="shared" si="79"/>
        <v>659.59999999999991</v>
      </c>
    </row>
    <row r="1238" spans="1:22" ht="14.15" hidden="1" customHeight="1">
      <c r="A1238" s="157">
        <v>18</v>
      </c>
      <c r="B1238" s="177" t="s">
        <v>57</v>
      </c>
      <c r="C1238" s="177"/>
      <c r="D1238" s="142" t="s">
        <v>233</v>
      </c>
      <c r="E1238" s="178" t="s">
        <v>1578</v>
      </c>
      <c r="F1238" s="137" t="s">
        <v>1573</v>
      </c>
      <c r="G1238" s="137" t="s">
        <v>79</v>
      </c>
      <c r="H1238" s="179" t="s">
        <v>491</v>
      </c>
      <c r="I1238" s="180">
        <v>17.87</v>
      </c>
      <c r="J1238" s="495">
        <v>1</v>
      </c>
      <c r="K1238" s="495">
        <v>1</v>
      </c>
      <c r="L1238" s="181">
        <v>40</v>
      </c>
      <c r="M1238" s="181"/>
      <c r="N1238" s="182" t="e">
        <f t="shared" si="76"/>
        <v>#DIV/0!</v>
      </c>
      <c r="O1238" s="182">
        <f t="shared" si="77"/>
        <v>0</v>
      </c>
      <c r="P1238" s="182"/>
      <c r="Q1238" s="183">
        <f>IF(L1238="nio",0,IF(L1238&gt;0,VLOOKUP(G1238,'3-Productie normen'!A:M,VLOOKUP(L1238,'3-Productie normen'!N:P,2,FALSE),FALSE)))</f>
        <v>0</v>
      </c>
      <c r="R1238" s="183">
        <f t="shared" si="78"/>
        <v>0</v>
      </c>
      <c r="S1238" s="184">
        <f>VLOOKUP(G1238,'3-Productie normen'!A:M,11,FALSE)</f>
        <v>248.44000000000003</v>
      </c>
      <c r="T1238" s="184"/>
      <c r="V1238" s="140">
        <f t="shared" si="79"/>
        <v>714.80000000000007</v>
      </c>
    </row>
    <row r="1239" spans="1:22" ht="14.15" hidden="1" customHeight="1">
      <c r="A1239" s="157">
        <v>19</v>
      </c>
      <c r="B1239" s="177" t="s">
        <v>57</v>
      </c>
      <c r="C1239" s="177"/>
      <c r="D1239" s="142" t="s">
        <v>533</v>
      </c>
      <c r="E1239" s="178" t="s">
        <v>1579</v>
      </c>
      <c r="F1239" s="137" t="s">
        <v>1573</v>
      </c>
      <c r="G1239" s="137" t="s">
        <v>79</v>
      </c>
      <c r="H1239" s="179" t="s">
        <v>491</v>
      </c>
      <c r="I1239" s="180">
        <v>19.809999999999999</v>
      </c>
      <c r="J1239" s="495">
        <v>1</v>
      </c>
      <c r="K1239" s="495">
        <v>1</v>
      </c>
      <c r="L1239" s="181">
        <v>40</v>
      </c>
      <c r="M1239" s="181"/>
      <c r="N1239" s="182" t="e">
        <f t="shared" si="76"/>
        <v>#DIV/0!</v>
      </c>
      <c r="O1239" s="182">
        <f t="shared" si="77"/>
        <v>0</v>
      </c>
      <c r="P1239" s="182"/>
      <c r="Q1239" s="183">
        <f>IF(L1239="nio",0,IF(L1239&gt;0,VLOOKUP(G1239,'3-Productie normen'!A:M,VLOOKUP(L1239,'3-Productie normen'!N:P,2,FALSE),FALSE)))</f>
        <v>0</v>
      </c>
      <c r="R1239" s="183">
        <f t="shared" si="78"/>
        <v>0</v>
      </c>
      <c r="S1239" s="184">
        <f>VLOOKUP(G1239,'3-Productie normen'!A:M,11,FALSE)</f>
        <v>248.44000000000003</v>
      </c>
      <c r="T1239" s="184"/>
      <c r="V1239" s="140">
        <f t="shared" si="79"/>
        <v>792.4</v>
      </c>
    </row>
    <row r="1240" spans="1:22" ht="14.15" hidden="1" customHeight="1">
      <c r="A1240" s="157">
        <v>20</v>
      </c>
      <c r="B1240" s="177" t="s">
        <v>57</v>
      </c>
      <c r="C1240" s="177"/>
      <c r="D1240" s="142" t="s">
        <v>533</v>
      </c>
      <c r="E1240" s="178" t="s">
        <v>1580</v>
      </c>
      <c r="F1240" s="137" t="s">
        <v>1573</v>
      </c>
      <c r="G1240" s="137" t="s">
        <v>79</v>
      </c>
      <c r="H1240" s="179" t="s">
        <v>491</v>
      </c>
      <c r="I1240" s="180">
        <v>16.54</v>
      </c>
      <c r="J1240" s="495">
        <v>1</v>
      </c>
      <c r="K1240" s="495">
        <v>1</v>
      </c>
      <c r="L1240" s="181">
        <v>40</v>
      </c>
      <c r="M1240" s="181"/>
      <c r="N1240" s="182" t="e">
        <f t="shared" si="76"/>
        <v>#DIV/0!</v>
      </c>
      <c r="O1240" s="182">
        <f t="shared" si="77"/>
        <v>0</v>
      </c>
      <c r="P1240" s="182"/>
      <c r="Q1240" s="183">
        <f>IF(L1240="nio",0,IF(L1240&gt;0,VLOOKUP(G1240,'3-Productie normen'!A:M,VLOOKUP(L1240,'3-Productie normen'!N:P,2,FALSE),FALSE)))</f>
        <v>0</v>
      </c>
      <c r="R1240" s="183">
        <f t="shared" si="78"/>
        <v>0</v>
      </c>
      <c r="S1240" s="184">
        <f>VLOOKUP(G1240,'3-Productie normen'!A:M,11,FALSE)</f>
        <v>248.44000000000003</v>
      </c>
      <c r="T1240" s="184"/>
      <c r="V1240" s="140">
        <f t="shared" si="79"/>
        <v>661.59999999999991</v>
      </c>
    </row>
    <row r="1241" spans="1:22" ht="14.15" hidden="1" customHeight="1">
      <c r="A1241" s="157">
        <v>21</v>
      </c>
      <c r="B1241" s="177" t="s">
        <v>57</v>
      </c>
      <c r="C1241" s="177"/>
      <c r="D1241" s="142" t="s">
        <v>533</v>
      </c>
      <c r="E1241" s="178" t="s">
        <v>1581</v>
      </c>
      <c r="F1241" s="137" t="s">
        <v>1573</v>
      </c>
      <c r="G1241" s="137" t="s">
        <v>79</v>
      </c>
      <c r="H1241" s="179" t="s">
        <v>491</v>
      </c>
      <c r="I1241" s="180">
        <v>17.809999999999999</v>
      </c>
      <c r="J1241" s="495">
        <v>1</v>
      </c>
      <c r="K1241" s="495">
        <v>1</v>
      </c>
      <c r="L1241" s="181">
        <v>40</v>
      </c>
      <c r="M1241" s="181"/>
      <c r="N1241" s="182" t="e">
        <f t="shared" si="76"/>
        <v>#DIV/0!</v>
      </c>
      <c r="O1241" s="182">
        <f t="shared" si="77"/>
        <v>0</v>
      </c>
      <c r="P1241" s="182"/>
      <c r="Q1241" s="183">
        <f>IF(L1241="nio",0,IF(L1241&gt;0,VLOOKUP(G1241,'3-Productie normen'!A:M,VLOOKUP(L1241,'3-Productie normen'!N:P,2,FALSE),FALSE)))</f>
        <v>0</v>
      </c>
      <c r="R1241" s="183">
        <f t="shared" si="78"/>
        <v>0</v>
      </c>
      <c r="S1241" s="184">
        <f>VLOOKUP(G1241,'3-Productie normen'!A:M,11,FALSE)</f>
        <v>248.44000000000003</v>
      </c>
      <c r="T1241" s="184"/>
      <c r="V1241" s="140">
        <f t="shared" si="79"/>
        <v>712.4</v>
      </c>
    </row>
    <row r="1242" spans="1:22" ht="14.15" hidden="1" customHeight="1">
      <c r="A1242" s="157">
        <v>22</v>
      </c>
      <c r="B1242" s="177" t="s">
        <v>57</v>
      </c>
      <c r="C1242" s="177"/>
      <c r="D1242" s="142" t="s">
        <v>419</v>
      </c>
      <c r="E1242" s="178" t="s">
        <v>1157</v>
      </c>
      <c r="F1242" s="137" t="s">
        <v>514</v>
      </c>
      <c r="G1242" s="137" t="s">
        <v>81</v>
      </c>
      <c r="H1242" s="179" t="s">
        <v>491</v>
      </c>
      <c r="I1242" s="180">
        <v>17.87</v>
      </c>
      <c r="J1242" s="495">
        <v>1</v>
      </c>
      <c r="K1242" s="495">
        <v>1</v>
      </c>
      <c r="L1242" s="181">
        <v>200</v>
      </c>
      <c r="M1242" s="181"/>
      <c r="N1242" s="182" t="e">
        <f t="shared" si="76"/>
        <v>#DIV/0!</v>
      </c>
      <c r="O1242" s="182">
        <f t="shared" si="77"/>
        <v>0</v>
      </c>
      <c r="P1242" s="182"/>
      <c r="Q1242" s="183">
        <f>IF(L1242="nio",0,IF(L1242&gt;0,VLOOKUP(G1242,'3-Productie normen'!A:M,VLOOKUP(L1242,'3-Productie normen'!N:P,2,FALSE),FALSE)))</f>
        <v>0</v>
      </c>
      <c r="R1242" s="183">
        <f t="shared" si="78"/>
        <v>0</v>
      </c>
      <c r="S1242" s="184">
        <f>VLOOKUP(G1242,'3-Productie normen'!A:M,11,FALSE)</f>
        <v>1934.4</v>
      </c>
      <c r="T1242" s="184"/>
      <c r="V1242" s="140">
        <f t="shared" si="79"/>
        <v>3574</v>
      </c>
    </row>
    <row r="1243" spans="1:22" ht="14.15" hidden="1" customHeight="1">
      <c r="A1243" s="157">
        <v>23</v>
      </c>
      <c r="B1243" s="177" t="s">
        <v>57</v>
      </c>
      <c r="C1243" s="177"/>
      <c r="D1243" s="142" t="s">
        <v>128</v>
      </c>
      <c r="E1243" s="178" t="s">
        <v>895</v>
      </c>
      <c r="F1243" s="137" t="s">
        <v>1298</v>
      </c>
      <c r="G1243" s="134" t="s">
        <v>107</v>
      </c>
      <c r="H1243" s="179" t="s">
        <v>1522</v>
      </c>
      <c r="I1243" s="180">
        <v>10.27</v>
      </c>
      <c r="J1243" s="495">
        <v>1</v>
      </c>
      <c r="K1243" s="495">
        <v>1</v>
      </c>
      <c r="L1243" s="531" t="s">
        <v>107</v>
      </c>
      <c r="M1243" s="181"/>
      <c r="N1243" s="182">
        <f t="shared" si="76"/>
        <v>0</v>
      </c>
      <c r="O1243" s="182">
        <f t="shared" si="77"/>
        <v>0</v>
      </c>
      <c r="P1243" s="182"/>
      <c r="Q1243" s="183">
        <f>IF(L1243="nio",0,IF(L1243&gt;0,VLOOKUP(G1243,'3-Productie normen'!A:M,VLOOKUP(L1243,'3-Productie normen'!N:P,2,FALSE),FALSE)))</f>
        <v>0</v>
      </c>
      <c r="R1243" s="183">
        <f t="shared" si="78"/>
        <v>0</v>
      </c>
      <c r="S1243" s="184">
        <f>VLOOKUP(G1243,'3-Productie normen'!A:M,10,FALSE)</f>
        <v>0</v>
      </c>
      <c r="T1243" s="184"/>
      <c r="V1243" s="140">
        <f t="shared" si="79"/>
        <v>0</v>
      </c>
    </row>
    <row r="1244" spans="1:22" ht="14.15" hidden="1" customHeight="1">
      <c r="A1244" s="157">
        <v>24</v>
      </c>
      <c r="B1244" s="177" t="s">
        <v>57</v>
      </c>
      <c r="C1244" s="177"/>
      <c r="D1244" s="142" t="s">
        <v>128</v>
      </c>
      <c r="E1244" s="178" t="s">
        <v>897</v>
      </c>
      <c r="F1244" s="177" t="s">
        <v>1298</v>
      </c>
      <c r="G1244" s="134" t="s">
        <v>107</v>
      </c>
      <c r="H1244" s="179" t="s">
        <v>491</v>
      </c>
      <c r="I1244" s="180">
        <v>3.07</v>
      </c>
      <c r="J1244" s="495">
        <v>1</v>
      </c>
      <c r="K1244" s="495">
        <v>1</v>
      </c>
      <c r="L1244" s="531" t="s">
        <v>107</v>
      </c>
      <c r="M1244" s="181"/>
      <c r="N1244" s="182">
        <f t="shared" si="76"/>
        <v>0</v>
      </c>
      <c r="O1244" s="182">
        <f t="shared" si="77"/>
        <v>0</v>
      </c>
      <c r="P1244" s="182"/>
      <c r="Q1244" s="183">
        <f>IF(L1244="nio",0,IF(L1244&gt;0,VLOOKUP(G1244,'3-Productie normen'!A:M,VLOOKUP(L1244,'3-Productie normen'!N:P,2,FALSE),FALSE)))</f>
        <v>0</v>
      </c>
      <c r="R1244" s="183">
        <f t="shared" si="78"/>
        <v>0</v>
      </c>
      <c r="S1244" s="184">
        <f>VLOOKUP(G1244,'3-Productie normen'!A:M,10,FALSE)</f>
        <v>0</v>
      </c>
      <c r="T1244" s="184"/>
      <c r="V1244" s="140">
        <f t="shared" si="79"/>
        <v>0</v>
      </c>
    </row>
    <row r="1245" spans="1:22" ht="14.15" hidden="1" customHeight="1">
      <c r="A1245" s="157">
        <v>25</v>
      </c>
      <c r="B1245" s="177" t="s">
        <v>57</v>
      </c>
      <c r="C1245" s="177"/>
      <c r="D1245" s="142" t="s">
        <v>128</v>
      </c>
      <c r="E1245" s="178" t="s">
        <v>1582</v>
      </c>
      <c r="F1245" s="179" t="s">
        <v>846</v>
      </c>
      <c r="G1245" s="134" t="s">
        <v>107</v>
      </c>
      <c r="H1245" s="179" t="s">
        <v>1522</v>
      </c>
      <c r="I1245" s="180">
        <v>5.65</v>
      </c>
      <c r="J1245" s="495">
        <v>1</v>
      </c>
      <c r="K1245" s="495">
        <v>1</v>
      </c>
      <c r="L1245" s="531" t="s">
        <v>107</v>
      </c>
      <c r="M1245" s="181"/>
      <c r="N1245" s="182">
        <f t="shared" si="76"/>
        <v>0</v>
      </c>
      <c r="O1245" s="182">
        <f t="shared" si="77"/>
        <v>0</v>
      </c>
      <c r="P1245" s="182"/>
      <c r="Q1245" s="183">
        <f>IF(L1245="nio",0,IF(L1245&gt;0,VLOOKUP(G1245,'3-Productie normen'!A:M,VLOOKUP(L1245,'3-Productie normen'!N:P,2,FALSE),FALSE)))</f>
        <v>0</v>
      </c>
      <c r="R1245" s="183">
        <f t="shared" si="78"/>
        <v>0</v>
      </c>
      <c r="S1245" s="184">
        <f>VLOOKUP(G1245,'3-Productie normen'!A:M,10,FALSE)</f>
        <v>0</v>
      </c>
      <c r="T1245" s="184"/>
      <c r="V1245" s="140">
        <f t="shared" si="79"/>
        <v>0</v>
      </c>
    </row>
    <row r="1246" spans="1:22" ht="14.15" hidden="1" customHeight="1">
      <c r="A1246" s="157">
        <v>26</v>
      </c>
      <c r="B1246" s="177" t="s">
        <v>57</v>
      </c>
      <c r="C1246" s="177"/>
      <c r="D1246" s="142" t="s">
        <v>128</v>
      </c>
      <c r="E1246" s="178" t="s">
        <v>1293</v>
      </c>
      <c r="F1246" s="179" t="s">
        <v>1298</v>
      </c>
      <c r="G1246" s="134" t="s">
        <v>107</v>
      </c>
      <c r="H1246" s="179" t="s">
        <v>491</v>
      </c>
      <c r="I1246" s="180">
        <v>18.18</v>
      </c>
      <c r="J1246" s="495">
        <v>1</v>
      </c>
      <c r="K1246" s="495">
        <v>1</v>
      </c>
      <c r="L1246" s="531" t="s">
        <v>107</v>
      </c>
      <c r="M1246" s="181"/>
      <c r="N1246" s="182">
        <f t="shared" si="76"/>
        <v>0</v>
      </c>
      <c r="O1246" s="182">
        <f t="shared" si="77"/>
        <v>0</v>
      </c>
      <c r="P1246" s="182"/>
      <c r="Q1246" s="183">
        <f>IF(L1246="nio",0,IF(L1246&gt;0,VLOOKUP(G1246,'3-Productie normen'!A:M,VLOOKUP(L1246,'3-Productie normen'!N:P,2,FALSE),FALSE)))</f>
        <v>0</v>
      </c>
      <c r="R1246" s="183">
        <f t="shared" si="78"/>
        <v>0</v>
      </c>
      <c r="S1246" s="184">
        <f>VLOOKUP(G1246,'3-Productie normen'!A:M,10,FALSE)</f>
        <v>0</v>
      </c>
      <c r="T1246" s="184"/>
      <c r="V1246" s="140">
        <f t="shared" si="79"/>
        <v>0</v>
      </c>
    </row>
    <row r="1247" spans="1:22" ht="14.15" hidden="1" customHeight="1">
      <c r="A1247" s="157">
        <v>27</v>
      </c>
      <c r="B1247" s="177" t="s">
        <v>57</v>
      </c>
      <c r="C1247" s="177"/>
      <c r="D1247" s="142" t="s">
        <v>128</v>
      </c>
      <c r="E1247" s="178" t="s">
        <v>898</v>
      </c>
      <c r="F1247" s="179" t="s">
        <v>1583</v>
      </c>
      <c r="G1247" s="134" t="s">
        <v>107</v>
      </c>
      <c r="H1247" s="179" t="s">
        <v>1584</v>
      </c>
      <c r="I1247" s="180">
        <v>1.42</v>
      </c>
      <c r="J1247" s="495">
        <v>1</v>
      </c>
      <c r="K1247" s="495">
        <v>1</v>
      </c>
      <c r="L1247" s="531" t="s">
        <v>107</v>
      </c>
      <c r="M1247" s="181"/>
      <c r="N1247" s="182">
        <f t="shared" si="76"/>
        <v>0</v>
      </c>
      <c r="O1247" s="182">
        <f t="shared" si="77"/>
        <v>0</v>
      </c>
      <c r="P1247" s="182"/>
      <c r="Q1247" s="183">
        <f>IF(L1247="nio",0,IF(L1247&gt;0,VLOOKUP(G1247,'3-Productie normen'!A:M,VLOOKUP(L1247,'3-Productie normen'!N:P,2,FALSE),FALSE)))</f>
        <v>0</v>
      </c>
      <c r="R1247" s="183">
        <f t="shared" si="78"/>
        <v>0</v>
      </c>
      <c r="S1247" s="184">
        <f>VLOOKUP(G1247,'3-Productie normen'!A:M,10,FALSE)</f>
        <v>0</v>
      </c>
      <c r="T1247" s="184"/>
      <c r="V1247" s="140">
        <f t="shared" si="79"/>
        <v>0</v>
      </c>
    </row>
    <row r="1248" spans="1:22" ht="14.15" hidden="1" customHeight="1">
      <c r="A1248" s="157">
        <v>28</v>
      </c>
      <c r="B1248" s="177" t="s">
        <v>57</v>
      </c>
      <c r="C1248" s="177"/>
      <c r="D1248" s="142" t="s">
        <v>128</v>
      </c>
      <c r="E1248" s="178" t="s">
        <v>1585</v>
      </c>
      <c r="F1248" s="179" t="s">
        <v>1586</v>
      </c>
      <c r="G1248" s="134" t="s">
        <v>107</v>
      </c>
      <c r="H1248" s="179" t="s">
        <v>491</v>
      </c>
      <c r="I1248" s="180">
        <v>28.69</v>
      </c>
      <c r="J1248" s="495">
        <v>1</v>
      </c>
      <c r="K1248" s="495">
        <v>1</v>
      </c>
      <c r="L1248" s="531" t="s">
        <v>107</v>
      </c>
      <c r="M1248" s="181"/>
      <c r="N1248" s="182">
        <f t="shared" si="76"/>
        <v>0</v>
      </c>
      <c r="O1248" s="182">
        <f t="shared" si="77"/>
        <v>0</v>
      </c>
      <c r="P1248" s="182"/>
      <c r="Q1248" s="183">
        <f>IF(L1248="nio",0,IF(L1248&gt;0,VLOOKUP(G1248,'3-Productie normen'!A:M,VLOOKUP(L1248,'3-Productie normen'!N:P,2,FALSE),FALSE)))</f>
        <v>0</v>
      </c>
      <c r="R1248" s="183">
        <f t="shared" si="78"/>
        <v>0</v>
      </c>
      <c r="S1248" s="184">
        <f>VLOOKUP(G1248,'3-Productie normen'!A:M,10,FALSE)</f>
        <v>0</v>
      </c>
      <c r="T1248" s="184"/>
      <c r="V1248" s="140">
        <f t="shared" si="79"/>
        <v>0</v>
      </c>
    </row>
    <row r="1249" spans="1:22" ht="14.15" hidden="1" customHeight="1">
      <c r="A1249" s="157">
        <v>29</v>
      </c>
      <c r="B1249" s="177" t="s">
        <v>57</v>
      </c>
      <c r="C1249" s="177"/>
      <c r="D1249" s="142" t="s">
        <v>147</v>
      </c>
      <c r="E1249" s="178" t="s">
        <v>1294</v>
      </c>
      <c r="F1249" s="186" t="s">
        <v>1583</v>
      </c>
      <c r="G1249" s="134" t="s">
        <v>107</v>
      </c>
      <c r="H1249" s="179" t="s">
        <v>491</v>
      </c>
      <c r="I1249" s="180">
        <v>1.42</v>
      </c>
      <c r="J1249" s="495">
        <v>1</v>
      </c>
      <c r="K1249" s="495">
        <v>1</v>
      </c>
      <c r="L1249" s="531" t="s">
        <v>107</v>
      </c>
      <c r="M1249" s="181"/>
      <c r="N1249" s="182">
        <f t="shared" si="76"/>
        <v>0</v>
      </c>
      <c r="O1249" s="182">
        <f t="shared" si="77"/>
        <v>0</v>
      </c>
      <c r="P1249" s="182"/>
      <c r="Q1249" s="183">
        <f>IF(L1249="nio",0,IF(L1249&gt;0,VLOOKUP(G1249,'3-Productie normen'!A:M,VLOOKUP(L1249,'3-Productie normen'!N:P,2,FALSE),FALSE)))</f>
        <v>0</v>
      </c>
      <c r="R1249" s="183">
        <f t="shared" si="78"/>
        <v>0</v>
      </c>
      <c r="S1249" s="184">
        <f>VLOOKUP(G1249,'3-Productie normen'!A:M,10,FALSE)</f>
        <v>0</v>
      </c>
      <c r="T1249" s="184"/>
      <c r="V1249" s="140">
        <f t="shared" si="79"/>
        <v>0</v>
      </c>
    </row>
    <row r="1250" spans="1:22" ht="14.15" hidden="1" customHeight="1">
      <c r="A1250" s="157">
        <v>30</v>
      </c>
      <c r="B1250" s="177" t="s">
        <v>57</v>
      </c>
      <c r="C1250" s="177"/>
      <c r="D1250" s="142" t="s">
        <v>147</v>
      </c>
      <c r="E1250" s="178" t="s">
        <v>904</v>
      </c>
      <c r="F1250" s="187" t="s">
        <v>1298</v>
      </c>
      <c r="G1250" s="134" t="s">
        <v>107</v>
      </c>
      <c r="H1250" s="188" t="s">
        <v>1522</v>
      </c>
      <c r="I1250" s="180">
        <v>2.99</v>
      </c>
      <c r="J1250" s="495">
        <v>1</v>
      </c>
      <c r="K1250" s="495">
        <v>1</v>
      </c>
      <c r="L1250" s="531" t="s">
        <v>107</v>
      </c>
      <c r="M1250" s="181"/>
      <c r="N1250" s="182">
        <f t="shared" si="76"/>
        <v>0</v>
      </c>
      <c r="O1250" s="182">
        <f t="shared" si="77"/>
        <v>0</v>
      </c>
      <c r="P1250" s="182"/>
      <c r="Q1250" s="183">
        <f>IF(L1250="nio",0,IF(L1250&gt;0,VLOOKUP(G1250,'3-Productie normen'!A:M,VLOOKUP(L1250,'3-Productie normen'!N:P,2,FALSE),FALSE)))</f>
        <v>0</v>
      </c>
      <c r="R1250" s="183">
        <f t="shared" si="78"/>
        <v>0</v>
      </c>
      <c r="S1250" s="184">
        <f>VLOOKUP(G1250,'3-Productie normen'!A:M,10,FALSE)</f>
        <v>0</v>
      </c>
      <c r="T1250" s="184"/>
      <c r="V1250" s="140">
        <f t="shared" si="79"/>
        <v>0</v>
      </c>
    </row>
    <row r="1251" spans="1:22" ht="14.15" hidden="1" customHeight="1">
      <c r="A1251" s="157">
        <v>31</v>
      </c>
      <c r="B1251" s="177" t="s">
        <v>57</v>
      </c>
      <c r="C1251" s="177"/>
      <c r="D1251" s="192" t="s">
        <v>147</v>
      </c>
      <c r="E1251" s="189" t="s">
        <v>1587</v>
      </c>
      <c r="F1251" s="190" t="s">
        <v>1588</v>
      </c>
      <c r="G1251" s="134" t="s">
        <v>107</v>
      </c>
      <c r="H1251" s="179" t="s">
        <v>1522</v>
      </c>
      <c r="I1251" s="180">
        <v>2.98</v>
      </c>
      <c r="J1251" s="495">
        <v>1</v>
      </c>
      <c r="K1251" s="495">
        <v>1</v>
      </c>
      <c r="L1251" s="531" t="s">
        <v>107</v>
      </c>
      <c r="M1251" s="181"/>
      <c r="N1251" s="182">
        <f t="shared" si="76"/>
        <v>0</v>
      </c>
      <c r="O1251" s="182">
        <f t="shared" si="77"/>
        <v>0</v>
      </c>
      <c r="P1251" s="182"/>
      <c r="Q1251" s="183">
        <f>IF(L1251="nio",0,IF(L1251&gt;0,VLOOKUP(G1251,'3-Productie normen'!A:M,VLOOKUP(L1251,'3-Productie normen'!N:P,2,FALSE),FALSE)))</f>
        <v>0</v>
      </c>
      <c r="R1251" s="183">
        <f t="shared" si="78"/>
        <v>0</v>
      </c>
      <c r="S1251" s="184">
        <f>VLOOKUP(G1251,'3-Productie normen'!A:M,10,FALSE)</f>
        <v>0</v>
      </c>
      <c r="T1251" s="184"/>
      <c r="V1251" s="140">
        <f t="shared" si="79"/>
        <v>0</v>
      </c>
    </row>
    <row r="1252" spans="1:22" ht="14.15" hidden="1" customHeight="1">
      <c r="A1252" s="157">
        <v>32</v>
      </c>
      <c r="B1252" s="177" t="s">
        <v>57</v>
      </c>
      <c r="C1252" s="177"/>
      <c r="D1252" s="142" t="s">
        <v>172</v>
      </c>
      <c r="E1252" s="178" t="s">
        <v>1589</v>
      </c>
      <c r="F1252" s="179" t="s">
        <v>1590</v>
      </c>
      <c r="G1252" s="134" t="s">
        <v>107</v>
      </c>
      <c r="H1252" s="179" t="s">
        <v>1584</v>
      </c>
      <c r="I1252" s="180">
        <v>4.54</v>
      </c>
      <c r="J1252" s="495">
        <v>1</v>
      </c>
      <c r="K1252" s="495">
        <v>1</v>
      </c>
      <c r="L1252" s="531" t="s">
        <v>107</v>
      </c>
      <c r="M1252" s="181"/>
      <c r="N1252" s="182">
        <f t="shared" si="76"/>
        <v>0</v>
      </c>
      <c r="O1252" s="182">
        <f t="shared" si="77"/>
        <v>0</v>
      </c>
      <c r="P1252" s="182"/>
      <c r="Q1252" s="183">
        <f>IF(L1252="nio",0,IF(L1252&gt;0,VLOOKUP(G1252,'3-Productie normen'!A:M,VLOOKUP(L1252,'3-Productie normen'!N:P,2,FALSE),FALSE)))</f>
        <v>0</v>
      </c>
      <c r="R1252" s="183">
        <f t="shared" si="78"/>
        <v>0</v>
      </c>
      <c r="S1252" s="184">
        <f>VLOOKUP(G1252,'3-Productie normen'!A:M,10,FALSE)</f>
        <v>0</v>
      </c>
      <c r="T1252" s="184"/>
      <c r="V1252" s="140">
        <f t="shared" si="79"/>
        <v>0</v>
      </c>
    </row>
    <row r="1253" spans="1:22" ht="14.15" hidden="1" customHeight="1">
      <c r="A1253" s="157">
        <v>33</v>
      </c>
      <c r="B1253" s="177" t="s">
        <v>57</v>
      </c>
      <c r="C1253" s="177"/>
      <c r="D1253" s="142" t="s">
        <v>172</v>
      </c>
      <c r="E1253" s="178" t="s">
        <v>1591</v>
      </c>
      <c r="F1253" s="137" t="s">
        <v>905</v>
      </c>
      <c r="G1253" s="134" t="s">
        <v>107</v>
      </c>
      <c r="H1253" s="179" t="s">
        <v>1522</v>
      </c>
      <c r="I1253" s="180">
        <v>12.96</v>
      </c>
      <c r="J1253" s="495">
        <v>1</v>
      </c>
      <c r="K1253" s="495">
        <v>1</v>
      </c>
      <c r="L1253" s="531" t="s">
        <v>107</v>
      </c>
      <c r="M1253" s="181"/>
      <c r="N1253" s="182">
        <f t="shared" si="76"/>
        <v>0</v>
      </c>
      <c r="O1253" s="182">
        <f t="shared" si="77"/>
        <v>0</v>
      </c>
      <c r="P1253" s="182"/>
      <c r="Q1253" s="183">
        <f>IF(L1253="nio",0,IF(L1253&gt;0,VLOOKUP(G1253,'3-Productie normen'!A:M,VLOOKUP(L1253,'3-Productie normen'!N:P,2,FALSE),FALSE)))</f>
        <v>0</v>
      </c>
      <c r="R1253" s="183">
        <f t="shared" si="78"/>
        <v>0</v>
      </c>
      <c r="S1253" s="184">
        <f>VLOOKUP(G1253,'3-Productie normen'!A:M,10,FALSE)</f>
        <v>0</v>
      </c>
      <c r="T1253" s="184"/>
      <c r="V1253" s="140">
        <f t="shared" si="79"/>
        <v>0</v>
      </c>
    </row>
    <row r="1254" spans="1:22" ht="14.15" hidden="1" customHeight="1">
      <c r="A1254" s="157">
        <v>34</v>
      </c>
      <c r="B1254" s="177" t="s">
        <v>57</v>
      </c>
      <c r="C1254" s="177"/>
      <c r="D1254" s="142" t="s">
        <v>521</v>
      </c>
      <c r="E1254" s="178" t="s">
        <v>1592</v>
      </c>
      <c r="F1254" s="137" t="s">
        <v>893</v>
      </c>
      <c r="G1254" s="134" t="s">
        <v>107</v>
      </c>
      <c r="H1254" s="179" t="s">
        <v>288</v>
      </c>
      <c r="I1254" s="180">
        <v>8.08</v>
      </c>
      <c r="J1254" s="495">
        <v>1</v>
      </c>
      <c r="K1254" s="495">
        <v>1</v>
      </c>
      <c r="L1254" s="531" t="s">
        <v>107</v>
      </c>
      <c r="M1254" s="181"/>
      <c r="N1254" s="182">
        <f t="shared" si="76"/>
        <v>0</v>
      </c>
      <c r="O1254" s="182">
        <f t="shared" si="77"/>
        <v>0</v>
      </c>
      <c r="P1254" s="182"/>
      <c r="Q1254" s="183">
        <f>IF(L1254="nio",0,IF(L1254&gt;0,VLOOKUP(G1254,'3-Productie normen'!A:M,VLOOKUP(L1254,'3-Productie normen'!N:P,2,FALSE),FALSE)))</f>
        <v>0</v>
      </c>
      <c r="R1254" s="183">
        <f t="shared" si="78"/>
        <v>0</v>
      </c>
      <c r="S1254" s="184">
        <f>VLOOKUP(G1254,'3-Productie normen'!A:M,10,FALSE)</f>
        <v>0</v>
      </c>
      <c r="T1254" s="184"/>
      <c r="V1254" s="140">
        <f t="shared" si="79"/>
        <v>0</v>
      </c>
    </row>
    <row r="1255" spans="1:22" ht="14.15" hidden="1" customHeight="1">
      <c r="A1255" s="157">
        <v>35</v>
      </c>
      <c r="B1255" s="177" t="s">
        <v>57</v>
      </c>
      <c r="C1255" s="177"/>
      <c r="D1255" s="142" t="s">
        <v>521</v>
      </c>
      <c r="E1255" s="178" t="s">
        <v>1593</v>
      </c>
      <c r="F1255" s="137" t="s">
        <v>1590</v>
      </c>
      <c r="G1255" s="134" t="s">
        <v>107</v>
      </c>
      <c r="H1255" s="179" t="s">
        <v>1584</v>
      </c>
      <c r="I1255" s="180">
        <v>4.2</v>
      </c>
      <c r="J1255" s="495">
        <v>1</v>
      </c>
      <c r="K1255" s="495">
        <v>1</v>
      </c>
      <c r="L1255" s="531" t="s">
        <v>107</v>
      </c>
      <c r="M1255" s="181"/>
      <c r="N1255" s="182">
        <f t="shared" si="76"/>
        <v>0</v>
      </c>
      <c r="O1255" s="182">
        <f t="shared" si="77"/>
        <v>0</v>
      </c>
      <c r="P1255" s="182"/>
      <c r="Q1255" s="183">
        <f>IF(L1255="nio",0,IF(L1255&gt;0,VLOOKUP(G1255,'3-Productie normen'!A:M,VLOOKUP(L1255,'3-Productie normen'!N:P,2,FALSE),FALSE)))</f>
        <v>0</v>
      </c>
      <c r="R1255" s="183">
        <f t="shared" si="78"/>
        <v>0</v>
      </c>
      <c r="S1255" s="184">
        <f>VLOOKUP(G1255,'3-Productie normen'!A:M,10,FALSE)</f>
        <v>0</v>
      </c>
      <c r="T1255" s="184"/>
      <c r="V1255" s="140">
        <f t="shared" si="79"/>
        <v>0</v>
      </c>
    </row>
    <row r="1256" spans="1:22" ht="14.15" hidden="1" customHeight="1">
      <c r="A1256" s="157">
        <v>36</v>
      </c>
      <c r="B1256" s="177" t="s">
        <v>57</v>
      </c>
      <c r="C1256" s="177"/>
      <c r="D1256" s="142" t="s">
        <v>213</v>
      </c>
      <c r="E1256" s="178" t="s">
        <v>1594</v>
      </c>
      <c r="F1256" s="137" t="s">
        <v>1590</v>
      </c>
      <c r="G1256" s="134" t="s">
        <v>107</v>
      </c>
      <c r="H1256" s="179" t="s">
        <v>491</v>
      </c>
      <c r="I1256" s="180">
        <v>7.83</v>
      </c>
      <c r="J1256" s="495">
        <v>1</v>
      </c>
      <c r="K1256" s="495">
        <v>1</v>
      </c>
      <c r="L1256" s="531" t="s">
        <v>107</v>
      </c>
      <c r="M1256" s="181"/>
      <c r="N1256" s="182">
        <f t="shared" si="76"/>
        <v>0</v>
      </c>
      <c r="O1256" s="182">
        <f t="shared" si="77"/>
        <v>0</v>
      </c>
      <c r="P1256" s="182"/>
      <c r="Q1256" s="183">
        <f>IF(L1256="nio",0,IF(L1256&gt;0,VLOOKUP(G1256,'3-Productie normen'!A:M,VLOOKUP(L1256,'3-Productie normen'!N:P,2,FALSE),FALSE)))</f>
        <v>0</v>
      </c>
      <c r="R1256" s="183">
        <f t="shared" si="78"/>
        <v>0</v>
      </c>
      <c r="S1256" s="184">
        <f>VLOOKUP(G1256,'3-Productie normen'!A:M,10,FALSE)</f>
        <v>0</v>
      </c>
      <c r="T1256" s="184"/>
      <c r="V1256" s="140">
        <f t="shared" si="79"/>
        <v>0</v>
      </c>
    </row>
    <row r="1257" spans="1:22" ht="14.15" hidden="1" customHeight="1">
      <c r="A1257" s="157">
        <v>37</v>
      </c>
      <c r="B1257" s="177" t="s">
        <v>57</v>
      </c>
      <c r="C1257" s="177"/>
      <c r="D1257" s="142" t="s">
        <v>213</v>
      </c>
      <c r="E1257" s="178" t="s">
        <v>1595</v>
      </c>
      <c r="F1257" s="137" t="s">
        <v>952</v>
      </c>
      <c r="G1257" s="134" t="s">
        <v>107</v>
      </c>
      <c r="H1257" s="179" t="s">
        <v>288</v>
      </c>
      <c r="I1257" s="180">
        <v>4.97</v>
      </c>
      <c r="J1257" s="495">
        <v>1</v>
      </c>
      <c r="K1257" s="495">
        <v>1</v>
      </c>
      <c r="L1257" s="531" t="s">
        <v>107</v>
      </c>
      <c r="M1257" s="181"/>
      <c r="N1257" s="182">
        <f t="shared" si="76"/>
        <v>0</v>
      </c>
      <c r="O1257" s="182">
        <f t="shared" si="77"/>
        <v>0</v>
      </c>
      <c r="P1257" s="182"/>
      <c r="Q1257" s="183">
        <f>IF(L1257="nio",0,IF(L1257&gt;0,VLOOKUP(G1257,'3-Productie normen'!A:M,VLOOKUP(L1257,'3-Productie normen'!N:P,2,FALSE),FALSE)))</f>
        <v>0</v>
      </c>
      <c r="R1257" s="183">
        <f t="shared" si="78"/>
        <v>0</v>
      </c>
      <c r="S1257" s="184">
        <f>VLOOKUP(G1257,'3-Productie normen'!A:M,10,FALSE)</f>
        <v>0</v>
      </c>
      <c r="T1257" s="184"/>
      <c r="V1257" s="140">
        <f t="shared" si="79"/>
        <v>0</v>
      </c>
    </row>
    <row r="1258" spans="1:22" ht="14.15" hidden="1" customHeight="1">
      <c r="A1258" s="157">
        <v>38</v>
      </c>
      <c r="B1258" s="177" t="s">
        <v>57</v>
      </c>
      <c r="C1258" s="177"/>
      <c r="D1258" s="142" t="s">
        <v>213</v>
      </c>
      <c r="E1258" s="178" t="s">
        <v>916</v>
      </c>
      <c r="F1258" s="137" t="s">
        <v>952</v>
      </c>
      <c r="G1258" s="134" t="s">
        <v>107</v>
      </c>
      <c r="H1258" s="179" t="s">
        <v>1584</v>
      </c>
      <c r="I1258" s="180">
        <v>3.64</v>
      </c>
      <c r="J1258" s="495">
        <v>1</v>
      </c>
      <c r="K1258" s="495">
        <v>1</v>
      </c>
      <c r="L1258" s="531" t="s">
        <v>107</v>
      </c>
      <c r="M1258" s="181"/>
      <c r="N1258" s="182">
        <f t="shared" si="76"/>
        <v>0</v>
      </c>
      <c r="O1258" s="182">
        <f t="shared" si="77"/>
        <v>0</v>
      </c>
      <c r="P1258" s="182"/>
      <c r="Q1258" s="183">
        <f>IF(L1258="nio",0,IF(L1258&gt;0,VLOOKUP(G1258,'3-Productie normen'!A:M,VLOOKUP(L1258,'3-Productie normen'!N:P,2,FALSE),FALSE)))</f>
        <v>0</v>
      </c>
      <c r="R1258" s="183">
        <f t="shared" si="78"/>
        <v>0</v>
      </c>
      <c r="S1258" s="184">
        <f>VLOOKUP(G1258,'3-Productie normen'!A:M,10,FALSE)</f>
        <v>0</v>
      </c>
      <c r="T1258" s="184"/>
      <c r="V1258" s="140">
        <f t="shared" si="79"/>
        <v>0</v>
      </c>
    </row>
    <row r="1259" spans="1:22" ht="14.15" hidden="1" customHeight="1">
      <c r="A1259" s="157">
        <v>39</v>
      </c>
      <c r="B1259" s="177" t="s">
        <v>57</v>
      </c>
      <c r="C1259" s="177"/>
      <c r="D1259" s="142" t="s">
        <v>213</v>
      </c>
      <c r="E1259" s="178" t="s">
        <v>1596</v>
      </c>
      <c r="F1259" s="137" t="s">
        <v>1590</v>
      </c>
      <c r="G1259" s="134" t="s">
        <v>107</v>
      </c>
      <c r="H1259" s="179" t="s">
        <v>288</v>
      </c>
      <c r="I1259" s="180">
        <v>9.51</v>
      </c>
      <c r="J1259" s="495">
        <v>1</v>
      </c>
      <c r="K1259" s="495">
        <v>1</v>
      </c>
      <c r="L1259" s="531" t="s">
        <v>107</v>
      </c>
      <c r="M1259" s="181"/>
      <c r="N1259" s="182">
        <f t="shared" si="76"/>
        <v>0</v>
      </c>
      <c r="O1259" s="182">
        <f t="shared" si="77"/>
        <v>0</v>
      </c>
      <c r="P1259" s="182"/>
      <c r="Q1259" s="183">
        <f>IF(L1259="nio",0,IF(L1259&gt;0,VLOOKUP(G1259,'3-Productie normen'!A:M,VLOOKUP(L1259,'3-Productie normen'!N:P,2,FALSE),FALSE)))</f>
        <v>0</v>
      </c>
      <c r="R1259" s="183">
        <f t="shared" si="78"/>
        <v>0</v>
      </c>
      <c r="S1259" s="184">
        <f>VLOOKUP(G1259,'3-Productie normen'!A:M,10,FALSE)</f>
        <v>0</v>
      </c>
      <c r="T1259" s="184"/>
      <c r="V1259" s="140">
        <f t="shared" si="79"/>
        <v>0</v>
      </c>
    </row>
    <row r="1260" spans="1:22" ht="14.15" hidden="1" customHeight="1">
      <c r="A1260" s="157">
        <v>40</v>
      </c>
      <c r="B1260" s="177" t="s">
        <v>57</v>
      </c>
      <c r="C1260" s="177"/>
      <c r="D1260" s="142" t="s">
        <v>219</v>
      </c>
      <c r="E1260" s="178" t="s">
        <v>1597</v>
      </c>
      <c r="F1260" s="137" t="s">
        <v>846</v>
      </c>
      <c r="G1260" s="134" t="s">
        <v>107</v>
      </c>
      <c r="H1260" s="179" t="s">
        <v>1584</v>
      </c>
      <c r="I1260" s="180">
        <v>7.87</v>
      </c>
      <c r="J1260" s="495">
        <v>1</v>
      </c>
      <c r="K1260" s="495">
        <v>1</v>
      </c>
      <c r="L1260" s="531" t="s">
        <v>107</v>
      </c>
      <c r="M1260" s="181"/>
      <c r="N1260" s="182">
        <f t="shared" si="76"/>
        <v>0</v>
      </c>
      <c r="O1260" s="182">
        <f t="shared" si="77"/>
        <v>0</v>
      </c>
      <c r="P1260" s="182"/>
      <c r="Q1260" s="183">
        <f>IF(L1260="nio",0,IF(L1260&gt;0,VLOOKUP(G1260,'3-Productie normen'!A:M,VLOOKUP(L1260,'3-Productie normen'!N:P,2,FALSE),FALSE)))</f>
        <v>0</v>
      </c>
      <c r="R1260" s="183">
        <f t="shared" si="78"/>
        <v>0</v>
      </c>
      <c r="S1260" s="184">
        <f>VLOOKUP(G1260,'3-Productie normen'!A:M,10,FALSE)</f>
        <v>0</v>
      </c>
      <c r="T1260" s="184"/>
      <c r="V1260" s="140">
        <f t="shared" si="79"/>
        <v>0</v>
      </c>
    </row>
    <row r="1261" spans="1:22" ht="14.15" hidden="1" customHeight="1">
      <c r="A1261" s="157">
        <v>41</v>
      </c>
      <c r="B1261" s="177" t="s">
        <v>57</v>
      </c>
      <c r="C1261" s="177"/>
      <c r="D1261" s="142" t="s">
        <v>219</v>
      </c>
      <c r="E1261" s="178" t="s">
        <v>1598</v>
      </c>
      <c r="F1261" s="137" t="s">
        <v>893</v>
      </c>
      <c r="G1261" s="134" t="s">
        <v>107</v>
      </c>
      <c r="H1261" s="179" t="s">
        <v>288</v>
      </c>
      <c r="I1261" s="180">
        <v>4.97</v>
      </c>
      <c r="J1261" s="495">
        <v>1</v>
      </c>
      <c r="K1261" s="495">
        <v>1</v>
      </c>
      <c r="L1261" s="531" t="s">
        <v>107</v>
      </c>
      <c r="M1261" s="181"/>
      <c r="N1261" s="182">
        <f t="shared" si="76"/>
        <v>0</v>
      </c>
      <c r="O1261" s="182">
        <f t="shared" si="77"/>
        <v>0</v>
      </c>
      <c r="P1261" s="182"/>
      <c r="Q1261" s="183">
        <f>IF(L1261="nio",0,IF(L1261&gt;0,VLOOKUP(G1261,'3-Productie normen'!A:M,VLOOKUP(L1261,'3-Productie normen'!N:P,2,FALSE),FALSE)))</f>
        <v>0</v>
      </c>
      <c r="R1261" s="183">
        <f t="shared" si="78"/>
        <v>0</v>
      </c>
      <c r="S1261" s="184">
        <f>VLOOKUP(G1261,'3-Productie normen'!A:M,10,FALSE)</f>
        <v>0</v>
      </c>
      <c r="T1261" s="184"/>
      <c r="V1261" s="140">
        <f t="shared" si="79"/>
        <v>0</v>
      </c>
    </row>
    <row r="1262" spans="1:22" ht="14.15" hidden="1" customHeight="1">
      <c r="A1262" s="157">
        <v>42</v>
      </c>
      <c r="B1262" s="177" t="s">
        <v>57</v>
      </c>
      <c r="C1262" s="177"/>
      <c r="D1262" s="142" t="s">
        <v>219</v>
      </c>
      <c r="E1262" s="178" t="s">
        <v>920</v>
      </c>
      <c r="F1262" s="137" t="s">
        <v>1599</v>
      </c>
      <c r="G1262" s="134" t="s">
        <v>107</v>
      </c>
      <c r="H1262" s="179" t="s">
        <v>491</v>
      </c>
      <c r="I1262" s="180">
        <v>15.78</v>
      </c>
      <c r="J1262" s="495">
        <v>1</v>
      </c>
      <c r="K1262" s="495">
        <v>1</v>
      </c>
      <c r="L1262" s="531" t="s">
        <v>107</v>
      </c>
      <c r="M1262" s="181"/>
      <c r="N1262" s="182">
        <f t="shared" si="76"/>
        <v>0</v>
      </c>
      <c r="O1262" s="182">
        <f t="shared" si="77"/>
        <v>0</v>
      </c>
      <c r="P1262" s="182"/>
      <c r="Q1262" s="183">
        <f>IF(L1262="nio",0,IF(L1262&gt;0,VLOOKUP(G1262,'3-Productie normen'!A:M,VLOOKUP(L1262,'3-Productie normen'!N:P,2,FALSE),FALSE)))</f>
        <v>0</v>
      </c>
      <c r="R1262" s="183">
        <f t="shared" si="78"/>
        <v>0</v>
      </c>
      <c r="S1262" s="184">
        <f>VLOOKUP(G1262,'3-Productie normen'!A:M,10,FALSE)</f>
        <v>0</v>
      </c>
      <c r="T1262" s="184"/>
      <c r="V1262" s="140">
        <f t="shared" si="79"/>
        <v>0</v>
      </c>
    </row>
    <row r="1263" spans="1:22" ht="14.15" hidden="1" customHeight="1">
      <c r="A1263" s="157">
        <v>43</v>
      </c>
      <c r="B1263" s="177" t="s">
        <v>57</v>
      </c>
      <c r="C1263" s="177"/>
      <c r="D1263" s="142" t="s">
        <v>219</v>
      </c>
      <c r="E1263" s="178" t="s">
        <v>1600</v>
      </c>
      <c r="F1263" s="137" t="s">
        <v>1590</v>
      </c>
      <c r="G1263" s="134" t="s">
        <v>107</v>
      </c>
      <c r="H1263" s="179" t="s">
        <v>1584</v>
      </c>
      <c r="I1263" s="180">
        <v>3.66</v>
      </c>
      <c r="J1263" s="495">
        <v>1</v>
      </c>
      <c r="K1263" s="495">
        <v>1</v>
      </c>
      <c r="L1263" s="531" t="s">
        <v>107</v>
      </c>
      <c r="M1263" s="181"/>
      <c r="N1263" s="182">
        <f t="shared" si="76"/>
        <v>0</v>
      </c>
      <c r="O1263" s="182">
        <f t="shared" si="77"/>
        <v>0</v>
      </c>
      <c r="P1263" s="182"/>
      <c r="Q1263" s="183">
        <f>IF(L1263="nio",0,IF(L1263&gt;0,VLOOKUP(G1263,'3-Productie normen'!A:M,VLOOKUP(L1263,'3-Productie normen'!N:P,2,FALSE),FALSE)))</f>
        <v>0</v>
      </c>
      <c r="R1263" s="183">
        <f t="shared" si="78"/>
        <v>0</v>
      </c>
      <c r="S1263" s="184">
        <f>VLOOKUP(G1263,'3-Productie normen'!A:M,10,FALSE)</f>
        <v>0</v>
      </c>
      <c r="T1263" s="184"/>
      <c r="V1263" s="140">
        <f t="shared" si="79"/>
        <v>0</v>
      </c>
    </row>
    <row r="1264" spans="1:22" ht="14.15" hidden="1" customHeight="1">
      <c r="A1264" s="157">
        <v>44</v>
      </c>
      <c r="B1264" s="177" t="s">
        <v>57</v>
      </c>
      <c r="C1264" s="177"/>
      <c r="D1264" s="142" t="s">
        <v>219</v>
      </c>
      <c r="E1264" s="178" t="s">
        <v>924</v>
      </c>
      <c r="F1264" s="137" t="s">
        <v>1590</v>
      </c>
      <c r="G1264" s="134" t="s">
        <v>107</v>
      </c>
      <c r="H1264" s="179" t="s">
        <v>1584</v>
      </c>
      <c r="I1264" s="180">
        <v>9.61</v>
      </c>
      <c r="J1264" s="495">
        <v>1</v>
      </c>
      <c r="K1264" s="495">
        <v>1</v>
      </c>
      <c r="L1264" s="531" t="s">
        <v>107</v>
      </c>
      <c r="M1264" s="181"/>
      <c r="N1264" s="182">
        <f t="shared" si="76"/>
        <v>0</v>
      </c>
      <c r="O1264" s="182">
        <f t="shared" si="77"/>
        <v>0</v>
      </c>
      <c r="P1264" s="182"/>
      <c r="Q1264" s="183">
        <f>IF(L1264="nio",0,IF(L1264&gt;0,VLOOKUP(G1264,'3-Productie normen'!A:M,VLOOKUP(L1264,'3-Productie normen'!N:P,2,FALSE),FALSE)))</f>
        <v>0</v>
      </c>
      <c r="R1264" s="183">
        <f t="shared" si="78"/>
        <v>0</v>
      </c>
      <c r="S1264" s="184">
        <f>VLOOKUP(G1264,'3-Productie normen'!A:M,10,FALSE)</f>
        <v>0</v>
      </c>
      <c r="T1264" s="184"/>
      <c r="V1264" s="140">
        <f t="shared" si="79"/>
        <v>0</v>
      </c>
    </row>
    <row r="1265" spans="1:22" ht="14.15" hidden="1" customHeight="1">
      <c r="A1265" s="157">
        <v>45</v>
      </c>
      <c r="B1265" s="177" t="s">
        <v>57</v>
      </c>
      <c r="C1265" s="177"/>
      <c r="D1265" s="142" t="s">
        <v>219</v>
      </c>
      <c r="E1265" s="178" t="s">
        <v>1601</v>
      </c>
      <c r="F1265" s="177" t="s">
        <v>1602</v>
      </c>
      <c r="G1265" s="134" t="s">
        <v>107</v>
      </c>
      <c r="H1265" s="179" t="s">
        <v>491</v>
      </c>
      <c r="I1265" s="180">
        <v>27.06</v>
      </c>
      <c r="J1265" s="495">
        <v>1</v>
      </c>
      <c r="K1265" s="495">
        <v>1</v>
      </c>
      <c r="L1265" s="531" t="s">
        <v>107</v>
      </c>
      <c r="M1265" s="181"/>
      <c r="N1265" s="182">
        <f t="shared" si="76"/>
        <v>0</v>
      </c>
      <c r="O1265" s="182">
        <f t="shared" si="77"/>
        <v>0</v>
      </c>
      <c r="P1265" s="182"/>
      <c r="Q1265" s="183">
        <f>IF(L1265="nio",0,IF(L1265&gt;0,VLOOKUP(G1265,'3-Productie normen'!A:M,VLOOKUP(L1265,'3-Productie normen'!N:P,2,FALSE),FALSE)))</f>
        <v>0</v>
      </c>
      <c r="R1265" s="183">
        <f t="shared" si="78"/>
        <v>0</v>
      </c>
      <c r="S1265" s="184">
        <f>VLOOKUP(G1265,'3-Productie normen'!A:M,10,FALSE)</f>
        <v>0</v>
      </c>
      <c r="T1265" s="184"/>
      <c r="V1265" s="140">
        <f t="shared" si="79"/>
        <v>0</v>
      </c>
    </row>
    <row r="1266" spans="1:22" ht="14.15" hidden="1" customHeight="1">
      <c r="A1266" s="157">
        <v>46</v>
      </c>
      <c r="B1266" s="177" t="s">
        <v>57</v>
      </c>
      <c r="C1266" s="177"/>
      <c r="D1266" s="142" t="s">
        <v>219</v>
      </c>
      <c r="E1266" s="178" t="s">
        <v>1603</v>
      </c>
      <c r="F1266" s="177" t="s">
        <v>905</v>
      </c>
      <c r="G1266" s="134" t="s">
        <v>107</v>
      </c>
      <c r="H1266" s="179" t="s">
        <v>134</v>
      </c>
      <c r="I1266" s="180">
        <v>15.48</v>
      </c>
      <c r="J1266" s="495">
        <v>1</v>
      </c>
      <c r="K1266" s="495">
        <v>1</v>
      </c>
      <c r="L1266" s="531" t="s">
        <v>107</v>
      </c>
      <c r="M1266" s="181"/>
      <c r="N1266" s="182">
        <f t="shared" si="76"/>
        <v>0</v>
      </c>
      <c r="O1266" s="182">
        <f t="shared" si="77"/>
        <v>0</v>
      </c>
      <c r="P1266" s="182"/>
      <c r="Q1266" s="183">
        <f>IF(L1266="nio",0,IF(L1266&gt;0,VLOOKUP(G1266,'3-Productie normen'!A:M,VLOOKUP(L1266,'3-Productie normen'!N:P,2,FALSE),FALSE)))</f>
        <v>0</v>
      </c>
      <c r="R1266" s="183">
        <f t="shared" si="78"/>
        <v>0</v>
      </c>
      <c r="S1266" s="184">
        <f>VLOOKUP(G1266,'3-Productie normen'!A:M,10,FALSE)</f>
        <v>0</v>
      </c>
      <c r="T1266" s="184"/>
      <c r="V1266" s="140">
        <f t="shared" si="79"/>
        <v>0</v>
      </c>
    </row>
    <row r="1267" spans="1:22" ht="14.15" hidden="1" customHeight="1">
      <c r="A1267" s="157">
        <v>47</v>
      </c>
      <c r="B1267" s="177" t="s">
        <v>57</v>
      </c>
      <c r="C1267" s="177"/>
      <c r="D1267" s="142" t="s">
        <v>219</v>
      </c>
      <c r="E1267" s="178" t="s">
        <v>926</v>
      </c>
      <c r="F1267" s="177" t="s">
        <v>1590</v>
      </c>
      <c r="G1267" s="134" t="s">
        <v>107</v>
      </c>
      <c r="H1267" s="179" t="s">
        <v>1584</v>
      </c>
      <c r="I1267" s="180">
        <v>5.82</v>
      </c>
      <c r="J1267" s="495">
        <v>1</v>
      </c>
      <c r="K1267" s="495">
        <v>1</v>
      </c>
      <c r="L1267" s="531" t="s">
        <v>107</v>
      </c>
      <c r="M1267" s="181"/>
      <c r="N1267" s="182">
        <f t="shared" si="76"/>
        <v>0</v>
      </c>
      <c r="O1267" s="182">
        <f t="shared" si="77"/>
        <v>0</v>
      </c>
      <c r="P1267" s="182"/>
      <c r="Q1267" s="183">
        <f>IF(L1267="nio",0,IF(L1267&gt;0,VLOOKUP(G1267,'3-Productie normen'!A:M,VLOOKUP(L1267,'3-Productie normen'!N:P,2,FALSE),FALSE)))</f>
        <v>0</v>
      </c>
      <c r="R1267" s="183">
        <f t="shared" si="78"/>
        <v>0</v>
      </c>
      <c r="S1267" s="184">
        <f>VLOOKUP(G1267,'3-Productie normen'!A:M,10,FALSE)</f>
        <v>0</v>
      </c>
      <c r="T1267" s="184"/>
      <c r="V1267" s="140">
        <f t="shared" si="79"/>
        <v>0</v>
      </c>
    </row>
    <row r="1268" spans="1:22" ht="14.15" hidden="1" customHeight="1">
      <c r="A1268" s="157">
        <v>48</v>
      </c>
      <c r="B1268" s="177" t="s">
        <v>57</v>
      </c>
      <c r="C1268" s="177"/>
      <c r="D1268" s="142" t="s">
        <v>233</v>
      </c>
      <c r="E1268" s="178" t="s">
        <v>1604</v>
      </c>
      <c r="F1268" s="179" t="s">
        <v>846</v>
      </c>
      <c r="G1268" s="134" t="s">
        <v>107</v>
      </c>
      <c r="H1268" s="179" t="s">
        <v>134</v>
      </c>
      <c r="I1268" s="180">
        <v>9.99</v>
      </c>
      <c r="J1268" s="495">
        <v>1</v>
      </c>
      <c r="K1268" s="495">
        <v>1</v>
      </c>
      <c r="L1268" s="531" t="s">
        <v>107</v>
      </c>
      <c r="M1268" s="181"/>
      <c r="N1268" s="182">
        <f t="shared" si="76"/>
        <v>0</v>
      </c>
      <c r="O1268" s="182">
        <f t="shared" si="77"/>
        <v>0</v>
      </c>
      <c r="P1268" s="182"/>
      <c r="Q1268" s="183">
        <f>IF(L1268="nio",0,IF(L1268&gt;0,VLOOKUP(G1268,'3-Productie normen'!A:M,VLOOKUP(L1268,'3-Productie normen'!N:P,2,FALSE),FALSE)))</f>
        <v>0</v>
      </c>
      <c r="R1268" s="183">
        <f t="shared" si="78"/>
        <v>0</v>
      </c>
      <c r="S1268" s="184">
        <f>VLOOKUP(G1268,'3-Productie normen'!A:M,10,FALSE)</f>
        <v>0</v>
      </c>
      <c r="T1268" s="184"/>
      <c r="V1268" s="140">
        <f t="shared" si="79"/>
        <v>0</v>
      </c>
    </row>
    <row r="1269" spans="1:22" ht="14.15" hidden="1" customHeight="1">
      <c r="A1269" s="157">
        <v>49</v>
      </c>
      <c r="B1269" s="177" t="s">
        <v>57</v>
      </c>
      <c r="C1269" s="177"/>
      <c r="D1269" s="142" t="s">
        <v>233</v>
      </c>
      <c r="E1269" s="178" t="s">
        <v>1605</v>
      </c>
      <c r="F1269" s="179" t="s">
        <v>846</v>
      </c>
      <c r="G1269" s="134" t="s">
        <v>107</v>
      </c>
      <c r="H1269" s="179" t="s">
        <v>1584</v>
      </c>
      <c r="I1269" s="180">
        <v>7.87</v>
      </c>
      <c r="J1269" s="495">
        <v>1</v>
      </c>
      <c r="K1269" s="495">
        <v>1</v>
      </c>
      <c r="L1269" s="531" t="s">
        <v>107</v>
      </c>
      <c r="M1269" s="181"/>
      <c r="N1269" s="182">
        <f t="shared" si="76"/>
        <v>0</v>
      </c>
      <c r="O1269" s="182">
        <f t="shared" si="77"/>
        <v>0</v>
      </c>
      <c r="P1269" s="182"/>
      <c r="Q1269" s="183">
        <f>IF(L1269="nio",0,IF(L1269&gt;0,VLOOKUP(G1269,'3-Productie normen'!A:M,VLOOKUP(L1269,'3-Productie normen'!N:P,2,FALSE),FALSE)))</f>
        <v>0</v>
      </c>
      <c r="R1269" s="183">
        <f t="shared" si="78"/>
        <v>0</v>
      </c>
      <c r="S1269" s="184">
        <f>VLOOKUP(G1269,'3-Productie normen'!A:M,10,FALSE)</f>
        <v>0</v>
      </c>
      <c r="T1269" s="184"/>
      <c r="V1269" s="140">
        <f t="shared" si="79"/>
        <v>0</v>
      </c>
    </row>
    <row r="1270" spans="1:22" ht="14.15" hidden="1" customHeight="1">
      <c r="A1270" s="157">
        <v>50</v>
      </c>
      <c r="B1270" s="177" t="s">
        <v>57</v>
      </c>
      <c r="C1270" s="177"/>
      <c r="D1270" s="142" t="s">
        <v>233</v>
      </c>
      <c r="E1270" s="178" t="s">
        <v>1606</v>
      </c>
      <c r="F1270" s="179" t="s">
        <v>893</v>
      </c>
      <c r="G1270" s="134" t="s">
        <v>107</v>
      </c>
      <c r="H1270" s="179" t="s">
        <v>288</v>
      </c>
      <c r="I1270" s="180">
        <v>4.97</v>
      </c>
      <c r="J1270" s="495">
        <v>1</v>
      </c>
      <c r="K1270" s="495">
        <v>1</v>
      </c>
      <c r="L1270" s="531" t="s">
        <v>107</v>
      </c>
      <c r="M1270" s="181"/>
      <c r="N1270" s="182">
        <f t="shared" si="76"/>
        <v>0</v>
      </c>
      <c r="O1270" s="182">
        <f t="shared" si="77"/>
        <v>0</v>
      </c>
      <c r="P1270" s="182"/>
      <c r="Q1270" s="183">
        <f>IF(L1270="nio",0,IF(L1270&gt;0,VLOOKUP(G1270,'3-Productie normen'!A:M,VLOOKUP(L1270,'3-Productie normen'!N:P,2,FALSE),FALSE)))</f>
        <v>0</v>
      </c>
      <c r="R1270" s="183">
        <f t="shared" si="78"/>
        <v>0</v>
      </c>
      <c r="S1270" s="184">
        <f>VLOOKUP(G1270,'3-Productie normen'!A:M,10,FALSE)</f>
        <v>0</v>
      </c>
      <c r="T1270" s="184"/>
      <c r="V1270" s="140">
        <f t="shared" si="79"/>
        <v>0</v>
      </c>
    </row>
    <row r="1271" spans="1:22" ht="14.15" hidden="1" customHeight="1">
      <c r="A1271" s="157">
        <v>51</v>
      </c>
      <c r="B1271" s="177" t="s">
        <v>57</v>
      </c>
      <c r="C1271" s="177"/>
      <c r="D1271" s="142" t="s">
        <v>233</v>
      </c>
      <c r="E1271" s="178" t="s">
        <v>928</v>
      </c>
      <c r="F1271" s="179" t="s">
        <v>1590</v>
      </c>
      <c r="G1271" s="134" t="s">
        <v>107</v>
      </c>
      <c r="H1271" s="179" t="s">
        <v>1584</v>
      </c>
      <c r="I1271" s="180">
        <v>3.66</v>
      </c>
      <c r="J1271" s="495">
        <v>1</v>
      </c>
      <c r="K1271" s="495">
        <v>1</v>
      </c>
      <c r="L1271" s="531" t="s">
        <v>107</v>
      </c>
      <c r="M1271" s="181"/>
      <c r="N1271" s="182">
        <f t="shared" si="76"/>
        <v>0</v>
      </c>
      <c r="O1271" s="182">
        <f t="shared" si="77"/>
        <v>0</v>
      </c>
      <c r="P1271" s="182"/>
      <c r="Q1271" s="183">
        <f>IF(L1271="nio",0,IF(L1271&gt;0,VLOOKUP(G1271,'3-Productie normen'!A:M,VLOOKUP(L1271,'3-Productie normen'!N:P,2,FALSE),FALSE)))</f>
        <v>0</v>
      </c>
      <c r="R1271" s="183">
        <f t="shared" si="78"/>
        <v>0</v>
      </c>
      <c r="S1271" s="184">
        <f>VLOOKUP(G1271,'3-Productie normen'!A:M,10,FALSE)</f>
        <v>0</v>
      </c>
      <c r="T1271" s="184"/>
      <c r="V1271" s="140">
        <f t="shared" si="79"/>
        <v>0</v>
      </c>
    </row>
    <row r="1272" spans="1:22" ht="14.15" hidden="1" customHeight="1">
      <c r="A1272" s="157">
        <v>52</v>
      </c>
      <c r="B1272" s="177" t="s">
        <v>57</v>
      </c>
      <c r="C1272" s="177"/>
      <c r="D1272" s="142" t="s">
        <v>233</v>
      </c>
      <c r="E1272" s="178" t="s">
        <v>1607</v>
      </c>
      <c r="F1272" s="186" t="s">
        <v>1590</v>
      </c>
      <c r="G1272" s="134" t="s">
        <v>107</v>
      </c>
      <c r="H1272" s="179" t="s">
        <v>1584</v>
      </c>
      <c r="I1272" s="180">
        <v>9.61</v>
      </c>
      <c r="J1272" s="495">
        <v>1</v>
      </c>
      <c r="K1272" s="495">
        <v>1</v>
      </c>
      <c r="L1272" s="531" t="s">
        <v>107</v>
      </c>
      <c r="M1272" s="181"/>
      <c r="N1272" s="182">
        <f t="shared" si="76"/>
        <v>0</v>
      </c>
      <c r="O1272" s="182">
        <f t="shared" si="77"/>
        <v>0</v>
      </c>
      <c r="P1272" s="182"/>
      <c r="Q1272" s="183">
        <f>IF(L1272="nio",0,IF(L1272&gt;0,VLOOKUP(G1272,'3-Productie normen'!A:M,VLOOKUP(L1272,'3-Productie normen'!N:P,2,FALSE),FALSE)))</f>
        <v>0</v>
      </c>
      <c r="R1272" s="183">
        <f t="shared" si="78"/>
        <v>0</v>
      </c>
      <c r="S1272" s="184">
        <f>VLOOKUP(G1272,'3-Productie normen'!A:M,10,FALSE)</f>
        <v>0</v>
      </c>
      <c r="T1272" s="184"/>
      <c r="V1272" s="140">
        <f t="shared" si="79"/>
        <v>0</v>
      </c>
    </row>
    <row r="1273" spans="1:22" ht="14.15" hidden="1" customHeight="1">
      <c r="A1273" s="157">
        <v>53</v>
      </c>
      <c r="B1273" s="177" t="s">
        <v>57</v>
      </c>
      <c r="C1273" s="177"/>
      <c r="D1273" s="142" t="s">
        <v>233</v>
      </c>
      <c r="E1273" s="178" t="s">
        <v>1608</v>
      </c>
      <c r="F1273" s="187" t="s">
        <v>1590</v>
      </c>
      <c r="G1273" s="134" t="s">
        <v>107</v>
      </c>
      <c r="H1273" s="188" t="s">
        <v>1584</v>
      </c>
      <c r="I1273" s="180">
        <v>5.82</v>
      </c>
      <c r="J1273" s="495">
        <v>1</v>
      </c>
      <c r="K1273" s="495">
        <v>1</v>
      </c>
      <c r="L1273" s="531" t="s">
        <v>107</v>
      </c>
      <c r="M1273" s="181"/>
      <c r="N1273" s="182">
        <f t="shared" si="76"/>
        <v>0</v>
      </c>
      <c r="O1273" s="182">
        <f t="shared" si="77"/>
        <v>0</v>
      </c>
      <c r="P1273" s="182"/>
      <c r="Q1273" s="183">
        <f>IF(L1273="nio",0,IF(L1273&gt;0,VLOOKUP(G1273,'3-Productie normen'!A:M,VLOOKUP(L1273,'3-Productie normen'!N:P,2,FALSE),FALSE)))</f>
        <v>0</v>
      </c>
      <c r="R1273" s="183">
        <f t="shared" si="78"/>
        <v>0</v>
      </c>
      <c r="S1273" s="184">
        <f>VLOOKUP(G1273,'3-Productie normen'!A:M,10,FALSE)</f>
        <v>0</v>
      </c>
      <c r="T1273" s="184"/>
      <c r="V1273" s="140">
        <f t="shared" si="79"/>
        <v>0</v>
      </c>
    </row>
    <row r="1274" spans="1:22" ht="14.15" hidden="1" customHeight="1">
      <c r="A1274" s="157">
        <v>54</v>
      </c>
      <c r="B1274" s="177" t="s">
        <v>57</v>
      </c>
      <c r="C1274" s="177"/>
      <c r="D1274" s="192" t="s">
        <v>533</v>
      </c>
      <c r="E1274" s="189" t="s">
        <v>1609</v>
      </c>
      <c r="F1274" s="190" t="s">
        <v>1590</v>
      </c>
      <c r="G1274" s="134" t="s">
        <v>107</v>
      </c>
      <c r="H1274" s="179" t="s">
        <v>1584</v>
      </c>
      <c r="I1274" s="180">
        <v>5.7</v>
      </c>
      <c r="J1274" s="495">
        <v>1</v>
      </c>
      <c r="K1274" s="495">
        <v>1</v>
      </c>
      <c r="L1274" s="531" t="s">
        <v>107</v>
      </c>
      <c r="M1274" s="181"/>
      <c r="N1274" s="182">
        <f t="shared" si="76"/>
        <v>0</v>
      </c>
      <c r="O1274" s="182">
        <f t="shared" si="77"/>
        <v>0</v>
      </c>
      <c r="P1274" s="182"/>
      <c r="Q1274" s="183">
        <f>IF(L1274="nio",0,IF(L1274&gt;0,VLOOKUP(G1274,'3-Productie normen'!A:M,VLOOKUP(L1274,'3-Productie normen'!N:P,2,FALSE),FALSE)))</f>
        <v>0</v>
      </c>
      <c r="R1274" s="183">
        <f t="shared" si="78"/>
        <v>0</v>
      </c>
      <c r="S1274" s="184">
        <f>VLOOKUP(G1274,'3-Productie normen'!A:M,10,FALSE)</f>
        <v>0</v>
      </c>
      <c r="T1274" s="184"/>
      <c r="V1274" s="140">
        <f t="shared" si="79"/>
        <v>0</v>
      </c>
    </row>
    <row r="1275" spans="1:22" ht="14.15" hidden="1" customHeight="1">
      <c r="A1275" s="157">
        <v>55</v>
      </c>
      <c r="B1275" s="177" t="s">
        <v>57</v>
      </c>
      <c r="C1275" s="177"/>
      <c r="D1275" s="142" t="s">
        <v>533</v>
      </c>
      <c r="E1275" s="178" t="s">
        <v>1610</v>
      </c>
      <c r="F1275" s="179" t="s">
        <v>893</v>
      </c>
      <c r="G1275" s="134" t="s">
        <v>107</v>
      </c>
      <c r="H1275" s="179" t="s">
        <v>288</v>
      </c>
      <c r="I1275" s="180">
        <v>4.97</v>
      </c>
      <c r="J1275" s="495">
        <v>1</v>
      </c>
      <c r="K1275" s="495">
        <v>1</v>
      </c>
      <c r="L1275" s="531" t="s">
        <v>107</v>
      </c>
      <c r="M1275" s="181"/>
      <c r="N1275" s="182">
        <f t="shared" si="76"/>
        <v>0</v>
      </c>
      <c r="O1275" s="182">
        <f t="shared" si="77"/>
        <v>0</v>
      </c>
      <c r="P1275" s="182"/>
      <c r="Q1275" s="183">
        <f>IF(L1275="nio",0,IF(L1275&gt;0,VLOOKUP(G1275,'3-Productie normen'!A:M,VLOOKUP(L1275,'3-Productie normen'!N:P,2,FALSE),FALSE)))</f>
        <v>0</v>
      </c>
      <c r="R1275" s="183">
        <f t="shared" si="78"/>
        <v>0</v>
      </c>
      <c r="S1275" s="184">
        <f>VLOOKUP(G1275,'3-Productie normen'!A:M,10,FALSE)</f>
        <v>0</v>
      </c>
      <c r="T1275" s="184"/>
      <c r="V1275" s="140">
        <f t="shared" si="79"/>
        <v>0</v>
      </c>
    </row>
    <row r="1276" spans="1:22" ht="14.15" hidden="1" customHeight="1">
      <c r="A1276" s="157">
        <v>56</v>
      </c>
      <c r="B1276" s="177" t="s">
        <v>57</v>
      </c>
      <c r="C1276" s="177"/>
      <c r="D1276" s="142" t="s">
        <v>533</v>
      </c>
      <c r="E1276" s="178" t="s">
        <v>1611</v>
      </c>
      <c r="F1276" s="137" t="s">
        <v>1590</v>
      </c>
      <c r="G1276" s="134" t="s">
        <v>107</v>
      </c>
      <c r="H1276" s="179" t="s">
        <v>1584</v>
      </c>
      <c r="I1276" s="180">
        <v>3.66</v>
      </c>
      <c r="J1276" s="495">
        <v>1</v>
      </c>
      <c r="K1276" s="495">
        <v>1</v>
      </c>
      <c r="L1276" s="531" t="s">
        <v>107</v>
      </c>
      <c r="M1276" s="181"/>
      <c r="N1276" s="182">
        <f t="shared" si="76"/>
        <v>0</v>
      </c>
      <c r="O1276" s="182">
        <f t="shared" si="77"/>
        <v>0</v>
      </c>
      <c r="P1276" s="182"/>
      <c r="Q1276" s="183">
        <f>IF(L1276="nio",0,IF(L1276&gt;0,VLOOKUP(G1276,'3-Productie normen'!A:M,VLOOKUP(L1276,'3-Productie normen'!N:P,2,FALSE),FALSE)))</f>
        <v>0</v>
      </c>
      <c r="R1276" s="183">
        <f t="shared" si="78"/>
        <v>0</v>
      </c>
      <c r="S1276" s="184">
        <f>VLOOKUP(G1276,'3-Productie normen'!A:M,10,FALSE)</f>
        <v>0</v>
      </c>
      <c r="T1276" s="184"/>
      <c r="V1276" s="140">
        <f t="shared" si="79"/>
        <v>0</v>
      </c>
    </row>
    <row r="1277" spans="1:22" ht="14.15" hidden="1" customHeight="1">
      <c r="A1277" s="157">
        <v>57</v>
      </c>
      <c r="B1277" s="177" t="s">
        <v>57</v>
      </c>
      <c r="C1277" s="177"/>
      <c r="D1277" s="142" t="s">
        <v>533</v>
      </c>
      <c r="E1277" s="178" t="s">
        <v>1612</v>
      </c>
      <c r="F1277" s="137" t="s">
        <v>1590</v>
      </c>
      <c r="G1277" s="134" t="s">
        <v>107</v>
      </c>
      <c r="H1277" s="179" t="s">
        <v>1584</v>
      </c>
      <c r="I1277" s="180">
        <v>9.61</v>
      </c>
      <c r="J1277" s="495">
        <v>1</v>
      </c>
      <c r="K1277" s="495">
        <v>1</v>
      </c>
      <c r="L1277" s="531" t="s">
        <v>107</v>
      </c>
      <c r="M1277" s="181"/>
      <c r="N1277" s="182">
        <f t="shared" si="76"/>
        <v>0</v>
      </c>
      <c r="O1277" s="182">
        <f t="shared" si="77"/>
        <v>0</v>
      </c>
      <c r="P1277" s="182"/>
      <c r="Q1277" s="183">
        <f>IF(L1277="nio",0,IF(L1277&gt;0,VLOOKUP(G1277,'3-Productie normen'!A:M,VLOOKUP(L1277,'3-Productie normen'!N:P,2,FALSE),FALSE)))</f>
        <v>0</v>
      </c>
      <c r="R1277" s="183">
        <f t="shared" si="78"/>
        <v>0</v>
      </c>
      <c r="S1277" s="184">
        <f>VLOOKUP(G1277,'3-Productie normen'!A:M,10,FALSE)</f>
        <v>0</v>
      </c>
      <c r="T1277" s="184"/>
      <c r="V1277" s="140">
        <f t="shared" si="79"/>
        <v>0</v>
      </c>
    </row>
    <row r="1278" spans="1:22" ht="14.15" hidden="1" customHeight="1">
      <c r="A1278" s="157">
        <v>58</v>
      </c>
      <c r="B1278" s="177" t="s">
        <v>57</v>
      </c>
      <c r="C1278" s="177"/>
      <c r="D1278" s="142" t="s">
        <v>533</v>
      </c>
      <c r="E1278" s="178" t="s">
        <v>1613</v>
      </c>
      <c r="F1278" s="137" t="s">
        <v>1590</v>
      </c>
      <c r="G1278" s="134" t="s">
        <v>107</v>
      </c>
      <c r="H1278" s="179" t="s">
        <v>1584</v>
      </c>
      <c r="I1278" s="180">
        <v>5.8</v>
      </c>
      <c r="J1278" s="495">
        <v>1</v>
      </c>
      <c r="K1278" s="495">
        <v>1</v>
      </c>
      <c r="L1278" s="531" t="s">
        <v>107</v>
      </c>
      <c r="M1278" s="181"/>
      <c r="N1278" s="182">
        <f t="shared" si="76"/>
        <v>0</v>
      </c>
      <c r="O1278" s="182">
        <f t="shared" si="77"/>
        <v>0</v>
      </c>
      <c r="P1278" s="182"/>
      <c r="Q1278" s="183">
        <f>IF(L1278="nio",0,IF(L1278&gt;0,VLOOKUP(G1278,'3-Productie normen'!A:M,VLOOKUP(L1278,'3-Productie normen'!N:P,2,FALSE),FALSE)))</f>
        <v>0</v>
      </c>
      <c r="R1278" s="183">
        <f t="shared" si="78"/>
        <v>0</v>
      </c>
      <c r="S1278" s="184">
        <f>VLOOKUP(G1278,'3-Productie normen'!A:M,10,FALSE)</f>
        <v>0</v>
      </c>
      <c r="T1278" s="184"/>
      <c r="V1278" s="140">
        <f t="shared" si="79"/>
        <v>0</v>
      </c>
    </row>
    <row r="1279" spans="1:22" ht="14.15" hidden="1" customHeight="1">
      <c r="A1279" s="157">
        <v>59</v>
      </c>
      <c r="B1279" s="177" t="s">
        <v>57</v>
      </c>
      <c r="C1279" s="177"/>
      <c r="D1279" s="142" t="s">
        <v>533</v>
      </c>
      <c r="E1279" s="178" t="s">
        <v>1614</v>
      </c>
      <c r="F1279" s="137" t="s">
        <v>905</v>
      </c>
      <c r="G1279" s="134" t="s">
        <v>107</v>
      </c>
      <c r="H1279" s="179" t="s">
        <v>491</v>
      </c>
      <c r="I1279" s="180">
        <v>13.48</v>
      </c>
      <c r="J1279" s="495">
        <v>1</v>
      </c>
      <c r="K1279" s="495">
        <v>1</v>
      </c>
      <c r="L1279" s="531" t="s">
        <v>107</v>
      </c>
      <c r="M1279" s="181"/>
      <c r="N1279" s="182">
        <f t="shared" si="76"/>
        <v>0</v>
      </c>
      <c r="O1279" s="182">
        <f t="shared" si="77"/>
        <v>0</v>
      </c>
      <c r="P1279" s="182"/>
      <c r="Q1279" s="183">
        <f>IF(L1279="nio",0,IF(L1279&gt;0,VLOOKUP(G1279,'3-Productie normen'!A:M,VLOOKUP(L1279,'3-Productie normen'!N:P,2,FALSE),FALSE)))</f>
        <v>0</v>
      </c>
      <c r="R1279" s="183">
        <f t="shared" si="78"/>
        <v>0</v>
      </c>
      <c r="S1279" s="184">
        <f>VLOOKUP(G1279,'3-Productie normen'!A:M,10,FALSE)</f>
        <v>0</v>
      </c>
      <c r="T1279" s="184"/>
      <c r="V1279" s="140">
        <f t="shared" si="79"/>
        <v>0</v>
      </c>
    </row>
    <row r="1280" spans="1:22" ht="14.15" hidden="1" customHeight="1">
      <c r="A1280" s="157">
        <v>60</v>
      </c>
      <c r="B1280" s="177" t="s">
        <v>57</v>
      </c>
      <c r="C1280" s="177"/>
      <c r="D1280" s="142" t="s">
        <v>419</v>
      </c>
      <c r="E1280" s="178" t="s">
        <v>1310</v>
      </c>
      <c r="F1280" s="137" t="s">
        <v>1615</v>
      </c>
      <c r="G1280" s="134" t="s">
        <v>107</v>
      </c>
      <c r="H1280" s="179" t="s">
        <v>1584</v>
      </c>
      <c r="I1280" s="180">
        <v>0.87</v>
      </c>
      <c r="J1280" s="495">
        <v>1</v>
      </c>
      <c r="K1280" s="495">
        <v>1</v>
      </c>
      <c r="L1280" s="531" t="s">
        <v>107</v>
      </c>
      <c r="M1280" s="181"/>
      <c r="N1280" s="182">
        <f t="shared" si="76"/>
        <v>0</v>
      </c>
      <c r="O1280" s="182">
        <f t="shared" si="77"/>
        <v>0</v>
      </c>
      <c r="P1280" s="182"/>
      <c r="Q1280" s="183">
        <f>IF(L1280="nio",0,IF(L1280&gt;0,VLOOKUP(G1280,'3-Productie normen'!A:M,VLOOKUP(L1280,'3-Productie normen'!N:P,2,FALSE),FALSE)))</f>
        <v>0</v>
      </c>
      <c r="R1280" s="183">
        <f t="shared" si="78"/>
        <v>0</v>
      </c>
      <c r="S1280" s="184">
        <f>VLOOKUP(G1280,'3-Productie normen'!A:M,10,FALSE)</f>
        <v>0</v>
      </c>
      <c r="T1280" s="184"/>
      <c r="V1280" s="140">
        <f t="shared" si="79"/>
        <v>0</v>
      </c>
    </row>
    <row r="1281" spans="1:22" ht="14.15" hidden="1" customHeight="1">
      <c r="A1281" s="157">
        <v>61</v>
      </c>
      <c r="B1281" s="177" t="s">
        <v>57</v>
      </c>
      <c r="C1281" s="177"/>
      <c r="D1281" s="142" t="s">
        <v>128</v>
      </c>
      <c r="E1281" s="178" t="s">
        <v>1131</v>
      </c>
      <c r="F1281" s="137" t="s">
        <v>451</v>
      </c>
      <c r="G1281" s="137" t="s">
        <v>72</v>
      </c>
      <c r="H1281" s="179" t="s">
        <v>134</v>
      </c>
      <c r="I1281" s="180">
        <v>80.86</v>
      </c>
      <c r="J1281" s="495">
        <v>1</v>
      </c>
      <c r="K1281" s="495">
        <v>1</v>
      </c>
      <c r="L1281" s="181">
        <v>200</v>
      </c>
      <c r="M1281" s="181"/>
      <c r="N1281" s="182" t="e">
        <f t="shared" si="76"/>
        <v>#DIV/0!</v>
      </c>
      <c r="O1281" s="182">
        <f t="shared" si="77"/>
        <v>0</v>
      </c>
      <c r="P1281" s="182"/>
      <c r="Q1281" s="183">
        <f>IF(L1281="nio",0,IF(L1281&gt;0,VLOOKUP(G1281,'3-Productie normen'!A:M,VLOOKUP(L1281,'3-Productie normen'!N:P,2,FALSE),FALSE)))</f>
        <v>0</v>
      </c>
      <c r="R1281" s="183">
        <f t="shared" si="78"/>
        <v>0</v>
      </c>
      <c r="S1281" s="184">
        <f>VLOOKUP(G1281,'3-Productie normen'!A:M,11,FALSE)</f>
        <v>13316.020000000004</v>
      </c>
      <c r="T1281" s="184"/>
      <c r="V1281" s="140">
        <f t="shared" si="79"/>
        <v>16172</v>
      </c>
    </row>
    <row r="1282" spans="1:22" ht="14.15" hidden="1" customHeight="1">
      <c r="A1282" s="157">
        <v>62</v>
      </c>
      <c r="B1282" s="177" t="s">
        <v>57</v>
      </c>
      <c r="C1282" s="177"/>
      <c r="D1282" s="142" t="s">
        <v>128</v>
      </c>
      <c r="E1282" s="178" t="s">
        <v>1132</v>
      </c>
      <c r="F1282" s="137" t="s">
        <v>451</v>
      </c>
      <c r="G1282" s="137" t="s">
        <v>72</v>
      </c>
      <c r="H1282" s="179" t="s">
        <v>134</v>
      </c>
      <c r="I1282" s="180">
        <v>72.819999999999993</v>
      </c>
      <c r="J1282" s="495">
        <v>1</v>
      </c>
      <c r="K1282" s="495">
        <v>1</v>
      </c>
      <c r="L1282" s="181">
        <v>200</v>
      </c>
      <c r="M1282" s="181"/>
      <c r="N1282" s="182" t="e">
        <f t="shared" si="76"/>
        <v>#DIV/0!</v>
      </c>
      <c r="O1282" s="182">
        <f t="shared" si="77"/>
        <v>0</v>
      </c>
      <c r="P1282" s="182"/>
      <c r="Q1282" s="183">
        <f>IF(L1282="nio",0,IF(L1282&gt;0,VLOOKUP(G1282,'3-Productie normen'!A:M,VLOOKUP(L1282,'3-Productie normen'!N:P,2,FALSE),FALSE)))</f>
        <v>0</v>
      </c>
      <c r="R1282" s="183">
        <f t="shared" si="78"/>
        <v>0</v>
      </c>
      <c r="S1282" s="184">
        <f>VLOOKUP(G1282,'3-Productie normen'!A:M,11,FALSE)</f>
        <v>13316.020000000004</v>
      </c>
      <c r="T1282" s="184"/>
      <c r="V1282" s="140">
        <f t="shared" si="79"/>
        <v>14563.999999999998</v>
      </c>
    </row>
    <row r="1283" spans="1:22" ht="14.15" hidden="1" customHeight="1">
      <c r="A1283" s="157">
        <v>63</v>
      </c>
      <c r="B1283" s="177" t="s">
        <v>57</v>
      </c>
      <c r="C1283" s="177"/>
      <c r="D1283" s="142" t="s">
        <v>147</v>
      </c>
      <c r="E1283" s="178" t="s">
        <v>1083</v>
      </c>
      <c r="F1283" s="137" t="s">
        <v>451</v>
      </c>
      <c r="G1283" s="137" t="s">
        <v>72</v>
      </c>
      <c r="H1283" s="179" t="s">
        <v>134</v>
      </c>
      <c r="I1283" s="180">
        <v>99.27</v>
      </c>
      <c r="J1283" s="495">
        <v>1</v>
      </c>
      <c r="K1283" s="495">
        <v>1</v>
      </c>
      <c r="L1283" s="181">
        <v>120</v>
      </c>
      <c r="M1283" s="181"/>
      <c r="N1283" s="182" t="e">
        <f t="shared" si="76"/>
        <v>#DIV/0!</v>
      </c>
      <c r="O1283" s="182">
        <f t="shared" si="77"/>
        <v>0</v>
      </c>
      <c r="P1283" s="182"/>
      <c r="Q1283" s="183">
        <f>IF(L1283="nio",0,IF(L1283&gt;0,VLOOKUP(G1283,'3-Productie normen'!A:M,VLOOKUP(L1283,'3-Productie normen'!N:P,2,FALSE),FALSE)))</f>
        <v>0</v>
      </c>
      <c r="R1283" s="183">
        <f t="shared" si="78"/>
        <v>0</v>
      </c>
      <c r="S1283" s="184">
        <f>VLOOKUP(G1283,'3-Productie normen'!A:M,11,FALSE)</f>
        <v>13316.020000000004</v>
      </c>
      <c r="T1283" s="184"/>
      <c r="V1283" s="140">
        <f t="shared" si="79"/>
        <v>11912.4</v>
      </c>
    </row>
    <row r="1284" spans="1:22" ht="14.15" hidden="1" customHeight="1">
      <c r="A1284" s="157">
        <v>64</v>
      </c>
      <c r="B1284" s="177" t="s">
        <v>57</v>
      </c>
      <c r="C1284" s="177"/>
      <c r="D1284" s="142" t="s">
        <v>147</v>
      </c>
      <c r="E1284" s="178" t="s">
        <v>1084</v>
      </c>
      <c r="F1284" s="137" t="s">
        <v>451</v>
      </c>
      <c r="G1284" s="137" t="s">
        <v>72</v>
      </c>
      <c r="H1284" s="179" t="s">
        <v>134</v>
      </c>
      <c r="I1284" s="180">
        <v>211.83</v>
      </c>
      <c r="J1284" s="495">
        <v>1</v>
      </c>
      <c r="K1284" s="495">
        <v>1</v>
      </c>
      <c r="L1284" s="181">
        <v>120</v>
      </c>
      <c r="M1284" s="181"/>
      <c r="N1284" s="182" t="e">
        <f t="shared" si="76"/>
        <v>#DIV/0!</v>
      </c>
      <c r="O1284" s="182">
        <f t="shared" si="77"/>
        <v>0</v>
      </c>
      <c r="P1284" s="182"/>
      <c r="Q1284" s="183">
        <f>IF(L1284="nio",0,IF(L1284&gt;0,VLOOKUP(G1284,'3-Productie normen'!A:M,VLOOKUP(L1284,'3-Productie normen'!N:P,2,FALSE),FALSE)))</f>
        <v>0</v>
      </c>
      <c r="R1284" s="183">
        <f t="shared" si="78"/>
        <v>0</v>
      </c>
      <c r="S1284" s="184">
        <f>VLOOKUP(G1284,'3-Productie normen'!A:M,11,FALSE)</f>
        <v>13316.020000000004</v>
      </c>
      <c r="T1284" s="184"/>
      <c r="V1284" s="140">
        <f t="shared" si="79"/>
        <v>25419.600000000002</v>
      </c>
    </row>
    <row r="1285" spans="1:22" ht="14.15" hidden="1" customHeight="1">
      <c r="A1285" s="157">
        <v>65</v>
      </c>
      <c r="B1285" s="177" t="s">
        <v>57</v>
      </c>
      <c r="C1285" s="177"/>
      <c r="D1285" s="142" t="s">
        <v>172</v>
      </c>
      <c r="E1285" s="178" t="s">
        <v>1089</v>
      </c>
      <c r="F1285" s="137" t="s">
        <v>451</v>
      </c>
      <c r="G1285" s="137" t="s">
        <v>72</v>
      </c>
      <c r="H1285" s="179" t="s">
        <v>134</v>
      </c>
      <c r="I1285" s="180">
        <v>102.65</v>
      </c>
      <c r="J1285" s="495">
        <v>1</v>
      </c>
      <c r="K1285" s="495">
        <v>1</v>
      </c>
      <c r="L1285" s="181">
        <v>120</v>
      </c>
      <c r="M1285" s="181"/>
      <c r="N1285" s="182" t="e">
        <f t="shared" si="76"/>
        <v>#DIV/0!</v>
      </c>
      <c r="O1285" s="182">
        <f t="shared" si="77"/>
        <v>0</v>
      </c>
      <c r="P1285" s="182"/>
      <c r="Q1285" s="183">
        <f>IF(L1285="nio",0,IF(L1285&gt;0,VLOOKUP(G1285,'3-Productie normen'!A:M,VLOOKUP(L1285,'3-Productie normen'!N:P,2,FALSE),FALSE)))</f>
        <v>0</v>
      </c>
      <c r="R1285" s="183">
        <f t="shared" si="78"/>
        <v>0</v>
      </c>
      <c r="S1285" s="184">
        <f>VLOOKUP(G1285,'3-Productie normen'!A:M,11,FALSE)</f>
        <v>13316.020000000004</v>
      </c>
      <c r="T1285" s="184"/>
      <c r="V1285" s="140">
        <f t="shared" si="79"/>
        <v>12318</v>
      </c>
    </row>
    <row r="1286" spans="1:22" ht="14.15" hidden="1" customHeight="1">
      <c r="A1286" s="157">
        <v>66</v>
      </c>
      <c r="B1286" s="177" t="s">
        <v>57</v>
      </c>
      <c r="C1286" s="177"/>
      <c r="D1286" s="142" t="s">
        <v>172</v>
      </c>
      <c r="E1286" s="178" t="s">
        <v>1090</v>
      </c>
      <c r="F1286" s="137" t="s">
        <v>1616</v>
      </c>
      <c r="G1286" s="137" t="s">
        <v>72</v>
      </c>
      <c r="H1286" s="179" t="s">
        <v>134</v>
      </c>
      <c r="I1286" s="180">
        <v>139.75</v>
      </c>
      <c r="J1286" s="495">
        <v>1</v>
      </c>
      <c r="K1286" s="495">
        <v>1</v>
      </c>
      <c r="L1286" s="181">
        <v>120</v>
      </c>
      <c r="M1286" s="181"/>
      <c r="N1286" s="182" t="e">
        <f t="shared" si="76"/>
        <v>#DIV/0!</v>
      </c>
      <c r="O1286" s="182">
        <f t="shared" si="77"/>
        <v>0</v>
      </c>
      <c r="P1286" s="182"/>
      <c r="Q1286" s="183">
        <f>IF(L1286="nio",0,IF(L1286&gt;0,VLOOKUP(G1286,'3-Productie normen'!A:M,VLOOKUP(L1286,'3-Productie normen'!N:P,2,FALSE),FALSE)))</f>
        <v>0</v>
      </c>
      <c r="R1286" s="183">
        <f t="shared" si="78"/>
        <v>0</v>
      </c>
      <c r="S1286" s="184">
        <f>VLOOKUP(G1286,'3-Productie normen'!A:M,11,FALSE)</f>
        <v>13316.020000000004</v>
      </c>
      <c r="T1286" s="184"/>
      <c r="V1286" s="140">
        <f t="shared" si="79"/>
        <v>16770</v>
      </c>
    </row>
    <row r="1287" spans="1:22" ht="14.15" hidden="1" customHeight="1">
      <c r="A1287" s="157">
        <v>67</v>
      </c>
      <c r="B1287" s="177" t="s">
        <v>57</v>
      </c>
      <c r="C1287" s="177"/>
      <c r="D1287" s="142" t="s">
        <v>521</v>
      </c>
      <c r="E1287" s="178" t="s">
        <v>1617</v>
      </c>
      <c r="F1287" s="137" t="s">
        <v>451</v>
      </c>
      <c r="G1287" s="137" t="s">
        <v>72</v>
      </c>
      <c r="H1287" s="179" t="s">
        <v>134</v>
      </c>
      <c r="I1287" s="180">
        <v>99.81</v>
      </c>
      <c r="J1287" s="495">
        <v>1</v>
      </c>
      <c r="K1287" s="495">
        <v>1</v>
      </c>
      <c r="L1287" s="181">
        <v>120</v>
      </c>
      <c r="M1287" s="181"/>
      <c r="N1287" s="182" t="e">
        <f t="shared" si="76"/>
        <v>#DIV/0!</v>
      </c>
      <c r="O1287" s="182">
        <f t="shared" si="77"/>
        <v>0</v>
      </c>
      <c r="P1287" s="182"/>
      <c r="Q1287" s="183">
        <f>IF(L1287="nio",0,IF(L1287&gt;0,VLOOKUP(G1287,'3-Productie normen'!A:M,VLOOKUP(L1287,'3-Productie normen'!N:P,2,FALSE),FALSE)))</f>
        <v>0</v>
      </c>
      <c r="R1287" s="183">
        <f t="shared" si="78"/>
        <v>0</v>
      </c>
      <c r="S1287" s="184">
        <f>VLOOKUP(G1287,'3-Productie normen'!A:M,11,FALSE)</f>
        <v>13316.020000000004</v>
      </c>
      <c r="T1287" s="184"/>
      <c r="V1287" s="140">
        <f t="shared" si="79"/>
        <v>11977.2</v>
      </c>
    </row>
    <row r="1288" spans="1:22" ht="14.15" hidden="1" customHeight="1">
      <c r="A1288" s="157">
        <v>68</v>
      </c>
      <c r="B1288" s="177" t="s">
        <v>57</v>
      </c>
      <c r="C1288" s="177"/>
      <c r="D1288" s="142" t="s">
        <v>521</v>
      </c>
      <c r="E1288" s="178" t="s">
        <v>1618</v>
      </c>
      <c r="F1288" s="137" t="s">
        <v>451</v>
      </c>
      <c r="G1288" s="137" t="s">
        <v>72</v>
      </c>
      <c r="H1288" s="179" t="s">
        <v>134</v>
      </c>
      <c r="I1288" s="180">
        <v>33.200000000000003</v>
      </c>
      <c r="J1288" s="495">
        <v>1</v>
      </c>
      <c r="K1288" s="495">
        <v>1</v>
      </c>
      <c r="L1288" s="181">
        <v>120</v>
      </c>
      <c r="M1288" s="181"/>
      <c r="N1288" s="182" t="e">
        <f t="shared" si="76"/>
        <v>#DIV/0!</v>
      </c>
      <c r="O1288" s="182">
        <f t="shared" si="77"/>
        <v>0</v>
      </c>
      <c r="P1288" s="182"/>
      <c r="Q1288" s="183">
        <f>IF(L1288="nio",0,IF(L1288&gt;0,VLOOKUP(G1288,'3-Productie normen'!A:M,VLOOKUP(L1288,'3-Productie normen'!N:P,2,FALSE),FALSE)))</f>
        <v>0</v>
      </c>
      <c r="R1288" s="183">
        <f t="shared" si="78"/>
        <v>0</v>
      </c>
      <c r="S1288" s="184">
        <f>VLOOKUP(G1288,'3-Productie normen'!A:M,11,FALSE)</f>
        <v>13316.020000000004</v>
      </c>
      <c r="T1288" s="184"/>
      <c r="V1288" s="140">
        <f t="shared" si="79"/>
        <v>3984.0000000000005</v>
      </c>
    </row>
    <row r="1289" spans="1:22" ht="14.15" hidden="1" customHeight="1">
      <c r="A1289" s="157">
        <v>69</v>
      </c>
      <c r="B1289" s="177" t="s">
        <v>57</v>
      </c>
      <c r="C1289" s="177"/>
      <c r="D1289" s="142" t="s">
        <v>521</v>
      </c>
      <c r="E1289" s="178" t="s">
        <v>1619</v>
      </c>
      <c r="F1289" s="137" t="s">
        <v>451</v>
      </c>
      <c r="G1289" s="137" t="s">
        <v>72</v>
      </c>
      <c r="H1289" s="179" t="s">
        <v>134</v>
      </c>
      <c r="I1289" s="180">
        <v>154.16</v>
      </c>
      <c r="J1289" s="495">
        <v>1</v>
      </c>
      <c r="K1289" s="495">
        <v>1</v>
      </c>
      <c r="L1289" s="181">
        <v>120</v>
      </c>
      <c r="M1289" s="181"/>
      <c r="N1289" s="182" t="e">
        <f t="shared" ref="N1289:N1352" si="80">IF(L1289="nio",0,IF(L1289&gt;0,L1289*I1289/Q1289,0))*J1289</f>
        <v>#DIV/0!</v>
      </c>
      <c r="O1289" s="182">
        <f t="shared" ref="O1289:O1352" si="81">IF(M1289&gt;0,M1289*I1289/R1289,0)*K1289</f>
        <v>0</v>
      </c>
      <c r="P1289" s="182"/>
      <c r="Q1289" s="183">
        <f>IF(L1289="nio",0,IF(L1289&gt;0,VLOOKUP(G1289,'3-Productie normen'!A:M,VLOOKUP(L1289,'3-Productie normen'!N:P,2,FALSE),FALSE)))</f>
        <v>0</v>
      </c>
      <c r="R1289" s="183">
        <f t="shared" ref="R1289:R1352" si="82">IF(M1289&gt;0,Q1289*$R$7,0)</f>
        <v>0</v>
      </c>
      <c r="S1289" s="184">
        <f>VLOOKUP(G1289,'3-Productie normen'!A:M,11,FALSE)</f>
        <v>13316.020000000004</v>
      </c>
      <c r="T1289" s="184"/>
      <c r="V1289" s="140">
        <f t="shared" ref="V1289:V1352" si="83">SUM(L1289:M1289)*I1289</f>
        <v>18499.2</v>
      </c>
    </row>
    <row r="1290" spans="1:22" ht="14.15" hidden="1" customHeight="1">
      <c r="A1290" s="157">
        <v>70</v>
      </c>
      <c r="B1290" s="177" t="s">
        <v>57</v>
      </c>
      <c r="C1290" s="177"/>
      <c r="D1290" s="142" t="s">
        <v>203</v>
      </c>
      <c r="E1290" s="178" t="s">
        <v>1102</v>
      </c>
      <c r="F1290" s="137" t="s">
        <v>1093</v>
      </c>
      <c r="G1290" s="137" t="s">
        <v>72</v>
      </c>
      <c r="H1290" s="179" t="s">
        <v>134</v>
      </c>
      <c r="I1290" s="180">
        <v>79.78</v>
      </c>
      <c r="J1290" s="495">
        <v>1</v>
      </c>
      <c r="K1290" s="495">
        <v>1</v>
      </c>
      <c r="L1290" s="181">
        <v>120</v>
      </c>
      <c r="M1290" s="181"/>
      <c r="N1290" s="182" t="e">
        <f t="shared" si="80"/>
        <v>#DIV/0!</v>
      </c>
      <c r="O1290" s="182">
        <f t="shared" si="81"/>
        <v>0</v>
      </c>
      <c r="P1290" s="182"/>
      <c r="Q1290" s="183">
        <f>IF(L1290="nio",0,IF(L1290&gt;0,VLOOKUP(G1290,'3-Productie normen'!A:M,VLOOKUP(L1290,'3-Productie normen'!N:P,2,FALSE),FALSE)))</f>
        <v>0</v>
      </c>
      <c r="R1290" s="183">
        <f t="shared" si="82"/>
        <v>0</v>
      </c>
      <c r="S1290" s="184">
        <f>VLOOKUP(G1290,'3-Productie normen'!A:M,11,FALSE)</f>
        <v>13316.020000000004</v>
      </c>
      <c r="T1290" s="184"/>
      <c r="V1290" s="140">
        <f t="shared" si="83"/>
        <v>9573.6</v>
      </c>
    </row>
    <row r="1291" spans="1:22" ht="14.15" hidden="1" customHeight="1">
      <c r="A1291" s="157">
        <v>71</v>
      </c>
      <c r="B1291" s="177" t="s">
        <v>57</v>
      </c>
      <c r="C1291" s="177"/>
      <c r="D1291" s="142" t="s">
        <v>203</v>
      </c>
      <c r="E1291" s="178" t="s">
        <v>1620</v>
      </c>
      <c r="F1291" s="137" t="s">
        <v>1093</v>
      </c>
      <c r="G1291" s="137" t="s">
        <v>72</v>
      </c>
      <c r="H1291" s="179" t="s">
        <v>134</v>
      </c>
      <c r="I1291" s="180">
        <v>22.54</v>
      </c>
      <c r="J1291" s="495">
        <v>1</v>
      </c>
      <c r="K1291" s="495">
        <v>1</v>
      </c>
      <c r="L1291" s="181">
        <v>120</v>
      </c>
      <c r="M1291" s="181"/>
      <c r="N1291" s="182" t="e">
        <f t="shared" si="80"/>
        <v>#DIV/0!</v>
      </c>
      <c r="O1291" s="182">
        <f t="shared" si="81"/>
        <v>0</v>
      </c>
      <c r="P1291" s="182"/>
      <c r="Q1291" s="183">
        <f>IF(L1291="nio",0,IF(L1291&gt;0,VLOOKUP(G1291,'3-Productie normen'!A:M,VLOOKUP(L1291,'3-Productie normen'!N:P,2,FALSE),FALSE)))</f>
        <v>0</v>
      </c>
      <c r="R1291" s="183">
        <f t="shared" si="82"/>
        <v>0</v>
      </c>
      <c r="S1291" s="184">
        <f>VLOOKUP(G1291,'3-Productie normen'!A:M,11,FALSE)</f>
        <v>13316.020000000004</v>
      </c>
      <c r="T1291" s="184"/>
      <c r="V1291" s="140">
        <f t="shared" si="83"/>
        <v>2704.7999999999997</v>
      </c>
    </row>
    <row r="1292" spans="1:22" ht="14.15" hidden="1" customHeight="1">
      <c r="A1292" s="157">
        <v>72</v>
      </c>
      <c r="B1292" s="177" t="s">
        <v>57</v>
      </c>
      <c r="C1292" s="177"/>
      <c r="D1292" s="142" t="s">
        <v>213</v>
      </c>
      <c r="E1292" s="178" t="s">
        <v>1621</v>
      </c>
      <c r="F1292" s="137" t="s">
        <v>451</v>
      </c>
      <c r="G1292" s="137" t="s">
        <v>72</v>
      </c>
      <c r="H1292" s="179" t="s">
        <v>1522</v>
      </c>
      <c r="I1292" s="180">
        <v>30.89</v>
      </c>
      <c r="J1292" s="495">
        <v>1</v>
      </c>
      <c r="K1292" s="495">
        <v>1</v>
      </c>
      <c r="L1292" s="181">
        <v>200</v>
      </c>
      <c r="M1292" s="181"/>
      <c r="N1292" s="182" t="e">
        <f t="shared" si="80"/>
        <v>#DIV/0!</v>
      </c>
      <c r="O1292" s="182">
        <f t="shared" si="81"/>
        <v>0</v>
      </c>
      <c r="P1292" s="182"/>
      <c r="Q1292" s="183">
        <f>IF(L1292="nio",0,IF(L1292&gt;0,VLOOKUP(G1292,'3-Productie normen'!A:M,VLOOKUP(L1292,'3-Productie normen'!N:P,2,FALSE),FALSE)))</f>
        <v>0</v>
      </c>
      <c r="R1292" s="183">
        <f t="shared" si="82"/>
        <v>0</v>
      </c>
      <c r="S1292" s="184">
        <f>VLOOKUP(G1292,'3-Productie normen'!A:M,11,FALSE)</f>
        <v>13316.020000000004</v>
      </c>
      <c r="T1292" s="184"/>
      <c r="V1292" s="140">
        <f t="shared" si="83"/>
        <v>6178</v>
      </c>
    </row>
    <row r="1293" spans="1:22" ht="14.15" hidden="1" customHeight="1">
      <c r="A1293" s="157">
        <v>73</v>
      </c>
      <c r="B1293" s="177" t="s">
        <v>57</v>
      </c>
      <c r="C1293" s="177"/>
      <c r="D1293" s="142" t="s">
        <v>213</v>
      </c>
      <c r="E1293" s="178" t="s">
        <v>1622</v>
      </c>
      <c r="F1293" s="137" t="s">
        <v>451</v>
      </c>
      <c r="G1293" s="137" t="s">
        <v>72</v>
      </c>
      <c r="H1293" s="179" t="s">
        <v>1522</v>
      </c>
      <c r="I1293" s="180">
        <v>41.52</v>
      </c>
      <c r="J1293" s="495">
        <v>1</v>
      </c>
      <c r="K1293" s="495">
        <v>1</v>
      </c>
      <c r="L1293" s="181">
        <v>200</v>
      </c>
      <c r="M1293" s="181"/>
      <c r="N1293" s="182" t="e">
        <f t="shared" si="80"/>
        <v>#DIV/0!</v>
      </c>
      <c r="O1293" s="182">
        <f t="shared" si="81"/>
        <v>0</v>
      </c>
      <c r="P1293" s="182"/>
      <c r="Q1293" s="183">
        <f>IF(L1293="nio",0,IF(L1293&gt;0,VLOOKUP(G1293,'3-Productie normen'!A:M,VLOOKUP(L1293,'3-Productie normen'!N:P,2,FALSE),FALSE)))</f>
        <v>0</v>
      </c>
      <c r="R1293" s="183">
        <f t="shared" si="82"/>
        <v>0</v>
      </c>
      <c r="S1293" s="184">
        <f>VLOOKUP(G1293,'3-Productie normen'!A:M,11,FALSE)</f>
        <v>13316.020000000004</v>
      </c>
      <c r="T1293" s="184"/>
      <c r="V1293" s="140">
        <f t="shared" si="83"/>
        <v>8304</v>
      </c>
    </row>
    <row r="1294" spans="1:22" ht="14.15" hidden="1" customHeight="1">
      <c r="A1294" s="157">
        <v>74</v>
      </c>
      <c r="B1294" s="177" t="s">
        <v>57</v>
      </c>
      <c r="C1294" s="177"/>
      <c r="D1294" s="142" t="s">
        <v>219</v>
      </c>
      <c r="E1294" s="178" t="s">
        <v>1106</v>
      </c>
      <c r="F1294" s="137" t="s">
        <v>451</v>
      </c>
      <c r="G1294" s="137" t="s">
        <v>72</v>
      </c>
      <c r="H1294" s="179" t="s">
        <v>1404</v>
      </c>
      <c r="I1294" s="180">
        <v>27.4</v>
      </c>
      <c r="J1294" s="495">
        <v>1</v>
      </c>
      <c r="K1294" s="495">
        <v>1</v>
      </c>
      <c r="L1294" s="181">
        <v>120</v>
      </c>
      <c r="M1294" s="181"/>
      <c r="N1294" s="182" t="e">
        <f t="shared" si="80"/>
        <v>#DIV/0!</v>
      </c>
      <c r="O1294" s="182">
        <f t="shared" si="81"/>
        <v>0</v>
      </c>
      <c r="P1294" s="182"/>
      <c r="Q1294" s="183">
        <f>IF(L1294="nio",0,IF(L1294&gt;0,VLOOKUP(G1294,'3-Productie normen'!A:M,VLOOKUP(L1294,'3-Productie normen'!N:P,2,FALSE),FALSE)))</f>
        <v>0</v>
      </c>
      <c r="R1294" s="183">
        <f t="shared" si="82"/>
        <v>0</v>
      </c>
      <c r="S1294" s="184">
        <f>VLOOKUP(G1294,'3-Productie normen'!A:M,11,FALSE)</f>
        <v>13316.020000000004</v>
      </c>
      <c r="T1294" s="184"/>
      <c r="V1294" s="140">
        <f t="shared" si="83"/>
        <v>3288</v>
      </c>
    </row>
    <row r="1295" spans="1:22" ht="14.15" hidden="1" customHeight="1">
      <c r="A1295" s="157">
        <v>75</v>
      </c>
      <c r="B1295" s="177" t="s">
        <v>57</v>
      </c>
      <c r="C1295" s="177"/>
      <c r="D1295" s="142" t="s">
        <v>219</v>
      </c>
      <c r="E1295" s="178" t="s">
        <v>1106</v>
      </c>
      <c r="F1295" s="137" t="s">
        <v>451</v>
      </c>
      <c r="G1295" s="137" t="s">
        <v>72</v>
      </c>
      <c r="H1295" s="179" t="s">
        <v>134</v>
      </c>
      <c r="I1295" s="180">
        <v>218.56</v>
      </c>
      <c r="J1295" s="495">
        <v>1</v>
      </c>
      <c r="K1295" s="495">
        <v>1</v>
      </c>
      <c r="L1295" s="181">
        <v>120</v>
      </c>
      <c r="M1295" s="181"/>
      <c r="N1295" s="182" t="e">
        <f t="shared" si="80"/>
        <v>#DIV/0!</v>
      </c>
      <c r="O1295" s="182">
        <f t="shared" si="81"/>
        <v>0</v>
      </c>
      <c r="P1295" s="182"/>
      <c r="Q1295" s="183">
        <f>IF(L1295="nio",0,IF(L1295&gt;0,VLOOKUP(G1295,'3-Productie normen'!A:M,VLOOKUP(L1295,'3-Productie normen'!N:P,2,FALSE),FALSE)))</f>
        <v>0</v>
      </c>
      <c r="R1295" s="183">
        <f t="shared" si="82"/>
        <v>0</v>
      </c>
      <c r="S1295" s="184">
        <f>VLOOKUP(G1295,'3-Productie normen'!A:M,11,FALSE)</f>
        <v>13316.020000000004</v>
      </c>
      <c r="T1295" s="184"/>
      <c r="V1295" s="140">
        <f t="shared" si="83"/>
        <v>26227.200000000001</v>
      </c>
    </row>
    <row r="1296" spans="1:22" ht="14.15" hidden="1" customHeight="1">
      <c r="A1296" s="157">
        <v>76</v>
      </c>
      <c r="B1296" s="177" t="s">
        <v>57</v>
      </c>
      <c r="C1296" s="177"/>
      <c r="D1296" s="142" t="s">
        <v>219</v>
      </c>
      <c r="E1296" s="178" t="s">
        <v>1623</v>
      </c>
      <c r="F1296" s="137" t="s">
        <v>1624</v>
      </c>
      <c r="G1296" s="134" t="s">
        <v>107</v>
      </c>
      <c r="H1296" s="179" t="s">
        <v>491</v>
      </c>
      <c r="I1296" s="180">
        <v>189.57</v>
      </c>
      <c r="J1296" s="495">
        <v>1</v>
      </c>
      <c r="K1296" s="495">
        <v>1</v>
      </c>
      <c r="L1296" s="531" t="s">
        <v>107</v>
      </c>
      <c r="M1296" s="181"/>
      <c r="N1296" s="182">
        <f t="shared" si="80"/>
        <v>0</v>
      </c>
      <c r="O1296" s="182">
        <f t="shared" si="81"/>
        <v>0</v>
      </c>
      <c r="P1296" s="182"/>
      <c r="Q1296" s="183">
        <f>IF(L1296="nio",0,IF(L1296&gt;0,VLOOKUP(G1296,'3-Productie normen'!A:M,VLOOKUP(L1296,'3-Productie normen'!N:P,2,FALSE),FALSE)))</f>
        <v>0</v>
      </c>
      <c r="R1296" s="183">
        <f t="shared" si="82"/>
        <v>0</v>
      </c>
      <c r="S1296" s="184">
        <f>VLOOKUP(G1296,'3-Productie normen'!A:M,10,FALSE)</f>
        <v>0</v>
      </c>
      <c r="T1296" s="184"/>
      <c r="V1296" s="140">
        <f t="shared" si="83"/>
        <v>0</v>
      </c>
    </row>
    <row r="1297" spans="1:22" ht="14.15" hidden="1" customHeight="1">
      <c r="A1297" s="157">
        <v>77</v>
      </c>
      <c r="B1297" s="177" t="s">
        <v>57</v>
      </c>
      <c r="C1297" s="177"/>
      <c r="D1297" s="142" t="s">
        <v>219</v>
      </c>
      <c r="E1297" s="178" t="s">
        <v>1107</v>
      </c>
      <c r="F1297" s="137" t="s">
        <v>451</v>
      </c>
      <c r="G1297" s="137" t="s">
        <v>72</v>
      </c>
      <c r="H1297" s="179" t="s">
        <v>134</v>
      </c>
      <c r="I1297" s="180">
        <v>159.16</v>
      </c>
      <c r="J1297" s="495">
        <v>1</v>
      </c>
      <c r="K1297" s="495">
        <v>1</v>
      </c>
      <c r="L1297" s="181">
        <v>120</v>
      </c>
      <c r="M1297" s="181"/>
      <c r="N1297" s="182" t="e">
        <f t="shared" si="80"/>
        <v>#DIV/0!</v>
      </c>
      <c r="O1297" s="182">
        <f t="shared" si="81"/>
        <v>0</v>
      </c>
      <c r="P1297" s="182"/>
      <c r="Q1297" s="183">
        <f>IF(L1297="nio",0,IF(L1297&gt;0,VLOOKUP(G1297,'3-Productie normen'!A:M,VLOOKUP(L1297,'3-Productie normen'!N:P,2,FALSE),FALSE)))</f>
        <v>0</v>
      </c>
      <c r="R1297" s="183">
        <f t="shared" si="82"/>
        <v>0</v>
      </c>
      <c r="S1297" s="184">
        <f>VLOOKUP(G1297,'3-Productie normen'!A:M,11,FALSE)</f>
        <v>13316.020000000004</v>
      </c>
      <c r="T1297" s="184"/>
      <c r="V1297" s="140">
        <f t="shared" si="83"/>
        <v>19099.2</v>
      </c>
    </row>
    <row r="1298" spans="1:22" ht="14.15" hidden="1" customHeight="1">
      <c r="A1298" s="157">
        <v>78</v>
      </c>
      <c r="B1298" s="177" t="s">
        <v>57</v>
      </c>
      <c r="C1298" s="177"/>
      <c r="D1298" s="142" t="s">
        <v>219</v>
      </c>
      <c r="E1298" s="178" t="s">
        <v>1110</v>
      </c>
      <c r="F1298" s="137" t="s">
        <v>451</v>
      </c>
      <c r="G1298" s="137" t="s">
        <v>72</v>
      </c>
      <c r="H1298" s="179" t="s">
        <v>134</v>
      </c>
      <c r="I1298" s="180">
        <v>9.36</v>
      </c>
      <c r="J1298" s="495">
        <v>1</v>
      </c>
      <c r="K1298" s="495">
        <v>1</v>
      </c>
      <c r="L1298" s="181">
        <v>120</v>
      </c>
      <c r="M1298" s="181"/>
      <c r="N1298" s="182" t="e">
        <f t="shared" si="80"/>
        <v>#DIV/0!</v>
      </c>
      <c r="O1298" s="182">
        <f t="shared" si="81"/>
        <v>0</v>
      </c>
      <c r="P1298" s="182"/>
      <c r="Q1298" s="183">
        <f>IF(L1298="nio",0,IF(L1298&gt;0,VLOOKUP(G1298,'3-Productie normen'!A:M,VLOOKUP(L1298,'3-Productie normen'!N:P,2,FALSE),FALSE)))</f>
        <v>0</v>
      </c>
      <c r="R1298" s="183">
        <f t="shared" si="82"/>
        <v>0</v>
      </c>
      <c r="S1298" s="184">
        <f>VLOOKUP(G1298,'3-Productie normen'!A:M,11,FALSE)</f>
        <v>13316.020000000004</v>
      </c>
      <c r="T1298" s="184"/>
      <c r="V1298" s="140">
        <f t="shared" si="83"/>
        <v>1123.1999999999998</v>
      </c>
    </row>
    <row r="1299" spans="1:22" ht="14.15" hidden="1" customHeight="1">
      <c r="A1299" s="157">
        <v>79</v>
      </c>
      <c r="B1299" s="177" t="s">
        <v>57</v>
      </c>
      <c r="C1299" s="177"/>
      <c r="D1299" s="142" t="s">
        <v>233</v>
      </c>
      <c r="E1299" s="178" t="s">
        <v>1111</v>
      </c>
      <c r="F1299" s="137" t="s">
        <v>451</v>
      </c>
      <c r="G1299" s="137" t="s">
        <v>72</v>
      </c>
      <c r="H1299" s="179" t="s">
        <v>134</v>
      </c>
      <c r="I1299" s="180">
        <v>175.95</v>
      </c>
      <c r="J1299" s="495">
        <v>1</v>
      </c>
      <c r="K1299" s="495">
        <v>1</v>
      </c>
      <c r="L1299" s="181">
        <v>120</v>
      </c>
      <c r="M1299" s="181"/>
      <c r="N1299" s="182" t="e">
        <f t="shared" si="80"/>
        <v>#DIV/0!</v>
      </c>
      <c r="O1299" s="182">
        <f t="shared" si="81"/>
        <v>0</v>
      </c>
      <c r="P1299" s="182"/>
      <c r="Q1299" s="183">
        <f>IF(L1299="nio",0,IF(L1299&gt;0,VLOOKUP(G1299,'3-Productie normen'!A:M,VLOOKUP(L1299,'3-Productie normen'!N:P,2,FALSE),FALSE)))</f>
        <v>0</v>
      </c>
      <c r="R1299" s="183">
        <f t="shared" si="82"/>
        <v>0</v>
      </c>
      <c r="S1299" s="184">
        <f>VLOOKUP(G1299,'3-Productie normen'!A:M,11,FALSE)</f>
        <v>13316.020000000004</v>
      </c>
      <c r="T1299" s="184"/>
      <c r="V1299" s="140">
        <f t="shared" si="83"/>
        <v>21114</v>
      </c>
    </row>
    <row r="1300" spans="1:22" ht="14.15" hidden="1" customHeight="1">
      <c r="A1300" s="157">
        <v>80</v>
      </c>
      <c r="B1300" s="177" t="s">
        <v>57</v>
      </c>
      <c r="C1300" s="177"/>
      <c r="D1300" s="142" t="s">
        <v>233</v>
      </c>
      <c r="E1300" s="178" t="s">
        <v>1625</v>
      </c>
      <c r="F1300" s="137" t="s">
        <v>1616</v>
      </c>
      <c r="G1300" s="137" t="s">
        <v>72</v>
      </c>
      <c r="H1300" s="179" t="s">
        <v>134</v>
      </c>
      <c r="I1300" s="180">
        <v>205.45</v>
      </c>
      <c r="J1300" s="495">
        <v>1</v>
      </c>
      <c r="K1300" s="495">
        <v>1</v>
      </c>
      <c r="L1300" s="181">
        <v>120</v>
      </c>
      <c r="M1300" s="181"/>
      <c r="N1300" s="182" t="e">
        <f t="shared" si="80"/>
        <v>#DIV/0!</v>
      </c>
      <c r="O1300" s="182">
        <f t="shared" si="81"/>
        <v>0</v>
      </c>
      <c r="P1300" s="182"/>
      <c r="Q1300" s="183">
        <f>IF(L1300="nio",0,IF(L1300&gt;0,VLOOKUP(G1300,'3-Productie normen'!A:M,VLOOKUP(L1300,'3-Productie normen'!N:P,2,FALSE),FALSE)))</f>
        <v>0</v>
      </c>
      <c r="R1300" s="183">
        <f t="shared" si="82"/>
        <v>0</v>
      </c>
      <c r="S1300" s="184">
        <f>VLOOKUP(G1300,'3-Productie normen'!A:M,11,FALSE)</f>
        <v>13316.020000000004</v>
      </c>
      <c r="T1300" s="184"/>
      <c r="V1300" s="140">
        <f t="shared" si="83"/>
        <v>24654</v>
      </c>
    </row>
    <row r="1301" spans="1:22" ht="14.15" hidden="1" customHeight="1">
      <c r="A1301" s="157">
        <v>81</v>
      </c>
      <c r="B1301" s="177" t="s">
        <v>57</v>
      </c>
      <c r="C1301" s="177"/>
      <c r="D1301" s="142" t="s">
        <v>233</v>
      </c>
      <c r="E1301" s="178" t="s">
        <v>1626</v>
      </c>
      <c r="F1301" s="137" t="s">
        <v>1627</v>
      </c>
      <c r="G1301" s="137" t="s">
        <v>72</v>
      </c>
      <c r="H1301" s="179" t="s">
        <v>134</v>
      </c>
      <c r="I1301" s="180">
        <v>163.69999999999999</v>
      </c>
      <c r="J1301" s="495">
        <v>1</v>
      </c>
      <c r="K1301" s="495">
        <v>1</v>
      </c>
      <c r="L1301" s="181">
        <v>120</v>
      </c>
      <c r="M1301" s="181"/>
      <c r="N1301" s="182" t="e">
        <f t="shared" si="80"/>
        <v>#DIV/0!</v>
      </c>
      <c r="O1301" s="182">
        <f t="shared" si="81"/>
        <v>0</v>
      </c>
      <c r="P1301" s="182"/>
      <c r="Q1301" s="183">
        <f>IF(L1301="nio",0,IF(L1301&gt;0,VLOOKUP(G1301,'3-Productie normen'!A:M,VLOOKUP(L1301,'3-Productie normen'!N:P,2,FALSE),FALSE)))</f>
        <v>0</v>
      </c>
      <c r="R1301" s="183">
        <f t="shared" si="82"/>
        <v>0</v>
      </c>
      <c r="S1301" s="184">
        <f>VLOOKUP(G1301,'3-Productie normen'!A:M,11,FALSE)</f>
        <v>13316.020000000004</v>
      </c>
      <c r="T1301" s="184"/>
      <c r="V1301" s="140">
        <f t="shared" si="83"/>
        <v>19644</v>
      </c>
    </row>
    <row r="1302" spans="1:22" ht="14.15" hidden="1" customHeight="1">
      <c r="A1302" s="157">
        <v>82</v>
      </c>
      <c r="B1302" s="177" t="s">
        <v>57</v>
      </c>
      <c r="C1302" s="177"/>
      <c r="D1302" s="142" t="s">
        <v>233</v>
      </c>
      <c r="E1302" s="178" t="s">
        <v>1628</v>
      </c>
      <c r="F1302" s="137" t="s">
        <v>451</v>
      </c>
      <c r="G1302" s="137" t="s">
        <v>72</v>
      </c>
      <c r="H1302" s="179" t="s">
        <v>134</v>
      </c>
      <c r="I1302" s="180">
        <v>11.45</v>
      </c>
      <c r="J1302" s="495">
        <v>1</v>
      </c>
      <c r="K1302" s="495">
        <v>1</v>
      </c>
      <c r="L1302" s="181">
        <v>120</v>
      </c>
      <c r="M1302" s="181"/>
      <c r="N1302" s="182" t="e">
        <f t="shared" si="80"/>
        <v>#DIV/0!</v>
      </c>
      <c r="O1302" s="182">
        <f t="shared" si="81"/>
        <v>0</v>
      </c>
      <c r="P1302" s="182"/>
      <c r="Q1302" s="183">
        <f>IF(L1302="nio",0,IF(L1302&gt;0,VLOOKUP(G1302,'3-Productie normen'!A:M,VLOOKUP(L1302,'3-Productie normen'!N:P,2,FALSE),FALSE)))</f>
        <v>0</v>
      </c>
      <c r="R1302" s="183">
        <f t="shared" si="82"/>
        <v>0</v>
      </c>
      <c r="S1302" s="184">
        <f>VLOOKUP(G1302,'3-Productie normen'!A:M,11,FALSE)</f>
        <v>13316.020000000004</v>
      </c>
      <c r="T1302" s="184"/>
      <c r="V1302" s="140">
        <f t="shared" si="83"/>
        <v>1374</v>
      </c>
    </row>
    <row r="1303" spans="1:22" ht="14.15" hidden="1" customHeight="1">
      <c r="A1303" s="157">
        <v>83</v>
      </c>
      <c r="B1303" s="177" t="s">
        <v>57</v>
      </c>
      <c r="C1303" s="177"/>
      <c r="D1303" s="142" t="s">
        <v>533</v>
      </c>
      <c r="E1303" s="178" t="s">
        <v>1629</v>
      </c>
      <c r="F1303" s="137" t="s">
        <v>451</v>
      </c>
      <c r="G1303" s="137" t="s">
        <v>72</v>
      </c>
      <c r="H1303" s="179" t="s">
        <v>134</v>
      </c>
      <c r="I1303" s="180">
        <v>166.88</v>
      </c>
      <c r="J1303" s="495">
        <v>1</v>
      </c>
      <c r="K1303" s="495">
        <v>1</v>
      </c>
      <c r="L1303" s="181">
        <v>120</v>
      </c>
      <c r="M1303" s="181"/>
      <c r="N1303" s="182" t="e">
        <f t="shared" si="80"/>
        <v>#DIV/0!</v>
      </c>
      <c r="O1303" s="182">
        <f t="shared" si="81"/>
        <v>0</v>
      </c>
      <c r="P1303" s="182"/>
      <c r="Q1303" s="183">
        <f>IF(L1303="nio",0,IF(L1303&gt;0,VLOOKUP(G1303,'3-Productie normen'!A:M,VLOOKUP(L1303,'3-Productie normen'!N:P,2,FALSE),FALSE)))</f>
        <v>0</v>
      </c>
      <c r="R1303" s="183">
        <f t="shared" si="82"/>
        <v>0</v>
      </c>
      <c r="S1303" s="184">
        <f>VLOOKUP(G1303,'3-Productie normen'!A:M,11,FALSE)</f>
        <v>13316.020000000004</v>
      </c>
      <c r="T1303" s="184"/>
      <c r="V1303" s="140">
        <f t="shared" si="83"/>
        <v>20025.599999999999</v>
      </c>
    </row>
    <row r="1304" spans="1:22" ht="14.15" hidden="1" customHeight="1">
      <c r="A1304" s="157">
        <v>84</v>
      </c>
      <c r="B1304" s="177" t="s">
        <v>57</v>
      </c>
      <c r="C1304" s="177"/>
      <c r="D1304" s="142" t="s">
        <v>533</v>
      </c>
      <c r="E1304" s="178" t="s">
        <v>1630</v>
      </c>
      <c r="F1304" s="137" t="s">
        <v>451</v>
      </c>
      <c r="G1304" s="137" t="s">
        <v>72</v>
      </c>
      <c r="H1304" s="179" t="s">
        <v>134</v>
      </c>
      <c r="I1304" s="180">
        <v>156.38</v>
      </c>
      <c r="J1304" s="495">
        <v>1</v>
      </c>
      <c r="K1304" s="495">
        <v>1</v>
      </c>
      <c r="L1304" s="181">
        <v>120</v>
      </c>
      <c r="M1304" s="181"/>
      <c r="N1304" s="182" t="e">
        <f t="shared" si="80"/>
        <v>#DIV/0!</v>
      </c>
      <c r="O1304" s="182">
        <f t="shared" si="81"/>
        <v>0</v>
      </c>
      <c r="P1304" s="182"/>
      <c r="Q1304" s="183">
        <f>IF(L1304="nio",0,IF(L1304&gt;0,VLOOKUP(G1304,'3-Productie normen'!A:M,VLOOKUP(L1304,'3-Productie normen'!N:P,2,FALSE),FALSE)))</f>
        <v>0</v>
      </c>
      <c r="R1304" s="183">
        <f t="shared" si="82"/>
        <v>0</v>
      </c>
      <c r="S1304" s="184">
        <f>VLOOKUP(G1304,'3-Productie normen'!A:M,11,FALSE)</f>
        <v>13316.020000000004</v>
      </c>
      <c r="T1304" s="184"/>
      <c r="V1304" s="140">
        <f t="shared" si="83"/>
        <v>18765.599999999999</v>
      </c>
    </row>
    <row r="1305" spans="1:22" ht="14.15" hidden="1" customHeight="1">
      <c r="A1305" s="157">
        <v>85</v>
      </c>
      <c r="B1305" s="177" t="s">
        <v>57</v>
      </c>
      <c r="C1305" s="177"/>
      <c r="D1305" s="142" t="s">
        <v>533</v>
      </c>
      <c r="E1305" s="178" t="s">
        <v>1631</v>
      </c>
      <c r="F1305" s="137" t="s">
        <v>451</v>
      </c>
      <c r="G1305" s="137" t="s">
        <v>72</v>
      </c>
      <c r="H1305" s="179" t="s">
        <v>134</v>
      </c>
      <c r="I1305" s="180">
        <v>69.36</v>
      </c>
      <c r="J1305" s="495">
        <v>1</v>
      </c>
      <c r="K1305" s="495">
        <v>1</v>
      </c>
      <c r="L1305" s="181">
        <v>120</v>
      </c>
      <c r="M1305" s="181"/>
      <c r="N1305" s="182" t="e">
        <f t="shared" si="80"/>
        <v>#DIV/0!</v>
      </c>
      <c r="O1305" s="182">
        <f t="shared" si="81"/>
        <v>0</v>
      </c>
      <c r="P1305" s="182"/>
      <c r="Q1305" s="183">
        <f>IF(L1305="nio",0,IF(L1305&gt;0,VLOOKUP(G1305,'3-Productie normen'!A:M,VLOOKUP(L1305,'3-Productie normen'!N:P,2,FALSE),FALSE)))</f>
        <v>0</v>
      </c>
      <c r="R1305" s="183">
        <f t="shared" si="82"/>
        <v>0</v>
      </c>
      <c r="S1305" s="184">
        <f>VLOOKUP(G1305,'3-Productie normen'!A:M,11,FALSE)</f>
        <v>13316.020000000004</v>
      </c>
      <c r="T1305" s="184"/>
      <c r="V1305" s="140">
        <f t="shared" si="83"/>
        <v>8323.2000000000007</v>
      </c>
    </row>
    <row r="1306" spans="1:22" ht="14.15" hidden="1" customHeight="1">
      <c r="A1306" s="157">
        <v>86</v>
      </c>
      <c r="B1306" s="177" t="s">
        <v>57</v>
      </c>
      <c r="C1306" s="177"/>
      <c r="D1306" s="142" t="s">
        <v>533</v>
      </c>
      <c r="E1306" s="178" t="s">
        <v>1632</v>
      </c>
      <c r="F1306" s="137" t="s">
        <v>1616</v>
      </c>
      <c r="G1306" s="137" t="s">
        <v>72</v>
      </c>
      <c r="H1306" s="179" t="s">
        <v>134</v>
      </c>
      <c r="I1306" s="180">
        <v>19.559999999999999</v>
      </c>
      <c r="J1306" s="495">
        <v>1</v>
      </c>
      <c r="K1306" s="495">
        <v>1</v>
      </c>
      <c r="L1306" s="181">
        <v>120</v>
      </c>
      <c r="M1306" s="181"/>
      <c r="N1306" s="182" t="e">
        <f t="shared" si="80"/>
        <v>#DIV/0!</v>
      </c>
      <c r="O1306" s="182">
        <f t="shared" si="81"/>
        <v>0</v>
      </c>
      <c r="P1306" s="182"/>
      <c r="Q1306" s="183">
        <f>IF(L1306="nio",0,IF(L1306&gt;0,VLOOKUP(G1306,'3-Productie normen'!A:M,VLOOKUP(L1306,'3-Productie normen'!N:P,2,FALSE),FALSE)))</f>
        <v>0</v>
      </c>
      <c r="R1306" s="183">
        <f t="shared" si="82"/>
        <v>0</v>
      </c>
      <c r="S1306" s="184">
        <f>VLOOKUP(G1306,'3-Productie normen'!A:M,11,FALSE)</f>
        <v>13316.020000000004</v>
      </c>
      <c r="T1306" s="184"/>
      <c r="V1306" s="140">
        <f t="shared" si="83"/>
        <v>2347.1999999999998</v>
      </c>
    </row>
    <row r="1307" spans="1:22" ht="14.15" hidden="1" customHeight="1">
      <c r="A1307" s="157">
        <v>87</v>
      </c>
      <c r="B1307" s="177" t="s">
        <v>57</v>
      </c>
      <c r="C1307" s="177"/>
      <c r="D1307" s="142" t="s">
        <v>419</v>
      </c>
      <c r="E1307" s="178" t="s">
        <v>1136</v>
      </c>
      <c r="F1307" s="137" t="s">
        <v>451</v>
      </c>
      <c r="G1307" s="137" t="s">
        <v>72</v>
      </c>
      <c r="H1307" s="179" t="s">
        <v>1522</v>
      </c>
      <c r="I1307" s="180">
        <v>244.7</v>
      </c>
      <c r="J1307" s="495">
        <v>1</v>
      </c>
      <c r="K1307" s="495">
        <v>1</v>
      </c>
      <c r="L1307" s="181">
        <v>200</v>
      </c>
      <c r="M1307" s="181"/>
      <c r="N1307" s="182" t="e">
        <f t="shared" si="80"/>
        <v>#DIV/0!</v>
      </c>
      <c r="O1307" s="182">
        <f t="shared" si="81"/>
        <v>0</v>
      </c>
      <c r="P1307" s="182"/>
      <c r="Q1307" s="183">
        <f>IF(L1307="nio",0,IF(L1307&gt;0,VLOOKUP(G1307,'3-Productie normen'!A:M,VLOOKUP(L1307,'3-Productie normen'!N:P,2,FALSE),FALSE)))</f>
        <v>0</v>
      </c>
      <c r="R1307" s="183">
        <f t="shared" si="82"/>
        <v>0</v>
      </c>
      <c r="S1307" s="184">
        <f>VLOOKUP(G1307,'3-Productie normen'!A:M,11,FALSE)</f>
        <v>13316.020000000004</v>
      </c>
      <c r="T1307" s="184"/>
      <c r="V1307" s="140">
        <f t="shared" si="83"/>
        <v>48940</v>
      </c>
    </row>
    <row r="1308" spans="1:22" ht="14.15" hidden="1" customHeight="1">
      <c r="A1308" s="157">
        <v>88</v>
      </c>
      <c r="B1308" s="177" t="s">
        <v>57</v>
      </c>
      <c r="C1308" s="177"/>
      <c r="D1308" s="142" t="s">
        <v>419</v>
      </c>
      <c r="E1308" s="178" t="s">
        <v>1137</v>
      </c>
      <c r="F1308" s="137" t="s">
        <v>451</v>
      </c>
      <c r="G1308" s="137" t="s">
        <v>72</v>
      </c>
      <c r="H1308" s="179" t="s">
        <v>1404</v>
      </c>
      <c r="I1308" s="180">
        <v>13.7</v>
      </c>
      <c r="J1308" s="495">
        <v>1</v>
      </c>
      <c r="K1308" s="495">
        <v>1</v>
      </c>
      <c r="L1308" s="181">
        <v>200</v>
      </c>
      <c r="M1308" s="181"/>
      <c r="N1308" s="182" t="e">
        <f t="shared" si="80"/>
        <v>#DIV/0!</v>
      </c>
      <c r="O1308" s="182">
        <f t="shared" si="81"/>
        <v>0</v>
      </c>
      <c r="P1308" s="182"/>
      <c r="Q1308" s="183">
        <f>IF(L1308="nio",0,IF(L1308&gt;0,VLOOKUP(G1308,'3-Productie normen'!A:M,VLOOKUP(L1308,'3-Productie normen'!N:P,2,FALSE),FALSE)))</f>
        <v>0</v>
      </c>
      <c r="R1308" s="183">
        <f t="shared" si="82"/>
        <v>0</v>
      </c>
      <c r="S1308" s="184">
        <f>VLOOKUP(G1308,'3-Productie normen'!A:M,11,FALSE)</f>
        <v>13316.020000000004</v>
      </c>
      <c r="T1308" s="184"/>
      <c r="V1308" s="140">
        <f t="shared" si="83"/>
        <v>2740</v>
      </c>
    </row>
    <row r="1309" spans="1:22" ht="14.15" hidden="1" customHeight="1">
      <c r="A1309" s="157">
        <v>89</v>
      </c>
      <c r="B1309" s="177" t="s">
        <v>57</v>
      </c>
      <c r="C1309" s="177"/>
      <c r="D1309" s="142" t="s">
        <v>419</v>
      </c>
      <c r="E1309" s="178" t="s">
        <v>1137</v>
      </c>
      <c r="F1309" s="137" t="s">
        <v>451</v>
      </c>
      <c r="G1309" s="137" t="s">
        <v>72</v>
      </c>
      <c r="H1309" s="179" t="s">
        <v>1522</v>
      </c>
      <c r="I1309" s="180">
        <v>33.450000000000003</v>
      </c>
      <c r="J1309" s="495">
        <v>1</v>
      </c>
      <c r="K1309" s="495">
        <v>1</v>
      </c>
      <c r="L1309" s="181">
        <v>200</v>
      </c>
      <c r="M1309" s="181"/>
      <c r="N1309" s="182" t="e">
        <f t="shared" si="80"/>
        <v>#DIV/0!</v>
      </c>
      <c r="O1309" s="182">
        <f t="shared" si="81"/>
        <v>0</v>
      </c>
      <c r="P1309" s="182"/>
      <c r="Q1309" s="183">
        <f>IF(L1309="nio",0,IF(L1309&gt;0,VLOOKUP(G1309,'3-Productie normen'!A:M,VLOOKUP(L1309,'3-Productie normen'!N:P,2,FALSE),FALSE)))</f>
        <v>0</v>
      </c>
      <c r="R1309" s="183">
        <f t="shared" si="82"/>
        <v>0</v>
      </c>
      <c r="S1309" s="184">
        <f>VLOOKUP(G1309,'3-Productie normen'!A:M,11,FALSE)</f>
        <v>13316.020000000004</v>
      </c>
      <c r="T1309" s="184"/>
      <c r="V1309" s="140">
        <f t="shared" si="83"/>
        <v>6690.0000000000009</v>
      </c>
    </row>
    <row r="1310" spans="1:22" ht="14.15" hidden="1" customHeight="1">
      <c r="A1310" s="157">
        <v>90</v>
      </c>
      <c r="B1310" s="177" t="s">
        <v>58</v>
      </c>
      <c r="C1310" s="177"/>
      <c r="D1310" s="142" t="s">
        <v>1633</v>
      </c>
      <c r="E1310" s="178" t="s">
        <v>1634</v>
      </c>
      <c r="F1310" s="137" t="s">
        <v>1635</v>
      </c>
      <c r="G1310" s="137" t="s">
        <v>68</v>
      </c>
      <c r="H1310" s="179" t="s">
        <v>134</v>
      </c>
      <c r="I1310" s="180">
        <v>5.96</v>
      </c>
      <c r="J1310" s="495">
        <v>1</v>
      </c>
      <c r="K1310" s="495">
        <v>1</v>
      </c>
      <c r="L1310" s="181">
        <v>40</v>
      </c>
      <c r="M1310" s="181"/>
      <c r="N1310" s="182" t="e">
        <f t="shared" si="80"/>
        <v>#DIV/0!</v>
      </c>
      <c r="O1310" s="182">
        <f t="shared" si="81"/>
        <v>0</v>
      </c>
      <c r="P1310" s="182"/>
      <c r="Q1310" s="183">
        <f>IF(L1310="nio",0,IF(L1310&gt;0,VLOOKUP(G1310,'3-Productie normen'!A:M,VLOOKUP(L1310,'3-Productie normen'!N:P,2,FALSE),FALSE)))</f>
        <v>0</v>
      </c>
      <c r="R1310" s="183">
        <f t="shared" si="82"/>
        <v>0</v>
      </c>
      <c r="S1310" s="184">
        <f>VLOOKUP(G1310,'3-Productie normen'!A:M,11,FALSE)</f>
        <v>8925.0799999999981</v>
      </c>
      <c r="T1310" s="184"/>
      <c r="V1310" s="140">
        <f t="shared" si="83"/>
        <v>238.4</v>
      </c>
    </row>
    <row r="1311" spans="1:22" ht="14.15" hidden="1" customHeight="1">
      <c r="A1311" s="157">
        <v>91</v>
      </c>
      <c r="B1311" s="177" t="s">
        <v>58</v>
      </c>
      <c r="C1311" s="177"/>
      <c r="D1311" s="142" t="s">
        <v>1633</v>
      </c>
      <c r="E1311" s="178" t="s">
        <v>1636</v>
      </c>
      <c r="F1311" s="137" t="s">
        <v>1637</v>
      </c>
      <c r="G1311" s="137" t="s">
        <v>68</v>
      </c>
      <c r="H1311" s="179" t="s">
        <v>288</v>
      </c>
      <c r="I1311" s="180">
        <v>35.549999999999997</v>
      </c>
      <c r="J1311" s="495">
        <v>1</v>
      </c>
      <c r="K1311" s="495">
        <v>1</v>
      </c>
      <c r="L1311" s="181">
        <v>80</v>
      </c>
      <c r="M1311" s="181"/>
      <c r="N1311" s="182" t="e">
        <f t="shared" si="80"/>
        <v>#DIV/0!</v>
      </c>
      <c r="O1311" s="182">
        <f t="shared" si="81"/>
        <v>0</v>
      </c>
      <c r="P1311" s="182"/>
      <c r="Q1311" s="183">
        <f>IF(L1311="nio",0,IF(L1311&gt;0,VLOOKUP(G1311,'3-Productie normen'!A:M,VLOOKUP(L1311,'3-Productie normen'!N:P,2,FALSE),FALSE)))</f>
        <v>0</v>
      </c>
      <c r="R1311" s="183">
        <f t="shared" si="82"/>
        <v>0</v>
      </c>
      <c r="S1311" s="184">
        <f>VLOOKUP(G1311,'3-Productie normen'!A:M,11,FALSE)</f>
        <v>8925.0799999999981</v>
      </c>
      <c r="T1311" s="184"/>
      <c r="V1311" s="140">
        <f t="shared" si="83"/>
        <v>2844</v>
      </c>
    </row>
    <row r="1312" spans="1:22" ht="14.15" hidden="1" customHeight="1">
      <c r="A1312" s="157">
        <v>92</v>
      </c>
      <c r="B1312" s="177" t="s">
        <v>58</v>
      </c>
      <c r="C1312" s="177"/>
      <c r="D1312" s="142" t="s">
        <v>1633</v>
      </c>
      <c r="E1312" s="178" t="s">
        <v>1638</v>
      </c>
      <c r="F1312" s="137" t="s">
        <v>1639</v>
      </c>
      <c r="G1312" s="137" t="s">
        <v>68</v>
      </c>
      <c r="H1312" s="179" t="s">
        <v>131</v>
      </c>
      <c r="I1312" s="180">
        <v>16.420000000000002</v>
      </c>
      <c r="J1312" s="495">
        <v>1</v>
      </c>
      <c r="K1312" s="495">
        <v>1</v>
      </c>
      <c r="L1312" s="181">
        <v>80</v>
      </c>
      <c r="M1312" s="181"/>
      <c r="N1312" s="182" t="e">
        <f t="shared" si="80"/>
        <v>#DIV/0!</v>
      </c>
      <c r="O1312" s="182">
        <f t="shared" si="81"/>
        <v>0</v>
      </c>
      <c r="P1312" s="182"/>
      <c r="Q1312" s="183">
        <f>IF(L1312="nio",0,IF(L1312&gt;0,VLOOKUP(G1312,'3-Productie normen'!A:M,VLOOKUP(L1312,'3-Productie normen'!N:P,2,FALSE),FALSE)))</f>
        <v>0</v>
      </c>
      <c r="R1312" s="183">
        <f t="shared" si="82"/>
        <v>0</v>
      </c>
      <c r="S1312" s="184">
        <f>VLOOKUP(G1312,'3-Productie normen'!A:M,11,FALSE)</f>
        <v>8925.0799999999981</v>
      </c>
      <c r="T1312" s="184"/>
      <c r="V1312" s="140">
        <f t="shared" si="83"/>
        <v>1313.6000000000001</v>
      </c>
    </row>
    <row r="1313" spans="1:22" ht="14.15" hidden="1" customHeight="1">
      <c r="A1313" s="157">
        <v>93</v>
      </c>
      <c r="B1313" s="177" t="s">
        <v>58</v>
      </c>
      <c r="C1313" s="177"/>
      <c r="D1313" s="142" t="s">
        <v>1633</v>
      </c>
      <c r="E1313" s="178" t="s">
        <v>1640</v>
      </c>
      <c r="F1313" s="137" t="s">
        <v>1639</v>
      </c>
      <c r="G1313" s="137" t="s">
        <v>68</v>
      </c>
      <c r="H1313" s="179" t="s">
        <v>131</v>
      </c>
      <c r="I1313" s="180">
        <v>16.07</v>
      </c>
      <c r="J1313" s="495">
        <v>1</v>
      </c>
      <c r="K1313" s="495">
        <v>1</v>
      </c>
      <c r="L1313" s="181">
        <v>80</v>
      </c>
      <c r="M1313" s="181"/>
      <c r="N1313" s="182" t="e">
        <f t="shared" si="80"/>
        <v>#DIV/0!</v>
      </c>
      <c r="O1313" s="182">
        <f t="shared" si="81"/>
        <v>0</v>
      </c>
      <c r="P1313" s="182"/>
      <c r="Q1313" s="183">
        <f>IF(L1313="nio",0,IF(L1313&gt;0,VLOOKUP(G1313,'3-Productie normen'!A:M,VLOOKUP(L1313,'3-Productie normen'!N:P,2,FALSE),FALSE)))</f>
        <v>0</v>
      </c>
      <c r="R1313" s="183">
        <f t="shared" si="82"/>
        <v>0</v>
      </c>
      <c r="S1313" s="184">
        <f>VLOOKUP(G1313,'3-Productie normen'!A:M,11,FALSE)</f>
        <v>8925.0799999999981</v>
      </c>
      <c r="T1313" s="184"/>
      <c r="V1313" s="140">
        <f t="shared" si="83"/>
        <v>1285.5999999999999</v>
      </c>
    </row>
    <row r="1314" spans="1:22" ht="14.15" hidden="1" customHeight="1">
      <c r="A1314" s="157">
        <v>94</v>
      </c>
      <c r="B1314" s="177" t="s">
        <v>58</v>
      </c>
      <c r="C1314" s="177"/>
      <c r="D1314" s="142" t="s">
        <v>1633</v>
      </c>
      <c r="E1314" s="178" t="s">
        <v>1641</v>
      </c>
      <c r="F1314" s="137" t="s">
        <v>1642</v>
      </c>
      <c r="G1314" s="137" t="s">
        <v>68</v>
      </c>
      <c r="H1314" s="179" t="s">
        <v>131</v>
      </c>
      <c r="I1314" s="180">
        <v>5.13</v>
      </c>
      <c r="J1314" s="495">
        <v>1</v>
      </c>
      <c r="K1314" s="495">
        <v>1</v>
      </c>
      <c r="L1314" s="181">
        <v>80</v>
      </c>
      <c r="M1314" s="181"/>
      <c r="N1314" s="182" t="e">
        <f t="shared" si="80"/>
        <v>#DIV/0!</v>
      </c>
      <c r="O1314" s="182">
        <f t="shared" si="81"/>
        <v>0</v>
      </c>
      <c r="P1314" s="182"/>
      <c r="Q1314" s="183">
        <f>IF(L1314="nio",0,IF(L1314&gt;0,VLOOKUP(G1314,'3-Productie normen'!A:M,VLOOKUP(L1314,'3-Productie normen'!N:P,2,FALSE),FALSE)))</f>
        <v>0</v>
      </c>
      <c r="R1314" s="183">
        <f t="shared" si="82"/>
        <v>0</v>
      </c>
      <c r="S1314" s="184">
        <f>VLOOKUP(G1314,'3-Productie normen'!A:M,11,FALSE)</f>
        <v>8925.0799999999981</v>
      </c>
      <c r="T1314" s="184"/>
      <c r="V1314" s="140">
        <f t="shared" si="83"/>
        <v>410.4</v>
      </c>
    </row>
    <row r="1315" spans="1:22" ht="14.15" hidden="1" customHeight="1">
      <c r="A1315" s="157">
        <v>95</v>
      </c>
      <c r="B1315" s="177" t="s">
        <v>58</v>
      </c>
      <c r="C1315" s="177"/>
      <c r="D1315" s="142" t="s">
        <v>1633</v>
      </c>
      <c r="E1315" s="178" t="s">
        <v>1643</v>
      </c>
      <c r="F1315" s="137" t="s">
        <v>1644</v>
      </c>
      <c r="G1315" s="137" t="s">
        <v>68</v>
      </c>
      <c r="H1315" s="179" t="s">
        <v>131</v>
      </c>
      <c r="I1315" s="180">
        <v>36.54</v>
      </c>
      <c r="J1315" s="495">
        <v>1</v>
      </c>
      <c r="K1315" s="495">
        <v>1</v>
      </c>
      <c r="L1315" s="181">
        <v>80</v>
      </c>
      <c r="M1315" s="181"/>
      <c r="N1315" s="182" t="e">
        <f t="shared" si="80"/>
        <v>#DIV/0!</v>
      </c>
      <c r="O1315" s="182">
        <f t="shared" si="81"/>
        <v>0</v>
      </c>
      <c r="P1315" s="182"/>
      <c r="Q1315" s="183">
        <f>IF(L1315="nio",0,IF(L1315&gt;0,VLOOKUP(G1315,'3-Productie normen'!A:M,VLOOKUP(L1315,'3-Productie normen'!N:P,2,FALSE),FALSE)))</f>
        <v>0</v>
      </c>
      <c r="R1315" s="183">
        <f t="shared" si="82"/>
        <v>0</v>
      </c>
      <c r="S1315" s="184">
        <f>VLOOKUP(G1315,'3-Productie normen'!A:M,11,FALSE)</f>
        <v>8925.0799999999981</v>
      </c>
      <c r="T1315" s="184"/>
      <c r="V1315" s="140">
        <f t="shared" si="83"/>
        <v>2923.2</v>
      </c>
    </row>
    <row r="1316" spans="1:22" ht="14.15" hidden="1" customHeight="1">
      <c r="A1316" s="157">
        <v>96</v>
      </c>
      <c r="B1316" s="177" t="s">
        <v>58</v>
      </c>
      <c r="C1316" s="177"/>
      <c r="D1316" s="142" t="s">
        <v>1633</v>
      </c>
      <c r="E1316" s="178" t="s">
        <v>1645</v>
      </c>
      <c r="F1316" s="137" t="s">
        <v>205</v>
      </c>
      <c r="G1316" s="137" t="s">
        <v>68</v>
      </c>
      <c r="H1316" s="179" t="s">
        <v>131</v>
      </c>
      <c r="I1316" s="180">
        <v>21.05</v>
      </c>
      <c r="J1316" s="495">
        <v>1</v>
      </c>
      <c r="K1316" s="495">
        <v>1</v>
      </c>
      <c r="L1316" s="181">
        <v>80</v>
      </c>
      <c r="M1316" s="181"/>
      <c r="N1316" s="182" t="e">
        <f t="shared" si="80"/>
        <v>#DIV/0!</v>
      </c>
      <c r="O1316" s="182">
        <f t="shared" si="81"/>
        <v>0</v>
      </c>
      <c r="P1316" s="182"/>
      <c r="Q1316" s="183">
        <f>IF(L1316="nio",0,IF(L1316&gt;0,VLOOKUP(G1316,'3-Productie normen'!A:M,VLOOKUP(L1316,'3-Productie normen'!N:P,2,FALSE),FALSE)))</f>
        <v>0</v>
      </c>
      <c r="R1316" s="183">
        <f t="shared" si="82"/>
        <v>0</v>
      </c>
      <c r="S1316" s="184">
        <f>VLOOKUP(G1316,'3-Productie normen'!A:M,11,FALSE)</f>
        <v>8925.0799999999981</v>
      </c>
      <c r="T1316" s="184"/>
      <c r="V1316" s="140">
        <f t="shared" si="83"/>
        <v>1684</v>
      </c>
    </row>
    <row r="1317" spans="1:22" ht="14.15" hidden="1" customHeight="1">
      <c r="A1317" s="157">
        <v>97</v>
      </c>
      <c r="B1317" s="177" t="s">
        <v>58</v>
      </c>
      <c r="C1317" s="177"/>
      <c r="D1317" s="142" t="s">
        <v>1646</v>
      </c>
      <c r="E1317" s="178" t="s">
        <v>1647</v>
      </c>
      <c r="F1317" s="137" t="s">
        <v>1648</v>
      </c>
      <c r="G1317" s="137" t="s">
        <v>68</v>
      </c>
      <c r="H1317" s="179" t="s">
        <v>131</v>
      </c>
      <c r="I1317" s="180">
        <v>27.81</v>
      </c>
      <c r="J1317" s="495">
        <v>1</v>
      </c>
      <c r="K1317" s="495">
        <v>1</v>
      </c>
      <c r="L1317" s="181">
        <v>80</v>
      </c>
      <c r="M1317" s="181"/>
      <c r="N1317" s="182" t="e">
        <f t="shared" si="80"/>
        <v>#DIV/0!</v>
      </c>
      <c r="O1317" s="182">
        <f t="shared" si="81"/>
        <v>0</v>
      </c>
      <c r="P1317" s="182"/>
      <c r="Q1317" s="183">
        <f>IF(L1317="nio",0,IF(L1317&gt;0,VLOOKUP(G1317,'3-Productie normen'!A:M,VLOOKUP(L1317,'3-Productie normen'!N:P,2,FALSE),FALSE)))</f>
        <v>0</v>
      </c>
      <c r="R1317" s="183">
        <f t="shared" si="82"/>
        <v>0</v>
      </c>
      <c r="S1317" s="184">
        <f>VLOOKUP(G1317,'3-Productie normen'!A:M,11,FALSE)</f>
        <v>8925.0799999999981</v>
      </c>
      <c r="T1317" s="184"/>
      <c r="V1317" s="140">
        <f t="shared" si="83"/>
        <v>2224.7999999999997</v>
      </c>
    </row>
    <row r="1318" spans="1:22" ht="14.15" hidden="1" customHeight="1">
      <c r="A1318" s="157">
        <v>98</v>
      </c>
      <c r="B1318" s="177" t="s">
        <v>58</v>
      </c>
      <c r="C1318" s="177"/>
      <c r="D1318" s="142" t="s">
        <v>1646</v>
      </c>
      <c r="E1318" s="178" t="s">
        <v>1649</v>
      </c>
      <c r="F1318" s="137" t="s">
        <v>1650</v>
      </c>
      <c r="G1318" s="137" t="s">
        <v>68</v>
      </c>
      <c r="H1318" s="179" t="s">
        <v>131</v>
      </c>
      <c r="I1318" s="180">
        <v>20.83</v>
      </c>
      <c r="J1318" s="495">
        <v>1</v>
      </c>
      <c r="K1318" s="495">
        <v>1</v>
      </c>
      <c r="L1318" s="181">
        <v>80</v>
      </c>
      <c r="M1318" s="181"/>
      <c r="N1318" s="182" t="e">
        <f t="shared" si="80"/>
        <v>#DIV/0!</v>
      </c>
      <c r="O1318" s="182">
        <f t="shared" si="81"/>
        <v>0</v>
      </c>
      <c r="P1318" s="182"/>
      <c r="Q1318" s="183">
        <f>IF(L1318="nio",0,IF(L1318&gt;0,VLOOKUP(G1318,'3-Productie normen'!A:M,VLOOKUP(L1318,'3-Productie normen'!N:P,2,FALSE),FALSE)))</f>
        <v>0</v>
      </c>
      <c r="R1318" s="183">
        <f t="shared" si="82"/>
        <v>0</v>
      </c>
      <c r="S1318" s="184">
        <f>VLOOKUP(G1318,'3-Productie normen'!A:M,11,FALSE)</f>
        <v>8925.0799999999981</v>
      </c>
      <c r="T1318" s="184"/>
      <c r="V1318" s="140">
        <f t="shared" si="83"/>
        <v>1666.3999999999999</v>
      </c>
    </row>
    <row r="1319" spans="1:22" ht="14.15" hidden="1" customHeight="1">
      <c r="A1319" s="157">
        <v>99</v>
      </c>
      <c r="B1319" s="177" t="s">
        <v>58</v>
      </c>
      <c r="C1319" s="177"/>
      <c r="D1319" s="142" t="s">
        <v>1646</v>
      </c>
      <c r="E1319" s="178" t="s">
        <v>1651</v>
      </c>
      <c r="F1319" s="137" t="s">
        <v>205</v>
      </c>
      <c r="G1319" s="137" t="s">
        <v>68</v>
      </c>
      <c r="H1319" s="179" t="s">
        <v>131</v>
      </c>
      <c r="I1319" s="180">
        <v>11.05</v>
      </c>
      <c r="J1319" s="495">
        <v>1</v>
      </c>
      <c r="K1319" s="495">
        <v>1</v>
      </c>
      <c r="L1319" s="181">
        <v>80</v>
      </c>
      <c r="M1319" s="181"/>
      <c r="N1319" s="182" t="e">
        <f t="shared" si="80"/>
        <v>#DIV/0!</v>
      </c>
      <c r="O1319" s="182">
        <f t="shared" si="81"/>
        <v>0</v>
      </c>
      <c r="P1319" s="182"/>
      <c r="Q1319" s="183">
        <f>IF(L1319="nio",0,IF(L1319&gt;0,VLOOKUP(G1319,'3-Productie normen'!A:M,VLOOKUP(L1319,'3-Productie normen'!N:P,2,FALSE),FALSE)))</f>
        <v>0</v>
      </c>
      <c r="R1319" s="183">
        <f t="shared" si="82"/>
        <v>0</v>
      </c>
      <c r="S1319" s="184">
        <f>VLOOKUP(G1319,'3-Productie normen'!A:M,11,FALSE)</f>
        <v>8925.0799999999981</v>
      </c>
      <c r="T1319" s="184"/>
      <c r="V1319" s="140">
        <f t="shared" si="83"/>
        <v>884</v>
      </c>
    </row>
    <row r="1320" spans="1:22" ht="14.15" hidden="1" customHeight="1">
      <c r="A1320" s="157">
        <v>100</v>
      </c>
      <c r="B1320" s="177" t="s">
        <v>58</v>
      </c>
      <c r="C1320" s="177"/>
      <c r="D1320" s="142" t="s">
        <v>1646</v>
      </c>
      <c r="E1320" s="178" t="s">
        <v>1652</v>
      </c>
      <c r="F1320" s="137" t="s">
        <v>1653</v>
      </c>
      <c r="G1320" s="137" t="s">
        <v>68</v>
      </c>
      <c r="H1320" s="179" t="s">
        <v>131</v>
      </c>
      <c r="I1320" s="180">
        <v>41.33</v>
      </c>
      <c r="J1320" s="495">
        <v>1</v>
      </c>
      <c r="K1320" s="495">
        <v>1</v>
      </c>
      <c r="L1320" s="181">
        <v>80</v>
      </c>
      <c r="M1320" s="181"/>
      <c r="N1320" s="182" t="e">
        <f t="shared" si="80"/>
        <v>#DIV/0!</v>
      </c>
      <c r="O1320" s="182">
        <f t="shared" si="81"/>
        <v>0</v>
      </c>
      <c r="P1320" s="182"/>
      <c r="Q1320" s="183">
        <f>IF(L1320="nio",0,IF(L1320&gt;0,VLOOKUP(G1320,'3-Productie normen'!A:M,VLOOKUP(L1320,'3-Productie normen'!N:P,2,FALSE),FALSE)))</f>
        <v>0</v>
      </c>
      <c r="R1320" s="183">
        <f t="shared" si="82"/>
        <v>0</v>
      </c>
      <c r="S1320" s="184">
        <f>VLOOKUP(G1320,'3-Productie normen'!A:M,11,FALSE)</f>
        <v>8925.0799999999981</v>
      </c>
      <c r="T1320" s="184"/>
      <c r="V1320" s="140">
        <f t="shared" si="83"/>
        <v>3306.3999999999996</v>
      </c>
    </row>
    <row r="1321" spans="1:22" ht="14.15" hidden="1" customHeight="1">
      <c r="A1321" s="157">
        <v>101</v>
      </c>
      <c r="B1321" s="177" t="s">
        <v>58</v>
      </c>
      <c r="C1321" s="177"/>
      <c r="D1321" s="142" t="s">
        <v>1646</v>
      </c>
      <c r="E1321" s="178" t="s">
        <v>1654</v>
      </c>
      <c r="F1321" s="137" t="s">
        <v>1653</v>
      </c>
      <c r="G1321" s="137" t="s">
        <v>68</v>
      </c>
      <c r="H1321" s="179" t="s">
        <v>131</v>
      </c>
      <c r="I1321" s="180">
        <v>50.36</v>
      </c>
      <c r="J1321" s="495">
        <v>1</v>
      </c>
      <c r="K1321" s="495">
        <v>1</v>
      </c>
      <c r="L1321" s="181">
        <v>80</v>
      </c>
      <c r="M1321" s="181"/>
      <c r="N1321" s="182" t="e">
        <f t="shared" si="80"/>
        <v>#DIV/0!</v>
      </c>
      <c r="O1321" s="182">
        <f t="shared" si="81"/>
        <v>0</v>
      </c>
      <c r="P1321" s="182"/>
      <c r="Q1321" s="183">
        <f>IF(L1321="nio",0,IF(L1321&gt;0,VLOOKUP(G1321,'3-Productie normen'!A:M,VLOOKUP(L1321,'3-Productie normen'!N:P,2,FALSE),FALSE)))</f>
        <v>0</v>
      </c>
      <c r="R1321" s="183">
        <f t="shared" si="82"/>
        <v>0</v>
      </c>
      <c r="S1321" s="184">
        <f>VLOOKUP(G1321,'3-Productie normen'!A:M,11,FALSE)</f>
        <v>8925.0799999999981</v>
      </c>
      <c r="T1321" s="184"/>
      <c r="V1321" s="140">
        <f t="shared" si="83"/>
        <v>4028.8</v>
      </c>
    </row>
    <row r="1322" spans="1:22" ht="14.15" hidden="1" customHeight="1">
      <c r="A1322" s="157">
        <v>102</v>
      </c>
      <c r="B1322" s="177" t="s">
        <v>58</v>
      </c>
      <c r="C1322" s="177"/>
      <c r="D1322" s="142" t="s">
        <v>1646</v>
      </c>
      <c r="E1322" s="178" t="s">
        <v>1655</v>
      </c>
      <c r="F1322" s="137" t="s">
        <v>205</v>
      </c>
      <c r="G1322" s="137" t="s">
        <v>68</v>
      </c>
      <c r="H1322" s="179" t="s">
        <v>131</v>
      </c>
      <c r="I1322" s="180">
        <v>34.700000000000003</v>
      </c>
      <c r="J1322" s="495">
        <v>1</v>
      </c>
      <c r="K1322" s="495">
        <v>1</v>
      </c>
      <c r="L1322" s="181">
        <v>80</v>
      </c>
      <c r="M1322" s="181"/>
      <c r="N1322" s="182" t="e">
        <f t="shared" si="80"/>
        <v>#DIV/0!</v>
      </c>
      <c r="O1322" s="182">
        <f t="shared" si="81"/>
        <v>0</v>
      </c>
      <c r="P1322" s="182"/>
      <c r="Q1322" s="183">
        <f>IF(L1322="nio",0,IF(L1322&gt;0,VLOOKUP(G1322,'3-Productie normen'!A:M,VLOOKUP(L1322,'3-Productie normen'!N:P,2,FALSE),FALSE)))</f>
        <v>0</v>
      </c>
      <c r="R1322" s="183">
        <f t="shared" si="82"/>
        <v>0</v>
      </c>
      <c r="S1322" s="184">
        <f>VLOOKUP(G1322,'3-Productie normen'!A:M,11,FALSE)</f>
        <v>8925.0799999999981</v>
      </c>
      <c r="T1322" s="184"/>
      <c r="V1322" s="140">
        <f t="shared" si="83"/>
        <v>2776</v>
      </c>
    </row>
    <row r="1323" spans="1:22" ht="14.15" hidden="1" customHeight="1">
      <c r="A1323" s="157">
        <v>103</v>
      </c>
      <c r="B1323" s="177" t="s">
        <v>58</v>
      </c>
      <c r="C1323" s="177"/>
      <c r="D1323" s="142" t="s">
        <v>1646</v>
      </c>
      <c r="E1323" s="178" t="s">
        <v>1656</v>
      </c>
      <c r="F1323" s="137" t="s">
        <v>1653</v>
      </c>
      <c r="G1323" s="137" t="s">
        <v>68</v>
      </c>
      <c r="H1323" s="179" t="s">
        <v>131</v>
      </c>
      <c r="I1323" s="180">
        <v>23.74</v>
      </c>
      <c r="J1323" s="495">
        <v>1</v>
      </c>
      <c r="K1323" s="495">
        <v>1</v>
      </c>
      <c r="L1323" s="181">
        <v>80</v>
      </c>
      <c r="M1323" s="181"/>
      <c r="N1323" s="182" t="e">
        <f t="shared" si="80"/>
        <v>#DIV/0!</v>
      </c>
      <c r="O1323" s="182">
        <f t="shared" si="81"/>
        <v>0</v>
      </c>
      <c r="P1323" s="182"/>
      <c r="Q1323" s="183">
        <f>IF(L1323="nio",0,IF(L1323&gt;0,VLOOKUP(G1323,'3-Productie normen'!A:M,VLOOKUP(L1323,'3-Productie normen'!N:P,2,FALSE),FALSE)))</f>
        <v>0</v>
      </c>
      <c r="R1323" s="183">
        <f t="shared" si="82"/>
        <v>0</v>
      </c>
      <c r="S1323" s="184">
        <f>VLOOKUP(G1323,'3-Productie normen'!A:M,11,FALSE)</f>
        <v>8925.0799999999981</v>
      </c>
      <c r="T1323" s="184"/>
      <c r="V1323" s="140">
        <f t="shared" si="83"/>
        <v>1899.1999999999998</v>
      </c>
    </row>
    <row r="1324" spans="1:22" ht="14.15" hidden="1" customHeight="1">
      <c r="A1324" s="157">
        <v>104</v>
      </c>
      <c r="B1324" s="177" t="s">
        <v>58</v>
      </c>
      <c r="C1324" s="177"/>
      <c r="D1324" s="142" t="s">
        <v>1646</v>
      </c>
      <c r="E1324" s="178" t="s">
        <v>1657</v>
      </c>
      <c r="F1324" s="137" t="s">
        <v>1658</v>
      </c>
      <c r="G1324" s="137" t="s">
        <v>68</v>
      </c>
      <c r="H1324" s="179" t="s">
        <v>131</v>
      </c>
      <c r="I1324" s="180">
        <v>65.349999999999994</v>
      </c>
      <c r="J1324" s="495">
        <v>1</v>
      </c>
      <c r="K1324" s="495">
        <v>1</v>
      </c>
      <c r="L1324" s="181">
        <v>80</v>
      </c>
      <c r="M1324" s="181"/>
      <c r="N1324" s="182" t="e">
        <f t="shared" si="80"/>
        <v>#DIV/0!</v>
      </c>
      <c r="O1324" s="182">
        <f t="shared" si="81"/>
        <v>0</v>
      </c>
      <c r="P1324" s="182"/>
      <c r="Q1324" s="183">
        <f>IF(L1324="nio",0,IF(L1324&gt;0,VLOOKUP(G1324,'3-Productie normen'!A:M,VLOOKUP(L1324,'3-Productie normen'!N:P,2,FALSE),FALSE)))</f>
        <v>0</v>
      </c>
      <c r="R1324" s="183">
        <f t="shared" si="82"/>
        <v>0</v>
      </c>
      <c r="S1324" s="184">
        <f>VLOOKUP(G1324,'3-Productie normen'!A:M,11,FALSE)</f>
        <v>8925.0799999999981</v>
      </c>
      <c r="T1324" s="184"/>
      <c r="V1324" s="140">
        <f t="shared" si="83"/>
        <v>5228</v>
      </c>
    </row>
    <row r="1325" spans="1:22" ht="14.15" hidden="1" customHeight="1">
      <c r="A1325" s="157">
        <v>105</v>
      </c>
      <c r="B1325" s="177" t="s">
        <v>58</v>
      </c>
      <c r="C1325" s="177"/>
      <c r="D1325" s="142" t="s">
        <v>1659</v>
      </c>
      <c r="E1325" s="178" t="s">
        <v>1660</v>
      </c>
      <c r="F1325" s="137" t="s">
        <v>1653</v>
      </c>
      <c r="G1325" s="137" t="s">
        <v>68</v>
      </c>
      <c r="H1325" s="179" t="s">
        <v>131</v>
      </c>
      <c r="I1325" s="180">
        <v>52.26</v>
      </c>
      <c r="J1325" s="495">
        <v>1</v>
      </c>
      <c r="K1325" s="495">
        <v>1</v>
      </c>
      <c r="L1325" s="181">
        <v>80</v>
      </c>
      <c r="M1325" s="181"/>
      <c r="N1325" s="182" t="e">
        <f t="shared" si="80"/>
        <v>#DIV/0!</v>
      </c>
      <c r="O1325" s="182">
        <f t="shared" si="81"/>
        <v>0</v>
      </c>
      <c r="P1325" s="182"/>
      <c r="Q1325" s="183">
        <f>IF(L1325="nio",0,IF(L1325&gt;0,VLOOKUP(G1325,'3-Productie normen'!A:M,VLOOKUP(L1325,'3-Productie normen'!N:P,2,FALSE),FALSE)))</f>
        <v>0</v>
      </c>
      <c r="R1325" s="183">
        <f t="shared" si="82"/>
        <v>0</v>
      </c>
      <c r="S1325" s="184">
        <f>VLOOKUP(G1325,'3-Productie normen'!A:M,11,FALSE)</f>
        <v>8925.0799999999981</v>
      </c>
      <c r="T1325" s="184"/>
      <c r="V1325" s="140">
        <f t="shared" si="83"/>
        <v>4180.8</v>
      </c>
    </row>
    <row r="1326" spans="1:22" ht="14.15" hidden="1" customHeight="1">
      <c r="A1326" s="157">
        <v>106</v>
      </c>
      <c r="B1326" s="177" t="s">
        <v>58</v>
      </c>
      <c r="C1326" s="177"/>
      <c r="D1326" s="142" t="s">
        <v>1659</v>
      </c>
      <c r="E1326" s="178" t="s">
        <v>1661</v>
      </c>
      <c r="F1326" s="137" t="s">
        <v>1639</v>
      </c>
      <c r="G1326" s="137" t="s">
        <v>68</v>
      </c>
      <c r="H1326" s="179" t="s">
        <v>131</v>
      </c>
      <c r="I1326" s="180">
        <v>18.88</v>
      </c>
      <c r="J1326" s="495">
        <v>1</v>
      </c>
      <c r="K1326" s="495">
        <v>1</v>
      </c>
      <c r="L1326" s="181">
        <v>80</v>
      </c>
      <c r="M1326" s="181"/>
      <c r="N1326" s="182" t="e">
        <f t="shared" si="80"/>
        <v>#DIV/0!</v>
      </c>
      <c r="O1326" s="182">
        <f t="shared" si="81"/>
        <v>0</v>
      </c>
      <c r="P1326" s="182"/>
      <c r="Q1326" s="183">
        <f>IF(L1326="nio",0,IF(L1326&gt;0,VLOOKUP(G1326,'3-Productie normen'!A:M,VLOOKUP(L1326,'3-Productie normen'!N:P,2,FALSE),FALSE)))</f>
        <v>0</v>
      </c>
      <c r="R1326" s="183">
        <f t="shared" si="82"/>
        <v>0</v>
      </c>
      <c r="S1326" s="184">
        <f>VLOOKUP(G1326,'3-Productie normen'!A:M,11,FALSE)</f>
        <v>8925.0799999999981</v>
      </c>
      <c r="T1326" s="184"/>
      <c r="V1326" s="140">
        <f t="shared" si="83"/>
        <v>1510.3999999999999</v>
      </c>
    </row>
    <row r="1327" spans="1:22" ht="14.15" hidden="1" customHeight="1">
      <c r="A1327" s="157">
        <v>107</v>
      </c>
      <c r="B1327" s="177" t="s">
        <v>58</v>
      </c>
      <c r="C1327" s="177"/>
      <c r="D1327" s="142" t="s">
        <v>1659</v>
      </c>
      <c r="E1327" s="178" t="s">
        <v>1662</v>
      </c>
      <c r="F1327" s="137" t="s">
        <v>1663</v>
      </c>
      <c r="G1327" s="137" t="s">
        <v>68</v>
      </c>
      <c r="H1327" s="179" t="s">
        <v>131</v>
      </c>
      <c r="I1327" s="180">
        <v>18.88</v>
      </c>
      <c r="J1327" s="495">
        <v>1</v>
      </c>
      <c r="K1327" s="495">
        <v>1</v>
      </c>
      <c r="L1327" s="181">
        <v>80</v>
      </c>
      <c r="M1327" s="181"/>
      <c r="N1327" s="182" t="e">
        <f t="shared" si="80"/>
        <v>#DIV/0!</v>
      </c>
      <c r="O1327" s="182">
        <f t="shared" si="81"/>
        <v>0</v>
      </c>
      <c r="P1327" s="182"/>
      <c r="Q1327" s="183">
        <f>IF(L1327="nio",0,IF(L1327&gt;0,VLOOKUP(G1327,'3-Productie normen'!A:M,VLOOKUP(L1327,'3-Productie normen'!N:P,2,FALSE),FALSE)))</f>
        <v>0</v>
      </c>
      <c r="R1327" s="183">
        <f t="shared" si="82"/>
        <v>0</v>
      </c>
      <c r="S1327" s="184">
        <f>VLOOKUP(G1327,'3-Productie normen'!A:M,11,FALSE)</f>
        <v>8925.0799999999981</v>
      </c>
      <c r="T1327" s="184"/>
      <c r="V1327" s="140">
        <f t="shared" si="83"/>
        <v>1510.3999999999999</v>
      </c>
    </row>
    <row r="1328" spans="1:22" ht="14.15" hidden="1" customHeight="1">
      <c r="A1328" s="157">
        <v>108</v>
      </c>
      <c r="B1328" s="177" t="s">
        <v>58</v>
      </c>
      <c r="C1328" s="177"/>
      <c r="D1328" s="142" t="s">
        <v>1659</v>
      </c>
      <c r="E1328" s="178" t="s">
        <v>1664</v>
      </c>
      <c r="F1328" s="137" t="s">
        <v>1665</v>
      </c>
      <c r="G1328" s="137" t="s">
        <v>68</v>
      </c>
      <c r="H1328" s="179" t="s">
        <v>131</v>
      </c>
      <c r="I1328" s="180">
        <v>20.59</v>
      </c>
      <c r="J1328" s="495">
        <v>1</v>
      </c>
      <c r="K1328" s="495">
        <v>1</v>
      </c>
      <c r="L1328" s="181">
        <v>80</v>
      </c>
      <c r="M1328" s="181"/>
      <c r="N1328" s="182" t="e">
        <f t="shared" si="80"/>
        <v>#DIV/0!</v>
      </c>
      <c r="O1328" s="182">
        <f t="shared" si="81"/>
        <v>0</v>
      </c>
      <c r="P1328" s="182"/>
      <c r="Q1328" s="183">
        <f>IF(L1328="nio",0,IF(L1328&gt;0,VLOOKUP(G1328,'3-Productie normen'!A:M,VLOOKUP(L1328,'3-Productie normen'!N:P,2,FALSE),FALSE)))</f>
        <v>0</v>
      </c>
      <c r="R1328" s="183">
        <f t="shared" si="82"/>
        <v>0</v>
      </c>
      <c r="S1328" s="184">
        <f>VLOOKUP(G1328,'3-Productie normen'!A:M,11,FALSE)</f>
        <v>8925.0799999999981</v>
      </c>
      <c r="T1328" s="184"/>
      <c r="V1328" s="140">
        <f t="shared" si="83"/>
        <v>1647.2</v>
      </c>
    </row>
    <row r="1329" spans="1:22" ht="14.15" hidden="1" customHeight="1">
      <c r="A1329" s="157">
        <v>109</v>
      </c>
      <c r="B1329" s="177" t="s">
        <v>58</v>
      </c>
      <c r="C1329" s="177"/>
      <c r="D1329" s="142" t="s">
        <v>1659</v>
      </c>
      <c r="E1329" s="178" t="s">
        <v>1666</v>
      </c>
      <c r="F1329" s="137" t="s">
        <v>1667</v>
      </c>
      <c r="G1329" s="137" t="s">
        <v>68</v>
      </c>
      <c r="H1329" s="179" t="s">
        <v>131</v>
      </c>
      <c r="I1329" s="180">
        <v>26.93</v>
      </c>
      <c r="J1329" s="495">
        <v>1</v>
      </c>
      <c r="K1329" s="495">
        <v>1</v>
      </c>
      <c r="L1329" s="181">
        <v>80</v>
      </c>
      <c r="M1329" s="181"/>
      <c r="N1329" s="182" t="e">
        <f t="shared" si="80"/>
        <v>#DIV/0!</v>
      </c>
      <c r="O1329" s="182">
        <f t="shared" si="81"/>
        <v>0</v>
      </c>
      <c r="P1329" s="182"/>
      <c r="Q1329" s="183">
        <f>IF(L1329="nio",0,IF(L1329&gt;0,VLOOKUP(G1329,'3-Productie normen'!A:M,VLOOKUP(L1329,'3-Productie normen'!N:P,2,FALSE),FALSE)))</f>
        <v>0</v>
      </c>
      <c r="R1329" s="183">
        <f t="shared" si="82"/>
        <v>0</v>
      </c>
      <c r="S1329" s="184">
        <f>VLOOKUP(G1329,'3-Productie normen'!A:M,11,FALSE)</f>
        <v>8925.0799999999981</v>
      </c>
      <c r="T1329" s="184"/>
      <c r="V1329" s="140">
        <f t="shared" si="83"/>
        <v>2154.4</v>
      </c>
    </row>
    <row r="1330" spans="1:22" ht="14.15" hidden="1" customHeight="1">
      <c r="A1330" s="157">
        <v>110</v>
      </c>
      <c r="B1330" s="177" t="s">
        <v>58</v>
      </c>
      <c r="C1330" s="177"/>
      <c r="D1330" s="142" t="s">
        <v>1659</v>
      </c>
      <c r="E1330" s="178" t="s">
        <v>1668</v>
      </c>
      <c r="F1330" s="137" t="s">
        <v>244</v>
      </c>
      <c r="G1330" s="137" t="s">
        <v>68</v>
      </c>
      <c r="H1330" s="179" t="s">
        <v>131</v>
      </c>
      <c r="I1330" s="180">
        <v>28.78</v>
      </c>
      <c r="J1330" s="495">
        <v>1</v>
      </c>
      <c r="K1330" s="495">
        <v>1</v>
      </c>
      <c r="L1330" s="181">
        <v>80</v>
      </c>
      <c r="M1330" s="181"/>
      <c r="N1330" s="182" t="e">
        <f t="shared" si="80"/>
        <v>#DIV/0!</v>
      </c>
      <c r="O1330" s="182">
        <f t="shared" si="81"/>
        <v>0</v>
      </c>
      <c r="P1330" s="182"/>
      <c r="Q1330" s="183">
        <f>IF(L1330="nio",0,IF(L1330&gt;0,VLOOKUP(G1330,'3-Productie normen'!A:M,VLOOKUP(L1330,'3-Productie normen'!N:P,2,FALSE),FALSE)))</f>
        <v>0</v>
      </c>
      <c r="R1330" s="183">
        <f t="shared" si="82"/>
        <v>0</v>
      </c>
      <c r="S1330" s="184">
        <f>VLOOKUP(G1330,'3-Productie normen'!A:M,11,FALSE)</f>
        <v>8925.0799999999981</v>
      </c>
      <c r="T1330" s="184"/>
      <c r="V1330" s="140">
        <f t="shared" si="83"/>
        <v>2302.4</v>
      </c>
    </row>
    <row r="1331" spans="1:22" ht="14.15" hidden="1" customHeight="1">
      <c r="A1331" s="157">
        <v>111</v>
      </c>
      <c r="B1331" s="177" t="s">
        <v>58</v>
      </c>
      <c r="C1331" s="177"/>
      <c r="D1331" s="142" t="s">
        <v>1633</v>
      </c>
      <c r="E1331" s="178" t="s">
        <v>1669</v>
      </c>
      <c r="F1331" s="137" t="s">
        <v>379</v>
      </c>
      <c r="G1331" s="498" t="s">
        <v>70</v>
      </c>
      <c r="H1331" s="179" t="s">
        <v>288</v>
      </c>
      <c r="I1331" s="180">
        <v>31.94</v>
      </c>
      <c r="J1331" s="495">
        <v>1</v>
      </c>
      <c r="K1331" s="495">
        <v>1</v>
      </c>
      <c r="L1331" s="181">
        <v>200</v>
      </c>
      <c r="M1331" s="181">
        <v>400</v>
      </c>
      <c r="N1331" s="182" t="e">
        <f t="shared" si="80"/>
        <v>#DIV/0!</v>
      </c>
      <c r="O1331" s="182" t="e">
        <f t="shared" si="81"/>
        <v>#DIV/0!</v>
      </c>
      <c r="P1331" s="182"/>
      <c r="Q1331" s="183">
        <f>IF(L1331="nio",0,IF(L1331&gt;0,VLOOKUP(G1331,'3-Productie normen'!A:M,VLOOKUP(L1331,'3-Productie normen'!N:P,2,FALSE),FALSE)))</f>
        <v>0</v>
      </c>
      <c r="R1331" s="183">
        <f t="shared" si="82"/>
        <v>0</v>
      </c>
      <c r="S1331" s="184">
        <f>VLOOKUP(G1331,'3-Productie normen'!A:M,11,FALSE)</f>
        <v>1422.95</v>
      </c>
      <c r="T1331" s="184"/>
      <c r="V1331" s="140">
        <f t="shared" si="83"/>
        <v>19164</v>
      </c>
    </row>
    <row r="1332" spans="1:22" ht="14.15" hidden="1" customHeight="1">
      <c r="A1332" s="157">
        <v>112</v>
      </c>
      <c r="B1332" s="177" t="s">
        <v>58</v>
      </c>
      <c r="C1332" s="177"/>
      <c r="D1332" s="142" t="s">
        <v>1633</v>
      </c>
      <c r="E1332" s="178" t="s">
        <v>1670</v>
      </c>
      <c r="F1332" s="137" t="s">
        <v>377</v>
      </c>
      <c r="G1332" s="498" t="s">
        <v>70</v>
      </c>
      <c r="H1332" s="179" t="s">
        <v>288</v>
      </c>
      <c r="I1332" s="180">
        <v>30.23</v>
      </c>
      <c r="J1332" s="495">
        <v>1</v>
      </c>
      <c r="K1332" s="495">
        <v>1</v>
      </c>
      <c r="L1332" s="181">
        <v>200</v>
      </c>
      <c r="M1332" s="181">
        <v>400</v>
      </c>
      <c r="N1332" s="182" t="e">
        <f t="shared" si="80"/>
        <v>#DIV/0!</v>
      </c>
      <c r="O1332" s="182" t="e">
        <f t="shared" si="81"/>
        <v>#DIV/0!</v>
      </c>
      <c r="P1332" s="182"/>
      <c r="Q1332" s="183">
        <f>IF(L1332="nio",0,IF(L1332&gt;0,VLOOKUP(G1332,'3-Productie normen'!A:M,VLOOKUP(L1332,'3-Productie normen'!N:P,2,FALSE),FALSE)))</f>
        <v>0</v>
      </c>
      <c r="R1332" s="183">
        <f t="shared" si="82"/>
        <v>0</v>
      </c>
      <c r="S1332" s="184">
        <f>VLOOKUP(G1332,'3-Productie normen'!A:M,11,FALSE)</f>
        <v>1422.95</v>
      </c>
      <c r="T1332" s="184"/>
      <c r="V1332" s="140">
        <f t="shared" si="83"/>
        <v>18138</v>
      </c>
    </row>
    <row r="1333" spans="1:22" ht="14.15" hidden="1" customHeight="1">
      <c r="A1333" s="157">
        <v>113</v>
      </c>
      <c r="B1333" s="177" t="s">
        <v>58</v>
      </c>
      <c r="C1333" s="177"/>
      <c r="D1333" s="142" t="s">
        <v>1633</v>
      </c>
      <c r="E1333" s="178" t="s">
        <v>1671</v>
      </c>
      <c r="F1333" s="137" t="s">
        <v>447</v>
      </c>
      <c r="G1333" s="498" t="s">
        <v>70</v>
      </c>
      <c r="H1333" s="179" t="s">
        <v>288</v>
      </c>
      <c r="I1333" s="180">
        <v>3.77</v>
      </c>
      <c r="J1333" s="495">
        <v>1</v>
      </c>
      <c r="K1333" s="495">
        <v>1</v>
      </c>
      <c r="L1333" s="181">
        <v>200</v>
      </c>
      <c r="M1333" s="181">
        <v>400</v>
      </c>
      <c r="N1333" s="182" t="e">
        <f t="shared" si="80"/>
        <v>#DIV/0!</v>
      </c>
      <c r="O1333" s="182" t="e">
        <f t="shared" si="81"/>
        <v>#DIV/0!</v>
      </c>
      <c r="P1333" s="182"/>
      <c r="Q1333" s="183">
        <f>IF(L1333="nio",0,IF(L1333&gt;0,VLOOKUP(G1333,'3-Productie normen'!A:M,VLOOKUP(L1333,'3-Productie normen'!N:P,2,FALSE),FALSE)))</f>
        <v>0</v>
      </c>
      <c r="R1333" s="183">
        <f t="shared" si="82"/>
        <v>0</v>
      </c>
      <c r="S1333" s="184">
        <f>VLOOKUP(G1333,'3-Productie normen'!A:M,11,FALSE)</f>
        <v>1422.95</v>
      </c>
      <c r="T1333" s="184"/>
      <c r="V1333" s="140">
        <f t="shared" si="83"/>
        <v>2262</v>
      </c>
    </row>
    <row r="1334" spans="1:22" ht="14.15" hidden="1" customHeight="1">
      <c r="A1334" s="157">
        <v>114</v>
      </c>
      <c r="B1334" s="177" t="s">
        <v>58</v>
      </c>
      <c r="C1334" s="177"/>
      <c r="D1334" s="142" t="s">
        <v>1646</v>
      </c>
      <c r="E1334" s="178" t="s">
        <v>1672</v>
      </c>
      <c r="F1334" s="137" t="s">
        <v>447</v>
      </c>
      <c r="G1334" s="498" t="s">
        <v>70</v>
      </c>
      <c r="H1334" s="179" t="s">
        <v>288</v>
      </c>
      <c r="I1334" s="180">
        <v>4.08</v>
      </c>
      <c r="J1334" s="495">
        <v>1</v>
      </c>
      <c r="K1334" s="495">
        <v>1</v>
      </c>
      <c r="L1334" s="181">
        <v>200</v>
      </c>
      <c r="M1334" s="181">
        <v>400</v>
      </c>
      <c r="N1334" s="182" t="e">
        <f t="shared" si="80"/>
        <v>#DIV/0!</v>
      </c>
      <c r="O1334" s="182" t="e">
        <f t="shared" si="81"/>
        <v>#DIV/0!</v>
      </c>
      <c r="P1334" s="182"/>
      <c r="Q1334" s="183">
        <f>IF(L1334="nio",0,IF(L1334&gt;0,VLOOKUP(G1334,'3-Productie normen'!A:M,VLOOKUP(L1334,'3-Productie normen'!N:P,2,FALSE),FALSE)))</f>
        <v>0</v>
      </c>
      <c r="R1334" s="183">
        <f t="shared" si="82"/>
        <v>0</v>
      </c>
      <c r="S1334" s="184">
        <f>VLOOKUP(G1334,'3-Productie normen'!A:M,11,FALSE)</f>
        <v>1422.95</v>
      </c>
      <c r="T1334" s="184"/>
      <c r="V1334" s="140">
        <f t="shared" si="83"/>
        <v>2448</v>
      </c>
    </row>
    <row r="1335" spans="1:22" ht="14.15" hidden="1" customHeight="1">
      <c r="A1335" s="157">
        <v>115</v>
      </c>
      <c r="B1335" s="177" t="s">
        <v>58</v>
      </c>
      <c r="C1335" s="177"/>
      <c r="D1335" s="142" t="s">
        <v>1646</v>
      </c>
      <c r="E1335" s="178" t="s">
        <v>1673</v>
      </c>
      <c r="F1335" s="137" t="s">
        <v>377</v>
      </c>
      <c r="G1335" s="498" t="s">
        <v>70</v>
      </c>
      <c r="H1335" s="179" t="s">
        <v>288</v>
      </c>
      <c r="I1335" s="180">
        <v>14.24</v>
      </c>
      <c r="J1335" s="495">
        <v>1</v>
      </c>
      <c r="K1335" s="495">
        <v>1</v>
      </c>
      <c r="L1335" s="181">
        <v>200</v>
      </c>
      <c r="M1335" s="181">
        <v>400</v>
      </c>
      <c r="N1335" s="182" t="e">
        <f t="shared" si="80"/>
        <v>#DIV/0!</v>
      </c>
      <c r="O1335" s="182" t="e">
        <f t="shared" si="81"/>
        <v>#DIV/0!</v>
      </c>
      <c r="P1335" s="182"/>
      <c r="Q1335" s="183">
        <f>IF(L1335="nio",0,IF(L1335&gt;0,VLOOKUP(G1335,'3-Productie normen'!A:M,VLOOKUP(L1335,'3-Productie normen'!N:P,2,FALSE),FALSE)))</f>
        <v>0</v>
      </c>
      <c r="R1335" s="183">
        <f t="shared" si="82"/>
        <v>0</v>
      </c>
      <c r="S1335" s="184">
        <f>VLOOKUP(G1335,'3-Productie normen'!A:M,11,FALSE)</f>
        <v>1422.95</v>
      </c>
      <c r="T1335" s="184"/>
      <c r="V1335" s="140">
        <f t="shared" si="83"/>
        <v>8544</v>
      </c>
    </row>
    <row r="1336" spans="1:22" ht="14.15" hidden="1" customHeight="1">
      <c r="A1336" s="157">
        <v>116</v>
      </c>
      <c r="B1336" s="177" t="s">
        <v>58</v>
      </c>
      <c r="C1336" s="177"/>
      <c r="D1336" s="142" t="s">
        <v>1646</v>
      </c>
      <c r="E1336" s="178" t="s">
        <v>1674</v>
      </c>
      <c r="F1336" s="137" t="s">
        <v>379</v>
      </c>
      <c r="G1336" s="498" t="s">
        <v>70</v>
      </c>
      <c r="H1336" s="179" t="s">
        <v>288</v>
      </c>
      <c r="I1336" s="180">
        <v>14.24</v>
      </c>
      <c r="J1336" s="495">
        <v>1</v>
      </c>
      <c r="K1336" s="495">
        <v>1</v>
      </c>
      <c r="L1336" s="181">
        <v>200</v>
      </c>
      <c r="M1336" s="181">
        <v>400</v>
      </c>
      <c r="N1336" s="182" t="e">
        <f t="shared" si="80"/>
        <v>#DIV/0!</v>
      </c>
      <c r="O1336" s="182" t="e">
        <f t="shared" si="81"/>
        <v>#DIV/0!</v>
      </c>
      <c r="P1336" s="182"/>
      <c r="Q1336" s="183">
        <f>IF(L1336="nio",0,IF(L1336&gt;0,VLOOKUP(G1336,'3-Productie normen'!A:M,VLOOKUP(L1336,'3-Productie normen'!N:P,2,FALSE),FALSE)))</f>
        <v>0</v>
      </c>
      <c r="R1336" s="183">
        <f t="shared" si="82"/>
        <v>0</v>
      </c>
      <c r="S1336" s="184">
        <f>VLOOKUP(G1336,'3-Productie normen'!A:M,11,FALSE)</f>
        <v>1422.95</v>
      </c>
      <c r="T1336" s="184"/>
      <c r="V1336" s="140">
        <f t="shared" si="83"/>
        <v>8544</v>
      </c>
    </row>
    <row r="1337" spans="1:22" ht="14.15" hidden="1" customHeight="1">
      <c r="A1337" s="157">
        <v>117</v>
      </c>
      <c r="B1337" s="177" t="s">
        <v>58</v>
      </c>
      <c r="C1337" s="177"/>
      <c r="D1337" s="142" t="s">
        <v>1646</v>
      </c>
      <c r="E1337" s="178" t="s">
        <v>1675</v>
      </c>
      <c r="F1337" s="137" t="s">
        <v>379</v>
      </c>
      <c r="G1337" s="498" t="s">
        <v>70</v>
      </c>
      <c r="H1337" s="179" t="s">
        <v>288</v>
      </c>
      <c r="I1337" s="180">
        <v>14.24</v>
      </c>
      <c r="J1337" s="495">
        <v>1</v>
      </c>
      <c r="K1337" s="495">
        <v>1</v>
      </c>
      <c r="L1337" s="181">
        <v>200</v>
      </c>
      <c r="M1337" s="181">
        <v>400</v>
      </c>
      <c r="N1337" s="182" t="e">
        <f t="shared" si="80"/>
        <v>#DIV/0!</v>
      </c>
      <c r="O1337" s="182" t="e">
        <f t="shared" si="81"/>
        <v>#DIV/0!</v>
      </c>
      <c r="P1337" s="182"/>
      <c r="Q1337" s="183">
        <f>IF(L1337="nio",0,IF(L1337&gt;0,VLOOKUP(G1337,'3-Productie normen'!A:M,VLOOKUP(L1337,'3-Productie normen'!N:P,2,FALSE),FALSE)))</f>
        <v>0</v>
      </c>
      <c r="R1337" s="183">
        <f t="shared" si="82"/>
        <v>0</v>
      </c>
      <c r="S1337" s="184">
        <f>VLOOKUP(G1337,'3-Productie normen'!A:M,11,FALSE)</f>
        <v>1422.95</v>
      </c>
      <c r="T1337" s="184"/>
      <c r="V1337" s="140">
        <f t="shared" si="83"/>
        <v>8544</v>
      </c>
    </row>
    <row r="1338" spans="1:22" ht="14.15" hidden="1" customHeight="1">
      <c r="A1338" s="157">
        <v>118</v>
      </c>
      <c r="B1338" s="177" t="s">
        <v>58</v>
      </c>
      <c r="C1338" s="177"/>
      <c r="D1338" s="142" t="s">
        <v>1646</v>
      </c>
      <c r="E1338" s="178" t="s">
        <v>1676</v>
      </c>
      <c r="F1338" s="137" t="s">
        <v>377</v>
      </c>
      <c r="G1338" s="498" t="s">
        <v>70</v>
      </c>
      <c r="H1338" s="137" t="s">
        <v>288</v>
      </c>
      <c r="I1338" s="193">
        <v>14.24</v>
      </c>
      <c r="J1338" s="495">
        <v>1</v>
      </c>
      <c r="K1338" s="495">
        <v>1</v>
      </c>
      <c r="L1338" s="181">
        <v>200</v>
      </c>
      <c r="M1338" s="181">
        <v>400</v>
      </c>
      <c r="N1338" s="182" t="e">
        <f t="shared" si="80"/>
        <v>#DIV/0!</v>
      </c>
      <c r="O1338" s="182" t="e">
        <f t="shared" si="81"/>
        <v>#DIV/0!</v>
      </c>
      <c r="P1338" s="182"/>
      <c r="Q1338" s="183">
        <f>IF(L1338="nio",0,IF(L1338&gt;0,VLOOKUP(G1338,'3-Productie normen'!A:M,VLOOKUP(L1338,'3-Productie normen'!N:P,2,FALSE),FALSE)))</f>
        <v>0</v>
      </c>
      <c r="R1338" s="183">
        <f t="shared" si="82"/>
        <v>0</v>
      </c>
      <c r="S1338" s="184">
        <f>VLOOKUP(G1338,'3-Productie normen'!A:M,11,FALSE)</f>
        <v>1422.95</v>
      </c>
      <c r="T1338" s="184"/>
      <c r="V1338" s="140">
        <f t="shared" si="83"/>
        <v>8544</v>
      </c>
    </row>
    <row r="1339" spans="1:22" ht="14.15" hidden="1" customHeight="1">
      <c r="A1339" s="157">
        <v>119</v>
      </c>
      <c r="B1339" s="177" t="s">
        <v>58</v>
      </c>
      <c r="C1339" s="177"/>
      <c r="D1339" s="192" t="s">
        <v>1659</v>
      </c>
      <c r="E1339" s="189" t="s">
        <v>1677</v>
      </c>
      <c r="F1339" s="190" t="s">
        <v>447</v>
      </c>
      <c r="G1339" s="498" t="s">
        <v>70</v>
      </c>
      <c r="H1339" s="190" t="s">
        <v>288</v>
      </c>
      <c r="I1339" s="180">
        <v>4.08</v>
      </c>
      <c r="J1339" s="495">
        <v>1</v>
      </c>
      <c r="K1339" s="495">
        <v>1</v>
      </c>
      <c r="L1339" s="181">
        <v>200</v>
      </c>
      <c r="M1339" s="181">
        <v>400</v>
      </c>
      <c r="N1339" s="182" t="e">
        <f t="shared" si="80"/>
        <v>#DIV/0!</v>
      </c>
      <c r="O1339" s="182" t="e">
        <f t="shared" si="81"/>
        <v>#DIV/0!</v>
      </c>
      <c r="P1339" s="182"/>
      <c r="Q1339" s="183">
        <f>IF(L1339="nio",0,IF(L1339&gt;0,VLOOKUP(G1339,'3-Productie normen'!A:M,VLOOKUP(L1339,'3-Productie normen'!N:P,2,FALSE),FALSE)))</f>
        <v>0</v>
      </c>
      <c r="R1339" s="183">
        <f t="shared" si="82"/>
        <v>0</v>
      </c>
      <c r="S1339" s="184">
        <f>VLOOKUP(G1339,'3-Productie normen'!A:M,11,FALSE)</f>
        <v>1422.95</v>
      </c>
      <c r="T1339" s="184"/>
      <c r="V1339" s="140">
        <f t="shared" si="83"/>
        <v>2448</v>
      </c>
    </row>
    <row r="1340" spans="1:22" ht="14.15" hidden="1" customHeight="1">
      <c r="A1340" s="157">
        <v>120</v>
      </c>
      <c r="B1340" s="177" t="s">
        <v>58</v>
      </c>
      <c r="C1340" s="177"/>
      <c r="D1340" s="142" t="s">
        <v>1659</v>
      </c>
      <c r="E1340" s="178" t="s">
        <v>1678</v>
      </c>
      <c r="F1340" s="179" t="s">
        <v>377</v>
      </c>
      <c r="G1340" s="498" t="s">
        <v>70</v>
      </c>
      <c r="H1340" s="179" t="s">
        <v>288</v>
      </c>
      <c r="I1340" s="180">
        <v>14.25</v>
      </c>
      <c r="J1340" s="495">
        <v>1</v>
      </c>
      <c r="K1340" s="495">
        <v>1</v>
      </c>
      <c r="L1340" s="181">
        <v>200</v>
      </c>
      <c r="M1340" s="181">
        <v>400</v>
      </c>
      <c r="N1340" s="182" t="e">
        <f t="shared" si="80"/>
        <v>#DIV/0!</v>
      </c>
      <c r="O1340" s="182" t="e">
        <f t="shared" si="81"/>
        <v>#DIV/0!</v>
      </c>
      <c r="P1340" s="182"/>
      <c r="Q1340" s="183">
        <f>IF(L1340="nio",0,IF(L1340&gt;0,VLOOKUP(G1340,'3-Productie normen'!A:M,VLOOKUP(L1340,'3-Productie normen'!N:P,2,FALSE),FALSE)))</f>
        <v>0</v>
      </c>
      <c r="R1340" s="183">
        <f t="shared" si="82"/>
        <v>0</v>
      </c>
      <c r="S1340" s="184">
        <f>VLOOKUP(G1340,'3-Productie normen'!A:M,11,FALSE)</f>
        <v>1422.95</v>
      </c>
      <c r="T1340" s="184"/>
      <c r="V1340" s="140">
        <f t="shared" si="83"/>
        <v>8550</v>
      </c>
    </row>
    <row r="1341" spans="1:22" ht="14.15" hidden="1" customHeight="1">
      <c r="A1341" s="157">
        <v>121</v>
      </c>
      <c r="B1341" s="177" t="s">
        <v>58</v>
      </c>
      <c r="C1341" s="177"/>
      <c r="D1341" s="142" t="s">
        <v>1659</v>
      </c>
      <c r="E1341" s="178" t="s">
        <v>1679</v>
      </c>
      <c r="F1341" s="179" t="s">
        <v>379</v>
      </c>
      <c r="G1341" s="498" t="s">
        <v>70</v>
      </c>
      <c r="H1341" s="179" t="s">
        <v>288</v>
      </c>
      <c r="I1341" s="180">
        <v>14.24</v>
      </c>
      <c r="J1341" s="495">
        <v>1</v>
      </c>
      <c r="K1341" s="495">
        <v>1</v>
      </c>
      <c r="L1341" s="181">
        <v>200</v>
      </c>
      <c r="M1341" s="181">
        <v>400</v>
      </c>
      <c r="N1341" s="182" t="e">
        <f t="shared" si="80"/>
        <v>#DIV/0!</v>
      </c>
      <c r="O1341" s="182" t="e">
        <f t="shared" si="81"/>
        <v>#DIV/0!</v>
      </c>
      <c r="P1341" s="182"/>
      <c r="Q1341" s="183">
        <f>IF(L1341="nio",0,IF(L1341&gt;0,VLOOKUP(G1341,'3-Productie normen'!A:M,VLOOKUP(L1341,'3-Productie normen'!N:P,2,FALSE),FALSE)))</f>
        <v>0</v>
      </c>
      <c r="R1341" s="183">
        <f t="shared" si="82"/>
        <v>0</v>
      </c>
      <c r="S1341" s="184">
        <f>VLOOKUP(G1341,'3-Productie normen'!A:M,11,FALSE)</f>
        <v>1422.95</v>
      </c>
      <c r="T1341" s="184"/>
      <c r="V1341" s="140">
        <f t="shared" si="83"/>
        <v>8544</v>
      </c>
    </row>
    <row r="1342" spans="1:22" ht="14.15" hidden="1" customHeight="1">
      <c r="A1342" s="157">
        <v>122</v>
      </c>
      <c r="B1342" s="177" t="s">
        <v>58</v>
      </c>
      <c r="C1342" s="177"/>
      <c r="D1342" s="142" t="s">
        <v>1659</v>
      </c>
      <c r="E1342" s="178" t="s">
        <v>1680</v>
      </c>
      <c r="F1342" s="179" t="s">
        <v>379</v>
      </c>
      <c r="G1342" s="498" t="s">
        <v>70</v>
      </c>
      <c r="H1342" s="179" t="s">
        <v>288</v>
      </c>
      <c r="I1342" s="180">
        <v>14.24</v>
      </c>
      <c r="J1342" s="495">
        <v>1</v>
      </c>
      <c r="K1342" s="495">
        <v>1</v>
      </c>
      <c r="L1342" s="181">
        <v>200</v>
      </c>
      <c r="M1342" s="181">
        <v>400</v>
      </c>
      <c r="N1342" s="182" t="e">
        <f t="shared" si="80"/>
        <v>#DIV/0!</v>
      </c>
      <c r="O1342" s="182" t="e">
        <f t="shared" si="81"/>
        <v>#DIV/0!</v>
      </c>
      <c r="P1342" s="182"/>
      <c r="Q1342" s="183">
        <f>IF(L1342="nio",0,IF(L1342&gt;0,VLOOKUP(G1342,'3-Productie normen'!A:M,VLOOKUP(L1342,'3-Productie normen'!N:P,2,FALSE),FALSE)))</f>
        <v>0</v>
      </c>
      <c r="R1342" s="183">
        <f t="shared" si="82"/>
        <v>0</v>
      </c>
      <c r="S1342" s="184">
        <f>VLOOKUP(G1342,'3-Productie normen'!A:M,11,FALSE)</f>
        <v>1422.95</v>
      </c>
      <c r="T1342" s="184"/>
      <c r="V1342" s="140">
        <f t="shared" si="83"/>
        <v>8544</v>
      </c>
    </row>
    <row r="1343" spans="1:22" ht="14.15" hidden="1" customHeight="1">
      <c r="A1343" s="157">
        <v>123</v>
      </c>
      <c r="B1343" s="177" t="s">
        <v>58</v>
      </c>
      <c r="C1343" s="177"/>
      <c r="D1343" s="142" t="s">
        <v>1659</v>
      </c>
      <c r="E1343" s="178" t="s">
        <v>1681</v>
      </c>
      <c r="F1343" s="179" t="s">
        <v>377</v>
      </c>
      <c r="G1343" s="498" t="s">
        <v>70</v>
      </c>
      <c r="H1343" s="179" t="s">
        <v>288</v>
      </c>
      <c r="I1343" s="180">
        <v>14.25</v>
      </c>
      <c r="J1343" s="495">
        <v>1</v>
      </c>
      <c r="K1343" s="495">
        <v>1</v>
      </c>
      <c r="L1343" s="181">
        <v>200</v>
      </c>
      <c r="M1343" s="181">
        <v>400</v>
      </c>
      <c r="N1343" s="182" t="e">
        <f t="shared" si="80"/>
        <v>#DIV/0!</v>
      </c>
      <c r="O1343" s="182" t="e">
        <f t="shared" si="81"/>
        <v>#DIV/0!</v>
      </c>
      <c r="P1343" s="182"/>
      <c r="Q1343" s="183">
        <f>IF(L1343="nio",0,IF(L1343&gt;0,VLOOKUP(G1343,'3-Productie normen'!A:M,VLOOKUP(L1343,'3-Productie normen'!N:P,2,FALSE),FALSE)))</f>
        <v>0</v>
      </c>
      <c r="R1343" s="183">
        <f t="shared" si="82"/>
        <v>0</v>
      </c>
      <c r="S1343" s="184">
        <f>VLOOKUP(G1343,'3-Productie normen'!A:M,11,FALSE)</f>
        <v>1422.95</v>
      </c>
      <c r="T1343" s="184"/>
      <c r="V1343" s="140">
        <f t="shared" si="83"/>
        <v>8550</v>
      </c>
    </row>
    <row r="1344" spans="1:22" ht="14.15" hidden="1" customHeight="1">
      <c r="A1344" s="157">
        <v>124</v>
      </c>
      <c r="B1344" s="177" t="s">
        <v>58</v>
      </c>
      <c r="C1344" s="177"/>
      <c r="D1344" s="142" t="s">
        <v>1646</v>
      </c>
      <c r="E1344" s="178" t="s">
        <v>1682</v>
      </c>
      <c r="F1344" s="179" t="s">
        <v>1683</v>
      </c>
      <c r="G1344" s="179" t="s">
        <v>72</v>
      </c>
      <c r="H1344" s="179" t="s">
        <v>1684</v>
      </c>
      <c r="I1344" s="180">
        <v>38.770000000000003</v>
      </c>
      <c r="J1344" s="495">
        <v>1</v>
      </c>
      <c r="K1344" s="495">
        <v>1</v>
      </c>
      <c r="L1344" s="181">
        <v>120</v>
      </c>
      <c r="M1344" s="181"/>
      <c r="N1344" s="182" t="e">
        <f t="shared" si="80"/>
        <v>#DIV/0!</v>
      </c>
      <c r="O1344" s="182">
        <f t="shared" si="81"/>
        <v>0</v>
      </c>
      <c r="P1344" s="182"/>
      <c r="Q1344" s="183">
        <f>IF(L1344="nio",0,IF(L1344&gt;0,VLOOKUP(G1344,'3-Productie normen'!A:M,VLOOKUP(L1344,'3-Productie normen'!N:P,2,FALSE),FALSE)))</f>
        <v>0</v>
      </c>
      <c r="R1344" s="183">
        <f t="shared" si="82"/>
        <v>0</v>
      </c>
      <c r="S1344" s="184">
        <f>VLOOKUP(G1344,'3-Productie normen'!A:M,11,FALSE)</f>
        <v>13316.020000000004</v>
      </c>
      <c r="T1344" s="184"/>
      <c r="V1344" s="140">
        <f t="shared" si="83"/>
        <v>4652.4000000000005</v>
      </c>
    </row>
    <row r="1345" spans="1:22" ht="14.15" hidden="1" customHeight="1">
      <c r="A1345" s="157">
        <v>125</v>
      </c>
      <c r="B1345" s="177" t="s">
        <v>58</v>
      </c>
      <c r="C1345" s="177"/>
      <c r="D1345" s="142" t="s">
        <v>1646</v>
      </c>
      <c r="E1345" s="178" t="s">
        <v>1685</v>
      </c>
      <c r="F1345" s="179" t="s">
        <v>1686</v>
      </c>
      <c r="G1345" s="179" t="s">
        <v>72</v>
      </c>
      <c r="H1345" s="179" t="s">
        <v>1684</v>
      </c>
      <c r="I1345" s="180">
        <v>51.3</v>
      </c>
      <c r="J1345" s="495">
        <v>1</v>
      </c>
      <c r="K1345" s="495">
        <v>1</v>
      </c>
      <c r="L1345" s="181">
        <v>120</v>
      </c>
      <c r="M1345" s="181"/>
      <c r="N1345" s="182" t="e">
        <f t="shared" si="80"/>
        <v>#DIV/0!</v>
      </c>
      <c r="O1345" s="182">
        <f t="shared" si="81"/>
        <v>0</v>
      </c>
      <c r="P1345" s="182"/>
      <c r="Q1345" s="183">
        <f>IF(L1345="nio",0,IF(L1345&gt;0,VLOOKUP(G1345,'3-Productie normen'!A:M,VLOOKUP(L1345,'3-Productie normen'!N:P,2,FALSE),FALSE)))</f>
        <v>0</v>
      </c>
      <c r="R1345" s="183">
        <f t="shared" si="82"/>
        <v>0</v>
      </c>
      <c r="S1345" s="184">
        <f>VLOOKUP(G1345,'3-Productie normen'!A:M,11,FALSE)</f>
        <v>13316.020000000004</v>
      </c>
      <c r="T1345" s="184"/>
      <c r="V1345" s="140">
        <f t="shared" si="83"/>
        <v>6156</v>
      </c>
    </row>
    <row r="1346" spans="1:22" ht="14.15" hidden="1" customHeight="1">
      <c r="A1346" s="157">
        <v>126</v>
      </c>
      <c r="B1346" s="177" t="s">
        <v>58</v>
      </c>
      <c r="C1346" s="177"/>
      <c r="D1346" s="142" t="s">
        <v>1646</v>
      </c>
      <c r="E1346" s="178" t="s">
        <v>1687</v>
      </c>
      <c r="F1346" s="179" t="s">
        <v>451</v>
      </c>
      <c r="G1346" s="179" t="s">
        <v>72</v>
      </c>
      <c r="H1346" s="179" t="s">
        <v>1684</v>
      </c>
      <c r="I1346" s="180">
        <v>145.41999999999999</v>
      </c>
      <c r="J1346" s="495">
        <v>1</v>
      </c>
      <c r="K1346" s="495">
        <v>1</v>
      </c>
      <c r="L1346" s="181">
        <v>120</v>
      </c>
      <c r="M1346" s="181"/>
      <c r="N1346" s="182" t="e">
        <f t="shared" si="80"/>
        <v>#DIV/0!</v>
      </c>
      <c r="O1346" s="182">
        <f t="shared" si="81"/>
        <v>0</v>
      </c>
      <c r="P1346" s="182"/>
      <c r="Q1346" s="183">
        <f>IF(L1346="nio",0,IF(L1346&gt;0,VLOOKUP(G1346,'3-Productie normen'!A:M,VLOOKUP(L1346,'3-Productie normen'!N:P,2,FALSE),FALSE)))</f>
        <v>0</v>
      </c>
      <c r="R1346" s="183">
        <f t="shared" si="82"/>
        <v>0</v>
      </c>
      <c r="S1346" s="184">
        <f>VLOOKUP(G1346,'3-Productie normen'!A:M,11,FALSE)</f>
        <v>13316.020000000004</v>
      </c>
      <c r="T1346" s="184"/>
      <c r="V1346" s="140">
        <f t="shared" si="83"/>
        <v>17450.399999999998</v>
      </c>
    </row>
    <row r="1347" spans="1:22" ht="14.15" hidden="1" customHeight="1">
      <c r="A1347" s="157">
        <v>127</v>
      </c>
      <c r="B1347" s="177" t="s">
        <v>58</v>
      </c>
      <c r="C1347" s="177"/>
      <c r="D1347" s="142" t="s">
        <v>1646</v>
      </c>
      <c r="E1347" s="178" t="s">
        <v>1688</v>
      </c>
      <c r="F1347" s="179" t="s">
        <v>451</v>
      </c>
      <c r="G1347" s="179" t="s">
        <v>72</v>
      </c>
      <c r="H1347" s="179" t="s">
        <v>1684</v>
      </c>
      <c r="I1347" s="180">
        <v>26.89</v>
      </c>
      <c r="J1347" s="495">
        <v>1</v>
      </c>
      <c r="K1347" s="495">
        <v>1</v>
      </c>
      <c r="L1347" s="181">
        <v>120</v>
      </c>
      <c r="M1347" s="181"/>
      <c r="N1347" s="182" t="e">
        <f t="shared" si="80"/>
        <v>#DIV/0!</v>
      </c>
      <c r="O1347" s="182">
        <f t="shared" si="81"/>
        <v>0</v>
      </c>
      <c r="P1347" s="182"/>
      <c r="Q1347" s="183">
        <f>IF(L1347="nio",0,IF(L1347&gt;0,VLOOKUP(G1347,'3-Productie normen'!A:M,VLOOKUP(L1347,'3-Productie normen'!N:P,2,FALSE),FALSE)))</f>
        <v>0</v>
      </c>
      <c r="R1347" s="183">
        <f t="shared" si="82"/>
        <v>0</v>
      </c>
      <c r="S1347" s="184">
        <f>VLOOKUP(G1347,'3-Productie normen'!A:M,11,FALSE)</f>
        <v>13316.020000000004</v>
      </c>
      <c r="T1347" s="184"/>
      <c r="V1347" s="140">
        <f t="shared" si="83"/>
        <v>3226.8</v>
      </c>
    </row>
    <row r="1348" spans="1:22" ht="14.15" hidden="1" customHeight="1">
      <c r="A1348" s="157">
        <v>128</v>
      </c>
      <c r="B1348" s="177" t="s">
        <v>58</v>
      </c>
      <c r="C1348" s="177"/>
      <c r="D1348" s="142" t="s">
        <v>1646</v>
      </c>
      <c r="E1348" s="178" t="s">
        <v>1689</v>
      </c>
      <c r="F1348" s="179" t="s">
        <v>451</v>
      </c>
      <c r="G1348" s="179" t="s">
        <v>72</v>
      </c>
      <c r="H1348" s="179" t="s">
        <v>1684</v>
      </c>
      <c r="I1348" s="180">
        <v>155.91</v>
      </c>
      <c r="J1348" s="495">
        <v>1</v>
      </c>
      <c r="K1348" s="495">
        <v>1</v>
      </c>
      <c r="L1348" s="181">
        <v>120</v>
      </c>
      <c r="M1348" s="181"/>
      <c r="N1348" s="182" t="e">
        <f t="shared" si="80"/>
        <v>#DIV/0!</v>
      </c>
      <c r="O1348" s="182">
        <f t="shared" si="81"/>
        <v>0</v>
      </c>
      <c r="P1348" s="182"/>
      <c r="Q1348" s="183">
        <f>IF(L1348="nio",0,IF(L1348&gt;0,VLOOKUP(G1348,'3-Productie normen'!A:M,VLOOKUP(L1348,'3-Productie normen'!N:P,2,FALSE),FALSE)))</f>
        <v>0</v>
      </c>
      <c r="R1348" s="183">
        <f t="shared" si="82"/>
        <v>0</v>
      </c>
      <c r="S1348" s="184">
        <f>VLOOKUP(G1348,'3-Productie normen'!A:M,11,FALSE)</f>
        <v>13316.020000000004</v>
      </c>
      <c r="T1348" s="184"/>
      <c r="V1348" s="140">
        <f t="shared" si="83"/>
        <v>18709.2</v>
      </c>
    </row>
    <row r="1349" spans="1:22" ht="14.15" hidden="1" customHeight="1">
      <c r="A1349" s="157">
        <v>129</v>
      </c>
      <c r="B1349" s="177" t="s">
        <v>58</v>
      </c>
      <c r="C1349" s="177"/>
      <c r="D1349" s="142" t="s">
        <v>1659</v>
      </c>
      <c r="E1349" s="178" t="s">
        <v>1690</v>
      </c>
      <c r="F1349" s="179" t="s">
        <v>1686</v>
      </c>
      <c r="G1349" s="179" t="s">
        <v>72</v>
      </c>
      <c r="H1349" s="179" t="s">
        <v>1684</v>
      </c>
      <c r="I1349" s="180">
        <v>50.29</v>
      </c>
      <c r="J1349" s="495">
        <v>1</v>
      </c>
      <c r="K1349" s="495">
        <v>1</v>
      </c>
      <c r="L1349" s="181">
        <v>120</v>
      </c>
      <c r="M1349" s="181"/>
      <c r="N1349" s="182" t="e">
        <f t="shared" si="80"/>
        <v>#DIV/0!</v>
      </c>
      <c r="O1349" s="182">
        <f t="shared" si="81"/>
        <v>0</v>
      </c>
      <c r="P1349" s="182"/>
      <c r="Q1349" s="183">
        <f>IF(L1349="nio",0,IF(L1349&gt;0,VLOOKUP(G1349,'3-Productie normen'!A:M,VLOOKUP(L1349,'3-Productie normen'!N:P,2,FALSE),FALSE)))</f>
        <v>0</v>
      </c>
      <c r="R1349" s="183">
        <f t="shared" si="82"/>
        <v>0</v>
      </c>
      <c r="S1349" s="184">
        <f>VLOOKUP(G1349,'3-Productie normen'!A:M,11,FALSE)</f>
        <v>13316.020000000004</v>
      </c>
      <c r="T1349" s="184"/>
      <c r="V1349" s="140">
        <f t="shared" si="83"/>
        <v>6034.8</v>
      </c>
    </row>
    <row r="1350" spans="1:22" ht="14.15" hidden="1" customHeight="1">
      <c r="A1350" s="157">
        <v>130</v>
      </c>
      <c r="B1350" s="177" t="s">
        <v>58</v>
      </c>
      <c r="C1350" s="177"/>
      <c r="D1350" s="142" t="s">
        <v>1659</v>
      </c>
      <c r="E1350" s="178" t="s">
        <v>1691</v>
      </c>
      <c r="F1350" s="179" t="s">
        <v>451</v>
      </c>
      <c r="G1350" s="179" t="s">
        <v>72</v>
      </c>
      <c r="H1350" s="179" t="s">
        <v>1684</v>
      </c>
      <c r="I1350" s="180">
        <v>157.85</v>
      </c>
      <c r="J1350" s="495">
        <v>1</v>
      </c>
      <c r="K1350" s="495">
        <v>1</v>
      </c>
      <c r="L1350" s="181">
        <v>120</v>
      </c>
      <c r="M1350" s="181"/>
      <c r="N1350" s="182" t="e">
        <f t="shared" si="80"/>
        <v>#DIV/0!</v>
      </c>
      <c r="O1350" s="182">
        <f t="shared" si="81"/>
        <v>0</v>
      </c>
      <c r="P1350" s="182"/>
      <c r="Q1350" s="183">
        <f>IF(L1350="nio",0,IF(L1350&gt;0,VLOOKUP(G1350,'3-Productie normen'!A:M,VLOOKUP(L1350,'3-Productie normen'!N:P,2,FALSE),FALSE)))</f>
        <v>0</v>
      </c>
      <c r="R1350" s="183">
        <f t="shared" si="82"/>
        <v>0</v>
      </c>
      <c r="S1350" s="184">
        <f>VLOOKUP(G1350,'3-Productie normen'!A:M,11,FALSE)</f>
        <v>13316.020000000004</v>
      </c>
      <c r="T1350" s="184"/>
      <c r="V1350" s="140">
        <f t="shared" si="83"/>
        <v>18942</v>
      </c>
    </row>
    <row r="1351" spans="1:22" ht="14.15" hidden="1" customHeight="1">
      <c r="A1351" s="157">
        <v>131</v>
      </c>
      <c r="B1351" s="177" t="s">
        <v>58</v>
      </c>
      <c r="C1351" s="177"/>
      <c r="D1351" s="142" t="s">
        <v>1659</v>
      </c>
      <c r="E1351" s="178" t="s">
        <v>1692</v>
      </c>
      <c r="F1351" s="179" t="s">
        <v>451</v>
      </c>
      <c r="G1351" s="179" t="s">
        <v>72</v>
      </c>
      <c r="H1351" s="179" t="s">
        <v>1684</v>
      </c>
      <c r="I1351" s="180">
        <v>29.81</v>
      </c>
      <c r="J1351" s="495">
        <v>1</v>
      </c>
      <c r="K1351" s="495">
        <v>1</v>
      </c>
      <c r="L1351" s="181">
        <v>120</v>
      </c>
      <c r="M1351" s="181"/>
      <c r="N1351" s="182" t="e">
        <f t="shared" si="80"/>
        <v>#DIV/0!</v>
      </c>
      <c r="O1351" s="182">
        <f t="shared" si="81"/>
        <v>0</v>
      </c>
      <c r="P1351" s="182"/>
      <c r="Q1351" s="183">
        <f>IF(L1351="nio",0,IF(L1351&gt;0,VLOOKUP(G1351,'3-Productie normen'!A:M,VLOOKUP(L1351,'3-Productie normen'!N:P,2,FALSE),FALSE)))</f>
        <v>0</v>
      </c>
      <c r="R1351" s="183">
        <f t="shared" si="82"/>
        <v>0</v>
      </c>
      <c r="S1351" s="184">
        <f>VLOOKUP(G1351,'3-Productie normen'!A:M,11,FALSE)</f>
        <v>13316.020000000004</v>
      </c>
      <c r="T1351" s="184"/>
      <c r="V1351" s="140">
        <f t="shared" si="83"/>
        <v>3577.2</v>
      </c>
    </row>
    <row r="1352" spans="1:22" ht="14.15" hidden="1" customHeight="1">
      <c r="A1352" s="157">
        <v>132</v>
      </c>
      <c r="B1352" s="177" t="s">
        <v>58</v>
      </c>
      <c r="C1352" s="177"/>
      <c r="D1352" s="142" t="s">
        <v>1659</v>
      </c>
      <c r="E1352" s="178" t="s">
        <v>1693</v>
      </c>
      <c r="F1352" s="179" t="s">
        <v>451</v>
      </c>
      <c r="G1352" s="179" t="s">
        <v>72</v>
      </c>
      <c r="H1352" s="179" t="s">
        <v>1684</v>
      </c>
      <c r="I1352" s="180">
        <v>147.6</v>
      </c>
      <c r="J1352" s="495">
        <v>1</v>
      </c>
      <c r="K1352" s="495">
        <v>1</v>
      </c>
      <c r="L1352" s="181">
        <v>120</v>
      </c>
      <c r="M1352" s="181"/>
      <c r="N1352" s="182" t="e">
        <f t="shared" si="80"/>
        <v>#DIV/0!</v>
      </c>
      <c r="O1352" s="182">
        <f t="shared" si="81"/>
        <v>0</v>
      </c>
      <c r="P1352" s="182"/>
      <c r="Q1352" s="183">
        <f>IF(L1352="nio",0,IF(L1352&gt;0,VLOOKUP(G1352,'3-Productie normen'!A:M,VLOOKUP(L1352,'3-Productie normen'!N:P,2,FALSE),FALSE)))</f>
        <v>0</v>
      </c>
      <c r="R1352" s="183">
        <f t="shared" si="82"/>
        <v>0</v>
      </c>
      <c r="S1352" s="184">
        <f>VLOOKUP(G1352,'3-Productie normen'!A:M,11,FALSE)</f>
        <v>13316.020000000004</v>
      </c>
      <c r="T1352" s="184"/>
      <c r="V1352" s="140">
        <f t="shared" si="83"/>
        <v>17712</v>
      </c>
    </row>
    <row r="1353" spans="1:22" ht="14.15" hidden="1" customHeight="1">
      <c r="A1353" s="157">
        <v>133</v>
      </c>
      <c r="B1353" s="177" t="s">
        <v>58</v>
      </c>
      <c r="C1353" s="177"/>
      <c r="D1353" s="142" t="s">
        <v>1659</v>
      </c>
      <c r="E1353" s="178" t="s">
        <v>1694</v>
      </c>
      <c r="F1353" s="179" t="s">
        <v>451</v>
      </c>
      <c r="G1353" s="179" t="s">
        <v>72</v>
      </c>
      <c r="H1353" s="179" t="s">
        <v>1684</v>
      </c>
      <c r="I1353" s="180">
        <v>11.93</v>
      </c>
      <c r="J1353" s="495">
        <v>1</v>
      </c>
      <c r="K1353" s="495">
        <v>1</v>
      </c>
      <c r="L1353" s="181">
        <v>120</v>
      </c>
      <c r="M1353" s="181"/>
      <c r="N1353" s="182" t="e">
        <f t="shared" ref="N1353:N1416" si="84">IF(L1353="nio",0,IF(L1353&gt;0,L1353*I1353/Q1353,0))*J1353</f>
        <v>#DIV/0!</v>
      </c>
      <c r="O1353" s="182">
        <f t="shared" ref="O1353:O1416" si="85">IF(M1353&gt;0,M1353*I1353/R1353,0)*K1353</f>
        <v>0</v>
      </c>
      <c r="P1353" s="182"/>
      <c r="Q1353" s="183">
        <f>IF(L1353="nio",0,IF(L1353&gt;0,VLOOKUP(G1353,'3-Productie normen'!A:M,VLOOKUP(L1353,'3-Productie normen'!N:P,2,FALSE),FALSE)))</f>
        <v>0</v>
      </c>
      <c r="R1353" s="183">
        <f t="shared" ref="R1353:R1416" si="86">IF(M1353&gt;0,Q1353*$R$7,0)</f>
        <v>0</v>
      </c>
      <c r="S1353" s="184">
        <f>VLOOKUP(G1353,'3-Productie normen'!A:M,11,FALSE)</f>
        <v>13316.020000000004</v>
      </c>
      <c r="T1353" s="184"/>
      <c r="V1353" s="140">
        <f t="shared" ref="V1353:V1416" si="87">SUM(L1353:M1353)*I1353</f>
        <v>1431.6</v>
      </c>
    </row>
    <row r="1354" spans="1:22" ht="14.15" hidden="1" customHeight="1">
      <c r="A1354" s="157">
        <v>134</v>
      </c>
      <c r="B1354" s="177" t="s">
        <v>58</v>
      </c>
      <c r="C1354" s="177"/>
      <c r="D1354" s="142" t="s">
        <v>1659</v>
      </c>
      <c r="E1354" s="178" t="s">
        <v>1695</v>
      </c>
      <c r="F1354" s="179" t="s">
        <v>451</v>
      </c>
      <c r="G1354" s="179" t="s">
        <v>72</v>
      </c>
      <c r="H1354" s="179" t="s">
        <v>1684</v>
      </c>
      <c r="I1354" s="180">
        <v>30.64</v>
      </c>
      <c r="J1354" s="495">
        <v>1</v>
      </c>
      <c r="K1354" s="495">
        <v>1</v>
      </c>
      <c r="L1354" s="181">
        <v>120</v>
      </c>
      <c r="M1354" s="181"/>
      <c r="N1354" s="182" t="e">
        <f t="shared" si="84"/>
        <v>#DIV/0!</v>
      </c>
      <c r="O1354" s="182">
        <f t="shared" si="85"/>
        <v>0</v>
      </c>
      <c r="P1354" s="182"/>
      <c r="Q1354" s="183">
        <f>IF(L1354="nio",0,IF(L1354&gt;0,VLOOKUP(G1354,'3-Productie normen'!A:M,VLOOKUP(L1354,'3-Productie normen'!N:P,2,FALSE),FALSE)))</f>
        <v>0</v>
      </c>
      <c r="R1354" s="183">
        <f t="shared" si="86"/>
        <v>0</v>
      </c>
      <c r="S1354" s="184">
        <f>VLOOKUP(G1354,'3-Productie normen'!A:M,11,FALSE)</f>
        <v>13316.020000000004</v>
      </c>
      <c r="T1354" s="184"/>
      <c r="V1354" s="140">
        <f t="shared" si="87"/>
        <v>3676.8</v>
      </c>
    </row>
    <row r="1355" spans="1:22" ht="14.15" hidden="1" customHeight="1">
      <c r="A1355" s="157">
        <v>135</v>
      </c>
      <c r="B1355" s="177" t="s">
        <v>58</v>
      </c>
      <c r="C1355" s="177"/>
      <c r="D1355" s="142" t="s">
        <v>1659</v>
      </c>
      <c r="E1355" s="178" t="s">
        <v>1696</v>
      </c>
      <c r="F1355" s="179" t="s">
        <v>451</v>
      </c>
      <c r="G1355" s="179" t="s">
        <v>72</v>
      </c>
      <c r="H1355" s="179" t="s">
        <v>1684</v>
      </c>
      <c r="I1355" s="180">
        <v>18.46</v>
      </c>
      <c r="J1355" s="495">
        <v>1</v>
      </c>
      <c r="K1355" s="495">
        <v>1</v>
      </c>
      <c r="L1355" s="181">
        <v>120</v>
      </c>
      <c r="M1355" s="181"/>
      <c r="N1355" s="182" t="e">
        <f t="shared" si="84"/>
        <v>#DIV/0!</v>
      </c>
      <c r="O1355" s="182">
        <f t="shared" si="85"/>
        <v>0</v>
      </c>
      <c r="P1355" s="182"/>
      <c r="Q1355" s="183">
        <f>IF(L1355="nio",0,IF(L1355&gt;0,VLOOKUP(G1355,'3-Productie normen'!A:M,VLOOKUP(L1355,'3-Productie normen'!N:P,2,FALSE),FALSE)))</f>
        <v>0</v>
      </c>
      <c r="R1355" s="183">
        <f t="shared" si="86"/>
        <v>0</v>
      </c>
      <c r="S1355" s="184">
        <f>VLOOKUP(G1355,'3-Productie normen'!A:M,11,FALSE)</f>
        <v>13316.020000000004</v>
      </c>
      <c r="T1355" s="184"/>
      <c r="V1355" s="140">
        <f t="shared" si="87"/>
        <v>2215.2000000000003</v>
      </c>
    </row>
    <row r="1356" spans="1:22" ht="14.15" hidden="1" customHeight="1">
      <c r="A1356" s="157">
        <v>136</v>
      </c>
      <c r="B1356" s="177" t="s">
        <v>58</v>
      </c>
      <c r="C1356" s="177"/>
      <c r="D1356" s="142" t="s">
        <v>1633</v>
      </c>
      <c r="E1356" s="178" t="s">
        <v>1697</v>
      </c>
      <c r="F1356" s="179" t="s">
        <v>1698</v>
      </c>
      <c r="G1356" s="179" t="s">
        <v>72</v>
      </c>
      <c r="H1356" s="179" t="s">
        <v>131</v>
      </c>
      <c r="I1356" s="180">
        <v>10.24</v>
      </c>
      <c r="J1356" s="495">
        <v>1</v>
      </c>
      <c r="K1356" s="495">
        <v>1</v>
      </c>
      <c r="L1356" s="181">
        <v>200</v>
      </c>
      <c r="M1356" s="181"/>
      <c r="N1356" s="182" t="e">
        <f t="shared" si="84"/>
        <v>#DIV/0!</v>
      </c>
      <c r="O1356" s="182">
        <f t="shared" si="85"/>
        <v>0</v>
      </c>
      <c r="P1356" s="182"/>
      <c r="Q1356" s="183">
        <f>IF(L1356="nio",0,IF(L1356&gt;0,VLOOKUP(G1356,'3-Productie normen'!A:M,VLOOKUP(L1356,'3-Productie normen'!N:P,2,FALSE),FALSE)))</f>
        <v>0</v>
      </c>
      <c r="R1356" s="183">
        <f t="shared" si="86"/>
        <v>0</v>
      </c>
      <c r="S1356" s="184">
        <f>VLOOKUP(G1356,'3-Productie normen'!A:M,11,FALSE)</f>
        <v>13316.020000000004</v>
      </c>
      <c r="T1356" s="184"/>
      <c r="V1356" s="140">
        <f t="shared" si="87"/>
        <v>2048</v>
      </c>
    </row>
    <row r="1357" spans="1:22" ht="14.15" hidden="1" customHeight="1">
      <c r="A1357" s="157">
        <v>137</v>
      </c>
      <c r="B1357" s="177" t="s">
        <v>58</v>
      </c>
      <c r="C1357" s="177"/>
      <c r="D1357" s="142" t="s">
        <v>1633</v>
      </c>
      <c r="E1357" s="178" t="s">
        <v>1699</v>
      </c>
      <c r="F1357" s="179" t="s">
        <v>451</v>
      </c>
      <c r="G1357" s="179" t="s">
        <v>72</v>
      </c>
      <c r="H1357" s="179" t="s">
        <v>134</v>
      </c>
      <c r="I1357" s="180">
        <v>32.94</v>
      </c>
      <c r="J1357" s="495">
        <v>1</v>
      </c>
      <c r="K1357" s="495">
        <v>1</v>
      </c>
      <c r="L1357" s="181">
        <v>200</v>
      </c>
      <c r="M1357" s="181"/>
      <c r="N1357" s="182" t="e">
        <f t="shared" si="84"/>
        <v>#DIV/0!</v>
      </c>
      <c r="O1357" s="182">
        <f t="shared" si="85"/>
        <v>0</v>
      </c>
      <c r="P1357" s="182"/>
      <c r="Q1357" s="183">
        <f>IF(L1357="nio",0,IF(L1357&gt;0,VLOOKUP(G1357,'3-Productie normen'!A:M,VLOOKUP(L1357,'3-Productie normen'!N:P,2,FALSE),FALSE)))</f>
        <v>0</v>
      </c>
      <c r="R1357" s="183">
        <f t="shared" si="86"/>
        <v>0</v>
      </c>
      <c r="S1357" s="184">
        <f>VLOOKUP(G1357,'3-Productie normen'!A:M,11,FALSE)</f>
        <v>13316.020000000004</v>
      </c>
      <c r="T1357" s="184"/>
      <c r="V1357" s="140">
        <f t="shared" si="87"/>
        <v>6588</v>
      </c>
    </row>
    <row r="1358" spans="1:22" ht="14.15" hidden="1" customHeight="1">
      <c r="A1358" s="157">
        <v>138</v>
      </c>
      <c r="B1358" s="177" t="s">
        <v>58</v>
      </c>
      <c r="C1358" s="177"/>
      <c r="D1358" s="142" t="s">
        <v>1633</v>
      </c>
      <c r="E1358" s="178" t="s">
        <v>1700</v>
      </c>
      <c r="F1358" s="179" t="s">
        <v>451</v>
      </c>
      <c r="G1358" s="179" t="s">
        <v>72</v>
      </c>
      <c r="H1358" s="179" t="s">
        <v>134</v>
      </c>
      <c r="I1358" s="180">
        <v>22.1</v>
      </c>
      <c r="J1358" s="495">
        <v>1</v>
      </c>
      <c r="K1358" s="495">
        <v>1</v>
      </c>
      <c r="L1358" s="181">
        <v>200</v>
      </c>
      <c r="M1358" s="181"/>
      <c r="N1358" s="182" t="e">
        <f t="shared" si="84"/>
        <v>#DIV/0!</v>
      </c>
      <c r="O1358" s="182">
        <f t="shared" si="85"/>
        <v>0</v>
      </c>
      <c r="P1358" s="182"/>
      <c r="Q1358" s="183">
        <f>IF(L1358="nio",0,IF(L1358&gt;0,VLOOKUP(G1358,'3-Productie normen'!A:M,VLOOKUP(L1358,'3-Productie normen'!N:P,2,FALSE),FALSE)))</f>
        <v>0</v>
      </c>
      <c r="R1358" s="183">
        <f t="shared" si="86"/>
        <v>0</v>
      </c>
      <c r="S1358" s="184">
        <f>VLOOKUP(G1358,'3-Productie normen'!A:M,11,FALSE)</f>
        <v>13316.020000000004</v>
      </c>
      <c r="T1358" s="184"/>
      <c r="V1358" s="140">
        <f t="shared" si="87"/>
        <v>4420</v>
      </c>
    </row>
    <row r="1359" spans="1:22" ht="14.15" hidden="1" customHeight="1">
      <c r="A1359" s="157">
        <v>139</v>
      </c>
      <c r="B1359" s="177" t="s">
        <v>58</v>
      </c>
      <c r="C1359" s="177"/>
      <c r="D1359" s="142" t="s">
        <v>1633</v>
      </c>
      <c r="E1359" s="178" t="s">
        <v>1701</v>
      </c>
      <c r="F1359" s="179" t="s">
        <v>451</v>
      </c>
      <c r="G1359" s="179" t="s">
        <v>72</v>
      </c>
      <c r="H1359" s="179" t="s">
        <v>134</v>
      </c>
      <c r="I1359" s="180">
        <v>88.13</v>
      </c>
      <c r="J1359" s="495">
        <v>1</v>
      </c>
      <c r="K1359" s="495">
        <v>1</v>
      </c>
      <c r="L1359" s="181">
        <v>200</v>
      </c>
      <c r="M1359" s="181"/>
      <c r="N1359" s="182" t="e">
        <f t="shared" si="84"/>
        <v>#DIV/0!</v>
      </c>
      <c r="O1359" s="182">
        <f t="shared" si="85"/>
        <v>0</v>
      </c>
      <c r="P1359" s="182"/>
      <c r="Q1359" s="183">
        <f>IF(L1359="nio",0,IF(L1359&gt;0,VLOOKUP(G1359,'3-Productie normen'!A:M,VLOOKUP(L1359,'3-Productie normen'!N:P,2,FALSE),FALSE)))</f>
        <v>0</v>
      </c>
      <c r="R1359" s="183">
        <f t="shared" si="86"/>
        <v>0</v>
      </c>
      <c r="S1359" s="184">
        <f>VLOOKUP(G1359,'3-Productie normen'!A:M,11,FALSE)</f>
        <v>13316.020000000004</v>
      </c>
      <c r="T1359" s="184"/>
      <c r="V1359" s="140">
        <f t="shared" si="87"/>
        <v>17626</v>
      </c>
    </row>
    <row r="1360" spans="1:22" ht="14.15" hidden="1" customHeight="1">
      <c r="A1360" s="157">
        <v>140</v>
      </c>
      <c r="B1360" s="177" t="s">
        <v>58</v>
      </c>
      <c r="C1360" s="177"/>
      <c r="D1360" s="142" t="s">
        <v>1633</v>
      </c>
      <c r="E1360" s="178" t="s">
        <v>1702</v>
      </c>
      <c r="F1360" s="179" t="s">
        <v>511</v>
      </c>
      <c r="G1360" s="179" t="s">
        <v>77</v>
      </c>
      <c r="H1360" s="179" t="s">
        <v>1703</v>
      </c>
      <c r="I1360" s="180">
        <v>4.0599999999999996</v>
      </c>
      <c r="J1360" s="495">
        <v>1</v>
      </c>
      <c r="K1360" s="495">
        <v>1</v>
      </c>
      <c r="L1360" s="181">
        <v>200</v>
      </c>
      <c r="M1360" s="181"/>
      <c r="N1360" s="182" t="e">
        <f t="shared" si="84"/>
        <v>#DIV/0!</v>
      </c>
      <c r="O1360" s="182">
        <f t="shared" si="85"/>
        <v>0</v>
      </c>
      <c r="P1360" s="182"/>
      <c r="Q1360" s="183">
        <f>IF(L1360="nio",0,IF(L1360&gt;0,VLOOKUP(G1360,'3-Productie normen'!A:M,VLOOKUP(L1360,'3-Productie normen'!N:P,2,FALSE),FALSE)))</f>
        <v>0</v>
      </c>
      <c r="R1360" s="183">
        <f t="shared" si="86"/>
        <v>0</v>
      </c>
      <c r="S1360" s="184">
        <f>VLOOKUP(G1360,'3-Productie normen'!A:M,11,FALSE)</f>
        <v>42.63</v>
      </c>
      <c r="T1360" s="184"/>
      <c r="V1360" s="140">
        <f t="shared" si="87"/>
        <v>811.99999999999989</v>
      </c>
    </row>
    <row r="1361" spans="1:22" ht="14.15" hidden="1" customHeight="1">
      <c r="A1361" s="157">
        <v>141</v>
      </c>
      <c r="B1361" s="177" t="s">
        <v>58</v>
      </c>
      <c r="C1361" s="177"/>
      <c r="D1361" s="142" t="s">
        <v>1633</v>
      </c>
      <c r="E1361" s="178" t="s">
        <v>1704</v>
      </c>
      <c r="F1361" s="179" t="s">
        <v>1705</v>
      </c>
      <c r="G1361" s="179" t="s">
        <v>81</v>
      </c>
      <c r="H1361" s="179" t="s">
        <v>1706</v>
      </c>
      <c r="I1361" s="180">
        <v>24.54</v>
      </c>
      <c r="J1361" s="495">
        <v>1</v>
      </c>
      <c r="K1361" s="495">
        <v>1</v>
      </c>
      <c r="L1361" s="181">
        <v>200</v>
      </c>
      <c r="M1361" s="181"/>
      <c r="N1361" s="182" t="e">
        <f t="shared" si="84"/>
        <v>#DIV/0!</v>
      </c>
      <c r="O1361" s="182">
        <f t="shared" si="85"/>
        <v>0</v>
      </c>
      <c r="P1361" s="182"/>
      <c r="Q1361" s="183">
        <f>IF(L1361="nio",0,IF(L1361&gt;0,VLOOKUP(G1361,'3-Productie normen'!A:M,VLOOKUP(L1361,'3-Productie normen'!N:P,2,FALSE),FALSE)))</f>
        <v>0</v>
      </c>
      <c r="R1361" s="183">
        <f t="shared" si="86"/>
        <v>0</v>
      </c>
      <c r="S1361" s="184">
        <f>VLOOKUP(G1361,'3-Productie normen'!A:M,11,FALSE)</f>
        <v>1934.4</v>
      </c>
      <c r="T1361" s="184"/>
      <c r="V1361" s="140">
        <f t="shared" si="87"/>
        <v>4908</v>
      </c>
    </row>
    <row r="1362" spans="1:22" ht="14.15" hidden="1" customHeight="1">
      <c r="A1362" s="157">
        <v>142</v>
      </c>
      <c r="B1362" s="177" t="s">
        <v>58</v>
      </c>
      <c r="C1362" s="177"/>
      <c r="D1362" s="142" t="s">
        <v>1633</v>
      </c>
      <c r="E1362" s="178" t="s">
        <v>1707</v>
      </c>
      <c r="F1362" s="179" t="s">
        <v>1708</v>
      </c>
      <c r="G1362" s="179" t="s">
        <v>81</v>
      </c>
      <c r="H1362" s="179" t="s">
        <v>1706</v>
      </c>
      <c r="I1362" s="180">
        <v>35.31</v>
      </c>
      <c r="J1362" s="495">
        <v>1</v>
      </c>
      <c r="K1362" s="495">
        <v>1</v>
      </c>
      <c r="L1362" s="181">
        <v>200</v>
      </c>
      <c r="M1362" s="181"/>
      <c r="N1362" s="182" t="e">
        <f t="shared" si="84"/>
        <v>#DIV/0!</v>
      </c>
      <c r="O1362" s="182">
        <f t="shared" si="85"/>
        <v>0</v>
      </c>
      <c r="P1362" s="182"/>
      <c r="Q1362" s="183">
        <f>IF(L1362="nio",0,IF(L1362&gt;0,VLOOKUP(G1362,'3-Productie normen'!A:M,VLOOKUP(L1362,'3-Productie normen'!N:P,2,FALSE),FALSE)))</f>
        <v>0</v>
      </c>
      <c r="R1362" s="183">
        <f t="shared" si="86"/>
        <v>0</v>
      </c>
      <c r="S1362" s="184">
        <f>VLOOKUP(G1362,'3-Productie normen'!A:M,11,FALSE)</f>
        <v>1934.4</v>
      </c>
      <c r="T1362" s="184"/>
      <c r="V1362" s="140">
        <f t="shared" si="87"/>
        <v>7062</v>
      </c>
    </row>
    <row r="1363" spans="1:22" ht="14.15" hidden="1" customHeight="1">
      <c r="A1363" s="157">
        <v>143</v>
      </c>
      <c r="B1363" s="177" t="s">
        <v>58</v>
      </c>
      <c r="C1363" s="177"/>
      <c r="D1363" s="142" t="s">
        <v>1633</v>
      </c>
      <c r="E1363" s="178" t="s">
        <v>1709</v>
      </c>
      <c r="F1363" s="177" t="s">
        <v>1705</v>
      </c>
      <c r="G1363" s="177" t="s">
        <v>81</v>
      </c>
      <c r="H1363" s="179" t="s">
        <v>1706</v>
      </c>
      <c r="I1363" s="180">
        <v>25.66</v>
      </c>
      <c r="J1363" s="495">
        <v>1</v>
      </c>
      <c r="K1363" s="495">
        <v>1</v>
      </c>
      <c r="L1363" s="181">
        <v>200</v>
      </c>
      <c r="M1363" s="181"/>
      <c r="N1363" s="182" t="e">
        <f t="shared" si="84"/>
        <v>#DIV/0!</v>
      </c>
      <c r="O1363" s="182">
        <f t="shared" si="85"/>
        <v>0</v>
      </c>
      <c r="P1363" s="182"/>
      <c r="Q1363" s="183">
        <f>IF(L1363="nio",0,IF(L1363&gt;0,VLOOKUP(G1363,'3-Productie normen'!A:M,VLOOKUP(L1363,'3-Productie normen'!N:P,2,FALSE),FALSE)))</f>
        <v>0</v>
      </c>
      <c r="R1363" s="183">
        <f t="shared" si="86"/>
        <v>0</v>
      </c>
      <c r="S1363" s="184">
        <f>VLOOKUP(G1363,'3-Productie normen'!A:M,11,FALSE)</f>
        <v>1934.4</v>
      </c>
      <c r="T1363" s="184"/>
      <c r="V1363" s="140">
        <f t="shared" si="87"/>
        <v>5132</v>
      </c>
    </row>
    <row r="1364" spans="1:22" ht="14.15" hidden="1" customHeight="1">
      <c r="A1364" s="157">
        <v>144</v>
      </c>
      <c r="B1364" s="177" t="s">
        <v>58</v>
      </c>
      <c r="C1364" s="177"/>
      <c r="D1364" s="142" t="s">
        <v>1633</v>
      </c>
      <c r="E1364" s="178" t="s">
        <v>1710</v>
      </c>
      <c r="F1364" s="177" t="s">
        <v>1711</v>
      </c>
      <c r="G1364" s="177" t="s">
        <v>81</v>
      </c>
      <c r="H1364" s="179" t="s">
        <v>1712</v>
      </c>
      <c r="I1364" s="180">
        <v>37.130000000000003</v>
      </c>
      <c r="J1364" s="495">
        <v>1</v>
      </c>
      <c r="K1364" s="495">
        <v>1</v>
      </c>
      <c r="L1364" s="181">
        <v>200</v>
      </c>
      <c r="M1364" s="181"/>
      <c r="N1364" s="182" t="e">
        <f t="shared" si="84"/>
        <v>#DIV/0!</v>
      </c>
      <c r="O1364" s="182">
        <f t="shared" si="85"/>
        <v>0</v>
      </c>
      <c r="P1364" s="182"/>
      <c r="Q1364" s="183">
        <f>IF(L1364="nio",0,IF(L1364&gt;0,VLOOKUP(G1364,'3-Productie normen'!A:M,VLOOKUP(L1364,'3-Productie normen'!N:P,2,FALSE),FALSE)))</f>
        <v>0</v>
      </c>
      <c r="R1364" s="183">
        <f t="shared" si="86"/>
        <v>0</v>
      </c>
      <c r="S1364" s="184">
        <f>VLOOKUP(G1364,'3-Productie normen'!A:M,11,FALSE)</f>
        <v>1934.4</v>
      </c>
      <c r="T1364" s="184"/>
      <c r="V1364" s="140">
        <f t="shared" si="87"/>
        <v>7426.0000000000009</v>
      </c>
    </row>
    <row r="1365" spans="1:22" ht="14.15" hidden="1" customHeight="1">
      <c r="A1365" s="157">
        <v>145</v>
      </c>
      <c r="B1365" s="177" t="s">
        <v>58</v>
      </c>
      <c r="C1365" s="177"/>
      <c r="D1365" s="142" t="s">
        <v>1646</v>
      </c>
      <c r="E1365" s="178" t="s">
        <v>1713</v>
      </c>
      <c r="F1365" s="177" t="s">
        <v>1705</v>
      </c>
      <c r="G1365" s="177" t="s">
        <v>81</v>
      </c>
      <c r="H1365" s="179" t="s">
        <v>1706</v>
      </c>
      <c r="I1365" s="180">
        <v>35.68</v>
      </c>
      <c r="J1365" s="495">
        <v>1</v>
      </c>
      <c r="K1365" s="495">
        <v>1</v>
      </c>
      <c r="L1365" s="181">
        <v>200</v>
      </c>
      <c r="M1365" s="181"/>
      <c r="N1365" s="182" t="e">
        <f t="shared" si="84"/>
        <v>#DIV/0!</v>
      </c>
      <c r="O1365" s="182">
        <f t="shared" si="85"/>
        <v>0</v>
      </c>
      <c r="P1365" s="182"/>
      <c r="Q1365" s="183">
        <f>IF(L1365="nio",0,IF(L1365&gt;0,VLOOKUP(G1365,'3-Productie normen'!A:M,VLOOKUP(L1365,'3-Productie normen'!N:P,2,FALSE),FALSE)))</f>
        <v>0</v>
      </c>
      <c r="R1365" s="183">
        <f t="shared" si="86"/>
        <v>0</v>
      </c>
      <c r="S1365" s="184">
        <f>VLOOKUP(G1365,'3-Productie normen'!A:M,11,FALSE)</f>
        <v>1934.4</v>
      </c>
      <c r="T1365" s="184"/>
      <c r="V1365" s="140">
        <f t="shared" si="87"/>
        <v>7136</v>
      </c>
    </row>
    <row r="1366" spans="1:22" ht="14.15" hidden="1" customHeight="1">
      <c r="A1366" s="157">
        <v>146</v>
      </c>
      <c r="B1366" s="177" t="s">
        <v>58</v>
      </c>
      <c r="C1366" s="177"/>
      <c r="D1366" s="142" t="s">
        <v>1646</v>
      </c>
      <c r="E1366" s="178" t="s">
        <v>1714</v>
      </c>
      <c r="F1366" s="179" t="s">
        <v>1708</v>
      </c>
      <c r="G1366" s="179" t="s">
        <v>81</v>
      </c>
      <c r="H1366" s="179" t="s">
        <v>1706</v>
      </c>
      <c r="I1366" s="180">
        <v>35.21</v>
      </c>
      <c r="J1366" s="495">
        <v>1</v>
      </c>
      <c r="K1366" s="495">
        <v>1</v>
      </c>
      <c r="L1366" s="181">
        <v>200</v>
      </c>
      <c r="M1366" s="181"/>
      <c r="N1366" s="182" t="e">
        <f t="shared" si="84"/>
        <v>#DIV/0!</v>
      </c>
      <c r="O1366" s="182">
        <f t="shared" si="85"/>
        <v>0</v>
      </c>
      <c r="P1366" s="182"/>
      <c r="Q1366" s="183">
        <f>IF(L1366="nio",0,IF(L1366&gt;0,VLOOKUP(G1366,'3-Productie normen'!A:M,VLOOKUP(L1366,'3-Productie normen'!N:P,2,FALSE),FALSE)))</f>
        <v>0</v>
      </c>
      <c r="R1366" s="183">
        <f t="shared" si="86"/>
        <v>0</v>
      </c>
      <c r="S1366" s="184">
        <f>VLOOKUP(G1366,'3-Productie normen'!A:M,11,FALSE)</f>
        <v>1934.4</v>
      </c>
      <c r="T1366" s="184"/>
      <c r="V1366" s="140">
        <f t="shared" si="87"/>
        <v>7042</v>
      </c>
    </row>
    <row r="1367" spans="1:22" ht="14.15" hidden="1" customHeight="1">
      <c r="A1367" s="157">
        <v>147</v>
      </c>
      <c r="B1367" s="177" t="s">
        <v>58</v>
      </c>
      <c r="C1367" s="177"/>
      <c r="D1367" s="142" t="s">
        <v>1646</v>
      </c>
      <c r="E1367" s="178" t="s">
        <v>1715</v>
      </c>
      <c r="F1367" s="179" t="s">
        <v>1705</v>
      </c>
      <c r="G1367" s="179" t="s">
        <v>81</v>
      </c>
      <c r="H1367" s="179" t="s">
        <v>1706</v>
      </c>
      <c r="I1367" s="180">
        <v>45.76</v>
      </c>
      <c r="J1367" s="495">
        <v>1</v>
      </c>
      <c r="K1367" s="495">
        <v>1</v>
      </c>
      <c r="L1367" s="181">
        <v>200</v>
      </c>
      <c r="M1367" s="181"/>
      <c r="N1367" s="182" t="e">
        <f t="shared" si="84"/>
        <v>#DIV/0!</v>
      </c>
      <c r="O1367" s="182">
        <f t="shared" si="85"/>
        <v>0</v>
      </c>
      <c r="P1367" s="182"/>
      <c r="Q1367" s="183">
        <f>IF(L1367="nio",0,IF(L1367&gt;0,VLOOKUP(G1367,'3-Productie normen'!A:M,VLOOKUP(L1367,'3-Productie normen'!N:P,2,FALSE),FALSE)))</f>
        <v>0</v>
      </c>
      <c r="R1367" s="183">
        <f t="shared" si="86"/>
        <v>0</v>
      </c>
      <c r="S1367" s="184">
        <f>VLOOKUP(G1367,'3-Productie normen'!A:M,11,FALSE)</f>
        <v>1934.4</v>
      </c>
      <c r="T1367" s="184"/>
      <c r="V1367" s="140">
        <f t="shared" si="87"/>
        <v>9152</v>
      </c>
    </row>
    <row r="1368" spans="1:22" ht="14.15" hidden="1" customHeight="1">
      <c r="A1368" s="157">
        <v>148</v>
      </c>
      <c r="B1368" s="177" t="s">
        <v>58</v>
      </c>
      <c r="C1368" s="177"/>
      <c r="D1368" s="142" t="s">
        <v>1646</v>
      </c>
      <c r="E1368" s="178" t="s">
        <v>1716</v>
      </c>
      <c r="F1368" s="179" t="s">
        <v>1717</v>
      </c>
      <c r="G1368" s="179" t="s">
        <v>81</v>
      </c>
      <c r="H1368" s="179" t="s">
        <v>1712</v>
      </c>
      <c r="I1368" s="180">
        <v>18.52</v>
      </c>
      <c r="J1368" s="495">
        <v>1</v>
      </c>
      <c r="K1368" s="495">
        <v>1</v>
      </c>
      <c r="L1368" s="181">
        <v>200</v>
      </c>
      <c r="M1368" s="181"/>
      <c r="N1368" s="182" t="e">
        <f t="shared" si="84"/>
        <v>#DIV/0!</v>
      </c>
      <c r="O1368" s="182">
        <f t="shared" si="85"/>
        <v>0</v>
      </c>
      <c r="P1368" s="182"/>
      <c r="Q1368" s="183">
        <f>IF(L1368="nio",0,IF(L1368&gt;0,VLOOKUP(G1368,'3-Productie normen'!A:M,VLOOKUP(L1368,'3-Productie normen'!N:P,2,FALSE),FALSE)))</f>
        <v>0</v>
      </c>
      <c r="R1368" s="183">
        <f t="shared" si="86"/>
        <v>0</v>
      </c>
      <c r="S1368" s="184">
        <f>VLOOKUP(G1368,'3-Productie normen'!A:M,11,FALSE)</f>
        <v>1934.4</v>
      </c>
      <c r="T1368" s="184"/>
      <c r="V1368" s="140">
        <f t="shared" si="87"/>
        <v>3704</v>
      </c>
    </row>
    <row r="1369" spans="1:22" ht="14.15" hidden="1" customHeight="1">
      <c r="A1369" s="157">
        <v>149</v>
      </c>
      <c r="B1369" s="177" t="s">
        <v>58</v>
      </c>
      <c r="C1369" s="177"/>
      <c r="D1369" s="142" t="s">
        <v>1659</v>
      </c>
      <c r="E1369" s="178" t="s">
        <v>1718</v>
      </c>
      <c r="F1369" s="179" t="s">
        <v>1705</v>
      </c>
      <c r="G1369" s="179" t="s">
        <v>81</v>
      </c>
      <c r="H1369" s="179" t="s">
        <v>1706</v>
      </c>
      <c r="I1369" s="180">
        <v>34.42</v>
      </c>
      <c r="J1369" s="495">
        <v>1</v>
      </c>
      <c r="K1369" s="495">
        <v>1</v>
      </c>
      <c r="L1369" s="181">
        <v>200</v>
      </c>
      <c r="M1369" s="181"/>
      <c r="N1369" s="182" t="e">
        <f t="shared" si="84"/>
        <v>#DIV/0!</v>
      </c>
      <c r="O1369" s="182">
        <f t="shared" si="85"/>
        <v>0</v>
      </c>
      <c r="P1369" s="182"/>
      <c r="Q1369" s="183">
        <f>IF(L1369="nio",0,IF(L1369&gt;0,VLOOKUP(G1369,'3-Productie normen'!A:M,VLOOKUP(L1369,'3-Productie normen'!N:P,2,FALSE),FALSE)))</f>
        <v>0</v>
      </c>
      <c r="R1369" s="183">
        <f t="shared" si="86"/>
        <v>0</v>
      </c>
      <c r="S1369" s="184">
        <f>VLOOKUP(G1369,'3-Productie normen'!A:M,11,FALSE)</f>
        <v>1934.4</v>
      </c>
      <c r="T1369" s="184"/>
      <c r="V1369" s="140">
        <f t="shared" si="87"/>
        <v>6884</v>
      </c>
    </row>
    <row r="1370" spans="1:22" ht="14.15" hidden="1" customHeight="1">
      <c r="A1370" s="157">
        <v>150</v>
      </c>
      <c r="B1370" s="177" t="s">
        <v>58</v>
      </c>
      <c r="C1370" s="177"/>
      <c r="D1370" s="142" t="s">
        <v>1659</v>
      </c>
      <c r="E1370" s="178" t="s">
        <v>1719</v>
      </c>
      <c r="F1370" s="186" t="s">
        <v>1708</v>
      </c>
      <c r="G1370" s="186" t="s">
        <v>81</v>
      </c>
      <c r="H1370" s="179" t="s">
        <v>1706</v>
      </c>
      <c r="I1370" s="180">
        <v>35.380000000000003</v>
      </c>
      <c r="J1370" s="495">
        <v>1</v>
      </c>
      <c r="K1370" s="495">
        <v>1</v>
      </c>
      <c r="L1370" s="181">
        <v>200</v>
      </c>
      <c r="M1370" s="181"/>
      <c r="N1370" s="182" t="e">
        <f t="shared" si="84"/>
        <v>#DIV/0!</v>
      </c>
      <c r="O1370" s="182">
        <f t="shared" si="85"/>
        <v>0</v>
      </c>
      <c r="P1370" s="182"/>
      <c r="Q1370" s="183">
        <f>IF(L1370="nio",0,IF(L1370&gt;0,VLOOKUP(G1370,'3-Productie normen'!A:M,VLOOKUP(L1370,'3-Productie normen'!N:P,2,FALSE),FALSE)))</f>
        <v>0</v>
      </c>
      <c r="R1370" s="183">
        <f t="shared" si="86"/>
        <v>0</v>
      </c>
      <c r="S1370" s="184">
        <f>VLOOKUP(G1370,'3-Productie normen'!A:M,11,FALSE)</f>
        <v>1934.4</v>
      </c>
      <c r="T1370" s="184"/>
      <c r="V1370" s="140">
        <f t="shared" si="87"/>
        <v>7076.0000000000009</v>
      </c>
    </row>
    <row r="1371" spans="1:22" ht="14.15" hidden="1" customHeight="1">
      <c r="A1371" s="157">
        <v>151</v>
      </c>
      <c r="B1371" s="177" t="s">
        <v>58</v>
      </c>
      <c r="C1371" s="177"/>
      <c r="D1371" s="142" t="s">
        <v>1659</v>
      </c>
      <c r="E1371" s="178" t="s">
        <v>1720</v>
      </c>
      <c r="F1371" s="187" t="s">
        <v>1705</v>
      </c>
      <c r="G1371" s="187" t="s">
        <v>81</v>
      </c>
      <c r="H1371" s="188" t="s">
        <v>1706</v>
      </c>
      <c r="I1371" s="180">
        <v>34.42</v>
      </c>
      <c r="J1371" s="495">
        <v>1</v>
      </c>
      <c r="K1371" s="495">
        <v>1</v>
      </c>
      <c r="L1371" s="181">
        <v>200</v>
      </c>
      <c r="M1371" s="181"/>
      <c r="N1371" s="182" t="e">
        <f t="shared" si="84"/>
        <v>#DIV/0!</v>
      </c>
      <c r="O1371" s="182">
        <f t="shared" si="85"/>
        <v>0</v>
      </c>
      <c r="P1371" s="182"/>
      <c r="Q1371" s="183">
        <f>IF(L1371="nio",0,IF(L1371&gt;0,VLOOKUP(G1371,'3-Productie normen'!A:M,VLOOKUP(L1371,'3-Productie normen'!N:P,2,FALSE),FALSE)))</f>
        <v>0</v>
      </c>
      <c r="R1371" s="183">
        <f t="shared" si="86"/>
        <v>0</v>
      </c>
      <c r="S1371" s="184">
        <f>VLOOKUP(G1371,'3-Productie normen'!A:M,11,FALSE)</f>
        <v>1934.4</v>
      </c>
      <c r="T1371" s="184"/>
      <c r="V1371" s="140">
        <f t="shared" si="87"/>
        <v>6884</v>
      </c>
    </row>
    <row r="1372" spans="1:22" ht="14.15" hidden="1" customHeight="1">
      <c r="A1372" s="157">
        <v>152</v>
      </c>
      <c r="B1372" s="177" t="s">
        <v>58</v>
      </c>
      <c r="C1372" s="177"/>
      <c r="D1372" s="192" t="s">
        <v>1633</v>
      </c>
      <c r="E1372" s="189" t="s">
        <v>1721</v>
      </c>
      <c r="F1372" s="190" t="s">
        <v>1722</v>
      </c>
      <c r="G1372" s="498" t="s">
        <v>86</v>
      </c>
      <c r="H1372" s="179" t="s">
        <v>288</v>
      </c>
      <c r="I1372" s="180">
        <v>647.74</v>
      </c>
      <c r="J1372" s="495">
        <v>1</v>
      </c>
      <c r="K1372" s="495">
        <v>1</v>
      </c>
      <c r="L1372" s="181">
        <v>200</v>
      </c>
      <c r="M1372" s="181"/>
      <c r="N1372" s="182" t="e">
        <f t="shared" si="84"/>
        <v>#DIV/0!</v>
      </c>
      <c r="O1372" s="182">
        <f t="shared" si="85"/>
        <v>0</v>
      </c>
      <c r="P1372" s="182"/>
      <c r="Q1372" s="183">
        <f>IF(L1372="nio",0,IF(L1372&gt;0,VLOOKUP(G1372,'3-Productie normen'!A:M,VLOOKUP(L1372,'3-Productie normen'!N:P,2,FALSE),FALSE)))</f>
        <v>0</v>
      </c>
      <c r="R1372" s="183">
        <f t="shared" si="86"/>
        <v>0</v>
      </c>
      <c r="S1372" s="184">
        <f>VLOOKUP(G1372,'3-Productie normen'!A:M,11,FALSE)</f>
        <v>3036.6500000000005</v>
      </c>
      <c r="T1372" s="184"/>
      <c r="V1372" s="140">
        <f t="shared" si="87"/>
        <v>129548</v>
      </c>
    </row>
    <row r="1373" spans="1:22" ht="14.15" hidden="1" customHeight="1">
      <c r="A1373" s="157">
        <v>153</v>
      </c>
      <c r="B1373" s="177" t="s">
        <v>58</v>
      </c>
      <c r="C1373" s="177"/>
      <c r="D1373" s="142" t="s">
        <v>1633</v>
      </c>
      <c r="E1373" s="178" t="s">
        <v>1723</v>
      </c>
      <c r="F1373" s="179" t="s">
        <v>1724</v>
      </c>
      <c r="G1373" s="179" t="s">
        <v>88</v>
      </c>
      <c r="H1373" s="179" t="s">
        <v>288</v>
      </c>
      <c r="I1373" s="180">
        <v>71.510000000000005</v>
      </c>
      <c r="J1373" s="495">
        <v>1</v>
      </c>
      <c r="K1373" s="495">
        <v>1</v>
      </c>
      <c r="L1373" s="181">
        <v>200</v>
      </c>
      <c r="M1373" s="181"/>
      <c r="N1373" s="182" t="e">
        <f t="shared" si="84"/>
        <v>#DIV/0!</v>
      </c>
      <c r="O1373" s="182">
        <f t="shared" si="85"/>
        <v>0</v>
      </c>
      <c r="P1373" s="182"/>
      <c r="Q1373" s="183">
        <f>IF(L1373="nio",0,IF(L1373&gt;0,VLOOKUP(G1373,'3-Productie normen'!A:M,VLOOKUP(L1373,'3-Productie normen'!N:P,2,FALSE),FALSE)))</f>
        <v>0</v>
      </c>
      <c r="R1373" s="183">
        <f t="shared" si="86"/>
        <v>0</v>
      </c>
      <c r="S1373" s="184">
        <f>VLOOKUP(G1373,'3-Productie normen'!A:M,11,FALSE)</f>
        <v>1661.59</v>
      </c>
      <c r="T1373" s="184"/>
      <c r="V1373" s="140">
        <f t="shared" si="87"/>
        <v>14302.000000000002</v>
      </c>
    </row>
    <row r="1374" spans="1:22" ht="14.15" hidden="1" customHeight="1">
      <c r="A1374" s="157">
        <v>154</v>
      </c>
      <c r="B1374" s="177" t="s">
        <v>58</v>
      </c>
      <c r="C1374" s="177"/>
      <c r="D1374" s="142" t="s">
        <v>1633</v>
      </c>
      <c r="E1374" s="178" t="s">
        <v>1725</v>
      </c>
      <c r="F1374" s="137" t="s">
        <v>1726</v>
      </c>
      <c r="G1374" s="137" t="s">
        <v>90</v>
      </c>
      <c r="H1374" s="179" t="s">
        <v>288</v>
      </c>
      <c r="I1374" s="180">
        <v>24.55</v>
      </c>
      <c r="J1374" s="495">
        <v>1</v>
      </c>
      <c r="K1374" s="495">
        <v>1</v>
      </c>
      <c r="L1374" s="181">
        <v>200</v>
      </c>
      <c r="M1374" s="181"/>
      <c r="N1374" s="182" t="e">
        <f t="shared" si="84"/>
        <v>#DIV/0!</v>
      </c>
      <c r="O1374" s="182">
        <f t="shared" si="85"/>
        <v>0</v>
      </c>
      <c r="P1374" s="182"/>
      <c r="Q1374" s="183">
        <f>IF(L1374="nio",0,IF(L1374&gt;0,VLOOKUP(G1374,'3-Productie normen'!A:M,VLOOKUP(L1374,'3-Productie normen'!N:P,2,FALSE),FALSE)))</f>
        <v>0</v>
      </c>
      <c r="R1374" s="183">
        <f t="shared" si="86"/>
        <v>0</v>
      </c>
      <c r="S1374" s="184">
        <f>VLOOKUP(G1374,'3-Productie normen'!A:M,11,FALSE)</f>
        <v>178.58999999999997</v>
      </c>
      <c r="T1374" s="184"/>
      <c r="V1374" s="140">
        <f t="shared" si="87"/>
        <v>4910</v>
      </c>
    </row>
    <row r="1375" spans="1:22" ht="14.15" hidden="1" customHeight="1">
      <c r="A1375" s="157">
        <v>155</v>
      </c>
      <c r="B1375" s="177" t="s">
        <v>58</v>
      </c>
      <c r="C1375" s="177"/>
      <c r="D1375" s="142" t="s">
        <v>1633</v>
      </c>
      <c r="E1375" s="178" t="s">
        <v>1727</v>
      </c>
      <c r="F1375" s="137" t="s">
        <v>1728</v>
      </c>
      <c r="G1375" s="137" t="s">
        <v>90</v>
      </c>
      <c r="H1375" s="179" t="s">
        <v>288</v>
      </c>
      <c r="I1375" s="180">
        <v>16.170000000000002</v>
      </c>
      <c r="J1375" s="495">
        <v>1</v>
      </c>
      <c r="K1375" s="495">
        <v>1</v>
      </c>
      <c r="L1375" s="181">
        <v>200</v>
      </c>
      <c r="M1375" s="181"/>
      <c r="N1375" s="182" t="e">
        <f t="shared" si="84"/>
        <v>#DIV/0!</v>
      </c>
      <c r="O1375" s="182">
        <f t="shared" si="85"/>
        <v>0</v>
      </c>
      <c r="P1375" s="182"/>
      <c r="Q1375" s="183">
        <f>IF(L1375="nio",0,IF(L1375&gt;0,VLOOKUP(G1375,'3-Productie normen'!A:M,VLOOKUP(L1375,'3-Productie normen'!N:P,2,FALSE),FALSE)))</f>
        <v>0</v>
      </c>
      <c r="R1375" s="183">
        <f t="shared" si="86"/>
        <v>0</v>
      </c>
      <c r="S1375" s="184">
        <f>VLOOKUP(G1375,'3-Productie normen'!A:M,11,FALSE)</f>
        <v>178.58999999999997</v>
      </c>
      <c r="T1375" s="184"/>
      <c r="V1375" s="140">
        <f t="shared" si="87"/>
        <v>3234.0000000000005</v>
      </c>
    </row>
    <row r="1376" spans="1:22" ht="14.15" hidden="1" customHeight="1">
      <c r="A1376" s="157">
        <v>156</v>
      </c>
      <c r="B1376" s="177" t="s">
        <v>58</v>
      </c>
      <c r="C1376" s="177"/>
      <c r="D1376" s="142" t="s">
        <v>1633</v>
      </c>
      <c r="E1376" s="178" t="s">
        <v>1729</v>
      </c>
      <c r="F1376" s="137" t="s">
        <v>1730</v>
      </c>
      <c r="G1376" s="137" t="s">
        <v>90</v>
      </c>
      <c r="H1376" s="179" t="s">
        <v>288</v>
      </c>
      <c r="I1376" s="180">
        <v>2.39</v>
      </c>
      <c r="J1376" s="495">
        <v>1</v>
      </c>
      <c r="K1376" s="495">
        <v>1</v>
      </c>
      <c r="L1376" s="181">
        <v>200</v>
      </c>
      <c r="M1376" s="181"/>
      <c r="N1376" s="182" t="e">
        <f t="shared" si="84"/>
        <v>#DIV/0!</v>
      </c>
      <c r="O1376" s="182">
        <f t="shared" si="85"/>
        <v>0</v>
      </c>
      <c r="P1376" s="182"/>
      <c r="Q1376" s="183">
        <f>IF(L1376="nio",0,IF(L1376&gt;0,VLOOKUP(G1376,'3-Productie normen'!A:M,VLOOKUP(L1376,'3-Productie normen'!N:P,2,FALSE),FALSE)))</f>
        <v>0</v>
      </c>
      <c r="R1376" s="183">
        <f t="shared" si="86"/>
        <v>0</v>
      </c>
      <c r="S1376" s="184">
        <f>VLOOKUP(G1376,'3-Productie normen'!A:M,11,FALSE)</f>
        <v>178.58999999999997</v>
      </c>
      <c r="T1376" s="184"/>
      <c r="V1376" s="140">
        <f t="shared" si="87"/>
        <v>478</v>
      </c>
    </row>
    <row r="1377" spans="1:22" ht="14.15" hidden="1" customHeight="1">
      <c r="A1377" s="157">
        <v>157</v>
      </c>
      <c r="B1377" s="177" t="s">
        <v>58</v>
      </c>
      <c r="C1377" s="177"/>
      <c r="D1377" s="142" t="s">
        <v>1633</v>
      </c>
      <c r="E1377" s="178" t="s">
        <v>1731</v>
      </c>
      <c r="F1377" s="137" t="s">
        <v>1730</v>
      </c>
      <c r="G1377" s="137" t="s">
        <v>90</v>
      </c>
      <c r="H1377" s="179" t="s">
        <v>288</v>
      </c>
      <c r="I1377" s="180">
        <v>2.39</v>
      </c>
      <c r="J1377" s="495">
        <v>1</v>
      </c>
      <c r="K1377" s="495">
        <v>1</v>
      </c>
      <c r="L1377" s="181">
        <v>200</v>
      </c>
      <c r="M1377" s="181"/>
      <c r="N1377" s="182" t="e">
        <f t="shared" si="84"/>
        <v>#DIV/0!</v>
      </c>
      <c r="O1377" s="182">
        <f t="shared" si="85"/>
        <v>0</v>
      </c>
      <c r="P1377" s="182"/>
      <c r="Q1377" s="183">
        <f>IF(L1377="nio",0,IF(L1377&gt;0,VLOOKUP(G1377,'3-Productie normen'!A:M,VLOOKUP(L1377,'3-Productie normen'!N:P,2,FALSE),FALSE)))</f>
        <v>0</v>
      </c>
      <c r="R1377" s="183">
        <f t="shared" si="86"/>
        <v>0</v>
      </c>
      <c r="S1377" s="184">
        <f>VLOOKUP(G1377,'3-Productie normen'!A:M,11,FALSE)</f>
        <v>178.58999999999997</v>
      </c>
      <c r="T1377" s="184"/>
      <c r="V1377" s="140">
        <f t="shared" si="87"/>
        <v>478</v>
      </c>
    </row>
    <row r="1378" spans="1:22" ht="14.15" hidden="1" customHeight="1">
      <c r="A1378" s="157">
        <v>158</v>
      </c>
      <c r="B1378" s="177" t="s">
        <v>58</v>
      </c>
      <c r="C1378" s="177"/>
      <c r="D1378" s="142" t="s">
        <v>1633</v>
      </c>
      <c r="E1378" s="178" t="s">
        <v>1732</v>
      </c>
      <c r="F1378" s="177" t="s">
        <v>1171</v>
      </c>
      <c r="G1378" s="177" t="s">
        <v>92</v>
      </c>
      <c r="H1378" s="179" t="s">
        <v>288</v>
      </c>
      <c r="I1378" s="180">
        <v>145.24</v>
      </c>
      <c r="J1378" s="495">
        <v>1</v>
      </c>
      <c r="K1378" s="495">
        <v>1</v>
      </c>
      <c r="L1378" s="181">
        <v>200</v>
      </c>
      <c r="M1378" s="181"/>
      <c r="N1378" s="182" t="e">
        <f t="shared" si="84"/>
        <v>#DIV/0!</v>
      </c>
      <c r="O1378" s="182">
        <f t="shared" si="85"/>
        <v>0</v>
      </c>
      <c r="P1378" s="182"/>
      <c r="Q1378" s="183">
        <f>IF(L1378="nio",0,IF(L1378&gt;0,VLOOKUP(G1378,'3-Productie normen'!A:M,VLOOKUP(L1378,'3-Productie normen'!N:P,2,FALSE),FALSE)))</f>
        <v>0</v>
      </c>
      <c r="R1378" s="183">
        <f t="shared" si="86"/>
        <v>0</v>
      </c>
      <c r="S1378" s="184">
        <f>VLOOKUP(G1378,'3-Productie normen'!A:M,11,FALSE)</f>
        <v>425.32</v>
      </c>
      <c r="T1378" s="184"/>
      <c r="V1378" s="140">
        <f t="shared" si="87"/>
        <v>29048</v>
      </c>
    </row>
    <row r="1379" spans="1:22" ht="14.15" hidden="1" customHeight="1">
      <c r="A1379" s="157">
        <v>159</v>
      </c>
      <c r="B1379" s="177" t="s">
        <v>58</v>
      </c>
      <c r="C1379" s="177"/>
      <c r="D1379" s="142" t="s">
        <v>1646</v>
      </c>
      <c r="E1379" s="178" t="s">
        <v>1733</v>
      </c>
      <c r="F1379" s="177" t="s">
        <v>1734</v>
      </c>
      <c r="G1379" s="177" t="s">
        <v>95</v>
      </c>
      <c r="H1379" s="179" t="s">
        <v>1684</v>
      </c>
      <c r="I1379" s="180">
        <v>105.24</v>
      </c>
      <c r="J1379" s="495">
        <v>1</v>
      </c>
      <c r="K1379" s="495">
        <v>1</v>
      </c>
      <c r="L1379" s="181">
        <v>200</v>
      </c>
      <c r="M1379" s="181"/>
      <c r="N1379" s="182" t="e">
        <f t="shared" si="84"/>
        <v>#DIV/0!</v>
      </c>
      <c r="O1379" s="182">
        <f t="shared" si="85"/>
        <v>0</v>
      </c>
      <c r="P1379" s="182"/>
      <c r="Q1379" s="183">
        <f>IF(L1379="nio",0,IF(L1379&gt;0,VLOOKUP(G1379,'3-Productie normen'!A:M,VLOOKUP(L1379,'3-Productie normen'!N:P,2,FALSE),FALSE)))</f>
        <v>0</v>
      </c>
      <c r="R1379" s="183">
        <f t="shared" si="86"/>
        <v>0</v>
      </c>
      <c r="S1379" s="184">
        <f>VLOOKUP(G1379,'3-Productie normen'!A:M,11,FALSE)</f>
        <v>19332.940000000006</v>
      </c>
      <c r="T1379" s="184"/>
      <c r="V1379" s="140">
        <f t="shared" si="87"/>
        <v>21048</v>
      </c>
    </row>
    <row r="1380" spans="1:22" ht="14.15" hidden="1" customHeight="1">
      <c r="A1380" s="157">
        <v>160</v>
      </c>
      <c r="B1380" s="177" t="s">
        <v>58</v>
      </c>
      <c r="C1380" s="177"/>
      <c r="D1380" s="142" t="s">
        <v>1646</v>
      </c>
      <c r="E1380" s="178" t="s">
        <v>1735</v>
      </c>
      <c r="F1380" s="177" t="s">
        <v>1736</v>
      </c>
      <c r="G1380" s="177" t="s">
        <v>95</v>
      </c>
      <c r="H1380" s="179" t="s">
        <v>1684</v>
      </c>
      <c r="I1380" s="180">
        <v>42.94</v>
      </c>
      <c r="J1380" s="495">
        <v>1</v>
      </c>
      <c r="K1380" s="495">
        <v>1</v>
      </c>
      <c r="L1380" s="181">
        <v>200</v>
      </c>
      <c r="M1380" s="181"/>
      <c r="N1380" s="182" t="e">
        <f t="shared" si="84"/>
        <v>#DIV/0!</v>
      </c>
      <c r="O1380" s="182">
        <f t="shared" si="85"/>
        <v>0</v>
      </c>
      <c r="P1380" s="182"/>
      <c r="Q1380" s="183">
        <f>IF(L1380="nio",0,IF(L1380&gt;0,VLOOKUP(G1380,'3-Productie normen'!A:M,VLOOKUP(L1380,'3-Productie normen'!N:P,2,FALSE),FALSE)))</f>
        <v>0</v>
      </c>
      <c r="R1380" s="183">
        <f t="shared" si="86"/>
        <v>0</v>
      </c>
      <c r="S1380" s="184">
        <f>VLOOKUP(G1380,'3-Productie normen'!A:M,11,FALSE)</f>
        <v>19332.940000000006</v>
      </c>
      <c r="T1380" s="184"/>
      <c r="V1380" s="140">
        <f t="shared" si="87"/>
        <v>8588</v>
      </c>
    </row>
    <row r="1381" spans="1:22" ht="14.15" hidden="1" customHeight="1">
      <c r="A1381" s="157">
        <v>161</v>
      </c>
      <c r="B1381" s="177" t="s">
        <v>58</v>
      </c>
      <c r="C1381" s="177"/>
      <c r="D1381" s="142" t="s">
        <v>1646</v>
      </c>
      <c r="E1381" s="178" t="s">
        <v>1737</v>
      </c>
      <c r="F1381" s="179" t="s">
        <v>1738</v>
      </c>
      <c r="G1381" s="179" t="s">
        <v>95</v>
      </c>
      <c r="H1381" s="179" t="s">
        <v>1684</v>
      </c>
      <c r="I1381" s="180">
        <v>67.16</v>
      </c>
      <c r="J1381" s="495">
        <v>1</v>
      </c>
      <c r="K1381" s="495">
        <v>1</v>
      </c>
      <c r="L1381" s="181">
        <v>200</v>
      </c>
      <c r="M1381" s="181"/>
      <c r="N1381" s="182" t="e">
        <f t="shared" si="84"/>
        <v>#DIV/0!</v>
      </c>
      <c r="O1381" s="182">
        <f t="shared" si="85"/>
        <v>0</v>
      </c>
      <c r="P1381" s="182"/>
      <c r="Q1381" s="183">
        <f>IF(L1381="nio",0,IF(L1381&gt;0,VLOOKUP(G1381,'3-Productie normen'!A:M,VLOOKUP(L1381,'3-Productie normen'!N:P,2,FALSE),FALSE)))</f>
        <v>0</v>
      </c>
      <c r="R1381" s="183">
        <f t="shared" si="86"/>
        <v>0</v>
      </c>
      <c r="S1381" s="184">
        <f>VLOOKUP(G1381,'3-Productie normen'!A:M,11,FALSE)</f>
        <v>19332.940000000006</v>
      </c>
      <c r="T1381" s="184"/>
      <c r="V1381" s="140">
        <f t="shared" si="87"/>
        <v>13432</v>
      </c>
    </row>
    <row r="1382" spans="1:22" ht="14.15" hidden="1" customHeight="1">
      <c r="A1382" s="157">
        <v>162</v>
      </c>
      <c r="B1382" s="177" t="s">
        <v>58</v>
      </c>
      <c r="C1382" s="177"/>
      <c r="D1382" s="142" t="s">
        <v>1646</v>
      </c>
      <c r="E1382" s="178" t="s">
        <v>1739</v>
      </c>
      <c r="F1382" s="179" t="s">
        <v>1738</v>
      </c>
      <c r="G1382" s="179" t="s">
        <v>95</v>
      </c>
      <c r="H1382" s="179" t="s">
        <v>1684</v>
      </c>
      <c r="I1382" s="180">
        <v>63.79</v>
      </c>
      <c r="J1382" s="495">
        <v>1</v>
      </c>
      <c r="K1382" s="495">
        <v>1</v>
      </c>
      <c r="L1382" s="181">
        <v>200</v>
      </c>
      <c r="M1382" s="181"/>
      <c r="N1382" s="182" t="e">
        <f t="shared" si="84"/>
        <v>#DIV/0!</v>
      </c>
      <c r="O1382" s="182">
        <f t="shared" si="85"/>
        <v>0</v>
      </c>
      <c r="P1382" s="182"/>
      <c r="Q1382" s="183">
        <f>IF(L1382="nio",0,IF(L1382&gt;0,VLOOKUP(G1382,'3-Productie normen'!A:M,VLOOKUP(L1382,'3-Productie normen'!N:P,2,FALSE),FALSE)))</f>
        <v>0</v>
      </c>
      <c r="R1382" s="183">
        <f t="shared" si="86"/>
        <v>0</v>
      </c>
      <c r="S1382" s="184">
        <f>VLOOKUP(G1382,'3-Productie normen'!A:M,11,FALSE)</f>
        <v>19332.940000000006</v>
      </c>
      <c r="T1382" s="184"/>
      <c r="V1382" s="140">
        <f t="shared" si="87"/>
        <v>12758</v>
      </c>
    </row>
    <row r="1383" spans="1:22" ht="14.15" hidden="1" customHeight="1">
      <c r="A1383" s="157">
        <v>163</v>
      </c>
      <c r="B1383" s="177" t="s">
        <v>58</v>
      </c>
      <c r="C1383" s="177"/>
      <c r="D1383" s="142" t="s">
        <v>1646</v>
      </c>
      <c r="E1383" s="178" t="s">
        <v>1740</v>
      </c>
      <c r="F1383" s="179" t="s">
        <v>1736</v>
      </c>
      <c r="G1383" s="179" t="s">
        <v>95</v>
      </c>
      <c r="H1383" s="179" t="s">
        <v>1684</v>
      </c>
      <c r="I1383" s="180">
        <v>42.96</v>
      </c>
      <c r="J1383" s="495">
        <v>1</v>
      </c>
      <c r="K1383" s="495">
        <v>1</v>
      </c>
      <c r="L1383" s="181">
        <v>200</v>
      </c>
      <c r="M1383" s="181"/>
      <c r="N1383" s="182" t="e">
        <f t="shared" si="84"/>
        <v>#DIV/0!</v>
      </c>
      <c r="O1383" s="182">
        <f t="shared" si="85"/>
        <v>0</v>
      </c>
      <c r="P1383" s="182"/>
      <c r="Q1383" s="183">
        <f>IF(L1383="nio",0,IF(L1383&gt;0,VLOOKUP(G1383,'3-Productie normen'!A:M,VLOOKUP(L1383,'3-Productie normen'!N:P,2,FALSE),FALSE)))</f>
        <v>0</v>
      </c>
      <c r="R1383" s="183">
        <f t="shared" si="86"/>
        <v>0</v>
      </c>
      <c r="S1383" s="184">
        <f>VLOOKUP(G1383,'3-Productie normen'!A:M,11,FALSE)</f>
        <v>19332.940000000006</v>
      </c>
      <c r="T1383" s="184"/>
      <c r="V1383" s="140">
        <f t="shared" si="87"/>
        <v>8592</v>
      </c>
    </row>
    <row r="1384" spans="1:22" ht="14.15" hidden="1" customHeight="1">
      <c r="A1384" s="157">
        <v>164</v>
      </c>
      <c r="B1384" s="177" t="s">
        <v>58</v>
      </c>
      <c r="C1384" s="177"/>
      <c r="D1384" s="142" t="s">
        <v>1646</v>
      </c>
      <c r="E1384" s="178" t="s">
        <v>1741</v>
      </c>
      <c r="F1384" s="179" t="s">
        <v>1738</v>
      </c>
      <c r="G1384" s="179" t="s">
        <v>95</v>
      </c>
      <c r="H1384" s="179" t="s">
        <v>1684</v>
      </c>
      <c r="I1384" s="180">
        <v>37.950000000000003</v>
      </c>
      <c r="J1384" s="495">
        <v>1</v>
      </c>
      <c r="K1384" s="495">
        <v>1</v>
      </c>
      <c r="L1384" s="181">
        <v>200</v>
      </c>
      <c r="M1384" s="181"/>
      <c r="N1384" s="182" t="e">
        <f t="shared" si="84"/>
        <v>#DIV/0!</v>
      </c>
      <c r="O1384" s="182">
        <f t="shared" si="85"/>
        <v>0</v>
      </c>
      <c r="P1384" s="182"/>
      <c r="Q1384" s="183">
        <f>IF(L1384="nio",0,IF(L1384&gt;0,VLOOKUP(G1384,'3-Productie normen'!A:M,VLOOKUP(L1384,'3-Productie normen'!N:P,2,FALSE),FALSE)))</f>
        <v>0</v>
      </c>
      <c r="R1384" s="183">
        <f t="shared" si="86"/>
        <v>0</v>
      </c>
      <c r="S1384" s="184">
        <f>VLOOKUP(G1384,'3-Productie normen'!A:M,11,FALSE)</f>
        <v>19332.940000000006</v>
      </c>
      <c r="T1384" s="184"/>
      <c r="V1384" s="140">
        <f t="shared" si="87"/>
        <v>7590.0000000000009</v>
      </c>
    </row>
    <row r="1385" spans="1:22" ht="14.15" hidden="1" customHeight="1">
      <c r="A1385" s="157">
        <v>165</v>
      </c>
      <c r="B1385" s="177" t="s">
        <v>58</v>
      </c>
      <c r="C1385" s="177"/>
      <c r="D1385" s="142" t="s">
        <v>1646</v>
      </c>
      <c r="E1385" s="178" t="s">
        <v>1742</v>
      </c>
      <c r="F1385" s="186" t="s">
        <v>1738</v>
      </c>
      <c r="G1385" s="186" t="s">
        <v>95</v>
      </c>
      <c r="H1385" s="179" t="s">
        <v>1684</v>
      </c>
      <c r="I1385" s="180">
        <v>37.950000000000003</v>
      </c>
      <c r="J1385" s="495">
        <v>1</v>
      </c>
      <c r="K1385" s="495">
        <v>1</v>
      </c>
      <c r="L1385" s="181">
        <v>200</v>
      </c>
      <c r="M1385" s="181"/>
      <c r="N1385" s="182" t="e">
        <f t="shared" si="84"/>
        <v>#DIV/0!</v>
      </c>
      <c r="O1385" s="182">
        <f t="shared" si="85"/>
        <v>0</v>
      </c>
      <c r="P1385" s="182"/>
      <c r="Q1385" s="183">
        <f>IF(L1385="nio",0,IF(L1385&gt;0,VLOOKUP(G1385,'3-Productie normen'!A:M,VLOOKUP(L1385,'3-Productie normen'!N:P,2,FALSE),FALSE)))</f>
        <v>0</v>
      </c>
      <c r="R1385" s="183">
        <f t="shared" si="86"/>
        <v>0</v>
      </c>
      <c r="S1385" s="184">
        <f>VLOOKUP(G1385,'3-Productie normen'!A:M,11,FALSE)</f>
        <v>19332.940000000006</v>
      </c>
      <c r="T1385" s="184"/>
      <c r="V1385" s="140">
        <f t="shared" si="87"/>
        <v>7590.0000000000009</v>
      </c>
    </row>
    <row r="1386" spans="1:22" ht="14.15" hidden="1" customHeight="1">
      <c r="A1386" s="157">
        <v>166</v>
      </c>
      <c r="B1386" s="177" t="s">
        <v>58</v>
      </c>
      <c r="C1386" s="177"/>
      <c r="D1386" s="142" t="s">
        <v>1646</v>
      </c>
      <c r="E1386" s="178" t="s">
        <v>1743</v>
      </c>
      <c r="F1386" s="187" t="s">
        <v>1738</v>
      </c>
      <c r="G1386" s="187" t="s">
        <v>95</v>
      </c>
      <c r="H1386" s="188" t="s">
        <v>1684</v>
      </c>
      <c r="I1386" s="180">
        <v>64.41</v>
      </c>
      <c r="J1386" s="495">
        <v>1</v>
      </c>
      <c r="K1386" s="495">
        <v>1</v>
      </c>
      <c r="L1386" s="181">
        <v>200</v>
      </c>
      <c r="M1386" s="181"/>
      <c r="N1386" s="182" t="e">
        <f t="shared" si="84"/>
        <v>#DIV/0!</v>
      </c>
      <c r="O1386" s="182">
        <f t="shared" si="85"/>
        <v>0</v>
      </c>
      <c r="P1386" s="182"/>
      <c r="Q1386" s="183">
        <f>IF(L1386="nio",0,IF(L1386&gt;0,VLOOKUP(G1386,'3-Productie normen'!A:M,VLOOKUP(L1386,'3-Productie normen'!N:P,2,FALSE),FALSE)))</f>
        <v>0</v>
      </c>
      <c r="R1386" s="183">
        <f t="shared" si="86"/>
        <v>0</v>
      </c>
      <c r="S1386" s="184">
        <f>VLOOKUP(G1386,'3-Productie normen'!A:M,11,FALSE)</f>
        <v>19332.940000000006</v>
      </c>
      <c r="T1386" s="184"/>
      <c r="V1386" s="140">
        <f t="shared" si="87"/>
        <v>12882</v>
      </c>
    </row>
    <row r="1387" spans="1:22" ht="14.15" hidden="1" customHeight="1">
      <c r="A1387" s="157">
        <v>167</v>
      </c>
      <c r="B1387" s="177" t="s">
        <v>58</v>
      </c>
      <c r="C1387" s="177"/>
      <c r="D1387" s="192" t="s">
        <v>1646</v>
      </c>
      <c r="E1387" s="189" t="s">
        <v>1744</v>
      </c>
      <c r="F1387" s="190" t="s">
        <v>1738</v>
      </c>
      <c r="G1387" s="190" t="s">
        <v>95</v>
      </c>
      <c r="H1387" s="179" t="s">
        <v>1684</v>
      </c>
      <c r="I1387" s="180">
        <v>64.11</v>
      </c>
      <c r="J1387" s="495">
        <v>1</v>
      </c>
      <c r="K1387" s="495">
        <v>1</v>
      </c>
      <c r="L1387" s="181">
        <v>200</v>
      </c>
      <c r="M1387" s="181"/>
      <c r="N1387" s="182" t="e">
        <f t="shared" si="84"/>
        <v>#DIV/0!</v>
      </c>
      <c r="O1387" s="182">
        <f t="shared" si="85"/>
        <v>0</v>
      </c>
      <c r="P1387" s="182"/>
      <c r="Q1387" s="183">
        <f>IF(L1387="nio",0,IF(L1387&gt;0,VLOOKUP(G1387,'3-Productie normen'!A:M,VLOOKUP(L1387,'3-Productie normen'!N:P,2,FALSE),FALSE)))</f>
        <v>0</v>
      </c>
      <c r="R1387" s="183">
        <f t="shared" si="86"/>
        <v>0</v>
      </c>
      <c r="S1387" s="184">
        <f>VLOOKUP(G1387,'3-Productie normen'!A:M,11,FALSE)</f>
        <v>19332.940000000006</v>
      </c>
      <c r="T1387" s="184"/>
      <c r="V1387" s="140">
        <f t="shared" si="87"/>
        <v>12822</v>
      </c>
    </row>
    <row r="1388" spans="1:22" ht="14.15" hidden="1" customHeight="1">
      <c r="A1388" s="157">
        <v>168</v>
      </c>
      <c r="B1388" s="177" t="s">
        <v>58</v>
      </c>
      <c r="C1388" s="177"/>
      <c r="D1388" s="142" t="s">
        <v>1646</v>
      </c>
      <c r="E1388" s="178" t="s">
        <v>1745</v>
      </c>
      <c r="F1388" s="179" t="s">
        <v>1738</v>
      </c>
      <c r="G1388" s="179" t="s">
        <v>95</v>
      </c>
      <c r="H1388" s="179" t="s">
        <v>1684</v>
      </c>
      <c r="I1388" s="180">
        <v>64.28</v>
      </c>
      <c r="J1388" s="495">
        <v>1</v>
      </c>
      <c r="K1388" s="495">
        <v>1</v>
      </c>
      <c r="L1388" s="181">
        <v>200</v>
      </c>
      <c r="M1388" s="181"/>
      <c r="N1388" s="182" t="e">
        <f t="shared" si="84"/>
        <v>#DIV/0!</v>
      </c>
      <c r="O1388" s="182">
        <f t="shared" si="85"/>
        <v>0</v>
      </c>
      <c r="P1388" s="182"/>
      <c r="Q1388" s="183">
        <f>IF(L1388="nio",0,IF(L1388&gt;0,VLOOKUP(G1388,'3-Productie normen'!A:M,VLOOKUP(L1388,'3-Productie normen'!N:P,2,FALSE),FALSE)))</f>
        <v>0</v>
      </c>
      <c r="R1388" s="183">
        <f t="shared" si="86"/>
        <v>0</v>
      </c>
      <c r="S1388" s="184">
        <f>VLOOKUP(G1388,'3-Productie normen'!A:M,11,FALSE)</f>
        <v>19332.940000000006</v>
      </c>
      <c r="T1388" s="184"/>
      <c r="V1388" s="140">
        <f t="shared" si="87"/>
        <v>12856</v>
      </c>
    </row>
    <row r="1389" spans="1:22" ht="14.15" hidden="1" customHeight="1">
      <c r="A1389" s="157">
        <v>169</v>
      </c>
      <c r="B1389" s="177" t="s">
        <v>58</v>
      </c>
      <c r="C1389" s="177"/>
      <c r="D1389" s="142" t="s">
        <v>1646</v>
      </c>
      <c r="E1389" s="178" t="s">
        <v>1746</v>
      </c>
      <c r="F1389" s="137" t="s">
        <v>1738</v>
      </c>
      <c r="G1389" s="137" t="s">
        <v>95</v>
      </c>
      <c r="H1389" s="179" t="s">
        <v>1684</v>
      </c>
      <c r="I1389" s="180">
        <v>64.31</v>
      </c>
      <c r="J1389" s="495">
        <v>1</v>
      </c>
      <c r="K1389" s="495">
        <v>1</v>
      </c>
      <c r="L1389" s="181">
        <v>200</v>
      </c>
      <c r="M1389" s="181"/>
      <c r="N1389" s="182" t="e">
        <f t="shared" si="84"/>
        <v>#DIV/0!</v>
      </c>
      <c r="O1389" s="182">
        <f t="shared" si="85"/>
        <v>0</v>
      </c>
      <c r="P1389" s="182"/>
      <c r="Q1389" s="183">
        <f>IF(L1389="nio",0,IF(L1389&gt;0,VLOOKUP(G1389,'3-Productie normen'!A:M,VLOOKUP(L1389,'3-Productie normen'!N:P,2,FALSE),FALSE)))</f>
        <v>0</v>
      </c>
      <c r="R1389" s="183">
        <f t="shared" si="86"/>
        <v>0</v>
      </c>
      <c r="S1389" s="184">
        <f>VLOOKUP(G1389,'3-Productie normen'!A:M,11,FALSE)</f>
        <v>19332.940000000006</v>
      </c>
      <c r="T1389" s="184"/>
      <c r="V1389" s="140">
        <f t="shared" si="87"/>
        <v>12862</v>
      </c>
    </row>
    <row r="1390" spans="1:22" ht="14.15" hidden="1" customHeight="1">
      <c r="A1390" s="157">
        <v>170</v>
      </c>
      <c r="B1390" s="177" t="s">
        <v>58</v>
      </c>
      <c r="C1390" s="177"/>
      <c r="D1390" s="142" t="s">
        <v>1646</v>
      </c>
      <c r="E1390" s="178" t="s">
        <v>1747</v>
      </c>
      <c r="F1390" s="137" t="s">
        <v>1738</v>
      </c>
      <c r="G1390" s="137" t="s">
        <v>95</v>
      </c>
      <c r="H1390" s="179" t="s">
        <v>1684</v>
      </c>
      <c r="I1390" s="180">
        <v>38.28</v>
      </c>
      <c r="J1390" s="495">
        <v>1</v>
      </c>
      <c r="K1390" s="495">
        <v>1</v>
      </c>
      <c r="L1390" s="181">
        <v>200</v>
      </c>
      <c r="M1390" s="181"/>
      <c r="N1390" s="182" t="e">
        <f t="shared" si="84"/>
        <v>#DIV/0!</v>
      </c>
      <c r="O1390" s="182">
        <f t="shared" si="85"/>
        <v>0</v>
      </c>
      <c r="P1390" s="182"/>
      <c r="Q1390" s="183">
        <f>IF(L1390="nio",0,IF(L1390&gt;0,VLOOKUP(G1390,'3-Productie normen'!A:M,VLOOKUP(L1390,'3-Productie normen'!N:P,2,FALSE),FALSE)))</f>
        <v>0</v>
      </c>
      <c r="R1390" s="183">
        <f t="shared" si="86"/>
        <v>0</v>
      </c>
      <c r="S1390" s="184">
        <f>VLOOKUP(G1390,'3-Productie normen'!A:M,11,FALSE)</f>
        <v>19332.940000000006</v>
      </c>
      <c r="T1390" s="184"/>
      <c r="V1390" s="140">
        <f t="shared" si="87"/>
        <v>7656</v>
      </c>
    </row>
    <row r="1391" spans="1:22" ht="14.15" hidden="1" customHeight="1">
      <c r="A1391" s="157">
        <v>171</v>
      </c>
      <c r="B1391" s="177" t="s">
        <v>58</v>
      </c>
      <c r="C1391" s="177"/>
      <c r="D1391" s="142" t="s">
        <v>1646</v>
      </c>
      <c r="E1391" s="178" t="s">
        <v>1748</v>
      </c>
      <c r="F1391" s="137" t="s">
        <v>1738</v>
      </c>
      <c r="G1391" s="137" t="s">
        <v>95</v>
      </c>
      <c r="H1391" s="179" t="s">
        <v>1684</v>
      </c>
      <c r="I1391" s="180">
        <v>38.29</v>
      </c>
      <c r="J1391" s="495">
        <v>1</v>
      </c>
      <c r="K1391" s="495">
        <v>1</v>
      </c>
      <c r="L1391" s="181">
        <v>200</v>
      </c>
      <c r="M1391" s="181"/>
      <c r="N1391" s="182" t="e">
        <f t="shared" si="84"/>
        <v>#DIV/0!</v>
      </c>
      <c r="O1391" s="182">
        <f t="shared" si="85"/>
        <v>0</v>
      </c>
      <c r="P1391" s="182"/>
      <c r="Q1391" s="183">
        <f>IF(L1391="nio",0,IF(L1391&gt;0,VLOOKUP(G1391,'3-Productie normen'!A:M,VLOOKUP(L1391,'3-Productie normen'!N:P,2,FALSE),FALSE)))</f>
        <v>0</v>
      </c>
      <c r="R1391" s="183">
        <f t="shared" si="86"/>
        <v>0</v>
      </c>
      <c r="S1391" s="184">
        <f>VLOOKUP(G1391,'3-Productie normen'!A:M,11,FALSE)</f>
        <v>19332.940000000006</v>
      </c>
      <c r="T1391" s="184"/>
      <c r="V1391" s="140">
        <f t="shared" si="87"/>
        <v>7658</v>
      </c>
    </row>
    <row r="1392" spans="1:22" ht="14.15" hidden="1" customHeight="1">
      <c r="A1392" s="157">
        <v>172</v>
      </c>
      <c r="B1392" s="177" t="s">
        <v>58</v>
      </c>
      <c r="C1392" s="177"/>
      <c r="D1392" s="142" t="s">
        <v>1646</v>
      </c>
      <c r="E1392" s="178" t="s">
        <v>1749</v>
      </c>
      <c r="F1392" s="137" t="s">
        <v>598</v>
      </c>
      <c r="G1392" s="137" t="s">
        <v>95</v>
      </c>
      <c r="H1392" s="179" t="s">
        <v>1684</v>
      </c>
      <c r="I1392" s="180">
        <v>90.15</v>
      </c>
      <c r="J1392" s="495">
        <v>1</v>
      </c>
      <c r="K1392" s="495">
        <v>1</v>
      </c>
      <c r="L1392" s="181">
        <v>200</v>
      </c>
      <c r="M1392" s="181"/>
      <c r="N1392" s="182" t="e">
        <f t="shared" si="84"/>
        <v>#DIV/0!</v>
      </c>
      <c r="O1392" s="182">
        <f t="shared" si="85"/>
        <v>0</v>
      </c>
      <c r="P1392" s="182"/>
      <c r="Q1392" s="183">
        <f>IF(L1392="nio",0,IF(L1392&gt;0,VLOOKUP(G1392,'3-Productie normen'!A:M,VLOOKUP(L1392,'3-Productie normen'!N:P,2,FALSE),FALSE)))</f>
        <v>0</v>
      </c>
      <c r="R1392" s="183">
        <f t="shared" si="86"/>
        <v>0</v>
      </c>
      <c r="S1392" s="184">
        <f>VLOOKUP(G1392,'3-Productie normen'!A:M,11,FALSE)</f>
        <v>19332.940000000006</v>
      </c>
      <c r="T1392" s="184"/>
      <c r="V1392" s="140">
        <f t="shared" si="87"/>
        <v>18030</v>
      </c>
    </row>
    <row r="1393" spans="1:22" ht="14.15" hidden="1" customHeight="1">
      <c r="A1393" s="157">
        <v>173</v>
      </c>
      <c r="B1393" s="177" t="s">
        <v>58</v>
      </c>
      <c r="C1393" s="177"/>
      <c r="D1393" s="142" t="s">
        <v>1646</v>
      </c>
      <c r="E1393" s="178" t="s">
        <v>1750</v>
      </c>
      <c r="F1393" s="177" t="s">
        <v>598</v>
      </c>
      <c r="G1393" s="177" t="s">
        <v>95</v>
      </c>
      <c r="H1393" s="179" t="s">
        <v>1684</v>
      </c>
      <c r="I1393" s="180">
        <v>89.66</v>
      </c>
      <c r="J1393" s="495">
        <v>1</v>
      </c>
      <c r="K1393" s="495">
        <v>1</v>
      </c>
      <c r="L1393" s="181">
        <v>200</v>
      </c>
      <c r="M1393" s="181"/>
      <c r="N1393" s="182" t="e">
        <f t="shared" si="84"/>
        <v>#DIV/0!</v>
      </c>
      <c r="O1393" s="182">
        <f t="shared" si="85"/>
        <v>0</v>
      </c>
      <c r="P1393" s="182"/>
      <c r="Q1393" s="183">
        <f>IF(L1393="nio",0,IF(L1393&gt;0,VLOOKUP(G1393,'3-Productie normen'!A:M,VLOOKUP(L1393,'3-Productie normen'!N:P,2,FALSE),FALSE)))</f>
        <v>0</v>
      </c>
      <c r="R1393" s="183">
        <f t="shared" si="86"/>
        <v>0</v>
      </c>
      <c r="S1393" s="184">
        <f>VLOOKUP(G1393,'3-Productie normen'!A:M,11,FALSE)</f>
        <v>19332.940000000006</v>
      </c>
      <c r="T1393" s="184"/>
      <c r="V1393" s="140">
        <f t="shared" si="87"/>
        <v>17932</v>
      </c>
    </row>
    <row r="1394" spans="1:22" ht="14.15" hidden="1" customHeight="1">
      <c r="A1394" s="157">
        <v>174</v>
      </c>
      <c r="B1394" s="177" t="s">
        <v>58</v>
      </c>
      <c r="C1394" s="177"/>
      <c r="D1394" s="142" t="s">
        <v>1646</v>
      </c>
      <c r="E1394" s="178" t="s">
        <v>1751</v>
      </c>
      <c r="F1394" s="177" t="s">
        <v>1738</v>
      </c>
      <c r="G1394" s="177" t="s">
        <v>95</v>
      </c>
      <c r="H1394" s="179" t="s">
        <v>1684</v>
      </c>
      <c r="I1394" s="180">
        <v>37.979999999999997</v>
      </c>
      <c r="J1394" s="495">
        <v>1</v>
      </c>
      <c r="K1394" s="495">
        <v>1</v>
      </c>
      <c r="L1394" s="181">
        <v>200</v>
      </c>
      <c r="M1394" s="181"/>
      <c r="N1394" s="182" t="e">
        <f t="shared" si="84"/>
        <v>#DIV/0!</v>
      </c>
      <c r="O1394" s="182">
        <f t="shared" si="85"/>
        <v>0</v>
      </c>
      <c r="P1394" s="182"/>
      <c r="Q1394" s="183">
        <f>IF(L1394="nio",0,IF(L1394&gt;0,VLOOKUP(G1394,'3-Productie normen'!A:M,VLOOKUP(L1394,'3-Productie normen'!N:P,2,FALSE),FALSE)))</f>
        <v>0</v>
      </c>
      <c r="R1394" s="183">
        <f t="shared" si="86"/>
        <v>0</v>
      </c>
      <c r="S1394" s="184">
        <f>VLOOKUP(G1394,'3-Productie normen'!A:M,11,FALSE)</f>
        <v>19332.940000000006</v>
      </c>
      <c r="T1394" s="184"/>
      <c r="V1394" s="140">
        <f t="shared" si="87"/>
        <v>7595.9999999999991</v>
      </c>
    </row>
    <row r="1395" spans="1:22" ht="14.15" hidden="1" customHeight="1">
      <c r="A1395" s="157">
        <v>175</v>
      </c>
      <c r="B1395" s="177" t="s">
        <v>58</v>
      </c>
      <c r="C1395" s="177"/>
      <c r="D1395" s="142" t="s">
        <v>1646</v>
      </c>
      <c r="E1395" s="178" t="s">
        <v>1752</v>
      </c>
      <c r="F1395" s="177" t="s">
        <v>1738</v>
      </c>
      <c r="G1395" s="177" t="s">
        <v>95</v>
      </c>
      <c r="H1395" s="179" t="s">
        <v>1684</v>
      </c>
      <c r="I1395" s="180">
        <v>37.53</v>
      </c>
      <c r="J1395" s="495">
        <v>1</v>
      </c>
      <c r="K1395" s="495">
        <v>1</v>
      </c>
      <c r="L1395" s="181">
        <v>200</v>
      </c>
      <c r="M1395" s="181"/>
      <c r="N1395" s="182" t="e">
        <f t="shared" si="84"/>
        <v>#DIV/0!</v>
      </c>
      <c r="O1395" s="182">
        <f t="shared" si="85"/>
        <v>0</v>
      </c>
      <c r="P1395" s="182"/>
      <c r="Q1395" s="183">
        <f>IF(L1395="nio",0,IF(L1395&gt;0,VLOOKUP(G1395,'3-Productie normen'!A:M,VLOOKUP(L1395,'3-Productie normen'!N:P,2,FALSE),FALSE)))</f>
        <v>0</v>
      </c>
      <c r="R1395" s="183">
        <f t="shared" si="86"/>
        <v>0</v>
      </c>
      <c r="S1395" s="184">
        <f>VLOOKUP(G1395,'3-Productie normen'!A:M,11,FALSE)</f>
        <v>19332.940000000006</v>
      </c>
      <c r="T1395" s="184"/>
      <c r="V1395" s="140">
        <f t="shared" si="87"/>
        <v>7506</v>
      </c>
    </row>
    <row r="1396" spans="1:22" ht="14.15" hidden="1" customHeight="1">
      <c r="A1396" s="157">
        <v>176</v>
      </c>
      <c r="B1396" s="177" t="s">
        <v>58</v>
      </c>
      <c r="C1396" s="177"/>
      <c r="D1396" s="142" t="s">
        <v>1659</v>
      </c>
      <c r="E1396" s="178" t="s">
        <v>1753</v>
      </c>
      <c r="F1396" s="179" t="s">
        <v>1736</v>
      </c>
      <c r="G1396" s="179" t="s">
        <v>95</v>
      </c>
      <c r="H1396" s="179" t="s">
        <v>1684</v>
      </c>
      <c r="I1396" s="180">
        <v>29.95</v>
      </c>
      <c r="J1396" s="495">
        <v>1</v>
      </c>
      <c r="K1396" s="495">
        <v>1</v>
      </c>
      <c r="L1396" s="181">
        <v>200</v>
      </c>
      <c r="M1396" s="181"/>
      <c r="N1396" s="182" t="e">
        <f t="shared" si="84"/>
        <v>#DIV/0!</v>
      </c>
      <c r="O1396" s="182">
        <f t="shared" si="85"/>
        <v>0</v>
      </c>
      <c r="P1396" s="182"/>
      <c r="Q1396" s="183">
        <f>IF(L1396="nio",0,IF(L1396&gt;0,VLOOKUP(G1396,'3-Productie normen'!A:M,VLOOKUP(L1396,'3-Productie normen'!N:P,2,FALSE),FALSE)))</f>
        <v>0</v>
      </c>
      <c r="R1396" s="183">
        <f t="shared" si="86"/>
        <v>0</v>
      </c>
      <c r="S1396" s="184">
        <f>VLOOKUP(G1396,'3-Productie normen'!A:M,11,FALSE)</f>
        <v>19332.940000000006</v>
      </c>
      <c r="T1396" s="184"/>
      <c r="V1396" s="140">
        <f t="shared" si="87"/>
        <v>5990</v>
      </c>
    </row>
    <row r="1397" spans="1:22" ht="14.15" hidden="1" customHeight="1">
      <c r="A1397" s="157">
        <v>177</v>
      </c>
      <c r="B1397" s="177" t="s">
        <v>58</v>
      </c>
      <c r="C1397" s="177"/>
      <c r="D1397" s="142" t="s">
        <v>1659</v>
      </c>
      <c r="E1397" s="178" t="s">
        <v>1754</v>
      </c>
      <c r="F1397" s="179" t="s">
        <v>658</v>
      </c>
      <c r="G1397" s="179" t="s">
        <v>95</v>
      </c>
      <c r="H1397" s="179" t="s">
        <v>1684</v>
      </c>
      <c r="I1397" s="180">
        <v>115.41</v>
      </c>
      <c r="J1397" s="495">
        <v>1</v>
      </c>
      <c r="K1397" s="495">
        <v>1</v>
      </c>
      <c r="L1397" s="181">
        <v>200</v>
      </c>
      <c r="M1397" s="181"/>
      <c r="N1397" s="182" t="e">
        <f t="shared" si="84"/>
        <v>#DIV/0!</v>
      </c>
      <c r="O1397" s="182">
        <f t="shared" si="85"/>
        <v>0</v>
      </c>
      <c r="P1397" s="182"/>
      <c r="Q1397" s="183">
        <f>IF(L1397="nio",0,IF(L1397&gt;0,VLOOKUP(G1397,'3-Productie normen'!A:M,VLOOKUP(L1397,'3-Productie normen'!N:P,2,FALSE),FALSE)))</f>
        <v>0</v>
      </c>
      <c r="R1397" s="183">
        <f t="shared" si="86"/>
        <v>0</v>
      </c>
      <c r="S1397" s="184">
        <f>VLOOKUP(G1397,'3-Productie normen'!A:M,11,FALSE)</f>
        <v>19332.940000000006</v>
      </c>
      <c r="T1397" s="184"/>
      <c r="V1397" s="140">
        <f t="shared" si="87"/>
        <v>23082</v>
      </c>
    </row>
    <row r="1398" spans="1:22" ht="14.15" hidden="1" customHeight="1">
      <c r="A1398" s="157">
        <v>178</v>
      </c>
      <c r="B1398" s="177" t="s">
        <v>58</v>
      </c>
      <c r="C1398" s="177"/>
      <c r="D1398" s="142" t="s">
        <v>1659</v>
      </c>
      <c r="E1398" s="178" t="s">
        <v>1755</v>
      </c>
      <c r="F1398" s="179" t="s">
        <v>1738</v>
      </c>
      <c r="G1398" s="179" t="s">
        <v>95</v>
      </c>
      <c r="H1398" s="179" t="s">
        <v>1684</v>
      </c>
      <c r="I1398" s="180">
        <v>76.290000000000006</v>
      </c>
      <c r="J1398" s="495">
        <v>1</v>
      </c>
      <c r="K1398" s="495">
        <v>1</v>
      </c>
      <c r="L1398" s="181">
        <v>200</v>
      </c>
      <c r="M1398" s="181"/>
      <c r="N1398" s="182" t="e">
        <f t="shared" si="84"/>
        <v>#DIV/0!</v>
      </c>
      <c r="O1398" s="182">
        <f t="shared" si="85"/>
        <v>0</v>
      </c>
      <c r="P1398" s="182"/>
      <c r="Q1398" s="183">
        <f>IF(L1398="nio",0,IF(L1398&gt;0,VLOOKUP(G1398,'3-Productie normen'!A:M,VLOOKUP(L1398,'3-Productie normen'!N:P,2,FALSE),FALSE)))</f>
        <v>0</v>
      </c>
      <c r="R1398" s="183">
        <f t="shared" si="86"/>
        <v>0</v>
      </c>
      <c r="S1398" s="184">
        <f>VLOOKUP(G1398,'3-Productie normen'!A:M,11,FALSE)</f>
        <v>19332.940000000006</v>
      </c>
      <c r="T1398" s="184"/>
      <c r="V1398" s="140">
        <f t="shared" si="87"/>
        <v>15258.000000000002</v>
      </c>
    </row>
    <row r="1399" spans="1:22" ht="14.15" hidden="1" customHeight="1">
      <c r="A1399" s="157">
        <v>179</v>
      </c>
      <c r="B1399" s="177" t="s">
        <v>58</v>
      </c>
      <c r="C1399" s="177"/>
      <c r="D1399" s="142" t="s">
        <v>1659</v>
      </c>
      <c r="E1399" s="178" t="s">
        <v>1756</v>
      </c>
      <c r="F1399" s="179" t="s">
        <v>1738</v>
      </c>
      <c r="G1399" s="179" t="s">
        <v>95</v>
      </c>
      <c r="H1399" s="179" t="s">
        <v>1684</v>
      </c>
      <c r="I1399" s="180">
        <v>63.81</v>
      </c>
      <c r="J1399" s="495">
        <v>1</v>
      </c>
      <c r="K1399" s="495">
        <v>1</v>
      </c>
      <c r="L1399" s="181">
        <v>200</v>
      </c>
      <c r="M1399" s="181"/>
      <c r="N1399" s="182" t="e">
        <f t="shared" si="84"/>
        <v>#DIV/0!</v>
      </c>
      <c r="O1399" s="182">
        <f t="shared" si="85"/>
        <v>0</v>
      </c>
      <c r="P1399" s="182"/>
      <c r="Q1399" s="183">
        <f>IF(L1399="nio",0,IF(L1399&gt;0,VLOOKUP(G1399,'3-Productie normen'!A:M,VLOOKUP(L1399,'3-Productie normen'!N:P,2,FALSE),FALSE)))</f>
        <v>0</v>
      </c>
      <c r="R1399" s="183">
        <f t="shared" si="86"/>
        <v>0</v>
      </c>
      <c r="S1399" s="184">
        <f>VLOOKUP(G1399,'3-Productie normen'!A:M,11,FALSE)</f>
        <v>19332.940000000006</v>
      </c>
      <c r="T1399" s="184"/>
      <c r="V1399" s="140">
        <f t="shared" si="87"/>
        <v>12762</v>
      </c>
    </row>
    <row r="1400" spans="1:22" ht="14.15" hidden="1" customHeight="1">
      <c r="A1400" s="157">
        <v>180</v>
      </c>
      <c r="B1400" s="177" t="s">
        <v>58</v>
      </c>
      <c r="C1400" s="177"/>
      <c r="D1400" s="142" t="s">
        <v>1659</v>
      </c>
      <c r="E1400" s="178" t="s">
        <v>1757</v>
      </c>
      <c r="F1400" s="186" t="s">
        <v>1738</v>
      </c>
      <c r="G1400" s="186" t="s">
        <v>95</v>
      </c>
      <c r="H1400" s="179" t="s">
        <v>1684</v>
      </c>
      <c r="I1400" s="180">
        <v>63.21</v>
      </c>
      <c r="J1400" s="495">
        <v>1</v>
      </c>
      <c r="K1400" s="495">
        <v>1</v>
      </c>
      <c r="L1400" s="181">
        <v>200</v>
      </c>
      <c r="M1400" s="181"/>
      <c r="N1400" s="182" t="e">
        <f t="shared" si="84"/>
        <v>#DIV/0!</v>
      </c>
      <c r="O1400" s="182">
        <f t="shared" si="85"/>
        <v>0</v>
      </c>
      <c r="P1400" s="182"/>
      <c r="Q1400" s="183">
        <f>IF(L1400="nio",0,IF(L1400&gt;0,VLOOKUP(G1400,'3-Productie normen'!A:M,VLOOKUP(L1400,'3-Productie normen'!N:P,2,FALSE),FALSE)))</f>
        <v>0</v>
      </c>
      <c r="R1400" s="183">
        <f t="shared" si="86"/>
        <v>0</v>
      </c>
      <c r="S1400" s="184">
        <f>VLOOKUP(G1400,'3-Productie normen'!A:M,11,FALSE)</f>
        <v>19332.940000000006</v>
      </c>
      <c r="T1400" s="184"/>
      <c r="V1400" s="140">
        <f t="shared" si="87"/>
        <v>12642</v>
      </c>
    </row>
    <row r="1401" spans="1:22" ht="14.15" hidden="1" customHeight="1">
      <c r="A1401" s="157">
        <v>181</v>
      </c>
      <c r="B1401" s="177" t="s">
        <v>58</v>
      </c>
      <c r="C1401" s="177"/>
      <c r="D1401" s="142" t="s">
        <v>1659</v>
      </c>
      <c r="E1401" s="178" t="s">
        <v>1758</v>
      </c>
      <c r="F1401" s="187" t="s">
        <v>598</v>
      </c>
      <c r="G1401" s="187" t="s">
        <v>95</v>
      </c>
      <c r="H1401" s="188" t="s">
        <v>1684</v>
      </c>
      <c r="I1401" s="180">
        <v>77.900000000000006</v>
      </c>
      <c r="J1401" s="495">
        <v>1</v>
      </c>
      <c r="K1401" s="495">
        <v>1</v>
      </c>
      <c r="L1401" s="181">
        <v>200</v>
      </c>
      <c r="M1401" s="181"/>
      <c r="N1401" s="182" t="e">
        <f t="shared" si="84"/>
        <v>#DIV/0!</v>
      </c>
      <c r="O1401" s="182">
        <f t="shared" si="85"/>
        <v>0</v>
      </c>
      <c r="P1401" s="182"/>
      <c r="Q1401" s="183">
        <f>IF(L1401="nio",0,IF(L1401&gt;0,VLOOKUP(G1401,'3-Productie normen'!A:M,VLOOKUP(L1401,'3-Productie normen'!N:P,2,FALSE),FALSE)))</f>
        <v>0</v>
      </c>
      <c r="R1401" s="183">
        <f t="shared" si="86"/>
        <v>0</v>
      </c>
      <c r="S1401" s="184">
        <f>VLOOKUP(G1401,'3-Productie normen'!A:M,11,FALSE)</f>
        <v>19332.940000000006</v>
      </c>
      <c r="T1401" s="184"/>
      <c r="V1401" s="140">
        <f t="shared" si="87"/>
        <v>15580.000000000002</v>
      </c>
    </row>
    <row r="1402" spans="1:22" ht="14.15" hidden="1" customHeight="1">
      <c r="A1402" s="157">
        <v>182</v>
      </c>
      <c r="B1402" s="177" t="s">
        <v>58</v>
      </c>
      <c r="C1402" s="177"/>
      <c r="D1402" s="142" t="s">
        <v>1659</v>
      </c>
      <c r="E1402" s="189" t="s">
        <v>1759</v>
      </c>
      <c r="F1402" s="190" t="s">
        <v>598</v>
      </c>
      <c r="G1402" s="190" t="s">
        <v>95</v>
      </c>
      <c r="H1402" s="179" t="s">
        <v>1684</v>
      </c>
      <c r="I1402" s="180">
        <v>77.34</v>
      </c>
      <c r="J1402" s="495">
        <v>1</v>
      </c>
      <c r="K1402" s="495">
        <v>1</v>
      </c>
      <c r="L1402" s="181">
        <v>200</v>
      </c>
      <c r="M1402" s="181"/>
      <c r="N1402" s="182" t="e">
        <f t="shared" si="84"/>
        <v>#DIV/0!</v>
      </c>
      <c r="O1402" s="182">
        <f t="shared" si="85"/>
        <v>0</v>
      </c>
      <c r="P1402" s="182"/>
      <c r="Q1402" s="183">
        <f>IF(L1402="nio",0,IF(L1402&gt;0,VLOOKUP(G1402,'3-Productie normen'!A:M,VLOOKUP(L1402,'3-Productie normen'!N:P,2,FALSE),FALSE)))</f>
        <v>0</v>
      </c>
      <c r="R1402" s="183">
        <f t="shared" si="86"/>
        <v>0</v>
      </c>
      <c r="S1402" s="184">
        <f>VLOOKUP(G1402,'3-Productie normen'!A:M,11,FALSE)</f>
        <v>19332.940000000006</v>
      </c>
      <c r="T1402" s="184"/>
      <c r="V1402" s="140">
        <f t="shared" si="87"/>
        <v>15468</v>
      </c>
    </row>
    <row r="1403" spans="1:22" ht="14.15" hidden="1" customHeight="1">
      <c r="A1403" s="157">
        <v>183</v>
      </c>
      <c r="B1403" s="177" t="s">
        <v>58</v>
      </c>
      <c r="C1403" s="177"/>
      <c r="D1403" s="142" t="s">
        <v>1659</v>
      </c>
      <c r="E1403" s="178" t="s">
        <v>1760</v>
      </c>
      <c r="F1403" s="179" t="s">
        <v>598</v>
      </c>
      <c r="G1403" s="179" t="s">
        <v>95</v>
      </c>
      <c r="H1403" s="179" t="s">
        <v>1684</v>
      </c>
      <c r="I1403" s="180">
        <v>77.34</v>
      </c>
      <c r="J1403" s="495">
        <v>1</v>
      </c>
      <c r="K1403" s="495">
        <v>1</v>
      </c>
      <c r="L1403" s="181">
        <v>200</v>
      </c>
      <c r="M1403" s="181"/>
      <c r="N1403" s="182" t="e">
        <f t="shared" si="84"/>
        <v>#DIV/0!</v>
      </c>
      <c r="O1403" s="182">
        <f t="shared" si="85"/>
        <v>0</v>
      </c>
      <c r="P1403" s="182"/>
      <c r="Q1403" s="183">
        <f>IF(L1403="nio",0,IF(L1403&gt;0,VLOOKUP(G1403,'3-Productie normen'!A:M,VLOOKUP(L1403,'3-Productie normen'!N:P,2,FALSE),FALSE)))</f>
        <v>0</v>
      </c>
      <c r="R1403" s="183">
        <f t="shared" si="86"/>
        <v>0</v>
      </c>
      <c r="S1403" s="184">
        <f>VLOOKUP(G1403,'3-Productie normen'!A:M,11,FALSE)</f>
        <v>19332.940000000006</v>
      </c>
      <c r="T1403" s="184"/>
      <c r="V1403" s="140">
        <f t="shared" si="87"/>
        <v>15468</v>
      </c>
    </row>
    <row r="1404" spans="1:22" ht="14.15" hidden="1" customHeight="1">
      <c r="A1404" s="157">
        <v>184</v>
      </c>
      <c r="B1404" s="177" t="s">
        <v>58</v>
      </c>
      <c r="C1404" s="177"/>
      <c r="D1404" s="142" t="s">
        <v>1659</v>
      </c>
      <c r="E1404" s="178" t="s">
        <v>1761</v>
      </c>
      <c r="F1404" s="177" t="s">
        <v>1736</v>
      </c>
      <c r="G1404" s="177" t="s">
        <v>95</v>
      </c>
      <c r="H1404" s="179" t="s">
        <v>1684</v>
      </c>
      <c r="I1404" s="180">
        <v>42.89</v>
      </c>
      <c r="J1404" s="495">
        <v>1</v>
      </c>
      <c r="K1404" s="495">
        <v>1</v>
      </c>
      <c r="L1404" s="181">
        <v>200</v>
      </c>
      <c r="M1404" s="181"/>
      <c r="N1404" s="182" t="e">
        <f t="shared" si="84"/>
        <v>#DIV/0!</v>
      </c>
      <c r="O1404" s="182">
        <f t="shared" si="85"/>
        <v>0</v>
      </c>
      <c r="P1404" s="182"/>
      <c r="Q1404" s="183">
        <f>IF(L1404="nio",0,IF(L1404&gt;0,VLOOKUP(G1404,'3-Productie normen'!A:M,VLOOKUP(L1404,'3-Productie normen'!N:P,2,FALSE),FALSE)))</f>
        <v>0</v>
      </c>
      <c r="R1404" s="183">
        <f t="shared" si="86"/>
        <v>0</v>
      </c>
      <c r="S1404" s="184">
        <f>VLOOKUP(G1404,'3-Productie normen'!A:M,11,FALSE)</f>
        <v>19332.940000000006</v>
      </c>
      <c r="T1404" s="184"/>
      <c r="V1404" s="140">
        <f t="shared" si="87"/>
        <v>8578</v>
      </c>
    </row>
    <row r="1405" spans="1:22" ht="14.15" hidden="1" customHeight="1">
      <c r="A1405" s="157">
        <v>185</v>
      </c>
      <c r="B1405" s="177" t="s">
        <v>58</v>
      </c>
      <c r="C1405" s="177"/>
      <c r="D1405" s="142" t="s">
        <v>1659</v>
      </c>
      <c r="E1405" s="178" t="s">
        <v>1762</v>
      </c>
      <c r="F1405" s="177" t="s">
        <v>598</v>
      </c>
      <c r="G1405" s="177" t="s">
        <v>95</v>
      </c>
      <c r="H1405" s="179" t="s">
        <v>1684</v>
      </c>
      <c r="I1405" s="180">
        <v>77.34</v>
      </c>
      <c r="J1405" s="495">
        <v>1</v>
      </c>
      <c r="K1405" s="495">
        <v>1</v>
      </c>
      <c r="L1405" s="181">
        <v>200</v>
      </c>
      <c r="M1405" s="181"/>
      <c r="N1405" s="182" t="e">
        <f t="shared" si="84"/>
        <v>#DIV/0!</v>
      </c>
      <c r="O1405" s="182">
        <f t="shared" si="85"/>
        <v>0</v>
      </c>
      <c r="P1405" s="182"/>
      <c r="Q1405" s="183">
        <f>IF(L1405="nio",0,IF(L1405&gt;0,VLOOKUP(G1405,'3-Productie normen'!A:M,VLOOKUP(L1405,'3-Productie normen'!N:P,2,FALSE),FALSE)))</f>
        <v>0</v>
      </c>
      <c r="R1405" s="183">
        <f t="shared" si="86"/>
        <v>0</v>
      </c>
      <c r="S1405" s="184">
        <f>VLOOKUP(G1405,'3-Productie normen'!A:M,11,FALSE)</f>
        <v>19332.940000000006</v>
      </c>
      <c r="T1405" s="184"/>
      <c r="V1405" s="140">
        <f t="shared" si="87"/>
        <v>15468</v>
      </c>
    </row>
    <row r="1406" spans="1:22" ht="14.15" hidden="1" customHeight="1">
      <c r="A1406" s="157">
        <v>186</v>
      </c>
      <c r="B1406" s="177" t="s">
        <v>58</v>
      </c>
      <c r="C1406" s="177"/>
      <c r="D1406" s="142" t="s">
        <v>1659</v>
      </c>
      <c r="E1406" s="178" t="s">
        <v>1763</v>
      </c>
      <c r="F1406" s="177" t="s">
        <v>598</v>
      </c>
      <c r="G1406" s="177" t="s">
        <v>95</v>
      </c>
      <c r="H1406" s="179" t="s">
        <v>1684</v>
      </c>
      <c r="I1406" s="180">
        <v>77.88</v>
      </c>
      <c r="J1406" s="495">
        <v>1</v>
      </c>
      <c r="K1406" s="495">
        <v>1</v>
      </c>
      <c r="L1406" s="181">
        <v>200</v>
      </c>
      <c r="M1406" s="181"/>
      <c r="N1406" s="182" t="e">
        <f t="shared" si="84"/>
        <v>#DIV/0!</v>
      </c>
      <c r="O1406" s="182">
        <f t="shared" si="85"/>
        <v>0</v>
      </c>
      <c r="P1406" s="182"/>
      <c r="Q1406" s="183">
        <f>IF(L1406="nio",0,IF(L1406&gt;0,VLOOKUP(G1406,'3-Productie normen'!A:M,VLOOKUP(L1406,'3-Productie normen'!N:P,2,FALSE),FALSE)))</f>
        <v>0</v>
      </c>
      <c r="R1406" s="183">
        <f t="shared" si="86"/>
        <v>0</v>
      </c>
      <c r="S1406" s="184">
        <f>VLOOKUP(G1406,'3-Productie normen'!A:M,11,FALSE)</f>
        <v>19332.940000000006</v>
      </c>
      <c r="T1406" s="184"/>
      <c r="V1406" s="140">
        <f t="shared" si="87"/>
        <v>15576</v>
      </c>
    </row>
    <row r="1407" spans="1:22" ht="14.15" hidden="1" customHeight="1">
      <c r="A1407" s="157">
        <v>187</v>
      </c>
      <c r="B1407" s="177" t="s">
        <v>58</v>
      </c>
      <c r="C1407" s="177"/>
      <c r="D1407" s="142" t="s">
        <v>1659</v>
      </c>
      <c r="E1407" s="178" t="s">
        <v>1764</v>
      </c>
      <c r="F1407" s="179" t="s">
        <v>647</v>
      </c>
      <c r="G1407" s="179" t="s">
        <v>95</v>
      </c>
      <c r="H1407" s="179" t="s">
        <v>1684</v>
      </c>
      <c r="I1407" s="180">
        <v>76.14</v>
      </c>
      <c r="J1407" s="495">
        <v>1</v>
      </c>
      <c r="K1407" s="495">
        <v>1</v>
      </c>
      <c r="L1407" s="181">
        <v>200</v>
      </c>
      <c r="M1407" s="181"/>
      <c r="N1407" s="182" t="e">
        <f t="shared" si="84"/>
        <v>#DIV/0!</v>
      </c>
      <c r="O1407" s="182">
        <f t="shared" si="85"/>
        <v>0</v>
      </c>
      <c r="P1407" s="182"/>
      <c r="Q1407" s="183">
        <f>IF(L1407="nio",0,IF(L1407&gt;0,VLOOKUP(G1407,'3-Productie normen'!A:M,VLOOKUP(L1407,'3-Productie normen'!N:P,2,FALSE),FALSE)))</f>
        <v>0</v>
      </c>
      <c r="R1407" s="183">
        <f t="shared" si="86"/>
        <v>0</v>
      </c>
      <c r="S1407" s="184">
        <f>VLOOKUP(G1407,'3-Productie normen'!A:M,11,FALSE)</f>
        <v>19332.940000000006</v>
      </c>
      <c r="T1407" s="184"/>
      <c r="V1407" s="140">
        <f t="shared" si="87"/>
        <v>15228</v>
      </c>
    </row>
    <row r="1408" spans="1:22" ht="14.15" hidden="1" customHeight="1">
      <c r="A1408" s="157">
        <v>188</v>
      </c>
      <c r="B1408" s="177" t="s">
        <v>58</v>
      </c>
      <c r="C1408" s="177"/>
      <c r="D1408" s="142" t="s">
        <v>1659</v>
      </c>
      <c r="E1408" s="178" t="s">
        <v>1765</v>
      </c>
      <c r="F1408" s="179" t="s">
        <v>1738</v>
      </c>
      <c r="G1408" s="179" t="s">
        <v>95</v>
      </c>
      <c r="H1408" s="179" t="s">
        <v>1684</v>
      </c>
      <c r="I1408" s="180">
        <v>63.82</v>
      </c>
      <c r="J1408" s="495">
        <v>1</v>
      </c>
      <c r="K1408" s="495">
        <v>1</v>
      </c>
      <c r="L1408" s="181">
        <v>200</v>
      </c>
      <c r="M1408" s="181"/>
      <c r="N1408" s="182" t="e">
        <f t="shared" si="84"/>
        <v>#DIV/0!</v>
      </c>
      <c r="O1408" s="182">
        <f t="shared" si="85"/>
        <v>0</v>
      </c>
      <c r="P1408" s="182"/>
      <c r="Q1408" s="183">
        <f>IF(L1408="nio",0,IF(L1408&gt;0,VLOOKUP(G1408,'3-Productie normen'!A:M,VLOOKUP(L1408,'3-Productie normen'!N:P,2,FALSE),FALSE)))</f>
        <v>0</v>
      </c>
      <c r="R1408" s="183">
        <f t="shared" si="86"/>
        <v>0</v>
      </c>
      <c r="S1408" s="184">
        <f>VLOOKUP(G1408,'3-Productie normen'!A:M,11,FALSE)</f>
        <v>19332.940000000006</v>
      </c>
      <c r="T1408" s="184"/>
      <c r="V1408" s="140">
        <f t="shared" si="87"/>
        <v>12764</v>
      </c>
    </row>
    <row r="1409" spans="1:22" ht="14.15" hidden="1" customHeight="1">
      <c r="A1409" s="157">
        <v>189</v>
      </c>
      <c r="B1409" s="177" t="s">
        <v>58</v>
      </c>
      <c r="C1409" s="177"/>
      <c r="D1409" s="142" t="s">
        <v>1659</v>
      </c>
      <c r="E1409" s="178" t="s">
        <v>1766</v>
      </c>
      <c r="F1409" s="179" t="s">
        <v>1738</v>
      </c>
      <c r="G1409" s="179" t="s">
        <v>95</v>
      </c>
      <c r="H1409" s="179" t="s">
        <v>1684</v>
      </c>
      <c r="I1409" s="180">
        <v>63.36</v>
      </c>
      <c r="J1409" s="495">
        <v>1</v>
      </c>
      <c r="K1409" s="495">
        <v>1</v>
      </c>
      <c r="L1409" s="181">
        <v>200</v>
      </c>
      <c r="M1409" s="181"/>
      <c r="N1409" s="182" t="e">
        <f t="shared" si="84"/>
        <v>#DIV/0!</v>
      </c>
      <c r="O1409" s="182">
        <f t="shared" si="85"/>
        <v>0</v>
      </c>
      <c r="P1409" s="182"/>
      <c r="Q1409" s="183">
        <f>IF(L1409="nio",0,IF(L1409&gt;0,VLOOKUP(G1409,'3-Productie normen'!A:M,VLOOKUP(L1409,'3-Productie normen'!N:P,2,FALSE),FALSE)))</f>
        <v>0</v>
      </c>
      <c r="R1409" s="183">
        <f t="shared" si="86"/>
        <v>0</v>
      </c>
      <c r="S1409" s="184">
        <f>VLOOKUP(G1409,'3-Productie normen'!A:M,11,FALSE)</f>
        <v>19332.940000000006</v>
      </c>
      <c r="T1409" s="184"/>
      <c r="V1409" s="140">
        <f t="shared" si="87"/>
        <v>12672</v>
      </c>
    </row>
    <row r="1410" spans="1:22" ht="14.15" hidden="1" customHeight="1">
      <c r="A1410" s="157">
        <v>190</v>
      </c>
      <c r="B1410" s="177" t="s">
        <v>58</v>
      </c>
      <c r="C1410" s="177"/>
      <c r="D1410" s="142" t="s">
        <v>1659</v>
      </c>
      <c r="E1410" s="178" t="s">
        <v>1767</v>
      </c>
      <c r="F1410" s="179" t="s">
        <v>658</v>
      </c>
      <c r="G1410" s="179" t="s">
        <v>95</v>
      </c>
      <c r="H1410" s="179" t="s">
        <v>1684</v>
      </c>
      <c r="I1410" s="180">
        <v>103.59</v>
      </c>
      <c r="J1410" s="495">
        <v>1</v>
      </c>
      <c r="K1410" s="495">
        <v>1</v>
      </c>
      <c r="L1410" s="181">
        <v>200</v>
      </c>
      <c r="M1410" s="181"/>
      <c r="N1410" s="182" t="e">
        <f t="shared" si="84"/>
        <v>#DIV/0!</v>
      </c>
      <c r="O1410" s="182">
        <f t="shared" si="85"/>
        <v>0</v>
      </c>
      <c r="P1410" s="182"/>
      <c r="Q1410" s="183">
        <f>IF(L1410="nio",0,IF(L1410&gt;0,VLOOKUP(G1410,'3-Productie normen'!A:M,VLOOKUP(L1410,'3-Productie normen'!N:P,2,FALSE),FALSE)))</f>
        <v>0</v>
      </c>
      <c r="R1410" s="183">
        <f t="shared" si="86"/>
        <v>0</v>
      </c>
      <c r="S1410" s="184">
        <f>VLOOKUP(G1410,'3-Productie normen'!A:M,11,FALSE)</f>
        <v>19332.940000000006</v>
      </c>
      <c r="T1410" s="184"/>
      <c r="V1410" s="140">
        <f t="shared" si="87"/>
        <v>20718</v>
      </c>
    </row>
    <row r="1411" spans="1:22" ht="14.15" hidden="1" customHeight="1">
      <c r="A1411" s="157">
        <v>191</v>
      </c>
      <c r="B1411" s="177" t="s">
        <v>58</v>
      </c>
      <c r="C1411" s="177"/>
      <c r="D1411" s="142" t="s">
        <v>1633</v>
      </c>
      <c r="E1411" s="178" t="s">
        <v>1768</v>
      </c>
      <c r="F1411" s="186" t="s">
        <v>846</v>
      </c>
      <c r="G1411" s="186" t="s">
        <v>98</v>
      </c>
      <c r="H1411" s="179" t="s">
        <v>134</v>
      </c>
      <c r="I1411" s="180">
        <v>12.1</v>
      </c>
      <c r="J1411" s="495">
        <v>1</v>
      </c>
      <c r="K1411" s="495">
        <v>1</v>
      </c>
      <c r="L1411" s="181">
        <v>40</v>
      </c>
      <c r="M1411" s="181"/>
      <c r="N1411" s="182" t="e">
        <f t="shared" si="84"/>
        <v>#DIV/0!</v>
      </c>
      <c r="O1411" s="182">
        <f t="shared" si="85"/>
        <v>0</v>
      </c>
      <c r="P1411" s="182"/>
      <c r="Q1411" s="183">
        <f>IF(L1411="nio",0,IF(L1411&gt;0,VLOOKUP(G1411,'3-Productie normen'!A:M,VLOOKUP(L1411,'3-Productie normen'!N:P,2,FALSE),FALSE)))</f>
        <v>0</v>
      </c>
      <c r="R1411" s="183">
        <f t="shared" si="86"/>
        <v>0</v>
      </c>
      <c r="S1411" s="184">
        <f>VLOOKUP(G1411,'3-Productie normen'!A:M,11,FALSE)</f>
        <v>150.30000000000001</v>
      </c>
      <c r="T1411" s="184"/>
      <c r="V1411" s="140">
        <f t="shared" si="87"/>
        <v>484</v>
      </c>
    </row>
    <row r="1412" spans="1:22" ht="14.15" hidden="1" customHeight="1">
      <c r="A1412" s="157">
        <v>192</v>
      </c>
      <c r="B1412" s="177" t="s">
        <v>58</v>
      </c>
      <c r="C1412" s="177"/>
      <c r="D1412" s="142" t="s">
        <v>1633</v>
      </c>
      <c r="E1412" s="178" t="s">
        <v>1769</v>
      </c>
      <c r="F1412" s="187" t="s">
        <v>1770</v>
      </c>
      <c r="G1412" s="187" t="s">
        <v>98</v>
      </c>
      <c r="H1412" s="188" t="s">
        <v>134</v>
      </c>
      <c r="I1412" s="180">
        <v>19.059999999999999</v>
      </c>
      <c r="J1412" s="495">
        <v>1</v>
      </c>
      <c r="K1412" s="495">
        <v>1</v>
      </c>
      <c r="L1412" s="181">
        <v>40</v>
      </c>
      <c r="M1412" s="181"/>
      <c r="N1412" s="182" t="e">
        <f t="shared" si="84"/>
        <v>#DIV/0!</v>
      </c>
      <c r="O1412" s="182">
        <f t="shared" si="85"/>
        <v>0</v>
      </c>
      <c r="P1412" s="182"/>
      <c r="Q1412" s="183">
        <f>IF(L1412="nio",0,IF(L1412&gt;0,VLOOKUP(G1412,'3-Productie normen'!A:M,VLOOKUP(L1412,'3-Productie normen'!N:P,2,FALSE),FALSE)))</f>
        <v>0</v>
      </c>
      <c r="R1412" s="183">
        <f t="shared" si="86"/>
        <v>0</v>
      </c>
      <c r="S1412" s="184">
        <f>VLOOKUP(G1412,'3-Productie normen'!A:M,11,FALSE)</f>
        <v>150.30000000000001</v>
      </c>
      <c r="T1412" s="184"/>
      <c r="V1412" s="140">
        <f t="shared" si="87"/>
        <v>762.4</v>
      </c>
    </row>
    <row r="1413" spans="1:22" ht="14.15" hidden="1" customHeight="1">
      <c r="A1413" s="157">
        <v>193</v>
      </c>
      <c r="B1413" s="177" t="s">
        <v>58</v>
      </c>
      <c r="C1413" s="177"/>
      <c r="D1413" s="142" t="s">
        <v>1633</v>
      </c>
      <c r="E1413" s="178" t="s">
        <v>1771</v>
      </c>
      <c r="F1413" s="177" t="s">
        <v>1772</v>
      </c>
      <c r="G1413" s="177" t="s">
        <v>98</v>
      </c>
      <c r="H1413" s="179" t="s">
        <v>134</v>
      </c>
      <c r="I1413" s="180">
        <v>7.42</v>
      </c>
      <c r="J1413" s="495">
        <v>1</v>
      </c>
      <c r="K1413" s="495">
        <v>1</v>
      </c>
      <c r="L1413" s="181">
        <v>40</v>
      </c>
      <c r="M1413" s="181"/>
      <c r="N1413" s="182" t="e">
        <f t="shared" si="84"/>
        <v>#DIV/0!</v>
      </c>
      <c r="O1413" s="182">
        <f t="shared" si="85"/>
        <v>0</v>
      </c>
      <c r="P1413" s="182"/>
      <c r="Q1413" s="183">
        <f>IF(L1413="nio",0,IF(L1413&gt;0,VLOOKUP(G1413,'3-Productie normen'!A:M,VLOOKUP(L1413,'3-Productie normen'!N:P,2,FALSE),FALSE)))</f>
        <v>0</v>
      </c>
      <c r="R1413" s="183">
        <f t="shared" si="86"/>
        <v>0</v>
      </c>
      <c r="S1413" s="184">
        <f>VLOOKUP(G1413,'3-Productie normen'!A:M,11,FALSE)</f>
        <v>150.30000000000001</v>
      </c>
      <c r="T1413" s="184"/>
      <c r="V1413" s="140">
        <f t="shared" si="87"/>
        <v>296.8</v>
      </c>
    </row>
    <row r="1414" spans="1:22" ht="14.15" hidden="1" customHeight="1">
      <c r="A1414" s="157">
        <v>194</v>
      </c>
      <c r="B1414" s="177" t="s">
        <v>58</v>
      </c>
      <c r="C1414" s="177"/>
      <c r="D1414" s="142" t="s">
        <v>1633</v>
      </c>
      <c r="E1414" s="178" t="s">
        <v>1773</v>
      </c>
      <c r="F1414" s="177" t="s">
        <v>1774</v>
      </c>
      <c r="G1414" s="177" t="s">
        <v>98</v>
      </c>
      <c r="H1414" s="179" t="s">
        <v>134</v>
      </c>
      <c r="I1414" s="180">
        <v>17.760000000000002</v>
      </c>
      <c r="J1414" s="495">
        <v>1</v>
      </c>
      <c r="K1414" s="495">
        <v>1</v>
      </c>
      <c r="L1414" s="181">
        <v>40</v>
      </c>
      <c r="M1414" s="181"/>
      <c r="N1414" s="182" t="e">
        <f t="shared" si="84"/>
        <v>#DIV/0!</v>
      </c>
      <c r="O1414" s="182">
        <f t="shared" si="85"/>
        <v>0</v>
      </c>
      <c r="P1414" s="182"/>
      <c r="Q1414" s="183">
        <f>IF(L1414="nio",0,IF(L1414&gt;0,VLOOKUP(G1414,'3-Productie normen'!A:M,VLOOKUP(L1414,'3-Productie normen'!N:P,2,FALSE),FALSE)))</f>
        <v>0</v>
      </c>
      <c r="R1414" s="183">
        <f t="shared" si="86"/>
        <v>0</v>
      </c>
      <c r="S1414" s="184">
        <f>VLOOKUP(G1414,'3-Productie normen'!A:M,11,FALSE)</f>
        <v>150.30000000000001</v>
      </c>
      <c r="T1414" s="184"/>
      <c r="V1414" s="140">
        <f t="shared" si="87"/>
        <v>710.40000000000009</v>
      </c>
    </row>
    <row r="1415" spans="1:22" ht="14.15" hidden="1" customHeight="1">
      <c r="A1415" s="157">
        <v>195</v>
      </c>
      <c r="B1415" s="177" t="s">
        <v>58</v>
      </c>
      <c r="C1415" s="177"/>
      <c r="D1415" s="142" t="s">
        <v>1633</v>
      </c>
      <c r="E1415" s="178" t="s">
        <v>1775</v>
      </c>
      <c r="F1415" s="177" t="s">
        <v>842</v>
      </c>
      <c r="G1415" s="177" t="s">
        <v>98</v>
      </c>
      <c r="H1415" s="179" t="s">
        <v>134</v>
      </c>
      <c r="I1415" s="180">
        <v>11.39</v>
      </c>
      <c r="J1415" s="495">
        <v>1</v>
      </c>
      <c r="K1415" s="495">
        <v>1</v>
      </c>
      <c r="L1415" s="181">
        <v>40</v>
      </c>
      <c r="M1415" s="181"/>
      <c r="N1415" s="182" t="e">
        <f t="shared" si="84"/>
        <v>#DIV/0!</v>
      </c>
      <c r="O1415" s="182">
        <f t="shared" si="85"/>
        <v>0</v>
      </c>
      <c r="P1415" s="182"/>
      <c r="Q1415" s="183">
        <f>IF(L1415="nio",0,IF(L1415&gt;0,VLOOKUP(G1415,'3-Productie normen'!A:M,VLOOKUP(L1415,'3-Productie normen'!N:P,2,FALSE),FALSE)))</f>
        <v>0</v>
      </c>
      <c r="R1415" s="183">
        <f t="shared" si="86"/>
        <v>0</v>
      </c>
      <c r="S1415" s="184">
        <f>VLOOKUP(G1415,'3-Productie normen'!A:M,11,FALSE)</f>
        <v>150.30000000000001</v>
      </c>
      <c r="T1415" s="184"/>
      <c r="V1415" s="140">
        <f t="shared" si="87"/>
        <v>455.6</v>
      </c>
    </row>
    <row r="1416" spans="1:22" ht="14.15" hidden="1" customHeight="1">
      <c r="A1416" s="157">
        <v>196</v>
      </c>
      <c r="B1416" s="177" t="s">
        <v>58</v>
      </c>
      <c r="C1416" s="177"/>
      <c r="D1416" s="142" t="s">
        <v>1633</v>
      </c>
      <c r="E1416" s="178" t="s">
        <v>1776</v>
      </c>
      <c r="F1416" s="179" t="s">
        <v>1777</v>
      </c>
      <c r="G1416" s="179" t="s">
        <v>98</v>
      </c>
      <c r="H1416" s="179" t="s">
        <v>134</v>
      </c>
      <c r="I1416" s="180">
        <v>8.64</v>
      </c>
      <c r="J1416" s="495">
        <v>1</v>
      </c>
      <c r="K1416" s="495">
        <v>1</v>
      </c>
      <c r="L1416" s="181">
        <v>40</v>
      </c>
      <c r="M1416" s="181"/>
      <c r="N1416" s="182" t="e">
        <f t="shared" si="84"/>
        <v>#DIV/0!</v>
      </c>
      <c r="O1416" s="182">
        <f t="shared" si="85"/>
        <v>0</v>
      </c>
      <c r="P1416" s="182"/>
      <c r="Q1416" s="183">
        <f>IF(L1416="nio",0,IF(L1416&gt;0,VLOOKUP(G1416,'3-Productie normen'!A:M,VLOOKUP(L1416,'3-Productie normen'!N:P,2,FALSE),FALSE)))</f>
        <v>0</v>
      </c>
      <c r="R1416" s="183">
        <f t="shared" si="86"/>
        <v>0</v>
      </c>
      <c r="S1416" s="184">
        <f>VLOOKUP(G1416,'3-Productie normen'!A:M,11,FALSE)</f>
        <v>150.30000000000001</v>
      </c>
      <c r="T1416" s="184"/>
      <c r="V1416" s="140">
        <f t="shared" si="87"/>
        <v>345.6</v>
      </c>
    </row>
    <row r="1417" spans="1:22" ht="14.15" hidden="1" customHeight="1">
      <c r="A1417" s="157">
        <v>197</v>
      </c>
      <c r="B1417" s="177" t="s">
        <v>58</v>
      </c>
      <c r="C1417" s="177"/>
      <c r="D1417" s="142" t="s">
        <v>1659</v>
      </c>
      <c r="E1417" s="178" t="s">
        <v>1778</v>
      </c>
      <c r="F1417" s="179" t="s">
        <v>1779</v>
      </c>
      <c r="G1417" s="179" t="s">
        <v>98</v>
      </c>
      <c r="H1417" s="179" t="s">
        <v>134</v>
      </c>
      <c r="I1417" s="180">
        <v>12.32</v>
      </c>
      <c r="J1417" s="495">
        <v>1</v>
      </c>
      <c r="K1417" s="495">
        <v>1</v>
      </c>
      <c r="L1417" s="181">
        <v>40</v>
      </c>
      <c r="M1417" s="181"/>
      <c r="N1417" s="182" t="e">
        <f t="shared" ref="N1417:N1482" si="88">IF(L1417="nio",0,IF(L1417&gt;0,L1417*I1417/Q1417,0))*J1417</f>
        <v>#DIV/0!</v>
      </c>
      <c r="O1417" s="182">
        <f t="shared" ref="O1417:O1482" si="89">IF(M1417&gt;0,M1417*I1417/R1417,0)*K1417</f>
        <v>0</v>
      </c>
      <c r="P1417" s="182"/>
      <c r="Q1417" s="183">
        <f>IF(L1417="nio",0,IF(L1417&gt;0,VLOOKUP(G1417,'3-Productie normen'!A:M,VLOOKUP(L1417,'3-Productie normen'!N:P,2,FALSE),FALSE)))</f>
        <v>0</v>
      </c>
      <c r="R1417" s="183">
        <f t="shared" ref="R1417:R1480" si="90">IF(M1417&gt;0,Q1417*$R$7,0)</f>
        <v>0</v>
      </c>
      <c r="S1417" s="184">
        <f>VLOOKUP(G1417,'3-Productie normen'!A:M,11,FALSE)</f>
        <v>150.30000000000001</v>
      </c>
      <c r="T1417" s="184"/>
      <c r="V1417" s="140">
        <f t="shared" ref="V1417:V1482" si="91">SUM(L1417:M1417)*I1417</f>
        <v>492.8</v>
      </c>
    </row>
    <row r="1418" spans="1:22" ht="14.15" hidden="1" customHeight="1">
      <c r="A1418" s="157">
        <v>198</v>
      </c>
      <c r="B1418" s="177" t="s">
        <v>58</v>
      </c>
      <c r="C1418" s="177"/>
      <c r="D1418" s="142" t="s">
        <v>1646</v>
      </c>
      <c r="E1418" s="178" t="s">
        <v>1780</v>
      </c>
      <c r="F1418" s="179" t="s">
        <v>1781</v>
      </c>
      <c r="G1418" s="179" t="s">
        <v>99</v>
      </c>
      <c r="H1418" s="179" t="s">
        <v>131</v>
      </c>
      <c r="I1418" s="180">
        <v>9.02</v>
      </c>
      <c r="J1418" s="495">
        <v>1</v>
      </c>
      <c r="K1418" s="495">
        <v>1</v>
      </c>
      <c r="L1418" s="181">
        <v>120</v>
      </c>
      <c r="M1418" s="181"/>
      <c r="N1418" s="182" t="e">
        <f t="shared" si="88"/>
        <v>#DIV/0!</v>
      </c>
      <c r="O1418" s="182">
        <f t="shared" si="89"/>
        <v>0</v>
      </c>
      <c r="P1418" s="182"/>
      <c r="Q1418" s="183">
        <f>IF(L1418="nio",0,IF(L1418&gt;0,VLOOKUP(G1418,'3-Productie normen'!A:M,VLOOKUP(L1418,'3-Productie normen'!N:P,2,FALSE),FALSE)))</f>
        <v>0</v>
      </c>
      <c r="R1418" s="183">
        <f t="shared" si="90"/>
        <v>0</v>
      </c>
      <c r="S1418" s="184">
        <f>VLOOKUP(G1418,'3-Productie normen'!A:M,11,FALSE)</f>
        <v>1634.0300000000004</v>
      </c>
      <c r="T1418" s="184"/>
      <c r="V1418" s="140">
        <f t="shared" si="91"/>
        <v>1082.3999999999999</v>
      </c>
    </row>
    <row r="1419" spans="1:22" ht="14.15" hidden="1" customHeight="1">
      <c r="A1419" s="157">
        <v>199</v>
      </c>
      <c r="B1419" s="177" t="s">
        <v>58</v>
      </c>
      <c r="C1419" s="177"/>
      <c r="D1419" s="142" t="s">
        <v>1646</v>
      </c>
      <c r="E1419" s="178" t="s">
        <v>1782</v>
      </c>
      <c r="F1419" s="179" t="s">
        <v>1781</v>
      </c>
      <c r="G1419" s="179" t="s">
        <v>99</v>
      </c>
      <c r="H1419" s="179" t="s">
        <v>131</v>
      </c>
      <c r="I1419" s="180">
        <v>8.98</v>
      </c>
      <c r="J1419" s="495">
        <v>1</v>
      </c>
      <c r="K1419" s="495">
        <v>1</v>
      </c>
      <c r="L1419" s="181">
        <v>120</v>
      </c>
      <c r="M1419" s="181"/>
      <c r="N1419" s="182" t="e">
        <f t="shared" si="88"/>
        <v>#DIV/0!</v>
      </c>
      <c r="O1419" s="182">
        <f t="shared" si="89"/>
        <v>0</v>
      </c>
      <c r="P1419" s="182"/>
      <c r="Q1419" s="183">
        <f>IF(L1419="nio",0,IF(L1419&gt;0,VLOOKUP(G1419,'3-Productie normen'!A:M,VLOOKUP(L1419,'3-Productie normen'!N:P,2,FALSE),FALSE)))</f>
        <v>0</v>
      </c>
      <c r="R1419" s="183">
        <f t="shared" si="90"/>
        <v>0</v>
      </c>
      <c r="S1419" s="184">
        <f>VLOOKUP(G1419,'3-Productie normen'!A:M,11,FALSE)</f>
        <v>1634.0300000000004</v>
      </c>
      <c r="T1419" s="184"/>
      <c r="V1419" s="140">
        <f t="shared" si="91"/>
        <v>1077.6000000000001</v>
      </c>
    </row>
    <row r="1420" spans="1:22" ht="14.15" hidden="1" customHeight="1">
      <c r="A1420" s="157">
        <v>200</v>
      </c>
      <c r="B1420" s="177" t="s">
        <v>58</v>
      </c>
      <c r="C1420" s="177"/>
      <c r="D1420" s="142" t="s">
        <v>1646</v>
      </c>
      <c r="E1420" s="178" t="s">
        <v>1783</v>
      </c>
      <c r="F1420" s="186" t="s">
        <v>1781</v>
      </c>
      <c r="G1420" s="186" t="s">
        <v>99</v>
      </c>
      <c r="H1420" s="179" t="s">
        <v>131</v>
      </c>
      <c r="I1420" s="180">
        <v>8.98</v>
      </c>
      <c r="J1420" s="495">
        <v>1</v>
      </c>
      <c r="K1420" s="495">
        <v>1</v>
      </c>
      <c r="L1420" s="181">
        <v>120</v>
      </c>
      <c r="M1420" s="181"/>
      <c r="N1420" s="182" t="e">
        <f t="shared" si="88"/>
        <v>#DIV/0!</v>
      </c>
      <c r="O1420" s="182">
        <f t="shared" si="89"/>
        <v>0</v>
      </c>
      <c r="P1420" s="182"/>
      <c r="Q1420" s="183">
        <f>IF(L1420="nio",0,IF(L1420&gt;0,VLOOKUP(G1420,'3-Productie normen'!A:M,VLOOKUP(L1420,'3-Productie normen'!N:P,2,FALSE),FALSE)))</f>
        <v>0</v>
      </c>
      <c r="R1420" s="183">
        <f t="shared" si="90"/>
        <v>0</v>
      </c>
      <c r="S1420" s="184">
        <f>VLOOKUP(G1420,'3-Productie normen'!A:M,11,FALSE)</f>
        <v>1634.0300000000004</v>
      </c>
      <c r="T1420" s="184"/>
      <c r="V1420" s="140">
        <f t="shared" si="91"/>
        <v>1077.6000000000001</v>
      </c>
    </row>
    <row r="1421" spans="1:22" ht="14.15" hidden="1" customHeight="1">
      <c r="A1421" s="157">
        <v>201</v>
      </c>
      <c r="B1421" s="177" t="s">
        <v>58</v>
      </c>
      <c r="C1421" s="177"/>
      <c r="D1421" s="142" t="s">
        <v>1646</v>
      </c>
      <c r="E1421" s="178" t="s">
        <v>1784</v>
      </c>
      <c r="F1421" s="187" t="s">
        <v>1781</v>
      </c>
      <c r="G1421" s="187" t="s">
        <v>99</v>
      </c>
      <c r="H1421" s="188" t="s">
        <v>131</v>
      </c>
      <c r="I1421" s="180">
        <v>9.02</v>
      </c>
      <c r="J1421" s="495">
        <v>1</v>
      </c>
      <c r="K1421" s="495">
        <v>1</v>
      </c>
      <c r="L1421" s="181">
        <v>120</v>
      </c>
      <c r="M1421" s="181"/>
      <c r="N1421" s="182" t="e">
        <f t="shared" si="88"/>
        <v>#DIV/0!</v>
      </c>
      <c r="O1421" s="182">
        <f t="shared" si="89"/>
        <v>0</v>
      </c>
      <c r="P1421" s="182"/>
      <c r="Q1421" s="183">
        <f>IF(L1421="nio",0,IF(L1421&gt;0,VLOOKUP(G1421,'3-Productie normen'!A:M,VLOOKUP(L1421,'3-Productie normen'!N:P,2,FALSE),FALSE)))</f>
        <v>0</v>
      </c>
      <c r="R1421" s="183">
        <f t="shared" si="90"/>
        <v>0</v>
      </c>
      <c r="S1421" s="184">
        <f>VLOOKUP(G1421,'3-Productie normen'!A:M,11,FALSE)</f>
        <v>1634.0300000000004</v>
      </c>
      <c r="T1421" s="184"/>
      <c r="V1421" s="140">
        <f t="shared" si="91"/>
        <v>1082.3999999999999</v>
      </c>
    </row>
    <row r="1422" spans="1:22" ht="14.15" hidden="1" customHeight="1">
      <c r="A1422" s="157">
        <v>202</v>
      </c>
      <c r="B1422" s="177" t="s">
        <v>58</v>
      </c>
      <c r="C1422" s="177"/>
      <c r="D1422" s="142" t="s">
        <v>1659</v>
      </c>
      <c r="E1422" s="189" t="s">
        <v>1785</v>
      </c>
      <c r="F1422" s="190" t="s">
        <v>1786</v>
      </c>
      <c r="G1422" s="190" t="s">
        <v>99</v>
      </c>
      <c r="H1422" s="179" t="s">
        <v>131</v>
      </c>
      <c r="I1422" s="180">
        <v>25.64</v>
      </c>
      <c r="J1422" s="495">
        <v>1</v>
      </c>
      <c r="K1422" s="495">
        <v>1</v>
      </c>
      <c r="L1422" s="181">
        <v>120</v>
      </c>
      <c r="M1422" s="181"/>
      <c r="N1422" s="182" t="e">
        <f t="shared" si="88"/>
        <v>#DIV/0!</v>
      </c>
      <c r="O1422" s="182">
        <f t="shared" si="89"/>
        <v>0</v>
      </c>
      <c r="P1422" s="182"/>
      <c r="Q1422" s="183">
        <f>IF(L1422="nio",0,IF(L1422&gt;0,VLOOKUP(G1422,'3-Productie normen'!A:M,VLOOKUP(L1422,'3-Productie normen'!N:P,2,FALSE),FALSE)))</f>
        <v>0</v>
      </c>
      <c r="R1422" s="183">
        <f t="shared" si="90"/>
        <v>0</v>
      </c>
      <c r="S1422" s="184">
        <f>VLOOKUP(G1422,'3-Productie normen'!A:M,11,FALSE)</f>
        <v>1634.0300000000004</v>
      </c>
      <c r="T1422" s="184"/>
      <c r="V1422" s="140">
        <f t="shared" si="91"/>
        <v>3076.8</v>
      </c>
    </row>
    <row r="1423" spans="1:22" ht="14.15" hidden="1" customHeight="1">
      <c r="A1423" s="157">
        <v>203</v>
      </c>
      <c r="B1423" s="177" t="s">
        <v>58</v>
      </c>
      <c r="C1423" s="177"/>
      <c r="D1423" s="142" t="s">
        <v>1659</v>
      </c>
      <c r="E1423" s="178" t="s">
        <v>1787</v>
      </c>
      <c r="F1423" s="179" t="s">
        <v>1781</v>
      </c>
      <c r="G1423" s="179" t="s">
        <v>99</v>
      </c>
      <c r="H1423" s="179" t="s">
        <v>131</v>
      </c>
      <c r="I1423" s="180">
        <v>9.06</v>
      </c>
      <c r="J1423" s="495">
        <v>1</v>
      </c>
      <c r="K1423" s="495">
        <v>1</v>
      </c>
      <c r="L1423" s="181">
        <v>120</v>
      </c>
      <c r="M1423" s="181"/>
      <c r="N1423" s="182" t="e">
        <f t="shared" si="88"/>
        <v>#DIV/0!</v>
      </c>
      <c r="O1423" s="182">
        <f t="shared" si="89"/>
        <v>0</v>
      </c>
      <c r="P1423" s="182"/>
      <c r="Q1423" s="183">
        <f>IF(L1423="nio",0,IF(L1423&gt;0,VLOOKUP(G1423,'3-Productie normen'!A:M,VLOOKUP(L1423,'3-Productie normen'!N:P,2,FALSE),FALSE)))</f>
        <v>0</v>
      </c>
      <c r="R1423" s="183">
        <f t="shared" si="90"/>
        <v>0</v>
      </c>
      <c r="S1423" s="184">
        <f>VLOOKUP(G1423,'3-Productie normen'!A:M,11,FALSE)</f>
        <v>1634.0300000000004</v>
      </c>
      <c r="T1423" s="184"/>
      <c r="V1423" s="140">
        <f t="shared" si="91"/>
        <v>1087.2</v>
      </c>
    </row>
    <row r="1424" spans="1:22" ht="14.15" hidden="1" customHeight="1">
      <c r="A1424" s="157">
        <v>204</v>
      </c>
      <c r="B1424" s="177" t="s">
        <v>58</v>
      </c>
      <c r="C1424" s="177"/>
      <c r="D1424" s="142" t="s">
        <v>1659</v>
      </c>
      <c r="E1424" s="178" t="s">
        <v>1788</v>
      </c>
      <c r="F1424" s="177" t="s">
        <v>1781</v>
      </c>
      <c r="G1424" s="177" t="s">
        <v>99</v>
      </c>
      <c r="H1424" s="179" t="s">
        <v>131</v>
      </c>
      <c r="I1424" s="191">
        <v>9.06</v>
      </c>
      <c r="J1424" s="495">
        <v>1</v>
      </c>
      <c r="K1424" s="495">
        <v>1</v>
      </c>
      <c r="L1424" s="181">
        <v>120</v>
      </c>
      <c r="M1424" s="181"/>
      <c r="N1424" s="182" t="e">
        <f t="shared" si="88"/>
        <v>#DIV/0!</v>
      </c>
      <c r="O1424" s="182">
        <f t="shared" si="89"/>
        <v>0</v>
      </c>
      <c r="P1424" s="182"/>
      <c r="Q1424" s="183">
        <f>IF(L1424="nio",0,IF(L1424&gt;0,VLOOKUP(G1424,'3-Productie normen'!A:M,VLOOKUP(L1424,'3-Productie normen'!N:P,2,FALSE),FALSE)))</f>
        <v>0</v>
      </c>
      <c r="R1424" s="183">
        <f t="shared" si="90"/>
        <v>0</v>
      </c>
      <c r="S1424" s="184">
        <f>VLOOKUP(G1424,'3-Productie normen'!A:M,11,FALSE)</f>
        <v>1634.0300000000004</v>
      </c>
      <c r="T1424" s="184"/>
      <c r="V1424" s="140">
        <f t="shared" si="91"/>
        <v>1087.2</v>
      </c>
    </row>
    <row r="1425" spans="1:22" ht="14.15" hidden="1" customHeight="1">
      <c r="A1425" s="157">
        <v>205</v>
      </c>
      <c r="B1425" s="177" t="s">
        <v>58</v>
      </c>
      <c r="C1425" s="177"/>
      <c r="D1425" s="142" t="s">
        <v>1659</v>
      </c>
      <c r="E1425" s="178" t="s">
        <v>1789</v>
      </c>
      <c r="F1425" s="177" t="s">
        <v>1790</v>
      </c>
      <c r="G1425" s="177" t="s">
        <v>99</v>
      </c>
      <c r="H1425" s="179" t="s">
        <v>131</v>
      </c>
      <c r="I1425" s="191">
        <v>17.170000000000002</v>
      </c>
      <c r="J1425" s="495">
        <v>1</v>
      </c>
      <c r="K1425" s="495">
        <v>1</v>
      </c>
      <c r="L1425" s="181">
        <v>120</v>
      </c>
      <c r="M1425" s="181"/>
      <c r="N1425" s="182" t="e">
        <f t="shared" si="88"/>
        <v>#DIV/0!</v>
      </c>
      <c r="O1425" s="182">
        <f t="shared" si="89"/>
        <v>0</v>
      </c>
      <c r="P1425" s="182"/>
      <c r="Q1425" s="183">
        <f>IF(L1425="nio",0,IF(L1425&gt;0,VLOOKUP(G1425,'3-Productie normen'!A:M,VLOOKUP(L1425,'3-Productie normen'!N:P,2,FALSE),FALSE)))</f>
        <v>0</v>
      </c>
      <c r="R1425" s="183">
        <f t="shared" si="90"/>
        <v>0</v>
      </c>
      <c r="S1425" s="184">
        <f>VLOOKUP(G1425,'3-Productie normen'!A:M,11,FALSE)</f>
        <v>1634.0300000000004</v>
      </c>
      <c r="T1425" s="184"/>
      <c r="V1425" s="140">
        <f t="shared" si="91"/>
        <v>2060.4</v>
      </c>
    </row>
    <row r="1426" spans="1:22" ht="14.15" hidden="1" customHeight="1">
      <c r="A1426" s="157">
        <v>206</v>
      </c>
      <c r="B1426" s="177" t="s">
        <v>58</v>
      </c>
      <c r="C1426" s="177"/>
      <c r="D1426" s="142" t="s">
        <v>1659</v>
      </c>
      <c r="E1426" s="178" t="s">
        <v>1791</v>
      </c>
      <c r="F1426" s="177" t="s">
        <v>1790</v>
      </c>
      <c r="G1426" s="177" t="s">
        <v>99</v>
      </c>
      <c r="H1426" s="179" t="s">
        <v>131</v>
      </c>
      <c r="I1426" s="191">
        <v>17.78</v>
      </c>
      <c r="J1426" s="495">
        <v>1</v>
      </c>
      <c r="K1426" s="495">
        <v>1</v>
      </c>
      <c r="L1426" s="181">
        <v>120</v>
      </c>
      <c r="M1426" s="181"/>
      <c r="N1426" s="182" t="e">
        <f t="shared" si="88"/>
        <v>#DIV/0!</v>
      </c>
      <c r="O1426" s="182">
        <f t="shared" si="89"/>
        <v>0</v>
      </c>
      <c r="P1426" s="182"/>
      <c r="Q1426" s="183">
        <f>IF(L1426="nio",0,IF(L1426&gt;0,VLOOKUP(G1426,'3-Productie normen'!A:M,VLOOKUP(L1426,'3-Productie normen'!N:P,2,FALSE),FALSE)))</f>
        <v>0</v>
      </c>
      <c r="R1426" s="183">
        <f t="shared" si="90"/>
        <v>0</v>
      </c>
      <c r="S1426" s="184">
        <f>VLOOKUP(G1426,'3-Productie normen'!A:M,11,FALSE)</f>
        <v>1634.0300000000004</v>
      </c>
      <c r="T1426" s="184"/>
      <c r="V1426" s="140">
        <f t="shared" si="91"/>
        <v>2133.6000000000004</v>
      </c>
    </row>
    <row r="1427" spans="1:22" ht="14.15" hidden="1" customHeight="1">
      <c r="A1427" s="157">
        <v>207</v>
      </c>
      <c r="B1427" s="177" t="s">
        <v>58</v>
      </c>
      <c r="C1427" s="177"/>
      <c r="D1427" s="142" t="s">
        <v>1659</v>
      </c>
      <c r="E1427" s="178" t="s">
        <v>1792</v>
      </c>
      <c r="F1427" s="179" t="s">
        <v>1793</v>
      </c>
      <c r="G1427" s="179" t="s">
        <v>99</v>
      </c>
      <c r="H1427" s="179" t="s">
        <v>131</v>
      </c>
      <c r="I1427" s="191">
        <v>10.210000000000001</v>
      </c>
      <c r="J1427" s="495">
        <v>1</v>
      </c>
      <c r="K1427" s="495">
        <v>1</v>
      </c>
      <c r="L1427" s="181">
        <v>120</v>
      </c>
      <c r="M1427" s="181"/>
      <c r="N1427" s="182" t="e">
        <f t="shared" si="88"/>
        <v>#DIV/0!</v>
      </c>
      <c r="O1427" s="182">
        <f t="shared" si="89"/>
        <v>0</v>
      </c>
      <c r="P1427" s="182"/>
      <c r="Q1427" s="183">
        <f>IF(L1427="nio",0,IF(L1427&gt;0,VLOOKUP(G1427,'3-Productie normen'!A:M,VLOOKUP(L1427,'3-Productie normen'!N:P,2,FALSE),FALSE)))</f>
        <v>0</v>
      </c>
      <c r="R1427" s="183">
        <f t="shared" si="90"/>
        <v>0</v>
      </c>
      <c r="S1427" s="184">
        <f>VLOOKUP(G1427,'3-Productie normen'!A:M,11,FALSE)</f>
        <v>1634.0300000000004</v>
      </c>
      <c r="T1427" s="184"/>
      <c r="V1427" s="140">
        <f t="shared" si="91"/>
        <v>1225.2</v>
      </c>
    </row>
    <row r="1428" spans="1:22" ht="14.15" hidden="1" customHeight="1">
      <c r="A1428" s="157">
        <v>208</v>
      </c>
      <c r="B1428" s="177" t="s">
        <v>58</v>
      </c>
      <c r="C1428" s="177"/>
      <c r="D1428" s="142" t="s">
        <v>1659</v>
      </c>
      <c r="E1428" s="178" t="s">
        <v>1794</v>
      </c>
      <c r="F1428" s="179" t="s">
        <v>762</v>
      </c>
      <c r="G1428" s="179" t="s">
        <v>99</v>
      </c>
      <c r="H1428" s="179" t="s">
        <v>131</v>
      </c>
      <c r="I1428" s="191">
        <v>86.41</v>
      </c>
      <c r="J1428" s="495">
        <v>1</v>
      </c>
      <c r="K1428" s="495">
        <v>1</v>
      </c>
      <c r="L1428" s="181">
        <v>200</v>
      </c>
      <c r="M1428" s="181"/>
      <c r="N1428" s="182" t="e">
        <f t="shared" si="88"/>
        <v>#DIV/0!</v>
      </c>
      <c r="O1428" s="182">
        <f t="shared" si="89"/>
        <v>0</v>
      </c>
      <c r="P1428" s="182"/>
      <c r="Q1428" s="183">
        <f>IF(L1428="nio",0,IF(L1428&gt;0,VLOOKUP(G1428,'3-Productie normen'!A:M,VLOOKUP(L1428,'3-Productie normen'!N:P,2,FALSE),FALSE)))</f>
        <v>0</v>
      </c>
      <c r="R1428" s="183">
        <f t="shared" si="90"/>
        <v>0</v>
      </c>
      <c r="S1428" s="184">
        <f>VLOOKUP(G1428,'3-Productie normen'!A:M,11,FALSE)</f>
        <v>1634.0300000000004</v>
      </c>
      <c r="T1428" s="184"/>
      <c r="V1428" s="140">
        <f t="shared" si="91"/>
        <v>17282</v>
      </c>
    </row>
    <row r="1429" spans="1:22" ht="14.15" hidden="1" customHeight="1">
      <c r="A1429" s="157">
        <v>209</v>
      </c>
      <c r="B1429" s="177" t="s">
        <v>58</v>
      </c>
      <c r="C1429" s="177"/>
      <c r="D1429" s="142" t="s">
        <v>1633</v>
      </c>
      <c r="E1429" s="178" t="s">
        <v>1795</v>
      </c>
      <c r="F1429" s="179" t="s">
        <v>1796</v>
      </c>
      <c r="G1429" s="179" t="s">
        <v>101</v>
      </c>
      <c r="H1429" s="179" t="s">
        <v>1797</v>
      </c>
      <c r="I1429" s="191">
        <v>67</v>
      </c>
      <c r="J1429" s="495">
        <v>1</v>
      </c>
      <c r="K1429" s="495">
        <v>1</v>
      </c>
      <c r="L1429" s="181">
        <v>200</v>
      </c>
      <c r="M1429" s="181"/>
      <c r="N1429" s="182" t="e">
        <f t="shared" si="88"/>
        <v>#DIV/0!</v>
      </c>
      <c r="O1429" s="182">
        <f t="shared" si="89"/>
        <v>0</v>
      </c>
      <c r="P1429" s="182"/>
      <c r="Q1429" s="183">
        <f>IF(L1429="nio",0,IF(L1429&gt;0,VLOOKUP(G1429,'3-Productie normen'!A:M,VLOOKUP(L1429,'3-Productie normen'!N:P,2,FALSE),FALSE)))</f>
        <v>0</v>
      </c>
      <c r="R1429" s="183">
        <f t="shared" si="90"/>
        <v>0</v>
      </c>
      <c r="S1429" s="184">
        <f>VLOOKUP(G1429,'3-Productie normen'!A:M,11,FALSE)</f>
        <v>8501.0999999999985</v>
      </c>
      <c r="T1429" s="184"/>
      <c r="V1429" s="140">
        <f t="shared" si="91"/>
        <v>13400</v>
      </c>
    </row>
    <row r="1430" spans="1:22" ht="14.15" hidden="1" customHeight="1">
      <c r="A1430" s="157">
        <v>210</v>
      </c>
      <c r="B1430" s="177" t="s">
        <v>58</v>
      </c>
      <c r="C1430" s="177"/>
      <c r="D1430" s="142" t="s">
        <v>1633</v>
      </c>
      <c r="E1430" s="178" t="s">
        <v>1795</v>
      </c>
      <c r="F1430" s="179" t="s">
        <v>1796</v>
      </c>
      <c r="G1430" s="179" t="s">
        <v>101</v>
      </c>
      <c r="H1430" s="179" t="s">
        <v>1798</v>
      </c>
      <c r="I1430" s="191">
        <v>80.34</v>
      </c>
      <c r="J1430" s="495">
        <v>1</v>
      </c>
      <c r="K1430" s="495">
        <v>1</v>
      </c>
      <c r="L1430" s="181">
        <v>200</v>
      </c>
      <c r="M1430" s="181"/>
      <c r="N1430" s="182" t="e">
        <f t="shared" si="88"/>
        <v>#DIV/0!</v>
      </c>
      <c r="O1430" s="182">
        <f t="shared" si="89"/>
        <v>0</v>
      </c>
      <c r="P1430" s="182"/>
      <c r="Q1430" s="183">
        <f>IF(L1430="nio",0,IF(L1430&gt;0,VLOOKUP(G1430,'3-Productie normen'!A:M,VLOOKUP(L1430,'3-Productie normen'!N:P,2,FALSE),FALSE)))</f>
        <v>0</v>
      </c>
      <c r="R1430" s="183">
        <f t="shared" si="90"/>
        <v>0</v>
      </c>
      <c r="S1430" s="184">
        <f>VLOOKUP(G1430,'3-Productie normen'!A:M,11,FALSE)</f>
        <v>8501.0999999999985</v>
      </c>
      <c r="T1430" s="184"/>
      <c r="V1430" s="140">
        <f t="shared" si="91"/>
        <v>16068</v>
      </c>
    </row>
    <row r="1431" spans="1:22" ht="14.15" hidden="1" customHeight="1">
      <c r="A1431" s="157">
        <v>211</v>
      </c>
      <c r="B1431" s="177" t="s">
        <v>58</v>
      </c>
      <c r="C1431" s="177"/>
      <c r="D1431" s="142" t="s">
        <v>1633</v>
      </c>
      <c r="E1431" s="178" t="s">
        <v>1799</v>
      </c>
      <c r="F1431" s="177" t="s">
        <v>1800</v>
      </c>
      <c r="G1431" s="177" t="s">
        <v>101</v>
      </c>
      <c r="H1431" s="179" t="s">
        <v>134</v>
      </c>
      <c r="I1431" s="191">
        <v>109.69</v>
      </c>
      <c r="J1431" s="495">
        <v>1</v>
      </c>
      <c r="K1431" s="495">
        <v>1</v>
      </c>
      <c r="L1431" s="181">
        <v>200</v>
      </c>
      <c r="M1431" s="181"/>
      <c r="N1431" s="182" t="e">
        <f t="shared" si="88"/>
        <v>#DIV/0!</v>
      </c>
      <c r="O1431" s="182">
        <f t="shared" si="89"/>
        <v>0</v>
      </c>
      <c r="P1431" s="182"/>
      <c r="Q1431" s="183">
        <f>IF(L1431="nio",0,IF(L1431&gt;0,VLOOKUP(G1431,'3-Productie normen'!A:M,VLOOKUP(L1431,'3-Productie normen'!N:P,2,FALSE),FALSE)))</f>
        <v>0</v>
      </c>
      <c r="R1431" s="183">
        <f t="shared" si="90"/>
        <v>0</v>
      </c>
      <c r="S1431" s="184">
        <f>VLOOKUP(G1431,'3-Productie normen'!A:M,11,FALSE)</f>
        <v>8501.0999999999985</v>
      </c>
      <c r="T1431" s="184"/>
      <c r="V1431" s="140">
        <f t="shared" si="91"/>
        <v>21938</v>
      </c>
    </row>
    <row r="1432" spans="1:22" ht="14.15" hidden="1" customHeight="1">
      <c r="A1432" s="157">
        <v>212</v>
      </c>
      <c r="B1432" s="177" t="s">
        <v>58</v>
      </c>
      <c r="C1432" s="177"/>
      <c r="D1432" s="142" t="s">
        <v>1633</v>
      </c>
      <c r="E1432" s="178" t="s">
        <v>1801</v>
      </c>
      <c r="F1432" s="177" t="s">
        <v>1800</v>
      </c>
      <c r="G1432" s="177" t="s">
        <v>101</v>
      </c>
      <c r="H1432" s="179" t="s">
        <v>134</v>
      </c>
      <c r="I1432" s="191">
        <v>97.36</v>
      </c>
      <c r="J1432" s="495">
        <v>1</v>
      </c>
      <c r="K1432" s="495">
        <v>1</v>
      </c>
      <c r="L1432" s="181">
        <v>200</v>
      </c>
      <c r="M1432" s="181"/>
      <c r="N1432" s="182" t="e">
        <f t="shared" si="88"/>
        <v>#DIV/0!</v>
      </c>
      <c r="O1432" s="182">
        <f t="shared" si="89"/>
        <v>0</v>
      </c>
      <c r="P1432" s="182"/>
      <c r="Q1432" s="183">
        <f>IF(L1432="nio",0,IF(L1432&gt;0,VLOOKUP(G1432,'3-Productie normen'!A:M,VLOOKUP(L1432,'3-Productie normen'!N:P,2,FALSE),FALSE)))</f>
        <v>0</v>
      </c>
      <c r="R1432" s="183">
        <f t="shared" si="90"/>
        <v>0</v>
      </c>
      <c r="S1432" s="184">
        <f>VLOOKUP(G1432,'3-Productie normen'!A:M,11,FALSE)</f>
        <v>8501.0999999999985</v>
      </c>
      <c r="T1432" s="184"/>
      <c r="V1432" s="140">
        <f t="shared" si="91"/>
        <v>19472</v>
      </c>
    </row>
    <row r="1433" spans="1:22" ht="14.15" hidden="1" customHeight="1">
      <c r="A1433" s="157">
        <v>213</v>
      </c>
      <c r="B1433" s="177" t="s">
        <v>58</v>
      </c>
      <c r="C1433" s="177"/>
      <c r="D1433" s="142" t="s">
        <v>1633</v>
      </c>
      <c r="E1433" s="178" t="s">
        <v>1802</v>
      </c>
      <c r="F1433" s="177" t="s">
        <v>1803</v>
      </c>
      <c r="G1433" s="177" t="s">
        <v>101</v>
      </c>
      <c r="H1433" s="179" t="s">
        <v>134</v>
      </c>
      <c r="I1433" s="191">
        <v>102.6</v>
      </c>
      <c r="J1433" s="495">
        <v>1</v>
      </c>
      <c r="K1433" s="495">
        <v>1</v>
      </c>
      <c r="L1433" s="181">
        <v>200</v>
      </c>
      <c r="M1433" s="181"/>
      <c r="N1433" s="182" t="e">
        <f t="shared" si="88"/>
        <v>#DIV/0!</v>
      </c>
      <c r="O1433" s="182">
        <f t="shared" si="89"/>
        <v>0</v>
      </c>
      <c r="P1433" s="182"/>
      <c r="Q1433" s="183">
        <f>IF(L1433="nio",0,IF(L1433&gt;0,VLOOKUP(G1433,'3-Productie normen'!A:M,VLOOKUP(L1433,'3-Productie normen'!N:P,2,FALSE),FALSE)))</f>
        <v>0</v>
      </c>
      <c r="R1433" s="183">
        <f t="shared" si="90"/>
        <v>0</v>
      </c>
      <c r="S1433" s="184">
        <f>VLOOKUP(G1433,'3-Productie normen'!A:M,11,FALSE)</f>
        <v>8501.0999999999985</v>
      </c>
      <c r="T1433" s="184"/>
      <c r="V1433" s="140">
        <f t="shared" si="91"/>
        <v>20520</v>
      </c>
    </row>
    <row r="1434" spans="1:22" ht="14.15" hidden="1" customHeight="1">
      <c r="A1434" s="157">
        <v>214</v>
      </c>
      <c r="B1434" s="177" t="s">
        <v>58</v>
      </c>
      <c r="C1434" s="177"/>
      <c r="D1434" s="142" t="s">
        <v>1633</v>
      </c>
      <c r="E1434" s="178" t="s">
        <v>1804</v>
      </c>
      <c r="F1434" s="179" t="s">
        <v>447</v>
      </c>
      <c r="G1434" s="179" t="s">
        <v>101</v>
      </c>
      <c r="H1434" s="179" t="s">
        <v>288</v>
      </c>
      <c r="I1434" s="191">
        <v>5.14</v>
      </c>
      <c r="J1434" s="495">
        <v>1</v>
      </c>
      <c r="K1434" s="495">
        <v>1</v>
      </c>
      <c r="L1434" s="181">
        <v>200</v>
      </c>
      <c r="M1434" s="181"/>
      <c r="N1434" s="182" t="e">
        <f t="shared" si="88"/>
        <v>#DIV/0!</v>
      </c>
      <c r="O1434" s="182">
        <f t="shared" si="89"/>
        <v>0</v>
      </c>
      <c r="P1434" s="182"/>
      <c r="Q1434" s="183">
        <f>IF(L1434="nio",0,IF(L1434&gt;0,VLOOKUP(G1434,'3-Productie normen'!A:M,VLOOKUP(L1434,'3-Productie normen'!N:P,2,FALSE),FALSE)))</f>
        <v>0</v>
      </c>
      <c r="R1434" s="183">
        <f t="shared" si="90"/>
        <v>0</v>
      </c>
      <c r="S1434" s="184">
        <f>VLOOKUP(G1434,'3-Productie normen'!A:M,11,FALSE)</f>
        <v>8501.0999999999985</v>
      </c>
      <c r="T1434" s="184"/>
      <c r="V1434" s="140">
        <f t="shared" si="91"/>
        <v>1028</v>
      </c>
    </row>
    <row r="1435" spans="1:22" ht="14.15" hidden="1" customHeight="1">
      <c r="A1435" s="157">
        <v>215</v>
      </c>
      <c r="B1435" s="177" t="s">
        <v>58</v>
      </c>
      <c r="C1435" s="177"/>
      <c r="D1435" s="142" t="s">
        <v>1633</v>
      </c>
      <c r="E1435" s="178" t="s">
        <v>1805</v>
      </c>
      <c r="F1435" s="179" t="s">
        <v>1806</v>
      </c>
      <c r="G1435" s="179" t="s">
        <v>101</v>
      </c>
      <c r="H1435" s="179" t="s">
        <v>134</v>
      </c>
      <c r="I1435" s="191">
        <v>53.73</v>
      </c>
      <c r="J1435" s="495">
        <v>1</v>
      </c>
      <c r="K1435" s="495">
        <v>1</v>
      </c>
      <c r="L1435" s="181">
        <v>200</v>
      </c>
      <c r="M1435" s="181"/>
      <c r="N1435" s="182" t="e">
        <f t="shared" si="88"/>
        <v>#DIV/0!</v>
      </c>
      <c r="O1435" s="182">
        <f t="shared" si="89"/>
        <v>0</v>
      </c>
      <c r="P1435" s="182"/>
      <c r="Q1435" s="183">
        <f>IF(L1435="nio",0,IF(L1435&gt;0,VLOOKUP(G1435,'3-Productie normen'!A:M,VLOOKUP(L1435,'3-Productie normen'!N:P,2,FALSE),FALSE)))</f>
        <v>0</v>
      </c>
      <c r="R1435" s="183">
        <f t="shared" si="90"/>
        <v>0</v>
      </c>
      <c r="S1435" s="184">
        <f>VLOOKUP(G1435,'3-Productie normen'!A:M,11,FALSE)</f>
        <v>8501.0999999999985</v>
      </c>
      <c r="T1435" s="184"/>
      <c r="V1435" s="140">
        <f t="shared" si="91"/>
        <v>10746</v>
      </c>
    </row>
    <row r="1436" spans="1:22" ht="14.15" hidden="1" customHeight="1">
      <c r="A1436" s="157">
        <v>216</v>
      </c>
      <c r="B1436" s="177" t="s">
        <v>58</v>
      </c>
      <c r="C1436" s="177"/>
      <c r="D1436" s="142" t="s">
        <v>1633</v>
      </c>
      <c r="E1436" s="178" t="s">
        <v>1805</v>
      </c>
      <c r="F1436" s="179" t="s">
        <v>1806</v>
      </c>
      <c r="G1436" s="179" t="s">
        <v>101</v>
      </c>
      <c r="H1436" s="179" t="s">
        <v>288</v>
      </c>
      <c r="I1436" s="191">
        <v>93.05</v>
      </c>
      <c r="J1436" s="495">
        <v>1</v>
      </c>
      <c r="K1436" s="495">
        <v>1</v>
      </c>
      <c r="L1436" s="181">
        <v>200</v>
      </c>
      <c r="M1436" s="181"/>
      <c r="N1436" s="182" t="e">
        <f t="shared" si="88"/>
        <v>#DIV/0!</v>
      </c>
      <c r="O1436" s="182">
        <f t="shared" si="89"/>
        <v>0</v>
      </c>
      <c r="P1436" s="182"/>
      <c r="Q1436" s="183">
        <f>IF(L1436="nio",0,IF(L1436&gt;0,VLOOKUP(G1436,'3-Productie normen'!A:M,VLOOKUP(L1436,'3-Productie normen'!N:P,2,FALSE),FALSE)))</f>
        <v>0</v>
      </c>
      <c r="R1436" s="183">
        <f t="shared" si="90"/>
        <v>0</v>
      </c>
      <c r="S1436" s="184">
        <f>VLOOKUP(G1436,'3-Productie normen'!A:M,11,FALSE)</f>
        <v>8501.0999999999985</v>
      </c>
      <c r="T1436" s="184"/>
      <c r="V1436" s="140">
        <f t="shared" si="91"/>
        <v>18610</v>
      </c>
    </row>
    <row r="1437" spans="1:22" ht="14.15" hidden="1" customHeight="1">
      <c r="A1437" s="157">
        <v>217</v>
      </c>
      <c r="B1437" s="177" t="s">
        <v>58</v>
      </c>
      <c r="C1437" s="177"/>
      <c r="D1437" s="142" t="s">
        <v>1633</v>
      </c>
      <c r="E1437" s="178" t="s">
        <v>1807</v>
      </c>
      <c r="F1437" s="179" t="s">
        <v>1808</v>
      </c>
      <c r="G1437" s="179" t="s">
        <v>101</v>
      </c>
      <c r="H1437" s="179" t="s">
        <v>134</v>
      </c>
      <c r="I1437" s="191">
        <v>53.61</v>
      </c>
      <c r="J1437" s="495">
        <v>1</v>
      </c>
      <c r="K1437" s="495">
        <v>1</v>
      </c>
      <c r="L1437" s="181">
        <v>200</v>
      </c>
      <c r="M1437" s="181"/>
      <c r="N1437" s="182" t="e">
        <f t="shared" si="88"/>
        <v>#DIV/0!</v>
      </c>
      <c r="O1437" s="182">
        <f t="shared" si="89"/>
        <v>0</v>
      </c>
      <c r="P1437" s="182"/>
      <c r="Q1437" s="183">
        <f>IF(L1437="nio",0,IF(L1437&gt;0,VLOOKUP(G1437,'3-Productie normen'!A:M,VLOOKUP(L1437,'3-Productie normen'!N:P,2,FALSE),FALSE)))</f>
        <v>0</v>
      </c>
      <c r="R1437" s="183">
        <f t="shared" si="90"/>
        <v>0</v>
      </c>
      <c r="S1437" s="184">
        <f>VLOOKUP(G1437,'3-Productie normen'!A:M,11,FALSE)</f>
        <v>8501.0999999999985</v>
      </c>
      <c r="T1437" s="184"/>
      <c r="V1437" s="140">
        <f t="shared" si="91"/>
        <v>10722</v>
      </c>
    </row>
    <row r="1438" spans="1:22" ht="14.15" hidden="1" customHeight="1">
      <c r="A1438" s="157">
        <v>218</v>
      </c>
      <c r="B1438" s="177" t="s">
        <v>58</v>
      </c>
      <c r="C1438" s="177"/>
      <c r="D1438" s="142" t="s">
        <v>1633</v>
      </c>
      <c r="E1438" s="178" t="s">
        <v>1809</v>
      </c>
      <c r="F1438" s="186" t="s">
        <v>1810</v>
      </c>
      <c r="G1438" s="186" t="s">
        <v>101</v>
      </c>
      <c r="H1438" s="179" t="s">
        <v>1703</v>
      </c>
      <c r="I1438" s="191">
        <v>43.48</v>
      </c>
      <c r="J1438" s="495">
        <v>1</v>
      </c>
      <c r="K1438" s="495">
        <v>1</v>
      </c>
      <c r="L1438" s="181">
        <v>200</v>
      </c>
      <c r="M1438" s="181"/>
      <c r="N1438" s="182" t="e">
        <f t="shared" si="88"/>
        <v>#DIV/0!</v>
      </c>
      <c r="O1438" s="182">
        <f t="shared" si="89"/>
        <v>0</v>
      </c>
      <c r="P1438" s="182"/>
      <c r="Q1438" s="183">
        <f>IF(L1438="nio",0,IF(L1438&gt;0,VLOOKUP(G1438,'3-Productie normen'!A:M,VLOOKUP(L1438,'3-Productie normen'!N:P,2,FALSE),FALSE)))</f>
        <v>0</v>
      </c>
      <c r="R1438" s="183">
        <f t="shared" si="90"/>
        <v>0</v>
      </c>
      <c r="S1438" s="184">
        <f>VLOOKUP(G1438,'3-Productie normen'!A:M,11,FALSE)</f>
        <v>8501.0999999999985</v>
      </c>
      <c r="T1438" s="184"/>
      <c r="V1438" s="140">
        <f t="shared" si="91"/>
        <v>8696</v>
      </c>
    </row>
    <row r="1439" spans="1:22" ht="14.15" hidden="1" customHeight="1">
      <c r="A1439" s="157">
        <v>219</v>
      </c>
      <c r="B1439" s="177" t="s">
        <v>58</v>
      </c>
      <c r="C1439" s="177"/>
      <c r="D1439" s="142" t="s">
        <v>1633</v>
      </c>
      <c r="E1439" s="178" t="s">
        <v>1811</v>
      </c>
      <c r="F1439" s="187" t="s">
        <v>1812</v>
      </c>
      <c r="G1439" s="187" t="s">
        <v>101</v>
      </c>
      <c r="H1439" s="188" t="s">
        <v>1703</v>
      </c>
      <c r="I1439" s="191">
        <v>68.52</v>
      </c>
      <c r="J1439" s="495">
        <v>1</v>
      </c>
      <c r="K1439" s="495">
        <v>1</v>
      </c>
      <c r="L1439" s="181">
        <v>200</v>
      </c>
      <c r="M1439" s="181"/>
      <c r="N1439" s="182" t="e">
        <f t="shared" si="88"/>
        <v>#DIV/0!</v>
      </c>
      <c r="O1439" s="182">
        <f t="shared" si="89"/>
        <v>0</v>
      </c>
      <c r="P1439" s="182"/>
      <c r="Q1439" s="183">
        <f>IF(L1439="nio",0,IF(L1439&gt;0,VLOOKUP(G1439,'3-Productie normen'!A:M,VLOOKUP(L1439,'3-Productie normen'!N:P,2,FALSE),FALSE)))</f>
        <v>0</v>
      </c>
      <c r="R1439" s="183">
        <f t="shared" si="90"/>
        <v>0</v>
      </c>
      <c r="S1439" s="184">
        <f>VLOOKUP(G1439,'3-Productie normen'!A:M,11,FALSE)</f>
        <v>8501.0999999999985</v>
      </c>
      <c r="T1439" s="184"/>
      <c r="V1439" s="140">
        <f t="shared" si="91"/>
        <v>13704</v>
      </c>
    </row>
    <row r="1440" spans="1:22" ht="14.15" hidden="1" customHeight="1">
      <c r="A1440" s="157">
        <v>220</v>
      </c>
      <c r="B1440" s="177" t="s">
        <v>58</v>
      </c>
      <c r="C1440" s="177"/>
      <c r="D1440" s="192" t="s">
        <v>1633</v>
      </c>
      <c r="E1440" s="189" t="s">
        <v>1813</v>
      </c>
      <c r="F1440" s="190" t="s">
        <v>1812</v>
      </c>
      <c r="G1440" s="190" t="s">
        <v>101</v>
      </c>
      <c r="H1440" s="179" t="s">
        <v>1703</v>
      </c>
      <c r="I1440" s="191">
        <v>54.23</v>
      </c>
      <c r="J1440" s="495">
        <v>1</v>
      </c>
      <c r="K1440" s="495">
        <v>1</v>
      </c>
      <c r="L1440" s="181">
        <v>200</v>
      </c>
      <c r="M1440" s="181"/>
      <c r="N1440" s="182" t="e">
        <f t="shared" si="88"/>
        <v>#DIV/0!</v>
      </c>
      <c r="O1440" s="182">
        <f t="shared" si="89"/>
        <v>0</v>
      </c>
      <c r="P1440" s="182"/>
      <c r="Q1440" s="183">
        <f>IF(L1440="nio",0,IF(L1440&gt;0,VLOOKUP(G1440,'3-Productie normen'!A:M,VLOOKUP(L1440,'3-Productie normen'!N:P,2,FALSE),FALSE)))</f>
        <v>0</v>
      </c>
      <c r="R1440" s="183">
        <f t="shared" si="90"/>
        <v>0</v>
      </c>
      <c r="S1440" s="184">
        <f>VLOOKUP(G1440,'3-Productie normen'!A:M,11,FALSE)</f>
        <v>8501.0999999999985</v>
      </c>
      <c r="T1440" s="184"/>
      <c r="V1440" s="140">
        <f t="shared" si="91"/>
        <v>10846</v>
      </c>
    </row>
    <row r="1441" spans="1:22" ht="14.15" hidden="1" customHeight="1">
      <c r="A1441" s="157">
        <v>221</v>
      </c>
      <c r="B1441" s="177" t="s">
        <v>58</v>
      </c>
      <c r="C1441" s="177"/>
      <c r="D1441" s="142" t="s">
        <v>1633</v>
      </c>
      <c r="E1441" s="178" t="s">
        <v>1814</v>
      </c>
      <c r="F1441" s="179" t="s">
        <v>1815</v>
      </c>
      <c r="G1441" s="179" t="s">
        <v>101</v>
      </c>
      <c r="H1441" s="179" t="s">
        <v>134</v>
      </c>
      <c r="I1441" s="191">
        <v>11.39</v>
      </c>
      <c r="J1441" s="495">
        <v>1</v>
      </c>
      <c r="K1441" s="495">
        <v>1</v>
      </c>
      <c r="L1441" s="181">
        <v>200</v>
      </c>
      <c r="M1441" s="181"/>
      <c r="N1441" s="182" t="e">
        <f t="shared" si="88"/>
        <v>#DIV/0!</v>
      </c>
      <c r="O1441" s="182">
        <f t="shared" si="89"/>
        <v>0</v>
      </c>
      <c r="P1441" s="182"/>
      <c r="Q1441" s="183">
        <f>IF(L1441="nio",0,IF(L1441&gt;0,VLOOKUP(G1441,'3-Productie normen'!A:M,VLOOKUP(L1441,'3-Productie normen'!N:P,2,FALSE),FALSE)))</f>
        <v>0</v>
      </c>
      <c r="R1441" s="183">
        <f t="shared" si="90"/>
        <v>0</v>
      </c>
      <c r="S1441" s="184">
        <f>VLOOKUP(G1441,'3-Productie normen'!A:M,11,FALSE)</f>
        <v>8501.0999999999985</v>
      </c>
      <c r="T1441" s="184"/>
      <c r="V1441" s="140">
        <f t="shared" si="91"/>
        <v>2278</v>
      </c>
    </row>
    <row r="1442" spans="1:22" ht="14.15" hidden="1" customHeight="1">
      <c r="A1442" s="157">
        <v>222</v>
      </c>
      <c r="B1442" s="177" t="s">
        <v>58</v>
      </c>
      <c r="C1442" s="177"/>
      <c r="D1442" s="142" t="s">
        <v>1633</v>
      </c>
      <c r="E1442" s="178" t="s">
        <v>1816</v>
      </c>
      <c r="F1442" s="137" t="s">
        <v>1817</v>
      </c>
      <c r="G1442" s="137" t="s">
        <v>101</v>
      </c>
      <c r="H1442" s="179" t="s">
        <v>1703</v>
      </c>
      <c r="I1442" s="191">
        <v>14.88</v>
      </c>
      <c r="J1442" s="495">
        <v>1</v>
      </c>
      <c r="K1442" s="495">
        <v>1</v>
      </c>
      <c r="L1442" s="181">
        <v>200</v>
      </c>
      <c r="M1442" s="181"/>
      <c r="N1442" s="182" t="e">
        <f t="shared" si="88"/>
        <v>#DIV/0!</v>
      </c>
      <c r="O1442" s="182">
        <f t="shared" si="89"/>
        <v>0</v>
      </c>
      <c r="P1442" s="182"/>
      <c r="Q1442" s="183">
        <f>IF(L1442="nio",0,IF(L1442&gt;0,VLOOKUP(G1442,'3-Productie normen'!A:M,VLOOKUP(L1442,'3-Productie normen'!N:P,2,FALSE),FALSE)))</f>
        <v>0</v>
      </c>
      <c r="R1442" s="183">
        <f t="shared" si="90"/>
        <v>0</v>
      </c>
      <c r="S1442" s="184">
        <f>VLOOKUP(G1442,'3-Productie normen'!A:M,11,FALSE)</f>
        <v>8501.0999999999985</v>
      </c>
      <c r="T1442" s="184"/>
      <c r="V1442" s="140">
        <f t="shared" si="91"/>
        <v>2976</v>
      </c>
    </row>
    <row r="1443" spans="1:22" ht="14.15" hidden="1" customHeight="1">
      <c r="A1443" s="157">
        <v>223</v>
      </c>
      <c r="B1443" s="177" t="s">
        <v>58</v>
      </c>
      <c r="C1443" s="177"/>
      <c r="D1443" s="142" t="s">
        <v>1633</v>
      </c>
      <c r="E1443" s="178" t="s">
        <v>1818</v>
      </c>
      <c r="F1443" s="137" t="s">
        <v>1819</v>
      </c>
      <c r="G1443" s="137" t="s">
        <v>101</v>
      </c>
      <c r="H1443" s="179" t="s">
        <v>1703</v>
      </c>
      <c r="I1443" s="191">
        <v>41.4</v>
      </c>
      <c r="J1443" s="495">
        <v>1</v>
      </c>
      <c r="K1443" s="495">
        <v>1</v>
      </c>
      <c r="L1443" s="181">
        <v>200</v>
      </c>
      <c r="M1443" s="181"/>
      <c r="N1443" s="182" t="e">
        <f t="shared" si="88"/>
        <v>#DIV/0!</v>
      </c>
      <c r="O1443" s="182">
        <f t="shared" si="89"/>
        <v>0</v>
      </c>
      <c r="P1443" s="182"/>
      <c r="Q1443" s="183">
        <f>IF(L1443="nio",0,IF(L1443&gt;0,VLOOKUP(G1443,'3-Productie normen'!A:M,VLOOKUP(L1443,'3-Productie normen'!N:P,2,FALSE),FALSE)))</f>
        <v>0</v>
      </c>
      <c r="R1443" s="183">
        <f t="shared" si="90"/>
        <v>0</v>
      </c>
      <c r="S1443" s="184">
        <f>VLOOKUP(G1443,'3-Productie normen'!A:M,11,FALSE)</f>
        <v>8501.0999999999985</v>
      </c>
      <c r="T1443" s="184"/>
      <c r="V1443" s="140">
        <f t="shared" si="91"/>
        <v>8280</v>
      </c>
    </row>
    <row r="1444" spans="1:22" ht="14.15" hidden="1" customHeight="1">
      <c r="A1444" s="157">
        <v>224</v>
      </c>
      <c r="B1444" s="177" t="s">
        <v>58</v>
      </c>
      <c r="C1444" s="177"/>
      <c r="D1444" s="142" t="s">
        <v>1633</v>
      </c>
      <c r="E1444" s="178" t="s">
        <v>1820</v>
      </c>
      <c r="F1444" s="137" t="s">
        <v>1821</v>
      </c>
      <c r="G1444" s="137" t="s">
        <v>101</v>
      </c>
      <c r="H1444" s="179" t="s">
        <v>1522</v>
      </c>
      <c r="I1444" s="191">
        <v>74.5</v>
      </c>
      <c r="J1444" s="495">
        <v>1</v>
      </c>
      <c r="K1444" s="495">
        <v>1</v>
      </c>
      <c r="L1444" s="181">
        <v>200</v>
      </c>
      <c r="M1444" s="181"/>
      <c r="N1444" s="182" t="e">
        <f t="shared" si="88"/>
        <v>#DIV/0!</v>
      </c>
      <c r="O1444" s="182">
        <f t="shared" si="89"/>
        <v>0</v>
      </c>
      <c r="P1444" s="182"/>
      <c r="Q1444" s="183">
        <f>IF(L1444="nio",0,IF(L1444&gt;0,VLOOKUP(G1444,'3-Productie normen'!A:M,VLOOKUP(L1444,'3-Productie normen'!N:P,2,FALSE),FALSE)))</f>
        <v>0</v>
      </c>
      <c r="R1444" s="183">
        <f t="shared" si="90"/>
        <v>0</v>
      </c>
      <c r="S1444" s="184">
        <f>VLOOKUP(G1444,'3-Productie normen'!A:M,11,FALSE)</f>
        <v>8501.0999999999985</v>
      </c>
      <c r="T1444" s="184"/>
      <c r="V1444" s="140">
        <f t="shared" si="91"/>
        <v>14900</v>
      </c>
    </row>
    <row r="1445" spans="1:22" ht="14.15" hidden="1" customHeight="1">
      <c r="A1445" s="157">
        <v>225</v>
      </c>
      <c r="B1445" s="177" t="s">
        <v>58</v>
      </c>
      <c r="C1445" s="177"/>
      <c r="D1445" s="142" t="s">
        <v>1633</v>
      </c>
      <c r="E1445" s="178" t="s">
        <v>1822</v>
      </c>
      <c r="F1445" s="137" t="s">
        <v>1823</v>
      </c>
      <c r="G1445" s="137" t="s">
        <v>101</v>
      </c>
      <c r="H1445" s="179" t="s">
        <v>1522</v>
      </c>
      <c r="I1445" s="191">
        <v>79.67</v>
      </c>
      <c r="J1445" s="495">
        <v>1</v>
      </c>
      <c r="K1445" s="495">
        <v>1</v>
      </c>
      <c r="L1445" s="181">
        <v>200</v>
      </c>
      <c r="M1445" s="181"/>
      <c r="N1445" s="182" t="e">
        <f t="shared" si="88"/>
        <v>#DIV/0!</v>
      </c>
      <c r="O1445" s="182">
        <f t="shared" si="89"/>
        <v>0</v>
      </c>
      <c r="P1445" s="182"/>
      <c r="Q1445" s="183">
        <f>IF(L1445="nio",0,IF(L1445&gt;0,VLOOKUP(G1445,'3-Productie normen'!A:M,VLOOKUP(L1445,'3-Productie normen'!N:P,2,FALSE),FALSE)))</f>
        <v>0</v>
      </c>
      <c r="R1445" s="183">
        <f t="shared" si="90"/>
        <v>0</v>
      </c>
      <c r="S1445" s="184">
        <f>VLOOKUP(G1445,'3-Productie normen'!A:M,11,FALSE)</f>
        <v>8501.0999999999985</v>
      </c>
      <c r="T1445" s="184"/>
      <c r="V1445" s="140">
        <f t="shared" si="91"/>
        <v>15934</v>
      </c>
    </row>
    <row r="1446" spans="1:22" ht="14.15" hidden="1" customHeight="1">
      <c r="A1446" s="157">
        <v>226</v>
      </c>
      <c r="B1446" s="177" t="s">
        <v>58</v>
      </c>
      <c r="C1446" s="177"/>
      <c r="D1446" s="142" t="s">
        <v>1646</v>
      </c>
      <c r="E1446" s="178" t="s">
        <v>1824</v>
      </c>
      <c r="F1446" s="137" t="s">
        <v>1825</v>
      </c>
      <c r="G1446" s="137" t="s">
        <v>101</v>
      </c>
      <c r="H1446" s="179" t="s">
        <v>134</v>
      </c>
      <c r="I1446" s="191">
        <v>95.28</v>
      </c>
      <c r="J1446" s="495">
        <v>1</v>
      </c>
      <c r="K1446" s="495">
        <v>1</v>
      </c>
      <c r="L1446" s="181">
        <v>200</v>
      </c>
      <c r="M1446" s="181"/>
      <c r="N1446" s="182" t="e">
        <f t="shared" si="88"/>
        <v>#DIV/0!</v>
      </c>
      <c r="O1446" s="182">
        <f t="shared" si="89"/>
        <v>0</v>
      </c>
      <c r="P1446" s="182"/>
      <c r="Q1446" s="183">
        <f>IF(L1446="nio",0,IF(L1446&gt;0,VLOOKUP(G1446,'3-Productie normen'!A:M,VLOOKUP(L1446,'3-Productie normen'!N:P,2,FALSE),FALSE)))</f>
        <v>0</v>
      </c>
      <c r="R1446" s="183">
        <f t="shared" si="90"/>
        <v>0</v>
      </c>
      <c r="S1446" s="184">
        <f>VLOOKUP(G1446,'3-Productie normen'!A:M,11,FALSE)</f>
        <v>8501.0999999999985</v>
      </c>
      <c r="T1446" s="184"/>
      <c r="V1446" s="140">
        <f t="shared" si="91"/>
        <v>19056</v>
      </c>
    </row>
    <row r="1447" spans="1:22" ht="14.15" hidden="1" customHeight="1">
      <c r="A1447" s="157">
        <v>227</v>
      </c>
      <c r="B1447" s="177" t="s">
        <v>58</v>
      </c>
      <c r="C1447" s="177"/>
      <c r="D1447" s="142" t="s">
        <v>1646</v>
      </c>
      <c r="E1447" s="178" t="s">
        <v>1826</v>
      </c>
      <c r="F1447" s="137" t="s">
        <v>1827</v>
      </c>
      <c r="G1447" s="137" t="s">
        <v>101</v>
      </c>
      <c r="H1447" s="179" t="s">
        <v>134</v>
      </c>
      <c r="I1447" s="191">
        <v>99.35</v>
      </c>
      <c r="J1447" s="495">
        <v>1</v>
      </c>
      <c r="K1447" s="495">
        <v>1</v>
      </c>
      <c r="L1447" s="181">
        <v>200</v>
      </c>
      <c r="M1447" s="181"/>
      <c r="N1447" s="182" t="e">
        <f t="shared" si="88"/>
        <v>#DIV/0!</v>
      </c>
      <c r="O1447" s="182">
        <f t="shared" si="89"/>
        <v>0</v>
      </c>
      <c r="P1447" s="182"/>
      <c r="Q1447" s="183">
        <f>IF(L1447="nio",0,IF(L1447&gt;0,VLOOKUP(G1447,'3-Productie normen'!A:M,VLOOKUP(L1447,'3-Productie normen'!N:P,2,FALSE),FALSE)))</f>
        <v>0</v>
      </c>
      <c r="R1447" s="183">
        <f t="shared" si="90"/>
        <v>0</v>
      </c>
      <c r="S1447" s="184">
        <f>VLOOKUP(G1447,'3-Productie normen'!A:M,11,FALSE)</f>
        <v>8501.0999999999985</v>
      </c>
      <c r="T1447" s="184"/>
      <c r="V1447" s="140">
        <f t="shared" si="91"/>
        <v>19870</v>
      </c>
    </row>
    <row r="1448" spans="1:22" ht="14.15" hidden="1" customHeight="1">
      <c r="A1448" s="157">
        <v>228</v>
      </c>
      <c r="B1448" s="177" t="s">
        <v>58</v>
      </c>
      <c r="C1448" s="177"/>
      <c r="D1448" s="142" t="s">
        <v>1659</v>
      </c>
      <c r="E1448" s="178" t="s">
        <v>1828</v>
      </c>
      <c r="F1448" s="137" t="s">
        <v>1829</v>
      </c>
      <c r="G1448" s="137" t="s">
        <v>101</v>
      </c>
      <c r="H1448" s="179" t="s">
        <v>134</v>
      </c>
      <c r="I1448" s="191">
        <v>87.42</v>
      </c>
      <c r="J1448" s="495">
        <v>1</v>
      </c>
      <c r="K1448" s="495">
        <v>1</v>
      </c>
      <c r="L1448" s="181">
        <v>200</v>
      </c>
      <c r="M1448" s="181"/>
      <c r="N1448" s="182" t="e">
        <f t="shared" si="88"/>
        <v>#DIV/0!</v>
      </c>
      <c r="O1448" s="182">
        <f t="shared" si="89"/>
        <v>0</v>
      </c>
      <c r="P1448" s="182"/>
      <c r="Q1448" s="183">
        <f>IF(L1448="nio",0,IF(L1448&gt;0,VLOOKUP(G1448,'3-Productie normen'!A:M,VLOOKUP(L1448,'3-Productie normen'!N:P,2,FALSE),FALSE)))</f>
        <v>0</v>
      </c>
      <c r="R1448" s="183">
        <f t="shared" si="90"/>
        <v>0</v>
      </c>
      <c r="S1448" s="184">
        <f>VLOOKUP(G1448,'3-Productie normen'!A:M,11,FALSE)</f>
        <v>8501.0999999999985</v>
      </c>
      <c r="T1448" s="184"/>
      <c r="V1448" s="140">
        <f t="shared" si="91"/>
        <v>17484</v>
      </c>
    </row>
    <row r="1449" spans="1:22" ht="14.15" hidden="1" customHeight="1">
      <c r="A1449" s="157">
        <v>229</v>
      </c>
      <c r="B1449" s="177" t="s">
        <v>58</v>
      </c>
      <c r="C1449" s="177"/>
      <c r="D1449" s="142" t="s">
        <v>1659</v>
      </c>
      <c r="E1449" s="178" t="s">
        <v>1830</v>
      </c>
      <c r="F1449" s="137" t="s">
        <v>1829</v>
      </c>
      <c r="G1449" s="137" t="s">
        <v>101</v>
      </c>
      <c r="H1449" s="179" t="s">
        <v>134</v>
      </c>
      <c r="I1449" s="191">
        <v>96.07</v>
      </c>
      <c r="J1449" s="495">
        <v>1</v>
      </c>
      <c r="K1449" s="495">
        <v>1</v>
      </c>
      <c r="L1449" s="181">
        <v>200</v>
      </c>
      <c r="M1449" s="181"/>
      <c r="N1449" s="182" t="e">
        <f t="shared" si="88"/>
        <v>#DIV/0!</v>
      </c>
      <c r="O1449" s="182">
        <f t="shared" si="89"/>
        <v>0</v>
      </c>
      <c r="P1449" s="182"/>
      <c r="Q1449" s="183">
        <f>IF(L1449="nio",0,IF(L1449&gt;0,VLOOKUP(G1449,'3-Productie normen'!A:M,VLOOKUP(L1449,'3-Productie normen'!N:P,2,FALSE),FALSE)))</f>
        <v>0</v>
      </c>
      <c r="R1449" s="183">
        <f t="shared" si="90"/>
        <v>0</v>
      </c>
      <c r="S1449" s="184">
        <f>VLOOKUP(G1449,'3-Productie normen'!A:M,11,FALSE)</f>
        <v>8501.0999999999985</v>
      </c>
      <c r="T1449" s="184"/>
      <c r="V1449" s="140">
        <f t="shared" si="91"/>
        <v>19214</v>
      </c>
    </row>
    <row r="1450" spans="1:22" s="47" customFormat="1" ht="14.15" hidden="1" customHeight="1">
      <c r="A1450" s="157">
        <v>230</v>
      </c>
      <c r="B1450" s="177" t="s">
        <v>58</v>
      </c>
      <c r="C1450" s="177"/>
      <c r="D1450" s="142" t="s">
        <v>1659</v>
      </c>
      <c r="E1450" s="178" t="s">
        <v>1831</v>
      </c>
      <c r="F1450" s="137" t="s">
        <v>1832</v>
      </c>
      <c r="G1450" s="137" t="s">
        <v>101</v>
      </c>
      <c r="H1450" s="179" t="s">
        <v>134</v>
      </c>
      <c r="I1450" s="191">
        <v>13.3</v>
      </c>
      <c r="J1450" s="495">
        <v>1</v>
      </c>
      <c r="K1450" s="495">
        <v>1</v>
      </c>
      <c r="L1450" s="181">
        <v>200</v>
      </c>
      <c r="M1450" s="181"/>
      <c r="N1450" s="182" t="e">
        <f t="shared" si="88"/>
        <v>#DIV/0!</v>
      </c>
      <c r="O1450" s="182">
        <f t="shared" si="89"/>
        <v>0</v>
      </c>
      <c r="P1450" s="182"/>
      <c r="Q1450" s="183">
        <f>IF(L1450="nio",0,IF(L1450&gt;0,VLOOKUP(G1450,'3-Productie normen'!A:M,VLOOKUP(L1450,'3-Productie normen'!N:P,2,FALSE),FALSE)))</f>
        <v>0</v>
      </c>
      <c r="R1450" s="183">
        <f t="shared" si="90"/>
        <v>0</v>
      </c>
      <c r="S1450" s="184">
        <f>VLOOKUP(G1450,'3-Productie normen'!A:M,11,FALSE)</f>
        <v>8501.0999999999985</v>
      </c>
      <c r="T1450" s="184"/>
      <c r="U1450" s="4"/>
      <c r="V1450" s="140">
        <f t="shared" si="91"/>
        <v>2660</v>
      </c>
    </row>
    <row r="1451" spans="1:22" ht="14.15" hidden="1" customHeight="1">
      <c r="A1451" s="157">
        <v>231</v>
      </c>
      <c r="B1451" s="177" t="s">
        <v>58</v>
      </c>
      <c r="C1451" s="177"/>
      <c r="D1451" s="142" t="s">
        <v>1659</v>
      </c>
      <c r="E1451" s="178" t="s">
        <v>1833</v>
      </c>
      <c r="F1451" s="137" t="s">
        <v>1834</v>
      </c>
      <c r="G1451" s="137" t="s">
        <v>101</v>
      </c>
      <c r="H1451" s="179" t="s">
        <v>134</v>
      </c>
      <c r="I1451" s="191">
        <v>78.349999999999994</v>
      </c>
      <c r="J1451" s="495">
        <v>1</v>
      </c>
      <c r="K1451" s="495">
        <v>1</v>
      </c>
      <c r="L1451" s="181">
        <v>200</v>
      </c>
      <c r="M1451" s="181"/>
      <c r="N1451" s="182" t="e">
        <f t="shared" si="88"/>
        <v>#DIV/0!</v>
      </c>
      <c r="O1451" s="182">
        <f t="shared" si="89"/>
        <v>0</v>
      </c>
      <c r="P1451" s="182"/>
      <c r="Q1451" s="183">
        <f>IF(L1451="nio",0,IF(L1451&gt;0,VLOOKUP(G1451,'3-Productie normen'!A:M,VLOOKUP(L1451,'3-Productie normen'!N:P,2,FALSE),FALSE)))</f>
        <v>0</v>
      </c>
      <c r="R1451" s="183">
        <f t="shared" si="90"/>
        <v>0</v>
      </c>
      <c r="S1451" s="184">
        <f>VLOOKUP(G1451,'3-Productie normen'!A:M,11,FALSE)</f>
        <v>8501.0999999999985</v>
      </c>
      <c r="T1451" s="184"/>
      <c r="V1451" s="140">
        <f t="shared" si="91"/>
        <v>15669.999999999998</v>
      </c>
    </row>
    <row r="1452" spans="1:22" ht="14.15" hidden="1" customHeight="1">
      <c r="A1452" s="157">
        <v>232</v>
      </c>
      <c r="B1452" s="177" t="s">
        <v>58</v>
      </c>
      <c r="C1452" s="177"/>
      <c r="D1452" s="142" t="s">
        <v>1633</v>
      </c>
      <c r="E1452" s="178" t="s">
        <v>1835</v>
      </c>
      <c r="F1452" s="177" t="s">
        <v>1836</v>
      </c>
      <c r="G1452" s="134" t="s">
        <v>107</v>
      </c>
      <c r="H1452" s="179" t="s">
        <v>1837</v>
      </c>
      <c r="I1452" s="180">
        <v>3.7</v>
      </c>
      <c r="J1452" s="495">
        <v>1</v>
      </c>
      <c r="K1452" s="495">
        <v>1</v>
      </c>
      <c r="L1452" s="531" t="s">
        <v>107</v>
      </c>
      <c r="M1452" s="181"/>
      <c r="N1452" s="182">
        <f t="shared" si="88"/>
        <v>0</v>
      </c>
      <c r="O1452" s="182">
        <f t="shared" si="89"/>
        <v>0</v>
      </c>
      <c r="P1452" s="182"/>
      <c r="Q1452" s="183">
        <f>IF(L1452="nio",0,IF(L1452&gt;0,VLOOKUP(G1452,'3-Productie normen'!A:M,VLOOKUP(L1452,'3-Productie normen'!N:P,2,FALSE),FALSE)))</f>
        <v>0</v>
      </c>
      <c r="R1452" s="183">
        <f t="shared" si="90"/>
        <v>0</v>
      </c>
      <c r="S1452" s="184">
        <f>VLOOKUP(G1452,'3-Productie normen'!A:M,10,FALSE)</f>
        <v>0</v>
      </c>
      <c r="T1452" s="184"/>
      <c r="V1452" s="140">
        <f t="shared" si="91"/>
        <v>0</v>
      </c>
    </row>
    <row r="1453" spans="1:22" ht="14.15" hidden="1" customHeight="1">
      <c r="A1453" s="157">
        <v>233</v>
      </c>
      <c r="B1453" s="177" t="s">
        <v>58</v>
      </c>
      <c r="C1453" s="177"/>
      <c r="D1453" s="142" t="s">
        <v>1633</v>
      </c>
      <c r="E1453" s="178" t="s">
        <v>1838</v>
      </c>
      <c r="F1453" s="177" t="s">
        <v>1839</v>
      </c>
      <c r="G1453" s="134" t="s">
        <v>107</v>
      </c>
      <c r="H1453" s="179" t="s">
        <v>134</v>
      </c>
      <c r="I1453" s="180">
        <v>11.32</v>
      </c>
      <c r="J1453" s="495">
        <v>1</v>
      </c>
      <c r="K1453" s="495">
        <v>1</v>
      </c>
      <c r="L1453" s="531" t="s">
        <v>107</v>
      </c>
      <c r="M1453" s="181"/>
      <c r="N1453" s="182">
        <f t="shared" si="88"/>
        <v>0</v>
      </c>
      <c r="O1453" s="182">
        <f t="shared" si="89"/>
        <v>0</v>
      </c>
      <c r="P1453" s="182"/>
      <c r="Q1453" s="183">
        <f>IF(L1453="nio",0,IF(L1453&gt;0,VLOOKUP(G1453,'3-Productie normen'!A:M,VLOOKUP(L1453,'3-Productie normen'!N:P,2,FALSE),FALSE)))</f>
        <v>0</v>
      </c>
      <c r="R1453" s="183">
        <f t="shared" si="90"/>
        <v>0</v>
      </c>
      <c r="S1453" s="184">
        <f>VLOOKUP(G1453,'3-Productie normen'!A:M,10,FALSE)</f>
        <v>0</v>
      </c>
      <c r="T1453" s="184"/>
      <c r="V1453" s="140">
        <f t="shared" si="91"/>
        <v>0</v>
      </c>
    </row>
    <row r="1454" spans="1:22" ht="14.15" hidden="1" customHeight="1">
      <c r="A1454" s="157">
        <v>234</v>
      </c>
      <c r="B1454" s="177" t="s">
        <v>58</v>
      </c>
      <c r="C1454" s="177"/>
      <c r="D1454" s="142" t="s">
        <v>1633</v>
      </c>
      <c r="E1454" s="178" t="s">
        <v>1840</v>
      </c>
      <c r="F1454" s="177" t="s">
        <v>1249</v>
      </c>
      <c r="G1454" s="134" t="s">
        <v>107</v>
      </c>
      <c r="H1454" s="179" t="s">
        <v>134</v>
      </c>
      <c r="I1454" s="180">
        <v>19.190000000000001</v>
      </c>
      <c r="J1454" s="495">
        <v>1</v>
      </c>
      <c r="K1454" s="495">
        <v>1</v>
      </c>
      <c r="L1454" s="531" t="s">
        <v>107</v>
      </c>
      <c r="M1454" s="181"/>
      <c r="N1454" s="182">
        <f t="shared" si="88"/>
        <v>0</v>
      </c>
      <c r="O1454" s="182">
        <f t="shared" si="89"/>
        <v>0</v>
      </c>
      <c r="P1454" s="182"/>
      <c r="Q1454" s="183">
        <f>IF(L1454="nio",0,IF(L1454&gt;0,VLOOKUP(G1454,'3-Productie normen'!A:M,VLOOKUP(L1454,'3-Productie normen'!N:P,2,FALSE),FALSE)))</f>
        <v>0</v>
      </c>
      <c r="R1454" s="183">
        <f t="shared" si="90"/>
        <v>0</v>
      </c>
      <c r="S1454" s="184">
        <f>VLOOKUP(G1454,'3-Productie normen'!A:M,10,FALSE)</f>
        <v>0</v>
      </c>
      <c r="T1454" s="184"/>
      <c r="V1454" s="140">
        <f t="shared" si="91"/>
        <v>0</v>
      </c>
    </row>
    <row r="1455" spans="1:22" ht="14.15" hidden="1" customHeight="1">
      <c r="A1455" s="157">
        <v>235</v>
      </c>
      <c r="B1455" s="177" t="s">
        <v>58</v>
      </c>
      <c r="C1455" s="177"/>
      <c r="D1455" s="142" t="s">
        <v>1633</v>
      </c>
      <c r="E1455" s="178" t="s">
        <v>1841</v>
      </c>
      <c r="F1455" s="179" t="s">
        <v>830</v>
      </c>
      <c r="G1455" s="134" t="s">
        <v>107</v>
      </c>
      <c r="H1455" s="179" t="s">
        <v>134</v>
      </c>
      <c r="I1455" s="180">
        <v>11.85</v>
      </c>
      <c r="J1455" s="495">
        <v>1</v>
      </c>
      <c r="K1455" s="495">
        <v>1</v>
      </c>
      <c r="L1455" s="531" t="s">
        <v>107</v>
      </c>
      <c r="M1455" s="181"/>
      <c r="N1455" s="182">
        <f t="shared" si="88"/>
        <v>0</v>
      </c>
      <c r="O1455" s="182">
        <f t="shared" si="89"/>
        <v>0</v>
      </c>
      <c r="P1455" s="182"/>
      <c r="Q1455" s="183">
        <f>IF(L1455="nio",0,IF(L1455&gt;0,VLOOKUP(G1455,'3-Productie normen'!A:M,VLOOKUP(L1455,'3-Productie normen'!N:P,2,FALSE),FALSE)))</f>
        <v>0</v>
      </c>
      <c r="R1455" s="183">
        <f t="shared" si="90"/>
        <v>0</v>
      </c>
      <c r="S1455" s="184">
        <f>VLOOKUP(G1455,'3-Productie normen'!A:M,10,FALSE)</f>
        <v>0</v>
      </c>
      <c r="T1455" s="184"/>
      <c r="V1455" s="140">
        <f t="shared" si="91"/>
        <v>0</v>
      </c>
    </row>
    <row r="1456" spans="1:22" ht="14.15" hidden="1" customHeight="1">
      <c r="A1456" s="157">
        <v>236</v>
      </c>
      <c r="B1456" s="177" t="s">
        <v>58</v>
      </c>
      <c r="C1456" s="177"/>
      <c r="D1456" s="142" t="s">
        <v>1633</v>
      </c>
      <c r="E1456" s="178" t="s">
        <v>1842</v>
      </c>
      <c r="F1456" s="179" t="s">
        <v>1843</v>
      </c>
      <c r="G1456" s="134" t="s">
        <v>107</v>
      </c>
      <c r="H1456" s="179" t="s">
        <v>1703</v>
      </c>
      <c r="I1456" s="180">
        <v>19.760000000000002</v>
      </c>
      <c r="J1456" s="495">
        <v>1</v>
      </c>
      <c r="K1456" s="495">
        <v>1</v>
      </c>
      <c r="L1456" s="531" t="s">
        <v>107</v>
      </c>
      <c r="M1456" s="181"/>
      <c r="N1456" s="182">
        <f t="shared" si="88"/>
        <v>0</v>
      </c>
      <c r="O1456" s="182">
        <f t="shared" si="89"/>
        <v>0</v>
      </c>
      <c r="P1456" s="182"/>
      <c r="Q1456" s="183">
        <f>IF(L1456="nio",0,IF(L1456&gt;0,VLOOKUP(G1456,'3-Productie normen'!A:M,VLOOKUP(L1456,'3-Productie normen'!N:P,2,FALSE),FALSE)))</f>
        <v>0</v>
      </c>
      <c r="R1456" s="183">
        <f t="shared" si="90"/>
        <v>0</v>
      </c>
      <c r="S1456" s="184">
        <f>VLOOKUP(G1456,'3-Productie normen'!A:M,10,FALSE)</f>
        <v>0</v>
      </c>
      <c r="T1456" s="184"/>
      <c r="V1456" s="140">
        <f t="shared" si="91"/>
        <v>0</v>
      </c>
    </row>
    <row r="1457" spans="1:22" ht="14.15" hidden="1" customHeight="1">
      <c r="A1457" s="157">
        <v>237</v>
      </c>
      <c r="B1457" s="177" t="s">
        <v>58</v>
      </c>
      <c r="C1457" s="177"/>
      <c r="D1457" s="142" t="s">
        <v>1646</v>
      </c>
      <c r="E1457" s="178" t="s">
        <v>1844</v>
      </c>
      <c r="F1457" s="179" t="s">
        <v>1845</v>
      </c>
      <c r="G1457" s="134" t="s">
        <v>107</v>
      </c>
      <c r="H1457" s="179" t="s">
        <v>134</v>
      </c>
      <c r="I1457" s="180">
        <v>9.33</v>
      </c>
      <c r="J1457" s="495">
        <v>1</v>
      </c>
      <c r="K1457" s="495">
        <v>1</v>
      </c>
      <c r="L1457" s="531" t="s">
        <v>107</v>
      </c>
      <c r="M1457" s="181"/>
      <c r="N1457" s="182">
        <f t="shared" si="88"/>
        <v>0</v>
      </c>
      <c r="O1457" s="182">
        <f t="shared" si="89"/>
        <v>0</v>
      </c>
      <c r="P1457" s="182"/>
      <c r="Q1457" s="183">
        <f>IF(L1457="nio",0,IF(L1457&gt;0,VLOOKUP(G1457,'3-Productie normen'!A:M,VLOOKUP(L1457,'3-Productie normen'!N:P,2,FALSE),FALSE)))</f>
        <v>0</v>
      </c>
      <c r="R1457" s="183">
        <f t="shared" si="90"/>
        <v>0</v>
      </c>
      <c r="S1457" s="184">
        <f>VLOOKUP(G1457,'3-Productie normen'!A:M,10,FALSE)</f>
        <v>0</v>
      </c>
      <c r="T1457" s="184"/>
      <c r="V1457" s="140">
        <f t="shared" si="91"/>
        <v>0</v>
      </c>
    </row>
    <row r="1458" spans="1:22" ht="14.15" hidden="1" customHeight="1">
      <c r="A1458" s="157">
        <v>238</v>
      </c>
      <c r="B1458" s="177" t="s">
        <v>58</v>
      </c>
      <c r="C1458" s="177"/>
      <c r="D1458" s="142" t="s">
        <v>1646</v>
      </c>
      <c r="E1458" s="178" t="s">
        <v>1846</v>
      </c>
      <c r="F1458" s="179" t="s">
        <v>830</v>
      </c>
      <c r="G1458" s="134" t="s">
        <v>107</v>
      </c>
      <c r="H1458" s="179" t="s">
        <v>1684</v>
      </c>
      <c r="I1458" s="180">
        <v>11.99</v>
      </c>
      <c r="J1458" s="495">
        <v>1</v>
      </c>
      <c r="K1458" s="495">
        <v>1</v>
      </c>
      <c r="L1458" s="531" t="s">
        <v>107</v>
      </c>
      <c r="M1458" s="181"/>
      <c r="N1458" s="182">
        <f t="shared" si="88"/>
        <v>0</v>
      </c>
      <c r="O1458" s="182">
        <f t="shared" si="89"/>
        <v>0</v>
      </c>
      <c r="P1458" s="182"/>
      <c r="Q1458" s="183">
        <f>IF(L1458="nio",0,IF(L1458&gt;0,VLOOKUP(G1458,'3-Productie normen'!A:M,VLOOKUP(L1458,'3-Productie normen'!N:P,2,FALSE),FALSE)))</f>
        <v>0</v>
      </c>
      <c r="R1458" s="183">
        <f t="shared" si="90"/>
        <v>0</v>
      </c>
      <c r="S1458" s="184">
        <f>VLOOKUP(G1458,'3-Productie normen'!A:M,10,FALSE)</f>
        <v>0</v>
      </c>
      <c r="T1458" s="184"/>
      <c r="V1458" s="140">
        <f t="shared" si="91"/>
        <v>0</v>
      </c>
    </row>
    <row r="1459" spans="1:22" ht="14.15" hidden="1" customHeight="1">
      <c r="A1459" s="157">
        <v>239</v>
      </c>
      <c r="B1459" s="177" t="s">
        <v>58</v>
      </c>
      <c r="C1459" s="177"/>
      <c r="D1459" s="194" t="s">
        <v>1659</v>
      </c>
      <c r="E1459" s="194" t="s">
        <v>1847</v>
      </c>
      <c r="F1459" s="194" t="s">
        <v>1848</v>
      </c>
      <c r="G1459" s="134" t="s">
        <v>107</v>
      </c>
      <c r="H1459" s="195" t="s">
        <v>131</v>
      </c>
      <c r="I1459" s="194">
        <v>9.34</v>
      </c>
      <c r="J1459" s="495">
        <v>1</v>
      </c>
      <c r="K1459" s="495">
        <v>1</v>
      </c>
      <c r="L1459" s="531" t="s">
        <v>107</v>
      </c>
      <c r="M1459" s="181"/>
      <c r="N1459" s="182">
        <f t="shared" si="88"/>
        <v>0</v>
      </c>
      <c r="O1459" s="182">
        <f t="shared" si="89"/>
        <v>0</v>
      </c>
      <c r="P1459" s="182"/>
      <c r="Q1459" s="183">
        <f>IF(L1459="nio",0,IF(L1459&gt;0,VLOOKUP(G1459,'3-Productie normen'!A:M,VLOOKUP(L1459,'3-Productie normen'!N:P,2,FALSE),FALSE)))</f>
        <v>0</v>
      </c>
      <c r="R1459" s="183">
        <f t="shared" si="90"/>
        <v>0</v>
      </c>
      <c r="S1459" s="184">
        <f>VLOOKUP(G1459,'3-Productie normen'!A:M,10,FALSE)</f>
        <v>0</v>
      </c>
      <c r="T1459" s="184"/>
      <c r="V1459" s="140">
        <f t="shared" si="91"/>
        <v>0</v>
      </c>
    </row>
    <row r="1460" spans="1:22" ht="14.15" hidden="1" customHeight="1">
      <c r="A1460" s="157">
        <v>240</v>
      </c>
      <c r="B1460" s="177" t="s">
        <v>58</v>
      </c>
      <c r="C1460" s="177"/>
      <c r="D1460" s="194" t="s">
        <v>1633</v>
      </c>
      <c r="E1460" s="194" t="s">
        <v>1849</v>
      </c>
      <c r="F1460" s="194" t="s">
        <v>893</v>
      </c>
      <c r="G1460" s="134" t="s">
        <v>107</v>
      </c>
      <c r="H1460" s="195" t="s">
        <v>288</v>
      </c>
      <c r="I1460" s="524">
        <v>4</v>
      </c>
      <c r="J1460" s="495">
        <v>1</v>
      </c>
      <c r="K1460" s="495">
        <v>1</v>
      </c>
      <c r="L1460" s="531" t="s">
        <v>107</v>
      </c>
      <c r="M1460" s="181"/>
      <c r="N1460" s="182">
        <f t="shared" si="88"/>
        <v>0</v>
      </c>
      <c r="O1460" s="182">
        <f t="shared" si="89"/>
        <v>0</v>
      </c>
      <c r="P1460" s="182"/>
      <c r="Q1460" s="183">
        <f>IF(L1460="nio",0,IF(L1460&gt;0,VLOOKUP(G1460,'3-Productie normen'!A:M,VLOOKUP(L1460,'3-Productie normen'!N:P,2,FALSE),FALSE)))</f>
        <v>0</v>
      </c>
      <c r="R1460" s="183">
        <f t="shared" si="90"/>
        <v>0</v>
      </c>
      <c r="S1460" s="184">
        <f>VLOOKUP(G1460,'3-Productie normen'!A:M,10,FALSE)</f>
        <v>0</v>
      </c>
      <c r="T1460" s="184"/>
      <c r="V1460" s="140">
        <f t="shared" si="91"/>
        <v>0</v>
      </c>
    </row>
    <row r="1461" spans="1:22" ht="14.15" hidden="1" customHeight="1">
      <c r="A1461" s="157">
        <v>241</v>
      </c>
      <c r="B1461" s="177" t="s">
        <v>58</v>
      </c>
      <c r="C1461" s="177"/>
      <c r="D1461" s="194" t="s">
        <v>1633</v>
      </c>
      <c r="E1461" s="194" t="s">
        <v>1850</v>
      </c>
      <c r="F1461" s="194" t="s">
        <v>1298</v>
      </c>
      <c r="G1461" s="134" t="s">
        <v>107</v>
      </c>
      <c r="H1461" s="195" t="s">
        <v>945</v>
      </c>
      <c r="I1461" s="194">
        <v>40.39</v>
      </c>
      <c r="J1461" s="495">
        <v>1</v>
      </c>
      <c r="K1461" s="495">
        <v>1</v>
      </c>
      <c r="L1461" s="531" t="s">
        <v>107</v>
      </c>
      <c r="M1461" s="181"/>
      <c r="N1461" s="182">
        <f t="shared" si="88"/>
        <v>0</v>
      </c>
      <c r="O1461" s="182">
        <f t="shared" si="89"/>
        <v>0</v>
      </c>
      <c r="P1461" s="182"/>
      <c r="Q1461" s="183">
        <f>IF(L1461="nio",0,IF(L1461&gt;0,VLOOKUP(G1461,'3-Productie normen'!A:M,VLOOKUP(L1461,'3-Productie normen'!N:P,2,FALSE),FALSE)))</f>
        <v>0</v>
      </c>
      <c r="R1461" s="183">
        <f t="shared" si="90"/>
        <v>0</v>
      </c>
      <c r="S1461" s="184">
        <f>VLOOKUP(G1461,'3-Productie normen'!A:M,10,FALSE)</f>
        <v>0</v>
      </c>
      <c r="T1461" s="184"/>
      <c r="V1461" s="140">
        <f t="shared" si="91"/>
        <v>0</v>
      </c>
    </row>
    <row r="1462" spans="1:22" ht="14.15" hidden="1" customHeight="1">
      <c r="A1462" s="157">
        <v>242</v>
      </c>
      <c r="B1462" s="177" t="s">
        <v>58</v>
      </c>
      <c r="C1462" s="177"/>
      <c r="D1462" s="194" t="s">
        <v>1633</v>
      </c>
      <c r="E1462" s="194" t="s">
        <v>1851</v>
      </c>
      <c r="F1462" s="194" t="s">
        <v>1852</v>
      </c>
      <c r="G1462" s="134" t="s">
        <v>107</v>
      </c>
      <c r="H1462" s="195" t="s">
        <v>945</v>
      </c>
      <c r="I1462" s="524">
        <v>7</v>
      </c>
      <c r="J1462" s="495">
        <v>1</v>
      </c>
      <c r="K1462" s="495">
        <v>1</v>
      </c>
      <c r="L1462" s="531" t="s">
        <v>107</v>
      </c>
      <c r="M1462" s="181"/>
      <c r="N1462" s="182">
        <f t="shared" si="88"/>
        <v>0</v>
      </c>
      <c r="O1462" s="182">
        <f t="shared" si="89"/>
        <v>0</v>
      </c>
      <c r="P1462" s="182"/>
      <c r="Q1462" s="183">
        <f>IF(L1462="nio",0,IF(L1462&gt;0,VLOOKUP(G1462,'3-Productie normen'!A:M,VLOOKUP(L1462,'3-Productie normen'!N:P,2,FALSE),FALSE)))</f>
        <v>0</v>
      </c>
      <c r="R1462" s="183">
        <f t="shared" si="90"/>
        <v>0</v>
      </c>
      <c r="S1462" s="184">
        <f>VLOOKUP(G1462,'3-Productie normen'!A:M,10,FALSE)</f>
        <v>0</v>
      </c>
      <c r="T1462" s="184"/>
      <c r="V1462" s="140">
        <f t="shared" si="91"/>
        <v>0</v>
      </c>
    </row>
    <row r="1463" spans="1:22" ht="14.15" hidden="1" customHeight="1">
      <c r="A1463" s="157">
        <v>243</v>
      </c>
      <c r="B1463" s="177" t="s">
        <v>58</v>
      </c>
      <c r="C1463" s="177"/>
      <c r="D1463" s="194" t="s">
        <v>1633</v>
      </c>
      <c r="E1463" s="194" t="s">
        <v>1853</v>
      </c>
      <c r="F1463" s="194" t="s">
        <v>1854</v>
      </c>
      <c r="G1463" s="134" t="s">
        <v>107</v>
      </c>
      <c r="H1463" s="195" t="s">
        <v>945</v>
      </c>
      <c r="I1463" s="194">
        <v>10.11</v>
      </c>
      <c r="J1463" s="495">
        <v>1</v>
      </c>
      <c r="K1463" s="495">
        <v>1</v>
      </c>
      <c r="L1463" s="531" t="s">
        <v>107</v>
      </c>
      <c r="M1463" s="181"/>
      <c r="N1463" s="182">
        <f t="shared" si="88"/>
        <v>0</v>
      </c>
      <c r="O1463" s="182">
        <f t="shared" si="89"/>
        <v>0</v>
      </c>
      <c r="P1463" s="182"/>
      <c r="Q1463" s="183">
        <f>IF(L1463="nio",0,IF(L1463&gt;0,VLOOKUP(G1463,'3-Productie normen'!A:M,VLOOKUP(L1463,'3-Productie normen'!N:P,2,FALSE),FALSE)))</f>
        <v>0</v>
      </c>
      <c r="R1463" s="183">
        <f t="shared" si="90"/>
        <v>0</v>
      </c>
      <c r="S1463" s="184">
        <f>VLOOKUP(G1463,'3-Productie normen'!A:M,10,FALSE)</f>
        <v>0</v>
      </c>
      <c r="T1463" s="184"/>
      <c r="V1463" s="140">
        <f t="shared" si="91"/>
        <v>0</v>
      </c>
    </row>
    <row r="1464" spans="1:22" ht="14.15" hidden="1" customHeight="1">
      <c r="A1464" s="157">
        <v>244</v>
      </c>
      <c r="B1464" s="177" t="s">
        <v>58</v>
      </c>
      <c r="C1464" s="177"/>
      <c r="D1464" s="194" t="s">
        <v>1633</v>
      </c>
      <c r="E1464" s="194" t="s">
        <v>1855</v>
      </c>
      <c r="F1464" s="194" t="s">
        <v>1586</v>
      </c>
      <c r="G1464" s="134" t="s">
        <v>107</v>
      </c>
      <c r="H1464" s="194" t="s">
        <v>945</v>
      </c>
      <c r="I1464" s="194">
        <v>11.27</v>
      </c>
      <c r="J1464" s="495">
        <v>1</v>
      </c>
      <c r="K1464" s="495">
        <v>1</v>
      </c>
      <c r="L1464" s="531" t="s">
        <v>107</v>
      </c>
      <c r="M1464" s="181"/>
      <c r="N1464" s="182">
        <f t="shared" si="88"/>
        <v>0</v>
      </c>
      <c r="O1464" s="182">
        <f t="shared" si="89"/>
        <v>0</v>
      </c>
      <c r="P1464" s="182"/>
      <c r="Q1464" s="183">
        <f>IF(L1464="nio",0,IF(L1464&gt;0,VLOOKUP(G1464,'3-Productie normen'!A:M,VLOOKUP(L1464,'3-Productie normen'!N:P,2,FALSE),FALSE)))</f>
        <v>0</v>
      </c>
      <c r="R1464" s="183">
        <f t="shared" si="90"/>
        <v>0</v>
      </c>
      <c r="S1464" s="184">
        <f>VLOOKUP(G1464,'3-Productie normen'!A:M,10,FALSE)</f>
        <v>0</v>
      </c>
      <c r="T1464" s="184"/>
      <c r="V1464" s="140">
        <f t="shared" si="91"/>
        <v>0</v>
      </c>
    </row>
    <row r="1465" spans="1:22" ht="14.15" hidden="1" customHeight="1">
      <c r="A1465" s="157">
        <v>245</v>
      </c>
      <c r="B1465" s="177" t="s">
        <v>58</v>
      </c>
      <c r="C1465" s="177"/>
      <c r="D1465" s="194" t="s">
        <v>1633</v>
      </c>
      <c r="E1465" s="194" t="s">
        <v>1856</v>
      </c>
      <c r="F1465" s="194" t="s">
        <v>1857</v>
      </c>
      <c r="G1465" s="134" t="s">
        <v>107</v>
      </c>
      <c r="H1465" s="194" t="s">
        <v>945</v>
      </c>
      <c r="I1465" s="194">
        <v>2.16</v>
      </c>
      <c r="J1465" s="495">
        <v>1</v>
      </c>
      <c r="K1465" s="495">
        <v>1</v>
      </c>
      <c r="L1465" s="531" t="s">
        <v>107</v>
      </c>
      <c r="M1465" s="181"/>
      <c r="N1465" s="182">
        <f t="shared" si="88"/>
        <v>0</v>
      </c>
      <c r="O1465" s="182">
        <f t="shared" si="89"/>
        <v>0</v>
      </c>
      <c r="P1465" s="182"/>
      <c r="Q1465" s="183">
        <f>IF(L1465="nio",0,IF(L1465&gt;0,VLOOKUP(G1465,'3-Productie normen'!A:M,VLOOKUP(L1465,'3-Productie normen'!N:P,2,FALSE),FALSE)))</f>
        <v>0</v>
      </c>
      <c r="R1465" s="183">
        <f t="shared" si="90"/>
        <v>0</v>
      </c>
      <c r="S1465" s="184">
        <f>VLOOKUP(G1465,'3-Productie normen'!A:M,10,FALSE)</f>
        <v>0</v>
      </c>
      <c r="T1465" s="184"/>
      <c r="V1465" s="140">
        <f t="shared" si="91"/>
        <v>0</v>
      </c>
    </row>
    <row r="1466" spans="1:22" ht="14.15" hidden="1" customHeight="1">
      <c r="A1466" s="157">
        <v>246</v>
      </c>
      <c r="B1466" s="177" t="s">
        <v>58</v>
      </c>
      <c r="C1466" s="177"/>
      <c r="D1466" s="194" t="s">
        <v>1633</v>
      </c>
      <c r="E1466" s="194" t="s">
        <v>1858</v>
      </c>
      <c r="F1466" s="194" t="s">
        <v>1859</v>
      </c>
      <c r="G1466" s="134" t="s">
        <v>107</v>
      </c>
      <c r="H1466" s="194" t="s">
        <v>945</v>
      </c>
      <c r="I1466" s="524">
        <v>0.7</v>
      </c>
      <c r="J1466" s="495">
        <v>1</v>
      </c>
      <c r="K1466" s="495">
        <v>1</v>
      </c>
      <c r="L1466" s="531" t="s">
        <v>107</v>
      </c>
      <c r="M1466" s="181"/>
      <c r="N1466" s="182">
        <f t="shared" si="88"/>
        <v>0</v>
      </c>
      <c r="O1466" s="182">
        <f t="shared" si="89"/>
        <v>0</v>
      </c>
      <c r="P1466" s="182"/>
      <c r="Q1466" s="183">
        <f>IF(L1466="nio",0,IF(L1466&gt;0,VLOOKUP(G1466,'3-Productie normen'!A:M,VLOOKUP(L1466,'3-Productie normen'!N:P,2,FALSE),FALSE)))</f>
        <v>0</v>
      </c>
      <c r="R1466" s="183">
        <f t="shared" si="90"/>
        <v>0</v>
      </c>
      <c r="S1466" s="184">
        <f>VLOOKUP(G1466,'3-Productie normen'!A:M,10,FALSE)</f>
        <v>0</v>
      </c>
      <c r="T1466" s="184"/>
      <c r="V1466" s="140">
        <f t="shared" si="91"/>
        <v>0</v>
      </c>
    </row>
    <row r="1467" spans="1:22" ht="14.15" hidden="1" customHeight="1">
      <c r="A1467" s="157">
        <v>247</v>
      </c>
      <c r="B1467" s="177" t="s">
        <v>58</v>
      </c>
      <c r="C1467" s="177"/>
      <c r="D1467" s="194" t="s">
        <v>1646</v>
      </c>
      <c r="E1467" s="194" t="s">
        <v>1860</v>
      </c>
      <c r="F1467" s="194" t="s">
        <v>901</v>
      </c>
      <c r="G1467" s="134" t="s">
        <v>107</v>
      </c>
      <c r="H1467" s="194" t="s">
        <v>945</v>
      </c>
      <c r="I1467" s="194">
        <v>0.73</v>
      </c>
      <c r="J1467" s="495">
        <v>1</v>
      </c>
      <c r="K1467" s="495">
        <v>1</v>
      </c>
      <c r="L1467" s="531" t="s">
        <v>107</v>
      </c>
      <c r="M1467" s="181"/>
      <c r="N1467" s="182">
        <f t="shared" si="88"/>
        <v>0</v>
      </c>
      <c r="O1467" s="182">
        <f t="shared" si="89"/>
        <v>0</v>
      </c>
      <c r="P1467" s="182"/>
      <c r="Q1467" s="183">
        <f>IF(L1467="nio",0,IF(L1467&gt;0,VLOOKUP(G1467,'3-Productie normen'!A:M,VLOOKUP(L1467,'3-Productie normen'!N:P,2,FALSE),FALSE)))</f>
        <v>0</v>
      </c>
      <c r="R1467" s="183">
        <f t="shared" si="90"/>
        <v>0</v>
      </c>
      <c r="S1467" s="184">
        <f>VLOOKUP(G1467,'3-Productie normen'!A:M,10,FALSE)</f>
        <v>0</v>
      </c>
      <c r="T1467" s="184"/>
      <c r="V1467" s="140">
        <f t="shared" si="91"/>
        <v>0</v>
      </c>
    </row>
    <row r="1468" spans="1:22" ht="14.15" hidden="1" customHeight="1">
      <c r="A1468" s="157">
        <v>248</v>
      </c>
      <c r="B1468" s="177" t="s">
        <v>58</v>
      </c>
      <c r="C1468" s="177"/>
      <c r="D1468" s="194" t="s">
        <v>1646</v>
      </c>
      <c r="E1468" s="194" t="s">
        <v>1861</v>
      </c>
      <c r="F1468" s="194" t="s">
        <v>1862</v>
      </c>
      <c r="G1468" s="134" t="s">
        <v>107</v>
      </c>
      <c r="H1468" s="194" t="s">
        <v>1684</v>
      </c>
      <c r="I1468" s="194">
        <v>9.73</v>
      </c>
      <c r="J1468" s="495">
        <v>1</v>
      </c>
      <c r="K1468" s="495">
        <v>1</v>
      </c>
      <c r="L1468" s="531" t="s">
        <v>107</v>
      </c>
      <c r="M1468" s="181"/>
      <c r="N1468" s="182">
        <f t="shared" si="88"/>
        <v>0</v>
      </c>
      <c r="O1468" s="182">
        <f t="shared" si="89"/>
        <v>0</v>
      </c>
      <c r="P1468" s="182"/>
      <c r="Q1468" s="183">
        <f>IF(L1468="nio",0,IF(L1468&gt;0,VLOOKUP(G1468,'3-Productie normen'!A:M,VLOOKUP(L1468,'3-Productie normen'!N:P,2,FALSE),FALSE)))</f>
        <v>0</v>
      </c>
      <c r="R1468" s="183">
        <f t="shared" si="90"/>
        <v>0</v>
      </c>
      <c r="S1468" s="184">
        <f>VLOOKUP(G1468,'3-Productie normen'!A:M,10,FALSE)</f>
        <v>0</v>
      </c>
      <c r="T1468" s="184"/>
      <c r="V1468" s="140">
        <f t="shared" si="91"/>
        <v>0</v>
      </c>
    </row>
    <row r="1469" spans="1:22" ht="14.15" hidden="1" customHeight="1">
      <c r="A1469" s="157">
        <v>249</v>
      </c>
      <c r="B1469" s="177" t="s">
        <v>58</v>
      </c>
      <c r="C1469" s="177"/>
      <c r="D1469" s="194" t="s">
        <v>1646</v>
      </c>
      <c r="E1469" s="194" t="s">
        <v>1863</v>
      </c>
      <c r="F1469" s="194" t="s">
        <v>952</v>
      </c>
      <c r="G1469" s="134" t="s">
        <v>107</v>
      </c>
      <c r="H1469" s="194" t="s">
        <v>1864</v>
      </c>
      <c r="I1469" s="194">
        <v>10.87</v>
      </c>
      <c r="J1469" s="495">
        <v>1</v>
      </c>
      <c r="K1469" s="495">
        <v>1</v>
      </c>
      <c r="L1469" s="531" t="s">
        <v>107</v>
      </c>
      <c r="M1469" s="181"/>
      <c r="N1469" s="182">
        <f t="shared" si="88"/>
        <v>0</v>
      </c>
      <c r="O1469" s="182">
        <f t="shared" si="89"/>
        <v>0</v>
      </c>
      <c r="P1469" s="182"/>
      <c r="Q1469" s="183">
        <f>IF(L1469="nio",0,IF(L1469&gt;0,VLOOKUP(G1469,'3-Productie normen'!A:M,VLOOKUP(L1469,'3-Productie normen'!N:P,2,FALSE),FALSE)))</f>
        <v>0</v>
      </c>
      <c r="R1469" s="183">
        <f t="shared" si="90"/>
        <v>0</v>
      </c>
      <c r="S1469" s="184">
        <f>VLOOKUP(G1469,'3-Productie normen'!A:M,10,FALSE)</f>
        <v>0</v>
      </c>
      <c r="T1469" s="184"/>
      <c r="V1469" s="140">
        <f t="shared" si="91"/>
        <v>0</v>
      </c>
    </row>
    <row r="1470" spans="1:22" ht="14.15" hidden="1" customHeight="1">
      <c r="A1470" s="157">
        <v>250</v>
      </c>
      <c r="B1470" s="177" t="s">
        <v>58</v>
      </c>
      <c r="C1470" s="177"/>
      <c r="D1470" s="194" t="s">
        <v>1646</v>
      </c>
      <c r="E1470" s="194" t="s">
        <v>1865</v>
      </c>
      <c r="F1470" s="194" t="s">
        <v>893</v>
      </c>
      <c r="G1470" s="134" t="s">
        <v>107</v>
      </c>
      <c r="H1470" s="194" t="s">
        <v>288</v>
      </c>
      <c r="I1470" s="194">
        <v>8.3699999999999992</v>
      </c>
      <c r="J1470" s="495">
        <v>1</v>
      </c>
      <c r="K1470" s="495">
        <v>1</v>
      </c>
      <c r="L1470" s="531" t="s">
        <v>107</v>
      </c>
      <c r="M1470" s="181"/>
      <c r="N1470" s="182">
        <f t="shared" si="88"/>
        <v>0</v>
      </c>
      <c r="O1470" s="182">
        <f t="shared" si="89"/>
        <v>0</v>
      </c>
      <c r="P1470" s="182"/>
      <c r="Q1470" s="183">
        <f>IF(L1470="nio",0,IF(L1470&gt;0,VLOOKUP(G1470,'3-Productie normen'!A:M,VLOOKUP(L1470,'3-Productie normen'!N:P,2,FALSE),FALSE)))</f>
        <v>0</v>
      </c>
      <c r="R1470" s="183">
        <f t="shared" si="90"/>
        <v>0</v>
      </c>
      <c r="S1470" s="184">
        <f>VLOOKUP(G1470,'3-Productie normen'!A:M,10,FALSE)</f>
        <v>0</v>
      </c>
      <c r="T1470" s="184"/>
      <c r="V1470" s="140">
        <f t="shared" si="91"/>
        <v>0</v>
      </c>
    </row>
    <row r="1471" spans="1:22" ht="14.15" hidden="1" customHeight="1">
      <c r="A1471" s="157">
        <v>251</v>
      </c>
      <c r="B1471" s="177" t="s">
        <v>58</v>
      </c>
      <c r="C1471" s="177"/>
      <c r="D1471" s="194" t="s">
        <v>1646</v>
      </c>
      <c r="E1471" s="194" t="s">
        <v>1866</v>
      </c>
      <c r="F1471" s="194" t="s">
        <v>952</v>
      </c>
      <c r="G1471" s="134" t="s">
        <v>107</v>
      </c>
      <c r="H1471" s="194" t="s">
        <v>1864</v>
      </c>
      <c r="I1471" s="194">
        <v>7.67</v>
      </c>
      <c r="J1471" s="495">
        <v>1</v>
      </c>
      <c r="K1471" s="495">
        <v>1</v>
      </c>
      <c r="L1471" s="531" t="s">
        <v>107</v>
      </c>
      <c r="M1471" s="181"/>
      <c r="N1471" s="182">
        <f t="shared" si="88"/>
        <v>0</v>
      </c>
      <c r="O1471" s="182">
        <f t="shared" si="89"/>
        <v>0</v>
      </c>
      <c r="P1471" s="182"/>
      <c r="Q1471" s="183">
        <f>IF(L1471="nio",0,IF(L1471&gt;0,VLOOKUP(G1471,'3-Productie normen'!A:M,VLOOKUP(L1471,'3-Productie normen'!N:P,2,FALSE),FALSE)))</f>
        <v>0</v>
      </c>
      <c r="R1471" s="183">
        <f t="shared" si="90"/>
        <v>0</v>
      </c>
      <c r="S1471" s="184">
        <f>VLOOKUP(G1471,'3-Productie normen'!A:M,10,FALSE)</f>
        <v>0</v>
      </c>
      <c r="T1471" s="184"/>
      <c r="V1471" s="140">
        <f t="shared" si="91"/>
        <v>0</v>
      </c>
    </row>
    <row r="1472" spans="1:22" ht="14.15" hidden="1" customHeight="1">
      <c r="A1472" s="157">
        <v>252</v>
      </c>
      <c r="B1472" s="177" t="s">
        <v>58</v>
      </c>
      <c r="C1472" s="177"/>
      <c r="D1472" s="194" t="s">
        <v>1646</v>
      </c>
      <c r="E1472" s="194" t="s">
        <v>1867</v>
      </c>
      <c r="F1472" s="194" t="s">
        <v>952</v>
      </c>
      <c r="G1472" s="134" t="s">
        <v>107</v>
      </c>
      <c r="H1472" s="194" t="s">
        <v>1864</v>
      </c>
      <c r="I1472" s="524">
        <v>10.4</v>
      </c>
      <c r="J1472" s="495">
        <v>1</v>
      </c>
      <c r="K1472" s="495">
        <v>1</v>
      </c>
      <c r="L1472" s="531" t="s">
        <v>107</v>
      </c>
      <c r="M1472" s="181"/>
      <c r="N1472" s="182">
        <f t="shared" si="88"/>
        <v>0</v>
      </c>
      <c r="O1472" s="182">
        <f t="shared" si="89"/>
        <v>0</v>
      </c>
      <c r="P1472" s="182"/>
      <c r="Q1472" s="183">
        <f>IF(L1472="nio",0,IF(L1472&gt;0,VLOOKUP(G1472,'3-Productie normen'!A:M,VLOOKUP(L1472,'3-Productie normen'!N:P,2,FALSE),FALSE)))</f>
        <v>0</v>
      </c>
      <c r="R1472" s="183">
        <f t="shared" si="90"/>
        <v>0</v>
      </c>
      <c r="S1472" s="184">
        <f>VLOOKUP(G1472,'3-Productie normen'!A:M,10,FALSE)</f>
        <v>0</v>
      </c>
      <c r="T1472" s="184"/>
      <c r="V1472" s="140">
        <f t="shared" si="91"/>
        <v>0</v>
      </c>
    </row>
    <row r="1473" spans="1:23" ht="14.15" hidden="1" customHeight="1">
      <c r="A1473" s="157">
        <v>253</v>
      </c>
      <c r="B1473" s="177" t="s">
        <v>58</v>
      </c>
      <c r="C1473" s="177"/>
      <c r="D1473" s="194" t="s">
        <v>1646</v>
      </c>
      <c r="E1473" s="194" t="s">
        <v>1868</v>
      </c>
      <c r="F1473" s="194" t="s">
        <v>1869</v>
      </c>
      <c r="G1473" s="134" t="s">
        <v>107</v>
      </c>
      <c r="H1473" s="194" t="s">
        <v>1684</v>
      </c>
      <c r="I1473" s="194">
        <v>16.14</v>
      </c>
      <c r="J1473" s="495">
        <v>1</v>
      </c>
      <c r="K1473" s="495">
        <v>1</v>
      </c>
      <c r="L1473" s="531" t="s">
        <v>107</v>
      </c>
      <c r="M1473" s="181"/>
      <c r="N1473" s="182">
        <f t="shared" si="88"/>
        <v>0</v>
      </c>
      <c r="O1473" s="182">
        <f t="shared" si="89"/>
        <v>0</v>
      </c>
      <c r="P1473" s="182"/>
      <c r="Q1473" s="183">
        <f>IF(L1473="nio",0,IF(L1473&gt;0,VLOOKUP(G1473,'3-Productie normen'!A:M,VLOOKUP(L1473,'3-Productie normen'!N:P,2,FALSE),FALSE)))</f>
        <v>0</v>
      </c>
      <c r="R1473" s="183">
        <f t="shared" si="90"/>
        <v>0</v>
      </c>
      <c r="S1473" s="184">
        <f>VLOOKUP(G1473,'3-Productie normen'!A:M,10,FALSE)</f>
        <v>0</v>
      </c>
      <c r="T1473" s="184"/>
      <c r="V1473" s="140">
        <f t="shared" si="91"/>
        <v>0</v>
      </c>
    </row>
    <row r="1474" spans="1:23" ht="14.15" hidden="1" customHeight="1">
      <c r="A1474" s="157">
        <v>254</v>
      </c>
      <c r="B1474" s="177" t="s">
        <v>58</v>
      </c>
      <c r="C1474" s="177"/>
      <c r="D1474" s="194" t="s">
        <v>1646</v>
      </c>
      <c r="E1474" s="194" t="s">
        <v>1870</v>
      </c>
      <c r="F1474" s="194" t="s">
        <v>901</v>
      </c>
      <c r="G1474" s="134" t="s">
        <v>107</v>
      </c>
      <c r="H1474" s="194" t="s">
        <v>945</v>
      </c>
      <c r="I1474" s="194">
        <v>0.73</v>
      </c>
      <c r="J1474" s="495">
        <v>1</v>
      </c>
      <c r="K1474" s="495">
        <v>1</v>
      </c>
      <c r="L1474" s="531" t="s">
        <v>107</v>
      </c>
      <c r="M1474" s="181"/>
      <c r="N1474" s="182">
        <f t="shared" si="88"/>
        <v>0</v>
      </c>
      <c r="O1474" s="182">
        <f t="shared" si="89"/>
        <v>0</v>
      </c>
      <c r="P1474" s="182"/>
      <c r="Q1474" s="183">
        <f>IF(L1474="nio",0,IF(L1474&gt;0,VLOOKUP(G1474,'3-Productie normen'!A:M,VLOOKUP(L1474,'3-Productie normen'!N:P,2,FALSE),FALSE)))</f>
        <v>0</v>
      </c>
      <c r="R1474" s="183">
        <f t="shared" si="90"/>
        <v>0</v>
      </c>
      <c r="S1474" s="184">
        <f>VLOOKUP(G1474,'3-Productie normen'!A:M,10,FALSE)</f>
        <v>0</v>
      </c>
      <c r="T1474" s="184"/>
      <c r="V1474" s="140">
        <f t="shared" si="91"/>
        <v>0</v>
      </c>
    </row>
    <row r="1475" spans="1:23" ht="14.15" hidden="1" customHeight="1">
      <c r="A1475" s="157">
        <v>255</v>
      </c>
      <c r="B1475" s="177" t="s">
        <v>58</v>
      </c>
      <c r="C1475" s="177"/>
      <c r="D1475" s="194" t="s">
        <v>1646</v>
      </c>
      <c r="E1475" s="194" t="s">
        <v>1871</v>
      </c>
      <c r="F1475" s="194" t="s">
        <v>952</v>
      </c>
      <c r="G1475" s="134" t="s">
        <v>107</v>
      </c>
      <c r="H1475" s="194" t="s">
        <v>1864</v>
      </c>
      <c r="I1475" s="194">
        <v>11.52</v>
      </c>
      <c r="J1475" s="495">
        <v>1</v>
      </c>
      <c r="K1475" s="495">
        <v>1</v>
      </c>
      <c r="L1475" s="531" t="s">
        <v>107</v>
      </c>
      <c r="M1475" s="181"/>
      <c r="N1475" s="182">
        <f t="shared" si="88"/>
        <v>0</v>
      </c>
      <c r="O1475" s="182">
        <f t="shared" si="89"/>
        <v>0</v>
      </c>
      <c r="P1475" s="182"/>
      <c r="Q1475" s="183">
        <f>IF(L1475="nio",0,IF(L1475&gt;0,VLOOKUP(G1475,'3-Productie normen'!A:M,VLOOKUP(L1475,'3-Productie normen'!N:P,2,FALSE),FALSE)))</f>
        <v>0</v>
      </c>
      <c r="R1475" s="183">
        <f t="shared" si="90"/>
        <v>0</v>
      </c>
      <c r="S1475" s="184">
        <f>VLOOKUP(G1475,'3-Productie normen'!A:M,10,FALSE)</f>
        <v>0</v>
      </c>
      <c r="T1475" s="184"/>
      <c r="V1475" s="140">
        <f t="shared" si="91"/>
        <v>0</v>
      </c>
    </row>
    <row r="1476" spans="1:23" ht="14.15" hidden="1" customHeight="1">
      <c r="A1476" s="157">
        <v>256</v>
      </c>
      <c r="B1476" s="177" t="s">
        <v>58</v>
      </c>
      <c r="C1476" s="177"/>
      <c r="D1476" s="194" t="s">
        <v>1659</v>
      </c>
      <c r="E1476" s="194" t="s">
        <v>1872</v>
      </c>
      <c r="F1476" s="194" t="s">
        <v>901</v>
      </c>
      <c r="G1476" s="134" t="s">
        <v>107</v>
      </c>
      <c r="H1476" s="194" t="s">
        <v>945</v>
      </c>
      <c r="I1476" s="194">
        <v>2.09</v>
      </c>
      <c r="J1476" s="495">
        <v>1</v>
      </c>
      <c r="K1476" s="495">
        <v>1</v>
      </c>
      <c r="L1476" s="531" t="s">
        <v>107</v>
      </c>
      <c r="M1476" s="181"/>
      <c r="N1476" s="182">
        <f t="shared" si="88"/>
        <v>0</v>
      </c>
      <c r="O1476" s="182">
        <f t="shared" si="89"/>
        <v>0</v>
      </c>
      <c r="P1476" s="182"/>
      <c r="Q1476" s="183">
        <f>IF(L1476="nio",0,IF(L1476&gt;0,VLOOKUP(G1476,'3-Productie normen'!A:M,VLOOKUP(L1476,'3-Productie normen'!N:P,2,FALSE),FALSE)))</f>
        <v>0</v>
      </c>
      <c r="R1476" s="183">
        <f t="shared" si="90"/>
        <v>0</v>
      </c>
      <c r="S1476" s="184">
        <f>VLOOKUP(G1476,'3-Productie normen'!A:M,10,FALSE)</f>
        <v>0</v>
      </c>
      <c r="T1476" s="184"/>
      <c r="V1476" s="140">
        <f t="shared" si="91"/>
        <v>0</v>
      </c>
    </row>
    <row r="1477" spans="1:23" ht="14.15" hidden="1" customHeight="1">
      <c r="A1477" s="157">
        <v>257</v>
      </c>
      <c r="B1477" s="177" t="s">
        <v>58</v>
      </c>
      <c r="C1477" s="177"/>
      <c r="D1477" s="194" t="s">
        <v>1659</v>
      </c>
      <c r="E1477" s="194" t="s">
        <v>1873</v>
      </c>
      <c r="F1477" s="194" t="s">
        <v>952</v>
      </c>
      <c r="G1477" s="134" t="s">
        <v>107</v>
      </c>
      <c r="H1477" s="194" t="s">
        <v>1864</v>
      </c>
      <c r="I1477" s="194">
        <v>10.87</v>
      </c>
      <c r="J1477" s="495">
        <v>1</v>
      </c>
      <c r="K1477" s="495">
        <v>1</v>
      </c>
      <c r="L1477" s="531" t="s">
        <v>107</v>
      </c>
      <c r="M1477" s="181"/>
      <c r="N1477" s="182">
        <f t="shared" si="88"/>
        <v>0</v>
      </c>
      <c r="O1477" s="182">
        <f t="shared" si="89"/>
        <v>0</v>
      </c>
      <c r="P1477" s="182"/>
      <c r="Q1477" s="183">
        <f>IF(L1477="nio",0,IF(L1477&gt;0,VLOOKUP(G1477,'3-Productie normen'!A:M,VLOOKUP(L1477,'3-Productie normen'!N:P,2,FALSE),FALSE)))</f>
        <v>0</v>
      </c>
      <c r="R1477" s="183">
        <f t="shared" si="90"/>
        <v>0</v>
      </c>
      <c r="S1477" s="184">
        <f>VLOOKUP(G1477,'3-Productie normen'!A:M,10,FALSE)</f>
        <v>0</v>
      </c>
      <c r="T1477" s="184"/>
      <c r="V1477" s="140">
        <f t="shared" si="91"/>
        <v>0</v>
      </c>
    </row>
    <row r="1478" spans="1:23" ht="14.15" hidden="1" customHeight="1">
      <c r="A1478" s="157">
        <v>258</v>
      </c>
      <c r="B1478" s="177" t="s">
        <v>58</v>
      </c>
      <c r="C1478" s="177"/>
      <c r="D1478" s="194" t="s">
        <v>1659</v>
      </c>
      <c r="E1478" s="194" t="s">
        <v>1874</v>
      </c>
      <c r="F1478" s="194" t="s">
        <v>893</v>
      </c>
      <c r="G1478" s="134" t="s">
        <v>107</v>
      </c>
      <c r="H1478" s="194" t="s">
        <v>945</v>
      </c>
      <c r="I1478" s="194">
        <v>8.3800000000000008</v>
      </c>
      <c r="J1478" s="495">
        <v>1</v>
      </c>
      <c r="K1478" s="495">
        <v>1</v>
      </c>
      <c r="L1478" s="531" t="s">
        <v>107</v>
      </c>
      <c r="M1478" s="181"/>
      <c r="N1478" s="182">
        <f t="shared" si="88"/>
        <v>0</v>
      </c>
      <c r="O1478" s="182">
        <f t="shared" si="89"/>
        <v>0</v>
      </c>
      <c r="P1478" s="182"/>
      <c r="Q1478" s="183">
        <f>IF(L1478="nio",0,IF(L1478&gt;0,VLOOKUP(G1478,'3-Productie normen'!A:M,VLOOKUP(L1478,'3-Productie normen'!N:P,2,FALSE),FALSE)))</f>
        <v>0</v>
      </c>
      <c r="R1478" s="183">
        <f t="shared" si="90"/>
        <v>0</v>
      </c>
      <c r="S1478" s="184">
        <f>VLOOKUP(G1478,'3-Productie normen'!A:M,10,FALSE)</f>
        <v>0</v>
      </c>
      <c r="T1478" s="184"/>
      <c r="V1478" s="140">
        <f t="shared" si="91"/>
        <v>0</v>
      </c>
    </row>
    <row r="1479" spans="1:23" ht="14.15" hidden="1" customHeight="1">
      <c r="A1479" s="157">
        <v>259</v>
      </c>
      <c r="B1479" s="177" t="s">
        <v>58</v>
      </c>
      <c r="C1479" s="177"/>
      <c r="D1479" s="194" t="s">
        <v>1659</v>
      </c>
      <c r="E1479" s="196" t="s">
        <v>1875</v>
      </c>
      <c r="F1479" s="196" t="s">
        <v>952</v>
      </c>
      <c r="G1479" s="134" t="s">
        <v>107</v>
      </c>
      <c r="H1479" s="194" t="s">
        <v>1864</v>
      </c>
      <c r="I1479" s="194">
        <v>7.85</v>
      </c>
      <c r="J1479" s="495">
        <v>1</v>
      </c>
      <c r="K1479" s="495">
        <v>1</v>
      </c>
      <c r="L1479" s="531" t="s">
        <v>107</v>
      </c>
      <c r="M1479" s="181"/>
      <c r="N1479" s="182">
        <f t="shared" si="88"/>
        <v>0</v>
      </c>
      <c r="O1479" s="182">
        <f t="shared" si="89"/>
        <v>0</v>
      </c>
      <c r="P1479" s="182"/>
      <c r="Q1479" s="183">
        <f>IF(L1479="nio",0,IF(L1479&gt;0,VLOOKUP(G1479,'3-Productie normen'!A:M,VLOOKUP(L1479,'3-Productie normen'!N:P,2,FALSE),FALSE)))</f>
        <v>0</v>
      </c>
      <c r="R1479" s="183">
        <f t="shared" si="90"/>
        <v>0</v>
      </c>
      <c r="S1479" s="184">
        <f>VLOOKUP(G1479,'3-Productie normen'!A:M,10,FALSE)</f>
        <v>0</v>
      </c>
      <c r="T1479" s="184"/>
      <c r="V1479" s="140">
        <f t="shared" si="91"/>
        <v>0</v>
      </c>
    </row>
    <row r="1480" spans="1:23" ht="14.15" hidden="1" customHeight="1">
      <c r="A1480" s="157">
        <v>260</v>
      </c>
      <c r="B1480" s="177" t="s">
        <v>58</v>
      </c>
      <c r="C1480" s="177"/>
      <c r="D1480" s="194" t="s">
        <v>1659</v>
      </c>
      <c r="E1480" s="194" t="s">
        <v>1876</v>
      </c>
      <c r="F1480" s="194" t="s">
        <v>952</v>
      </c>
      <c r="G1480" s="134" t="s">
        <v>107</v>
      </c>
      <c r="H1480" s="194" t="s">
        <v>1864</v>
      </c>
      <c r="I1480" s="194">
        <v>10.4</v>
      </c>
      <c r="J1480" s="495">
        <v>1</v>
      </c>
      <c r="K1480" s="495">
        <v>1</v>
      </c>
      <c r="L1480" s="531" t="s">
        <v>107</v>
      </c>
      <c r="M1480" s="181"/>
      <c r="N1480" s="182">
        <f t="shared" si="88"/>
        <v>0</v>
      </c>
      <c r="O1480" s="182">
        <f t="shared" si="89"/>
        <v>0</v>
      </c>
      <c r="P1480" s="182"/>
      <c r="Q1480" s="183">
        <f>IF(L1480="nio",0,IF(L1480&gt;0,VLOOKUP(G1480,'3-Productie normen'!A:M,VLOOKUP(L1480,'3-Productie normen'!N:P,2,FALSE),FALSE)))</f>
        <v>0</v>
      </c>
      <c r="R1480" s="183">
        <f t="shared" si="90"/>
        <v>0</v>
      </c>
      <c r="S1480" s="184">
        <f>VLOOKUP(G1480,'3-Productie normen'!A:M,10,FALSE)</f>
        <v>0</v>
      </c>
      <c r="T1480" s="184"/>
      <c r="V1480" s="140">
        <f t="shared" si="91"/>
        <v>0</v>
      </c>
    </row>
    <row r="1481" spans="1:23" ht="14.15" hidden="1" customHeight="1">
      <c r="A1481" s="157">
        <v>261</v>
      </c>
      <c r="B1481" s="177" t="s">
        <v>58</v>
      </c>
      <c r="C1481" s="177"/>
      <c r="D1481" s="194" t="s">
        <v>1659</v>
      </c>
      <c r="E1481" s="194" t="s">
        <v>1877</v>
      </c>
      <c r="F1481" s="194" t="s">
        <v>901</v>
      </c>
      <c r="G1481" s="134" t="s">
        <v>107</v>
      </c>
      <c r="H1481" s="194" t="s">
        <v>945</v>
      </c>
      <c r="I1481" s="194">
        <v>2.08</v>
      </c>
      <c r="J1481" s="495">
        <v>1</v>
      </c>
      <c r="K1481" s="495">
        <v>1</v>
      </c>
      <c r="L1481" s="531" t="s">
        <v>107</v>
      </c>
      <c r="M1481" s="181"/>
      <c r="N1481" s="182">
        <f t="shared" si="88"/>
        <v>0</v>
      </c>
      <c r="O1481" s="182">
        <f t="shared" si="89"/>
        <v>0</v>
      </c>
      <c r="P1481" s="182"/>
      <c r="Q1481" s="183">
        <f>IF(L1481="nio",0,IF(L1481&gt;0,VLOOKUP(G1481,'3-Productie normen'!A:M,VLOOKUP(L1481,'3-Productie normen'!N:P,2,FALSE),FALSE)))</f>
        <v>0</v>
      </c>
      <c r="R1481" s="183">
        <f t="shared" ref="R1481:R1482" si="92">IF(M1481&gt;0,Q1481*$R$7,0)</f>
        <v>0</v>
      </c>
      <c r="S1481" s="184">
        <f>VLOOKUP(G1481,'3-Productie normen'!A:M,10,FALSE)</f>
        <v>0</v>
      </c>
      <c r="T1481" s="184"/>
      <c r="V1481" s="140">
        <f t="shared" si="91"/>
        <v>0</v>
      </c>
    </row>
    <row r="1482" spans="1:23" ht="14.15" hidden="1" customHeight="1">
      <c r="A1482" s="157">
        <v>262</v>
      </c>
      <c r="B1482" s="177" t="s">
        <v>58</v>
      </c>
      <c r="C1482" s="177"/>
      <c r="D1482" s="194" t="s">
        <v>1659</v>
      </c>
      <c r="E1482" s="194" t="s">
        <v>1878</v>
      </c>
      <c r="F1482" s="194" t="s">
        <v>952</v>
      </c>
      <c r="G1482" s="134" t="s">
        <v>107</v>
      </c>
      <c r="H1482" s="194" t="s">
        <v>1864</v>
      </c>
      <c r="I1482" s="194">
        <v>11.63</v>
      </c>
      <c r="J1482" s="495">
        <v>1</v>
      </c>
      <c r="K1482" s="495">
        <v>1</v>
      </c>
      <c r="L1482" s="531" t="s">
        <v>107</v>
      </c>
      <c r="M1482" s="181"/>
      <c r="N1482" s="182">
        <f t="shared" si="88"/>
        <v>0</v>
      </c>
      <c r="O1482" s="182">
        <f t="shared" si="89"/>
        <v>0</v>
      </c>
      <c r="P1482" s="182"/>
      <c r="Q1482" s="183">
        <f>IF(L1482="nio",0,IF(L1482&gt;0,VLOOKUP(G1482,'3-Productie normen'!A:M,VLOOKUP(L1482,'3-Productie normen'!N:P,2,FALSE),FALSE)))</f>
        <v>0</v>
      </c>
      <c r="R1482" s="183">
        <f t="shared" si="92"/>
        <v>0</v>
      </c>
      <c r="S1482" s="184">
        <f>VLOOKUP(G1482,'3-Productie normen'!A:M,10,FALSE)</f>
        <v>0</v>
      </c>
      <c r="T1482" s="184"/>
      <c r="V1482" s="140">
        <f t="shared" si="91"/>
        <v>0</v>
      </c>
    </row>
    <row r="1483" spans="1:23" ht="14.15" customHeight="1">
      <c r="B1483" s="198"/>
      <c r="C1483" s="198"/>
      <c r="D1483" s="199"/>
      <c r="E1483" s="200"/>
      <c r="F1483" s="201"/>
      <c r="G1483" s="201"/>
      <c r="H1483" s="202"/>
      <c r="I1483" s="203"/>
      <c r="J1483" s="454"/>
      <c r="K1483" s="454"/>
      <c r="L1483" s="204"/>
      <c r="M1483" s="204"/>
      <c r="N1483" s="205"/>
      <c r="O1483" s="205"/>
      <c r="P1483" s="206"/>
      <c r="Q1483" s="206"/>
      <c r="R1483" s="206"/>
      <c r="S1483" s="215"/>
      <c r="T1483" s="215"/>
      <c r="U1483" s="215"/>
      <c r="V1483" s="215"/>
      <c r="W1483" s="215"/>
    </row>
    <row r="1484" spans="1:23" ht="14.15" customHeight="1">
      <c r="B1484" s="207"/>
      <c r="C1484" s="207"/>
      <c r="D1484" s="208"/>
      <c r="E1484" s="209"/>
      <c r="F1484" s="210"/>
      <c r="G1484" s="210"/>
      <c r="H1484" s="9"/>
      <c r="I1484" s="211"/>
      <c r="J1484" s="455"/>
      <c r="K1484" s="455"/>
      <c r="L1484" s="212"/>
      <c r="M1484" s="212"/>
      <c r="N1484" s="213"/>
      <c r="O1484" s="213"/>
      <c r="P1484" s="214"/>
      <c r="Q1484" s="214"/>
      <c r="R1484" s="214"/>
      <c r="S1484" s="215"/>
      <c r="T1484" s="215"/>
      <c r="U1484" s="215"/>
      <c r="V1484" s="215"/>
      <c r="W1484" s="215"/>
    </row>
    <row r="1485" spans="1:23" ht="14.15" customHeight="1">
      <c r="B1485" s="207"/>
      <c r="C1485" s="207"/>
      <c r="D1485" s="208"/>
      <c r="E1485" s="209"/>
      <c r="F1485" s="210"/>
      <c r="G1485" s="210"/>
      <c r="H1485" s="9"/>
      <c r="I1485" s="211"/>
      <c r="J1485" s="455"/>
      <c r="K1485" s="455"/>
      <c r="L1485" s="212"/>
      <c r="M1485" s="212"/>
      <c r="N1485" s="213"/>
      <c r="O1485" s="213"/>
      <c r="P1485" s="214"/>
      <c r="Q1485" s="214"/>
      <c r="R1485" s="214"/>
      <c r="S1485" s="215"/>
      <c r="T1485" s="215"/>
      <c r="U1485" s="215"/>
      <c r="V1485" s="215"/>
      <c r="W1485" s="215"/>
    </row>
    <row r="1486" spans="1:23" ht="14.15" customHeight="1">
      <c r="B1486" s="207"/>
      <c r="C1486" s="207"/>
      <c r="D1486" s="208"/>
      <c r="E1486" s="209"/>
      <c r="F1486" s="210"/>
      <c r="G1486" s="210"/>
      <c r="H1486" s="9"/>
      <c r="I1486" s="211"/>
      <c r="J1486" s="455"/>
      <c r="K1486" s="455"/>
      <c r="L1486" s="212"/>
      <c r="M1486" s="212"/>
      <c r="N1486" s="213"/>
      <c r="O1486" s="213"/>
      <c r="P1486" s="214"/>
      <c r="Q1486" s="214"/>
      <c r="R1486" s="214"/>
      <c r="S1486" s="215"/>
      <c r="T1486" s="215"/>
      <c r="U1486" s="215"/>
      <c r="V1486" s="215"/>
      <c r="W1486" s="215"/>
    </row>
    <row r="1487" spans="1:23" ht="14.15" customHeight="1">
      <c r="B1487" s="207"/>
      <c r="C1487" s="207"/>
      <c r="D1487" s="208"/>
      <c r="E1487" s="209"/>
      <c r="F1487" s="210"/>
      <c r="G1487" s="210"/>
      <c r="H1487" s="9"/>
      <c r="I1487" s="211"/>
      <c r="J1487" s="455"/>
      <c r="K1487" s="455"/>
      <c r="L1487" s="212"/>
      <c r="M1487" s="212"/>
      <c r="N1487" s="213"/>
      <c r="O1487" s="213"/>
      <c r="P1487" s="214"/>
      <c r="Q1487" s="214"/>
      <c r="R1487" s="214"/>
      <c r="S1487" s="215"/>
      <c r="T1487" s="215"/>
      <c r="U1487" s="215"/>
      <c r="V1487" s="215"/>
      <c r="W1487" s="215"/>
    </row>
    <row r="1488" spans="1:23" ht="14.15" customHeight="1">
      <c r="B1488" s="207"/>
      <c r="C1488" s="207"/>
      <c r="D1488" s="208"/>
      <c r="E1488" s="209"/>
      <c r="F1488" s="210"/>
      <c r="G1488" s="210"/>
      <c r="H1488" s="9"/>
      <c r="I1488" s="211"/>
      <c r="J1488" s="455"/>
      <c r="K1488" s="455"/>
      <c r="L1488" s="212"/>
      <c r="M1488" s="212"/>
      <c r="N1488" s="213"/>
      <c r="O1488" s="213"/>
      <c r="P1488" s="214"/>
      <c r="Q1488" s="214"/>
      <c r="R1488" s="214"/>
      <c r="S1488" s="215"/>
      <c r="T1488" s="215"/>
    </row>
    <row r="1489" spans="2:20" ht="14.15" customHeight="1">
      <c r="B1489" s="207"/>
      <c r="C1489" s="207"/>
      <c r="D1489" s="208"/>
      <c r="E1489" s="209"/>
      <c r="F1489" s="210"/>
      <c r="G1489" s="210"/>
      <c r="H1489" s="9"/>
      <c r="I1489" s="211"/>
      <c r="J1489" s="455"/>
      <c r="K1489" s="455"/>
      <c r="L1489" s="212"/>
      <c r="M1489" s="212"/>
      <c r="N1489" s="213"/>
      <c r="O1489" s="213"/>
      <c r="P1489" s="214"/>
      <c r="Q1489" s="214"/>
      <c r="R1489" s="214"/>
      <c r="S1489" s="215"/>
      <c r="T1489" s="215"/>
    </row>
    <row r="1490" spans="2:20" ht="14.15" customHeight="1">
      <c r="B1490" s="207"/>
      <c r="C1490" s="207"/>
      <c r="D1490" s="208"/>
      <c r="E1490" s="209"/>
      <c r="F1490" s="210"/>
      <c r="G1490" s="210"/>
      <c r="H1490" s="9"/>
      <c r="I1490" s="211"/>
      <c r="J1490" s="455"/>
      <c r="K1490" s="455"/>
      <c r="L1490" s="212"/>
      <c r="M1490" s="212"/>
      <c r="N1490" s="213"/>
      <c r="O1490" s="213"/>
      <c r="P1490" s="214"/>
      <c r="Q1490" s="214"/>
      <c r="R1490" s="214"/>
      <c r="S1490" s="215"/>
      <c r="T1490" s="215"/>
    </row>
    <row r="1491" spans="2:20" ht="14.15" customHeight="1">
      <c r="B1491" s="207"/>
      <c r="C1491" s="207"/>
      <c r="D1491" s="208"/>
      <c r="E1491" s="209"/>
      <c r="F1491" s="210"/>
      <c r="G1491" s="210"/>
      <c r="H1491" s="9"/>
      <c r="I1491" s="211"/>
      <c r="J1491" s="455"/>
      <c r="K1491" s="455"/>
      <c r="L1491" s="212"/>
      <c r="M1491" s="212"/>
      <c r="N1491" s="213"/>
      <c r="O1491" s="213"/>
      <c r="P1491" s="214"/>
      <c r="Q1491" s="214"/>
      <c r="R1491" s="214"/>
      <c r="S1491" s="215"/>
      <c r="T1491" s="215"/>
    </row>
    <row r="1492" spans="2:20" ht="14.15" customHeight="1">
      <c r="B1492" s="207"/>
      <c r="C1492" s="207"/>
      <c r="D1492" s="208"/>
      <c r="E1492" s="209"/>
      <c r="F1492" s="210"/>
      <c r="G1492" s="210"/>
      <c r="H1492" s="9"/>
      <c r="I1492" s="211"/>
      <c r="J1492" s="455"/>
      <c r="K1492" s="455"/>
      <c r="L1492" s="212"/>
      <c r="M1492" s="212"/>
      <c r="N1492" s="213"/>
      <c r="O1492" s="213"/>
      <c r="P1492" s="214"/>
      <c r="Q1492" s="214"/>
      <c r="R1492" s="214"/>
      <c r="S1492" s="215"/>
      <c r="T1492" s="215"/>
    </row>
    <row r="1493" spans="2:20" ht="14.15" customHeight="1">
      <c r="B1493" s="207"/>
      <c r="C1493" s="207"/>
      <c r="D1493" s="208"/>
      <c r="E1493" s="209"/>
      <c r="F1493" s="210"/>
      <c r="G1493" s="210"/>
      <c r="H1493" s="9"/>
      <c r="I1493" s="211"/>
      <c r="J1493" s="455"/>
      <c r="K1493" s="455"/>
      <c r="L1493" s="212"/>
      <c r="M1493" s="212"/>
      <c r="N1493" s="213"/>
      <c r="O1493" s="213"/>
      <c r="P1493" s="214"/>
      <c r="Q1493" s="214"/>
      <c r="R1493" s="214"/>
      <c r="S1493" s="215"/>
      <c r="T1493" s="215"/>
    </row>
    <row r="1494" spans="2:20" ht="14.15" customHeight="1">
      <c r="B1494" s="207"/>
      <c r="C1494" s="207"/>
      <c r="D1494" s="208"/>
      <c r="E1494" s="209"/>
      <c r="F1494" s="210"/>
      <c r="G1494" s="210"/>
      <c r="H1494" s="9"/>
      <c r="I1494" s="211"/>
      <c r="J1494" s="455"/>
      <c r="K1494" s="455"/>
      <c r="L1494" s="212"/>
      <c r="M1494" s="212"/>
      <c r="N1494" s="213"/>
      <c r="O1494" s="213"/>
      <c r="P1494" s="214"/>
      <c r="Q1494" s="214"/>
      <c r="R1494" s="214"/>
      <c r="S1494" s="215"/>
      <c r="T1494" s="215"/>
    </row>
    <row r="1495" spans="2:20" ht="14.15" customHeight="1">
      <c r="B1495" s="207"/>
      <c r="C1495" s="207"/>
      <c r="D1495" s="208"/>
      <c r="E1495" s="209"/>
      <c r="F1495" s="210"/>
      <c r="G1495" s="210"/>
      <c r="H1495" s="9"/>
      <c r="I1495" s="211"/>
      <c r="J1495" s="455"/>
      <c r="K1495" s="455"/>
      <c r="L1495" s="212"/>
      <c r="M1495" s="212"/>
      <c r="N1495" s="213"/>
      <c r="O1495" s="213"/>
      <c r="P1495" s="214"/>
      <c r="Q1495" s="214"/>
      <c r="R1495" s="214"/>
      <c r="S1495" s="215"/>
      <c r="T1495" s="215"/>
    </row>
    <row r="1496" spans="2:20" ht="14.15" customHeight="1">
      <c r="B1496" s="207"/>
      <c r="C1496" s="207"/>
      <c r="D1496" s="208"/>
      <c r="E1496" s="209"/>
      <c r="F1496" s="210"/>
      <c r="G1496" s="210"/>
      <c r="H1496" s="9"/>
      <c r="I1496" s="211"/>
      <c r="J1496" s="455"/>
      <c r="K1496" s="455"/>
      <c r="L1496" s="212"/>
      <c r="M1496" s="212"/>
      <c r="N1496" s="213"/>
      <c r="O1496" s="213"/>
      <c r="P1496" s="214"/>
      <c r="Q1496" s="214"/>
      <c r="R1496" s="214"/>
      <c r="S1496" s="215"/>
      <c r="T1496" s="215"/>
    </row>
    <row r="1497" spans="2:20" ht="14.15" customHeight="1">
      <c r="B1497" s="207"/>
      <c r="C1497" s="207"/>
      <c r="D1497" s="208"/>
      <c r="E1497" s="209"/>
      <c r="F1497" s="210"/>
      <c r="G1497" s="210"/>
      <c r="H1497" s="9"/>
      <c r="I1497" s="211"/>
      <c r="J1497" s="455"/>
      <c r="K1497" s="455"/>
      <c r="L1497" s="212"/>
      <c r="M1497" s="212"/>
      <c r="N1497" s="213"/>
      <c r="O1497" s="213"/>
      <c r="P1497" s="214"/>
      <c r="Q1497" s="214"/>
      <c r="R1497" s="214"/>
      <c r="S1497" s="215"/>
      <c r="T1497" s="215"/>
    </row>
    <row r="1498" spans="2:20" ht="14.15" customHeight="1">
      <c r="B1498" s="207"/>
      <c r="C1498" s="207"/>
      <c r="D1498" s="208"/>
      <c r="E1498" s="209"/>
      <c r="F1498" s="210"/>
      <c r="G1498" s="210"/>
      <c r="H1498" s="9"/>
      <c r="I1498" s="211"/>
      <c r="J1498" s="455"/>
      <c r="K1498" s="455"/>
      <c r="L1498" s="212"/>
      <c r="M1498" s="212"/>
      <c r="N1498" s="213"/>
      <c r="O1498" s="213"/>
      <c r="P1498" s="214"/>
      <c r="Q1498" s="214"/>
      <c r="R1498" s="214"/>
      <c r="S1498" s="215"/>
      <c r="T1498" s="215"/>
    </row>
    <row r="1499" spans="2:20" ht="14.15" customHeight="1">
      <c r="B1499" s="207"/>
      <c r="C1499" s="207"/>
      <c r="D1499" s="208"/>
      <c r="E1499" s="209"/>
      <c r="F1499" s="210"/>
      <c r="G1499" s="210"/>
      <c r="H1499" s="9"/>
      <c r="I1499" s="211"/>
      <c r="J1499" s="455"/>
      <c r="K1499" s="455"/>
      <c r="L1499" s="212"/>
      <c r="M1499" s="212"/>
      <c r="N1499" s="213"/>
      <c r="O1499" s="213"/>
      <c r="P1499" s="214"/>
      <c r="Q1499" s="214"/>
      <c r="R1499" s="214"/>
      <c r="S1499" s="215"/>
      <c r="T1499" s="215"/>
    </row>
    <row r="1500" spans="2:20" ht="14.15" customHeight="1">
      <c r="B1500" s="207"/>
      <c r="C1500" s="207"/>
      <c r="D1500" s="208"/>
      <c r="E1500" s="209"/>
      <c r="F1500" s="210"/>
      <c r="G1500" s="210"/>
      <c r="H1500" s="9"/>
      <c r="I1500" s="211"/>
      <c r="J1500" s="455"/>
      <c r="K1500" s="455"/>
      <c r="L1500" s="212"/>
      <c r="M1500" s="212"/>
      <c r="N1500" s="213"/>
      <c r="O1500" s="213"/>
      <c r="P1500" s="214"/>
      <c r="Q1500" s="214"/>
      <c r="R1500" s="214"/>
      <c r="S1500" s="215"/>
      <c r="T1500" s="215"/>
    </row>
    <row r="1501" spans="2:20" ht="14.15" customHeight="1">
      <c r="B1501" s="207"/>
      <c r="C1501" s="207"/>
      <c r="D1501" s="208"/>
      <c r="E1501" s="209"/>
      <c r="F1501" s="210"/>
      <c r="G1501" s="210"/>
      <c r="H1501" s="9"/>
      <c r="I1501" s="211"/>
      <c r="J1501" s="455"/>
      <c r="K1501" s="455"/>
      <c r="L1501" s="212"/>
      <c r="M1501" s="212"/>
      <c r="N1501" s="213"/>
      <c r="O1501" s="213"/>
      <c r="P1501" s="214"/>
      <c r="Q1501" s="214"/>
      <c r="R1501" s="214"/>
      <c r="S1501" s="215"/>
      <c r="T1501" s="215"/>
    </row>
    <row r="1502" spans="2:20" ht="14.15" customHeight="1">
      <c r="B1502" s="207"/>
      <c r="C1502" s="207"/>
      <c r="D1502" s="208"/>
      <c r="E1502" s="209"/>
      <c r="F1502" s="210"/>
      <c r="G1502" s="210"/>
      <c r="H1502" s="9"/>
      <c r="I1502" s="211"/>
      <c r="J1502" s="455"/>
      <c r="K1502" s="455"/>
      <c r="L1502" s="212"/>
      <c r="M1502" s="212"/>
      <c r="N1502" s="213"/>
      <c r="O1502" s="213"/>
      <c r="P1502" s="214"/>
      <c r="Q1502" s="214"/>
      <c r="R1502" s="214"/>
      <c r="S1502" s="215"/>
      <c r="T1502" s="215"/>
    </row>
    <row r="1503" spans="2:20" ht="14.15" customHeight="1">
      <c r="B1503" s="207"/>
      <c r="C1503" s="207"/>
      <c r="D1503" s="208"/>
      <c r="E1503" s="209"/>
      <c r="F1503" s="210"/>
      <c r="G1503" s="210"/>
      <c r="H1503" s="9"/>
      <c r="I1503" s="211"/>
      <c r="J1503" s="455"/>
      <c r="K1503" s="455"/>
      <c r="L1503" s="212"/>
      <c r="M1503" s="212"/>
      <c r="N1503" s="213"/>
      <c r="O1503" s="213"/>
      <c r="P1503" s="214"/>
      <c r="Q1503" s="214"/>
      <c r="R1503" s="214"/>
      <c r="S1503" s="215"/>
      <c r="T1503" s="215"/>
    </row>
    <row r="1504" spans="2:20" ht="14.15" customHeight="1">
      <c r="B1504" s="207"/>
      <c r="C1504" s="207"/>
      <c r="D1504" s="208"/>
      <c r="E1504" s="209"/>
      <c r="F1504" s="210"/>
      <c r="G1504" s="210"/>
      <c r="H1504" s="9"/>
      <c r="I1504" s="211"/>
      <c r="J1504" s="455"/>
      <c r="K1504" s="455"/>
      <c r="L1504" s="212"/>
      <c r="M1504" s="212"/>
      <c r="N1504" s="213"/>
      <c r="O1504" s="213"/>
      <c r="P1504" s="214"/>
      <c r="Q1504" s="214"/>
      <c r="R1504" s="214"/>
      <c r="S1504" s="215"/>
      <c r="T1504" s="215"/>
    </row>
    <row r="1505" spans="2:20" ht="14.15" customHeight="1">
      <c r="B1505" s="207"/>
      <c r="C1505" s="207"/>
      <c r="D1505" s="208"/>
      <c r="E1505" s="209"/>
      <c r="F1505" s="210"/>
      <c r="G1505" s="210"/>
      <c r="H1505" s="9"/>
      <c r="I1505" s="211"/>
      <c r="J1505" s="455"/>
      <c r="K1505" s="455"/>
      <c r="L1505" s="212"/>
      <c r="M1505" s="212"/>
      <c r="N1505" s="213"/>
      <c r="O1505" s="213"/>
      <c r="P1505" s="214"/>
      <c r="Q1505" s="214"/>
      <c r="R1505" s="214"/>
      <c r="S1505" s="215"/>
      <c r="T1505" s="215"/>
    </row>
    <row r="1506" spans="2:20" ht="14.15" customHeight="1">
      <c r="B1506" s="207"/>
      <c r="C1506" s="207"/>
      <c r="D1506" s="208"/>
      <c r="E1506" s="209"/>
      <c r="F1506" s="210"/>
      <c r="G1506" s="210"/>
      <c r="H1506" s="9"/>
      <c r="I1506" s="211"/>
      <c r="J1506" s="455"/>
      <c r="K1506" s="455"/>
      <c r="L1506" s="212"/>
      <c r="M1506" s="212"/>
      <c r="N1506" s="213"/>
      <c r="O1506" s="213"/>
      <c r="P1506" s="214"/>
      <c r="Q1506" s="214"/>
      <c r="R1506" s="214"/>
      <c r="S1506" s="215"/>
      <c r="T1506" s="215"/>
    </row>
    <row r="1507" spans="2:20" ht="14.15" customHeight="1">
      <c r="B1507" s="207"/>
      <c r="C1507" s="207"/>
      <c r="D1507" s="208"/>
      <c r="E1507" s="209"/>
      <c r="F1507" s="210"/>
      <c r="G1507" s="210"/>
      <c r="H1507" s="9"/>
      <c r="I1507" s="211"/>
      <c r="J1507" s="455"/>
      <c r="K1507" s="455"/>
      <c r="L1507" s="212"/>
      <c r="M1507" s="212"/>
      <c r="N1507" s="213"/>
      <c r="O1507" s="213"/>
      <c r="P1507" s="214"/>
      <c r="Q1507" s="214"/>
      <c r="R1507" s="214"/>
      <c r="S1507" s="215"/>
      <c r="T1507" s="215"/>
    </row>
    <row r="1508" spans="2:20" ht="14.15" customHeight="1">
      <c r="B1508" s="207"/>
      <c r="C1508" s="207"/>
      <c r="D1508" s="208"/>
      <c r="E1508" s="209"/>
      <c r="F1508" s="210"/>
      <c r="G1508" s="210"/>
      <c r="H1508" s="9"/>
      <c r="I1508" s="211"/>
      <c r="J1508" s="455"/>
      <c r="K1508" s="455"/>
      <c r="L1508" s="212"/>
      <c r="M1508" s="212"/>
      <c r="N1508" s="213"/>
      <c r="O1508" s="213"/>
      <c r="P1508" s="214"/>
      <c r="Q1508" s="214"/>
      <c r="R1508" s="214"/>
      <c r="S1508" s="215"/>
      <c r="T1508" s="215"/>
    </row>
    <row r="1509" spans="2:20" ht="14.15" customHeight="1">
      <c r="B1509" s="207"/>
      <c r="C1509" s="207"/>
      <c r="D1509" s="208"/>
      <c r="E1509" s="209"/>
      <c r="F1509" s="210"/>
      <c r="G1509" s="210"/>
      <c r="H1509" s="9"/>
      <c r="I1509" s="211"/>
      <c r="J1509" s="455"/>
      <c r="K1509" s="455"/>
      <c r="L1509" s="212"/>
      <c r="M1509" s="212"/>
      <c r="N1509" s="213"/>
      <c r="O1509" s="213"/>
      <c r="P1509" s="214"/>
      <c r="Q1509" s="214"/>
      <c r="R1509" s="214"/>
      <c r="S1509" s="215"/>
      <c r="T1509" s="215"/>
    </row>
    <row r="1510" spans="2:20" ht="14.15" customHeight="1">
      <c r="B1510" s="207"/>
      <c r="C1510" s="207"/>
      <c r="D1510" s="208"/>
      <c r="E1510" s="209"/>
      <c r="F1510" s="210"/>
      <c r="G1510" s="210"/>
      <c r="H1510" s="9"/>
      <c r="I1510" s="211"/>
      <c r="J1510" s="455"/>
      <c r="K1510" s="455"/>
      <c r="L1510" s="212"/>
      <c r="M1510" s="212"/>
      <c r="N1510" s="213"/>
      <c r="O1510" s="213"/>
      <c r="P1510" s="214"/>
      <c r="Q1510" s="214"/>
      <c r="R1510" s="214"/>
      <c r="S1510" s="215"/>
      <c r="T1510" s="215"/>
    </row>
    <row r="1511" spans="2:20" ht="14.15" customHeight="1">
      <c r="B1511" s="207"/>
      <c r="C1511" s="207"/>
      <c r="D1511" s="208"/>
      <c r="E1511" s="209"/>
      <c r="F1511" s="210"/>
      <c r="G1511" s="210"/>
      <c r="H1511" s="9"/>
      <c r="I1511" s="211"/>
      <c r="J1511" s="455"/>
      <c r="K1511" s="455"/>
      <c r="L1511" s="212"/>
      <c r="M1511" s="212"/>
      <c r="N1511" s="213"/>
      <c r="O1511" s="213"/>
      <c r="P1511" s="214"/>
      <c r="Q1511" s="214"/>
      <c r="R1511" s="214"/>
      <c r="S1511" s="215"/>
      <c r="T1511" s="215"/>
    </row>
    <row r="1512" spans="2:20" ht="14.15" customHeight="1">
      <c r="B1512" s="207"/>
      <c r="C1512" s="207"/>
      <c r="D1512" s="208"/>
      <c r="E1512" s="209"/>
      <c r="F1512" s="210"/>
      <c r="G1512" s="210"/>
      <c r="H1512" s="9"/>
      <c r="I1512" s="211"/>
      <c r="J1512" s="455"/>
      <c r="K1512" s="455"/>
      <c r="L1512" s="212"/>
      <c r="M1512" s="212"/>
      <c r="N1512" s="213"/>
      <c r="O1512" s="213"/>
      <c r="P1512" s="214"/>
      <c r="Q1512" s="214"/>
      <c r="R1512" s="214"/>
      <c r="S1512" s="215"/>
      <c r="T1512" s="215"/>
    </row>
    <row r="1513" spans="2:20" ht="14.15" customHeight="1">
      <c r="B1513" s="207"/>
      <c r="C1513" s="207"/>
      <c r="D1513" s="208"/>
      <c r="E1513" s="209"/>
      <c r="F1513" s="210"/>
      <c r="G1513" s="210"/>
      <c r="H1513" s="9"/>
      <c r="I1513" s="211"/>
      <c r="J1513" s="455"/>
      <c r="K1513" s="455"/>
      <c r="L1513" s="212"/>
      <c r="M1513" s="212"/>
      <c r="N1513" s="213"/>
      <c r="O1513" s="213"/>
      <c r="P1513" s="214"/>
      <c r="Q1513" s="214"/>
      <c r="R1513" s="214"/>
      <c r="S1513" s="215"/>
      <c r="T1513" s="215"/>
    </row>
    <row r="1514" spans="2:20" ht="14.15" customHeight="1">
      <c r="B1514" s="207"/>
      <c r="C1514" s="207"/>
      <c r="D1514" s="208"/>
      <c r="E1514" s="209"/>
      <c r="F1514" s="210"/>
      <c r="G1514" s="210"/>
      <c r="H1514" s="9"/>
      <c r="I1514" s="211"/>
      <c r="J1514" s="455"/>
      <c r="K1514" s="455"/>
      <c r="L1514" s="212"/>
      <c r="M1514" s="212"/>
      <c r="N1514" s="213"/>
      <c r="O1514" s="213"/>
      <c r="P1514" s="214"/>
      <c r="Q1514" s="214"/>
      <c r="R1514" s="214"/>
      <c r="S1514" s="215"/>
      <c r="T1514" s="215"/>
    </row>
    <row r="1515" spans="2:20" ht="14.15" customHeight="1">
      <c r="B1515" s="207"/>
      <c r="C1515" s="207"/>
      <c r="D1515" s="208"/>
      <c r="E1515" s="209"/>
      <c r="F1515" s="210"/>
      <c r="G1515" s="210"/>
      <c r="H1515" s="9"/>
      <c r="I1515" s="211"/>
      <c r="J1515" s="455"/>
      <c r="K1515" s="455"/>
      <c r="L1515" s="212"/>
      <c r="M1515" s="212"/>
      <c r="N1515" s="213"/>
      <c r="O1515" s="213"/>
      <c r="P1515" s="214"/>
      <c r="Q1515" s="214"/>
      <c r="R1515" s="214"/>
      <c r="S1515" s="215"/>
      <c r="T1515" s="215"/>
    </row>
    <row r="1516" spans="2:20" ht="14.15" customHeight="1">
      <c r="B1516" s="207"/>
      <c r="C1516" s="207"/>
      <c r="D1516" s="208"/>
      <c r="E1516" s="209"/>
      <c r="F1516" s="210"/>
      <c r="G1516" s="210"/>
      <c r="H1516" s="9"/>
      <c r="I1516" s="211"/>
      <c r="J1516" s="455"/>
      <c r="K1516" s="455"/>
      <c r="L1516" s="212"/>
      <c r="M1516" s="212"/>
      <c r="N1516" s="213"/>
      <c r="O1516" s="213"/>
      <c r="P1516" s="214"/>
      <c r="Q1516" s="214"/>
      <c r="R1516" s="214"/>
      <c r="S1516" s="215"/>
      <c r="T1516" s="215"/>
    </row>
    <row r="1517" spans="2:20" ht="14.15" customHeight="1">
      <c r="B1517" s="207"/>
      <c r="C1517" s="207"/>
      <c r="D1517" s="208"/>
      <c r="E1517" s="209"/>
      <c r="F1517" s="210"/>
      <c r="G1517" s="210"/>
      <c r="H1517" s="9"/>
      <c r="I1517" s="211"/>
      <c r="J1517" s="455"/>
      <c r="K1517" s="455"/>
      <c r="L1517" s="212"/>
      <c r="M1517" s="212"/>
      <c r="N1517" s="213"/>
      <c r="O1517" s="213"/>
      <c r="P1517" s="214"/>
      <c r="Q1517" s="214"/>
      <c r="R1517" s="214"/>
      <c r="S1517" s="215"/>
      <c r="T1517" s="215"/>
    </row>
    <row r="1518" spans="2:20" ht="14.15" customHeight="1">
      <c r="B1518" s="207"/>
      <c r="C1518" s="207"/>
      <c r="D1518" s="208"/>
      <c r="E1518" s="209"/>
      <c r="F1518" s="210"/>
      <c r="G1518" s="210"/>
      <c r="H1518" s="9"/>
      <c r="I1518" s="211"/>
      <c r="J1518" s="455"/>
      <c r="K1518" s="455"/>
      <c r="L1518" s="212"/>
      <c r="M1518" s="212"/>
      <c r="N1518" s="213"/>
      <c r="O1518" s="213"/>
      <c r="P1518" s="214"/>
      <c r="Q1518" s="214"/>
      <c r="R1518" s="214"/>
      <c r="S1518" s="215"/>
      <c r="T1518" s="215"/>
    </row>
    <row r="1519" spans="2:20" ht="14.15" customHeight="1">
      <c r="B1519" s="207"/>
      <c r="C1519" s="207"/>
      <c r="D1519" s="208"/>
      <c r="E1519" s="209"/>
      <c r="F1519" s="210"/>
      <c r="G1519" s="210"/>
      <c r="H1519" s="9"/>
      <c r="I1519" s="211"/>
      <c r="J1519" s="455"/>
      <c r="K1519" s="455"/>
      <c r="L1519" s="212"/>
      <c r="M1519" s="212"/>
      <c r="N1519" s="213"/>
      <c r="O1519" s="213"/>
      <c r="P1519" s="214"/>
      <c r="Q1519" s="214"/>
      <c r="R1519" s="214"/>
      <c r="S1519" s="215"/>
      <c r="T1519" s="215"/>
    </row>
    <row r="1520" spans="2:20" ht="14.15" customHeight="1">
      <c r="B1520" s="207"/>
      <c r="C1520" s="207"/>
      <c r="D1520" s="208"/>
      <c r="E1520" s="209"/>
      <c r="F1520" s="210"/>
      <c r="G1520" s="210"/>
      <c r="H1520" s="9"/>
      <c r="I1520" s="211"/>
      <c r="J1520" s="455"/>
      <c r="K1520" s="455"/>
      <c r="L1520" s="212"/>
      <c r="M1520" s="212"/>
      <c r="N1520" s="213"/>
      <c r="O1520" s="213"/>
      <c r="P1520" s="214"/>
      <c r="Q1520" s="214"/>
      <c r="R1520" s="214"/>
      <c r="S1520" s="215"/>
      <c r="T1520" s="215"/>
    </row>
    <row r="1521" spans="2:20" ht="14.15" customHeight="1">
      <c r="B1521" s="207"/>
      <c r="C1521" s="207"/>
      <c r="D1521" s="208"/>
      <c r="E1521" s="209"/>
      <c r="F1521" s="210"/>
      <c r="G1521" s="210"/>
      <c r="H1521" s="9"/>
      <c r="I1521" s="211"/>
      <c r="J1521" s="455"/>
      <c r="K1521" s="455"/>
      <c r="L1521" s="212"/>
      <c r="M1521" s="212"/>
      <c r="N1521" s="213"/>
      <c r="O1521" s="213"/>
      <c r="P1521" s="214"/>
      <c r="Q1521" s="214"/>
      <c r="R1521" s="214"/>
      <c r="S1521" s="215"/>
      <c r="T1521" s="215"/>
    </row>
    <row r="1522" spans="2:20" ht="14.15" customHeight="1">
      <c r="B1522" s="207"/>
      <c r="C1522" s="207"/>
      <c r="D1522" s="208"/>
      <c r="E1522" s="209"/>
      <c r="F1522" s="210"/>
      <c r="G1522" s="210"/>
      <c r="H1522" s="9"/>
      <c r="I1522" s="211"/>
      <c r="J1522" s="455"/>
      <c r="K1522" s="455"/>
      <c r="L1522" s="212"/>
      <c r="M1522" s="212"/>
      <c r="N1522" s="213"/>
      <c r="O1522" s="213"/>
      <c r="P1522" s="214"/>
      <c r="Q1522" s="214"/>
      <c r="R1522" s="214"/>
      <c r="S1522" s="215"/>
      <c r="T1522" s="215"/>
    </row>
    <row r="1523" spans="2:20" ht="14.15" customHeight="1">
      <c r="B1523" s="207"/>
      <c r="C1523" s="207"/>
      <c r="D1523" s="208"/>
      <c r="E1523" s="209"/>
      <c r="F1523" s="210"/>
      <c r="G1523" s="210"/>
      <c r="H1523" s="9"/>
      <c r="I1523" s="211"/>
      <c r="J1523" s="455"/>
      <c r="K1523" s="455"/>
      <c r="L1523" s="212"/>
      <c r="M1523" s="212"/>
      <c r="N1523" s="213"/>
      <c r="O1523" s="213"/>
      <c r="P1523" s="214"/>
      <c r="Q1523" s="214"/>
      <c r="R1523" s="214"/>
      <c r="S1523" s="215"/>
      <c r="T1523" s="215"/>
    </row>
    <row r="1524" spans="2:20" ht="14.15" customHeight="1">
      <c r="B1524" s="207"/>
      <c r="C1524" s="207"/>
      <c r="D1524" s="208"/>
      <c r="E1524" s="209"/>
      <c r="F1524" s="210"/>
      <c r="G1524" s="210"/>
      <c r="H1524" s="9"/>
      <c r="I1524" s="211"/>
      <c r="J1524" s="455"/>
      <c r="K1524" s="455"/>
      <c r="L1524" s="212"/>
      <c r="M1524" s="212"/>
      <c r="N1524" s="213"/>
      <c r="O1524" s="213"/>
      <c r="P1524" s="214"/>
      <c r="Q1524" s="214"/>
      <c r="R1524" s="214"/>
      <c r="S1524" s="215"/>
      <c r="T1524" s="215"/>
    </row>
    <row r="1525" spans="2:20" ht="14.15" customHeight="1">
      <c r="B1525" s="207"/>
      <c r="C1525" s="207"/>
      <c r="D1525" s="208"/>
      <c r="E1525" s="209"/>
      <c r="F1525" s="210"/>
      <c r="G1525" s="210"/>
      <c r="H1525" s="9"/>
      <c r="I1525" s="211"/>
      <c r="J1525" s="455"/>
      <c r="K1525" s="455"/>
      <c r="L1525" s="212"/>
      <c r="M1525" s="212"/>
      <c r="N1525" s="213"/>
      <c r="O1525" s="213"/>
      <c r="P1525" s="214"/>
      <c r="Q1525" s="214"/>
      <c r="R1525" s="214"/>
      <c r="S1525" s="215"/>
      <c r="T1525" s="215"/>
    </row>
    <row r="1526" spans="2:20" ht="14.15" customHeight="1">
      <c r="B1526" s="207"/>
      <c r="C1526" s="207"/>
      <c r="D1526" s="208"/>
      <c r="E1526" s="209"/>
      <c r="F1526" s="210"/>
      <c r="G1526" s="210"/>
      <c r="H1526" s="9"/>
      <c r="I1526" s="211"/>
      <c r="J1526" s="455"/>
      <c r="K1526" s="455"/>
      <c r="L1526" s="212"/>
      <c r="M1526" s="212"/>
      <c r="N1526" s="213"/>
      <c r="O1526" s="213"/>
      <c r="P1526" s="214"/>
      <c r="Q1526" s="214"/>
      <c r="R1526" s="214"/>
      <c r="S1526" s="215"/>
      <c r="T1526" s="215"/>
    </row>
    <row r="1527" spans="2:20" ht="14.15" customHeight="1">
      <c r="B1527" s="207"/>
      <c r="C1527" s="207"/>
      <c r="D1527" s="208"/>
      <c r="E1527" s="209"/>
      <c r="F1527" s="210"/>
      <c r="G1527" s="210"/>
      <c r="H1527" s="9"/>
      <c r="I1527" s="211"/>
      <c r="J1527" s="455"/>
      <c r="K1527" s="455"/>
      <c r="L1527" s="212"/>
      <c r="M1527" s="212"/>
      <c r="N1527" s="213"/>
      <c r="O1527" s="213"/>
      <c r="P1527" s="214"/>
      <c r="Q1527" s="214"/>
      <c r="R1527" s="214"/>
      <c r="S1527" s="215"/>
      <c r="T1527" s="215"/>
    </row>
    <row r="1528" spans="2:20" ht="14.15" customHeight="1">
      <c r="B1528" s="207"/>
      <c r="C1528" s="207"/>
      <c r="D1528" s="208"/>
      <c r="E1528" s="209"/>
      <c r="F1528" s="210"/>
      <c r="G1528" s="210"/>
      <c r="H1528" s="9"/>
      <c r="I1528" s="211"/>
      <c r="J1528" s="455"/>
      <c r="K1528" s="455"/>
      <c r="L1528" s="212"/>
      <c r="M1528" s="212"/>
      <c r="N1528" s="213"/>
      <c r="O1528" s="213"/>
      <c r="P1528" s="214"/>
      <c r="Q1528" s="214"/>
      <c r="R1528" s="214"/>
      <c r="S1528" s="215"/>
      <c r="T1528" s="215"/>
    </row>
    <row r="1529" spans="2:20" ht="14.15" customHeight="1">
      <c r="B1529" s="207"/>
      <c r="C1529" s="207"/>
      <c r="D1529" s="208"/>
      <c r="E1529" s="209"/>
      <c r="F1529" s="210"/>
      <c r="G1529" s="210"/>
      <c r="H1529" s="9"/>
      <c r="I1529" s="211"/>
      <c r="J1529" s="455"/>
      <c r="K1529" s="455"/>
      <c r="L1529" s="212"/>
      <c r="M1529" s="212"/>
      <c r="N1529" s="213"/>
      <c r="O1529" s="213"/>
      <c r="P1529" s="214"/>
      <c r="Q1529" s="214"/>
      <c r="R1529" s="214"/>
      <c r="S1529" s="215"/>
      <c r="T1529" s="215"/>
    </row>
    <row r="1530" spans="2:20" ht="14.15" customHeight="1">
      <c r="B1530" s="207"/>
      <c r="C1530" s="207"/>
      <c r="D1530" s="208"/>
      <c r="E1530" s="209"/>
      <c r="F1530" s="210"/>
      <c r="G1530" s="210"/>
      <c r="H1530" s="9"/>
      <c r="I1530" s="211"/>
      <c r="J1530" s="455"/>
      <c r="K1530" s="455"/>
      <c r="L1530" s="212"/>
      <c r="M1530" s="212"/>
      <c r="N1530" s="213"/>
      <c r="O1530" s="213"/>
      <c r="P1530" s="214"/>
      <c r="Q1530" s="214"/>
      <c r="R1530" s="214"/>
      <c r="S1530" s="215"/>
      <c r="T1530" s="215"/>
    </row>
    <row r="1531" spans="2:20" ht="14.15" customHeight="1">
      <c r="B1531" s="207"/>
      <c r="C1531" s="207"/>
      <c r="D1531" s="208"/>
      <c r="E1531" s="209"/>
      <c r="F1531" s="210"/>
      <c r="G1531" s="210"/>
      <c r="H1531" s="9"/>
      <c r="I1531" s="211"/>
      <c r="J1531" s="455"/>
      <c r="K1531" s="455"/>
      <c r="L1531" s="212"/>
      <c r="M1531" s="212"/>
      <c r="N1531" s="213"/>
      <c r="O1531" s="213"/>
      <c r="P1531" s="214"/>
      <c r="Q1531" s="214"/>
      <c r="R1531" s="214"/>
      <c r="S1531" s="215"/>
      <c r="T1531" s="215"/>
    </row>
    <row r="1532" spans="2:20" ht="14.15" customHeight="1">
      <c r="B1532" s="207"/>
      <c r="C1532" s="207"/>
      <c r="D1532" s="208"/>
      <c r="E1532" s="209"/>
      <c r="F1532" s="210"/>
      <c r="G1532" s="210"/>
      <c r="H1532" s="9"/>
      <c r="I1532" s="211"/>
      <c r="J1532" s="455"/>
      <c r="K1532" s="455"/>
      <c r="L1532" s="212"/>
      <c r="M1532" s="212"/>
      <c r="N1532" s="213"/>
      <c r="O1532" s="213"/>
      <c r="P1532" s="214"/>
      <c r="Q1532" s="214"/>
      <c r="R1532" s="214"/>
      <c r="S1532" s="215"/>
      <c r="T1532" s="215"/>
    </row>
    <row r="1533" spans="2:20" ht="14.15" customHeight="1">
      <c r="B1533" s="207"/>
      <c r="C1533" s="207"/>
      <c r="D1533" s="208"/>
      <c r="E1533" s="209"/>
      <c r="F1533" s="210"/>
      <c r="G1533" s="210"/>
      <c r="H1533" s="9"/>
      <c r="I1533" s="211"/>
      <c r="J1533" s="455"/>
      <c r="K1533" s="455"/>
      <c r="L1533" s="212"/>
      <c r="M1533" s="212"/>
      <c r="N1533" s="213"/>
      <c r="O1533" s="213"/>
      <c r="P1533" s="214"/>
      <c r="Q1533" s="214"/>
      <c r="R1533" s="214"/>
      <c r="S1533" s="215"/>
      <c r="T1533" s="215"/>
    </row>
    <row r="1534" spans="2:20" ht="14.15" customHeight="1">
      <c r="B1534" s="207"/>
      <c r="C1534" s="207"/>
      <c r="D1534" s="208"/>
      <c r="E1534" s="209"/>
      <c r="F1534" s="210"/>
      <c r="G1534" s="210"/>
      <c r="H1534" s="9"/>
      <c r="I1534" s="211"/>
      <c r="J1534" s="455"/>
      <c r="K1534" s="455"/>
      <c r="L1534" s="212"/>
      <c r="M1534" s="212"/>
      <c r="N1534" s="213"/>
      <c r="O1534" s="213"/>
      <c r="P1534" s="214"/>
      <c r="Q1534" s="214"/>
      <c r="R1534" s="214"/>
      <c r="S1534" s="215"/>
      <c r="T1534" s="215"/>
    </row>
    <row r="1535" spans="2:20" ht="14.15" customHeight="1">
      <c r="B1535" s="207"/>
      <c r="C1535" s="207"/>
      <c r="D1535" s="208"/>
      <c r="E1535" s="209"/>
      <c r="F1535" s="210"/>
      <c r="G1535" s="210"/>
      <c r="H1535" s="9"/>
      <c r="I1535" s="211"/>
      <c r="J1535" s="455"/>
      <c r="K1535" s="455"/>
      <c r="L1535" s="212"/>
      <c r="M1535" s="212"/>
      <c r="N1535" s="213"/>
      <c r="O1535" s="213"/>
      <c r="P1535" s="214"/>
      <c r="Q1535" s="214"/>
      <c r="R1535" s="214"/>
      <c r="S1535" s="215"/>
      <c r="T1535" s="215"/>
    </row>
    <row r="1536" spans="2:20" ht="14.15" customHeight="1">
      <c r="B1536" s="207"/>
      <c r="C1536" s="207"/>
      <c r="D1536" s="208"/>
      <c r="E1536" s="209"/>
      <c r="F1536" s="210"/>
      <c r="G1536" s="210"/>
      <c r="H1536" s="9"/>
      <c r="I1536" s="211"/>
      <c r="J1536" s="455"/>
      <c r="K1536" s="455"/>
      <c r="L1536" s="212"/>
      <c r="M1536" s="212"/>
      <c r="N1536" s="213"/>
      <c r="O1536" s="213"/>
      <c r="P1536" s="214"/>
      <c r="Q1536" s="214"/>
      <c r="R1536" s="214"/>
      <c r="S1536" s="215"/>
      <c r="T1536" s="215"/>
    </row>
    <row r="1537" spans="2:20" ht="14.15" customHeight="1">
      <c r="B1537" s="207"/>
      <c r="C1537" s="207"/>
      <c r="D1537" s="208"/>
      <c r="E1537" s="209"/>
      <c r="F1537" s="210"/>
      <c r="G1537" s="210"/>
      <c r="H1537" s="9"/>
      <c r="I1537" s="211"/>
      <c r="J1537" s="455"/>
      <c r="K1537" s="455"/>
      <c r="L1537" s="212"/>
      <c r="M1537" s="212"/>
      <c r="N1537" s="213"/>
      <c r="O1537" s="213"/>
      <c r="P1537" s="214"/>
      <c r="Q1537" s="214"/>
      <c r="R1537" s="214"/>
      <c r="S1537" s="215"/>
      <c r="T1537" s="215"/>
    </row>
    <row r="1538" spans="2:20" ht="14.15" customHeight="1">
      <c r="B1538" s="207"/>
      <c r="C1538" s="207"/>
      <c r="D1538" s="208"/>
      <c r="E1538" s="209"/>
      <c r="F1538" s="210"/>
      <c r="G1538" s="210"/>
      <c r="H1538" s="9"/>
      <c r="I1538" s="211"/>
      <c r="J1538" s="455"/>
      <c r="K1538" s="455"/>
      <c r="L1538" s="212"/>
      <c r="M1538" s="212"/>
      <c r="N1538" s="213"/>
      <c r="O1538" s="213"/>
      <c r="P1538" s="214"/>
      <c r="Q1538" s="214"/>
      <c r="R1538" s="214"/>
      <c r="S1538" s="215"/>
      <c r="T1538" s="215"/>
    </row>
    <row r="1539" spans="2:20" ht="14.15" customHeight="1">
      <c r="B1539" s="207"/>
      <c r="C1539" s="207"/>
      <c r="D1539" s="208"/>
      <c r="E1539" s="209"/>
      <c r="F1539" s="210"/>
      <c r="G1539" s="210"/>
      <c r="H1539" s="9"/>
      <c r="I1539" s="211"/>
      <c r="J1539" s="455"/>
      <c r="K1539" s="455"/>
      <c r="L1539" s="212"/>
      <c r="M1539" s="212"/>
      <c r="N1539" s="213"/>
      <c r="O1539" s="213"/>
      <c r="P1539" s="214"/>
      <c r="Q1539" s="214"/>
      <c r="R1539" s="214"/>
      <c r="S1539" s="215"/>
      <c r="T1539" s="215"/>
    </row>
    <row r="1540" spans="2:20" ht="14.15" customHeight="1">
      <c r="B1540" s="207"/>
      <c r="C1540" s="207"/>
      <c r="D1540" s="208"/>
      <c r="E1540" s="209"/>
      <c r="F1540" s="210"/>
      <c r="G1540" s="210"/>
      <c r="H1540" s="9"/>
      <c r="I1540" s="211"/>
      <c r="J1540" s="455"/>
      <c r="K1540" s="455"/>
      <c r="L1540" s="212"/>
      <c r="M1540" s="212"/>
      <c r="N1540" s="213"/>
      <c r="O1540" s="213"/>
      <c r="P1540" s="214"/>
      <c r="Q1540" s="214"/>
      <c r="R1540" s="214"/>
      <c r="S1540" s="215"/>
      <c r="T1540" s="215"/>
    </row>
    <row r="1541" spans="2:20" ht="14.15" customHeight="1">
      <c r="B1541" s="207"/>
      <c r="C1541" s="207"/>
      <c r="D1541" s="208"/>
      <c r="E1541" s="209"/>
      <c r="F1541" s="210"/>
      <c r="G1541" s="210"/>
      <c r="H1541" s="9"/>
      <c r="I1541" s="211"/>
      <c r="J1541" s="455"/>
      <c r="K1541" s="455"/>
      <c r="L1541" s="212"/>
      <c r="M1541" s="212"/>
      <c r="N1541" s="213"/>
      <c r="O1541" s="213"/>
      <c r="P1541" s="214"/>
      <c r="Q1541" s="214"/>
      <c r="R1541" s="214"/>
      <c r="S1541" s="215"/>
      <c r="T1541" s="215"/>
    </row>
    <row r="1542" spans="2:20" ht="14.15" customHeight="1">
      <c r="B1542" s="207"/>
      <c r="C1542" s="207"/>
      <c r="D1542" s="208"/>
      <c r="E1542" s="209"/>
      <c r="F1542" s="210"/>
      <c r="G1542" s="210"/>
      <c r="H1542" s="9"/>
      <c r="I1542" s="211"/>
      <c r="J1542" s="455"/>
      <c r="K1542" s="455"/>
      <c r="L1542" s="212"/>
      <c r="M1542" s="212"/>
      <c r="N1542" s="213"/>
      <c r="O1542" s="213"/>
      <c r="P1542" s="214"/>
      <c r="Q1542" s="214"/>
      <c r="R1542" s="214"/>
      <c r="S1542" s="215"/>
      <c r="T1542" s="215"/>
    </row>
    <row r="1543" spans="2:20" ht="14.15" customHeight="1">
      <c r="B1543" s="207"/>
      <c r="C1543" s="207"/>
      <c r="D1543" s="208"/>
      <c r="E1543" s="209"/>
      <c r="F1543" s="210"/>
      <c r="G1543" s="210"/>
      <c r="H1543" s="9"/>
      <c r="I1543" s="211"/>
      <c r="J1543" s="455"/>
      <c r="K1543" s="455"/>
      <c r="L1543" s="212"/>
      <c r="M1543" s="212"/>
      <c r="N1543" s="213"/>
      <c r="O1543" s="213"/>
      <c r="P1543" s="214"/>
      <c r="Q1543" s="214"/>
      <c r="R1543" s="214"/>
      <c r="S1543" s="215"/>
      <c r="T1543" s="215"/>
    </row>
    <row r="1544" spans="2:20" ht="14.15" customHeight="1">
      <c r="B1544" s="207"/>
      <c r="C1544" s="207"/>
      <c r="D1544" s="208"/>
      <c r="E1544" s="209"/>
      <c r="F1544" s="210"/>
      <c r="G1544" s="210"/>
      <c r="H1544" s="9"/>
      <c r="I1544" s="211"/>
      <c r="J1544" s="455"/>
      <c r="K1544" s="455"/>
      <c r="L1544" s="212"/>
      <c r="M1544" s="212"/>
      <c r="N1544" s="213"/>
      <c r="O1544" s="213"/>
      <c r="P1544" s="214"/>
      <c r="Q1544" s="214"/>
      <c r="R1544" s="214"/>
      <c r="S1544" s="215"/>
      <c r="T1544" s="215"/>
    </row>
    <row r="1545" spans="2:20" ht="14.15" customHeight="1">
      <c r="B1545" s="207"/>
      <c r="C1545" s="207"/>
      <c r="D1545" s="208"/>
      <c r="E1545" s="209"/>
      <c r="F1545" s="210"/>
      <c r="G1545" s="210"/>
      <c r="H1545" s="9"/>
      <c r="I1545" s="211"/>
      <c r="J1545" s="455"/>
      <c r="K1545" s="455"/>
      <c r="L1545" s="212"/>
      <c r="M1545" s="212"/>
      <c r="N1545" s="213"/>
      <c r="O1545" s="213"/>
      <c r="P1545" s="214"/>
      <c r="Q1545" s="214"/>
      <c r="R1545" s="214"/>
      <c r="S1545" s="215"/>
      <c r="T1545" s="215"/>
    </row>
    <row r="1546" spans="2:20" ht="14.15" customHeight="1">
      <c r="B1546" s="207"/>
      <c r="C1546" s="207"/>
      <c r="D1546" s="208"/>
      <c r="E1546" s="209"/>
      <c r="F1546" s="210"/>
      <c r="G1546" s="210"/>
      <c r="H1546" s="9"/>
      <c r="I1546" s="211"/>
      <c r="J1546" s="455"/>
      <c r="K1546" s="455"/>
      <c r="L1546" s="212"/>
      <c r="M1546" s="212"/>
      <c r="N1546" s="213"/>
      <c r="O1546" s="213"/>
      <c r="P1546" s="214"/>
      <c r="Q1546" s="214"/>
      <c r="R1546" s="214"/>
      <c r="S1546" s="215"/>
      <c r="T1546" s="215"/>
    </row>
    <row r="1547" spans="2:20" ht="14.15" customHeight="1">
      <c r="B1547" s="207"/>
      <c r="C1547" s="207"/>
      <c r="D1547" s="208"/>
      <c r="E1547" s="209"/>
      <c r="F1547" s="210"/>
      <c r="G1547" s="210"/>
      <c r="H1547" s="9"/>
      <c r="I1547" s="211"/>
      <c r="J1547" s="455"/>
      <c r="K1547" s="455"/>
      <c r="L1547" s="212"/>
      <c r="M1547" s="212"/>
      <c r="N1547" s="213"/>
      <c r="O1547" s="213"/>
      <c r="P1547" s="214"/>
      <c r="Q1547" s="214"/>
      <c r="R1547" s="214"/>
      <c r="S1547" s="215"/>
      <c r="T1547" s="215"/>
    </row>
    <row r="1548" spans="2:20" ht="14.15" customHeight="1">
      <c r="B1548" s="207"/>
      <c r="C1548" s="207"/>
      <c r="D1548" s="208"/>
      <c r="E1548" s="209"/>
      <c r="F1548" s="210"/>
      <c r="G1548" s="210"/>
      <c r="H1548" s="9"/>
      <c r="I1548" s="211"/>
      <c r="J1548" s="455"/>
      <c r="K1548" s="455"/>
      <c r="L1548" s="212"/>
      <c r="M1548" s="212"/>
      <c r="N1548" s="213"/>
      <c r="O1548" s="213"/>
      <c r="P1548" s="214"/>
      <c r="Q1548" s="214"/>
      <c r="R1548" s="214"/>
      <c r="S1548" s="215"/>
      <c r="T1548" s="215"/>
    </row>
    <row r="1549" spans="2:20" ht="14.15" customHeight="1">
      <c r="B1549" s="207"/>
      <c r="C1549" s="207"/>
      <c r="D1549" s="208"/>
      <c r="E1549" s="209"/>
      <c r="F1549" s="210"/>
      <c r="G1549" s="210"/>
      <c r="H1549" s="9"/>
      <c r="I1549" s="211"/>
      <c r="J1549" s="455"/>
      <c r="K1549" s="455"/>
      <c r="L1549" s="212"/>
      <c r="M1549" s="212"/>
      <c r="N1549" s="213"/>
      <c r="O1549" s="213"/>
      <c r="P1549" s="214"/>
      <c r="Q1549" s="214"/>
      <c r="R1549" s="214"/>
      <c r="S1549" s="215"/>
      <c r="T1549" s="215"/>
    </row>
    <row r="1550" spans="2:20" ht="14.15" customHeight="1">
      <c r="B1550" s="207"/>
      <c r="C1550" s="207"/>
      <c r="D1550" s="208"/>
      <c r="E1550" s="209"/>
      <c r="F1550" s="210"/>
      <c r="G1550" s="210"/>
      <c r="H1550" s="9"/>
      <c r="I1550" s="211"/>
      <c r="J1550" s="455"/>
      <c r="K1550" s="455"/>
      <c r="L1550" s="212"/>
      <c r="M1550" s="212"/>
      <c r="N1550" s="213"/>
      <c r="O1550" s="213"/>
      <c r="P1550" s="214"/>
      <c r="Q1550" s="214"/>
      <c r="R1550" s="214"/>
      <c r="S1550" s="215"/>
      <c r="T1550" s="215"/>
    </row>
    <row r="1551" spans="2:20" ht="14.15" customHeight="1">
      <c r="B1551" s="207"/>
      <c r="C1551" s="207"/>
      <c r="D1551" s="208"/>
      <c r="E1551" s="209"/>
      <c r="F1551" s="210"/>
      <c r="G1551" s="210"/>
      <c r="H1551" s="9"/>
      <c r="I1551" s="211"/>
      <c r="J1551" s="455"/>
      <c r="K1551" s="455"/>
      <c r="L1551" s="212"/>
      <c r="M1551" s="212"/>
      <c r="N1551" s="213"/>
      <c r="O1551" s="213"/>
      <c r="P1551" s="214"/>
      <c r="Q1551" s="214"/>
      <c r="R1551" s="214"/>
      <c r="S1551" s="215"/>
      <c r="T1551" s="215"/>
    </row>
    <row r="1552" spans="2:20" ht="14.15" customHeight="1">
      <c r="B1552" s="207"/>
      <c r="C1552" s="207"/>
      <c r="D1552" s="208"/>
      <c r="E1552" s="209"/>
      <c r="F1552" s="210"/>
      <c r="G1552" s="210"/>
      <c r="H1552" s="9"/>
      <c r="I1552" s="211"/>
      <c r="J1552" s="455"/>
      <c r="K1552" s="455"/>
      <c r="L1552" s="212"/>
      <c r="M1552" s="212"/>
      <c r="N1552" s="213"/>
      <c r="O1552" s="213"/>
      <c r="P1552" s="214"/>
      <c r="Q1552" s="214"/>
      <c r="R1552" s="214"/>
      <c r="S1552" s="215"/>
      <c r="T1552" s="215"/>
    </row>
    <row r="1553" spans="2:20" ht="14.15" customHeight="1">
      <c r="B1553" s="207"/>
      <c r="C1553" s="207"/>
      <c r="D1553" s="208"/>
      <c r="E1553" s="209"/>
      <c r="F1553" s="210"/>
      <c r="G1553" s="210"/>
      <c r="H1553" s="9"/>
      <c r="I1553" s="211"/>
      <c r="J1553" s="455"/>
      <c r="K1553" s="455"/>
      <c r="L1553" s="212"/>
      <c r="M1553" s="212"/>
      <c r="N1553" s="213"/>
      <c r="O1553" s="213"/>
      <c r="P1553" s="214"/>
      <c r="Q1553" s="214"/>
      <c r="R1553" s="214"/>
      <c r="S1553" s="215"/>
      <c r="T1553" s="215"/>
    </row>
    <row r="1554" spans="2:20" ht="14.15" customHeight="1">
      <c r="B1554" s="207"/>
      <c r="C1554" s="207"/>
      <c r="D1554" s="208"/>
      <c r="E1554" s="209"/>
      <c r="F1554" s="210"/>
      <c r="G1554" s="210"/>
      <c r="H1554" s="9"/>
      <c r="I1554" s="211"/>
      <c r="J1554" s="455"/>
      <c r="K1554" s="455"/>
      <c r="L1554" s="212"/>
      <c r="M1554" s="212"/>
      <c r="N1554" s="213"/>
      <c r="O1554" s="213"/>
      <c r="P1554" s="214"/>
      <c r="Q1554" s="214"/>
      <c r="R1554" s="214"/>
      <c r="S1554" s="215"/>
      <c r="T1554" s="215"/>
    </row>
    <row r="1555" spans="2:20" ht="14.15" customHeight="1">
      <c r="B1555" s="207"/>
      <c r="C1555" s="207"/>
      <c r="D1555" s="208"/>
      <c r="E1555" s="209"/>
      <c r="F1555" s="210"/>
      <c r="G1555" s="210"/>
      <c r="H1555" s="9"/>
      <c r="I1555" s="211"/>
      <c r="J1555" s="455"/>
      <c r="K1555" s="455"/>
      <c r="L1555" s="212"/>
      <c r="M1555" s="212"/>
      <c r="N1555" s="213"/>
      <c r="O1555" s="213"/>
      <c r="P1555" s="214"/>
      <c r="Q1555" s="214"/>
      <c r="R1555" s="214"/>
      <c r="S1555" s="215"/>
      <c r="T1555" s="215"/>
    </row>
    <row r="1556" spans="2:20" ht="14.15" customHeight="1">
      <c r="B1556" s="207"/>
      <c r="C1556" s="207"/>
      <c r="D1556" s="208"/>
      <c r="E1556" s="209"/>
      <c r="F1556" s="210"/>
      <c r="G1556" s="210"/>
      <c r="H1556" s="9"/>
      <c r="I1556" s="211"/>
      <c r="J1556" s="455"/>
      <c r="K1556" s="455"/>
      <c r="L1556" s="212"/>
      <c r="M1556" s="212"/>
      <c r="N1556" s="213"/>
      <c r="O1556" s="213"/>
      <c r="P1556" s="214"/>
      <c r="Q1556" s="214"/>
      <c r="R1556" s="214"/>
      <c r="S1556" s="215"/>
      <c r="T1556" s="215"/>
    </row>
    <row r="1557" spans="2:20" ht="14.15" customHeight="1">
      <c r="B1557" s="207"/>
      <c r="C1557" s="207"/>
      <c r="D1557" s="208"/>
      <c r="E1557" s="209"/>
      <c r="F1557" s="210"/>
      <c r="G1557" s="210"/>
      <c r="H1557" s="9"/>
      <c r="I1557" s="211"/>
      <c r="J1557" s="455"/>
      <c r="K1557" s="455"/>
      <c r="L1557" s="212"/>
      <c r="M1557" s="212"/>
      <c r="N1557" s="213"/>
      <c r="O1557" s="213"/>
      <c r="P1557" s="214"/>
      <c r="Q1557" s="214"/>
      <c r="R1557" s="214"/>
      <c r="S1557" s="215"/>
      <c r="T1557" s="215"/>
    </row>
    <row r="1558" spans="2:20" ht="14.15" customHeight="1">
      <c r="B1558" s="207"/>
      <c r="C1558" s="207"/>
      <c r="D1558" s="208"/>
      <c r="E1558" s="209"/>
      <c r="F1558" s="210"/>
      <c r="G1558" s="210"/>
      <c r="H1558" s="9"/>
      <c r="I1558" s="211"/>
      <c r="J1558" s="455"/>
      <c r="K1558" s="455"/>
      <c r="L1558" s="212"/>
      <c r="M1558" s="212"/>
      <c r="N1558" s="213"/>
      <c r="O1558" s="213"/>
      <c r="P1558" s="214"/>
      <c r="Q1558" s="214"/>
      <c r="R1558" s="214"/>
      <c r="S1558" s="215"/>
      <c r="T1558" s="215"/>
    </row>
    <row r="1559" spans="2:20" ht="14.15" customHeight="1">
      <c r="B1559" s="207"/>
      <c r="C1559" s="207"/>
      <c r="D1559" s="208"/>
      <c r="E1559" s="209"/>
      <c r="F1559" s="210"/>
      <c r="G1559" s="210"/>
      <c r="H1559" s="9"/>
      <c r="I1559" s="211"/>
      <c r="J1559" s="455"/>
      <c r="K1559" s="455"/>
      <c r="L1559" s="212"/>
      <c r="M1559" s="212"/>
      <c r="N1559" s="213"/>
      <c r="O1559" s="213"/>
      <c r="P1559" s="214"/>
      <c r="Q1559" s="214"/>
      <c r="R1559" s="214"/>
      <c r="S1559" s="215"/>
      <c r="T1559" s="215"/>
    </row>
    <row r="1560" spans="2:20" ht="14.15" customHeight="1">
      <c r="B1560" s="207"/>
      <c r="C1560" s="207"/>
      <c r="D1560" s="208"/>
      <c r="E1560" s="209"/>
      <c r="F1560" s="210"/>
      <c r="G1560" s="210"/>
      <c r="H1560" s="9"/>
      <c r="I1560" s="211"/>
      <c r="J1560" s="455"/>
      <c r="K1560" s="455"/>
      <c r="L1560" s="212"/>
      <c r="M1560" s="212"/>
      <c r="N1560" s="213"/>
      <c r="O1560" s="213"/>
      <c r="P1560" s="214"/>
      <c r="Q1560" s="214"/>
      <c r="R1560" s="214"/>
      <c r="S1560" s="215"/>
      <c r="T1560" s="215"/>
    </row>
    <row r="1561" spans="2:20" ht="14.15" customHeight="1">
      <c r="B1561" s="207"/>
      <c r="C1561" s="207"/>
      <c r="D1561" s="208"/>
      <c r="E1561" s="209"/>
      <c r="F1561" s="210"/>
      <c r="G1561" s="210"/>
      <c r="H1561" s="9"/>
      <c r="I1561" s="211"/>
      <c r="J1561" s="455"/>
      <c r="K1561" s="455"/>
      <c r="L1561" s="212"/>
      <c r="M1561" s="212"/>
      <c r="N1561" s="213"/>
      <c r="O1561" s="213"/>
      <c r="P1561" s="214"/>
      <c r="Q1561" s="214"/>
      <c r="R1561" s="214"/>
      <c r="S1561" s="215"/>
      <c r="T1561" s="215"/>
    </row>
    <row r="1562" spans="2:20" ht="14.15" customHeight="1">
      <c r="B1562" s="207"/>
      <c r="C1562" s="207"/>
      <c r="D1562" s="208"/>
      <c r="E1562" s="209"/>
      <c r="F1562" s="210"/>
      <c r="G1562" s="210"/>
      <c r="H1562" s="9"/>
      <c r="I1562" s="211"/>
      <c r="J1562" s="455"/>
      <c r="K1562" s="455"/>
      <c r="L1562" s="212"/>
      <c r="M1562" s="212"/>
      <c r="N1562" s="213"/>
      <c r="O1562" s="213"/>
      <c r="P1562" s="214"/>
      <c r="Q1562" s="214"/>
      <c r="R1562" s="214"/>
      <c r="S1562" s="215"/>
      <c r="T1562" s="215"/>
    </row>
    <row r="1563" spans="2:20" ht="14.15" customHeight="1">
      <c r="B1563" s="207"/>
      <c r="C1563" s="207"/>
      <c r="D1563" s="208"/>
      <c r="E1563" s="209"/>
      <c r="F1563" s="210"/>
      <c r="G1563" s="210"/>
      <c r="H1563" s="9"/>
      <c r="I1563" s="211"/>
      <c r="J1563" s="455"/>
      <c r="K1563" s="455"/>
      <c r="L1563" s="212"/>
      <c r="M1563" s="212"/>
      <c r="N1563" s="213"/>
      <c r="O1563" s="213"/>
      <c r="P1563" s="214"/>
      <c r="Q1563" s="214"/>
      <c r="R1563" s="214"/>
      <c r="S1563" s="215"/>
      <c r="T1563" s="215"/>
    </row>
    <row r="1564" spans="2:20" ht="14.15" customHeight="1">
      <c r="B1564" s="207"/>
      <c r="C1564" s="207"/>
      <c r="D1564" s="208"/>
      <c r="E1564" s="209"/>
      <c r="F1564" s="210"/>
      <c r="G1564" s="210"/>
      <c r="H1564" s="9"/>
      <c r="I1564" s="211"/>
      <c r="J1564" s="455"/>
      <c r="K1564" s="455"/>
      <c r="L1564" s="212"/>
      <c r="M1564" s="212"/>
      <c r="N1564" s="213"/>
      <c r="O1564" s="213"/>
      <c r="P1564" s="214"/>
      <c r="Q1564" s="214"/>
      <c r="R1564" s="214"/>
      <c r="S1564" s="215"/>
      <c r="T1564" s="215"/>
    </row>
    <row r="1565" spans="2:20" ht="14.15" customHeight="1">
      <c r="B1565" s="207"/>
      <c r="C1565" s="207"/>
      <c r="D1565" s="208"/>
      <c r="E1565" s="209"/>
      <c r="F1565" s="210"/>
      <c r="G1565" s="210"/>
      <c r="H1565" s="9"/>
      <c r="I1565" s="211"/>
      <c r="J1565" s="455"/>
      <c r="K1565" s="455"/>
      <c r="L1565" s="212"/>
      <c r="M1565" s="212"/>
      <c r="N1565" s="213"/>
      <c r="O1565" s="213"/>
      <c r="P1565" s="214"/>
      <c r="Q1565" s="214"/>
      <c r="R1565" s="214"/>
      <c r="S1565" s="215"/>
      <c r="T1565" s="215"/>
    </row>
    <row r="1566" spans="2:20" ht="14.15" customHeight="1">
      <c r="B1566" s="207"/>
      <c r="C1566" s="207"/>
      <c r="D1566" s="208"/>
      <c r="E1566" s="209"/>
      <c r="F1566" s="210"/>
      <c r="G1566" s="210"/>
      <c r="H1566" s="9"/>
      <c r="I1566" s="211"/>
      <c r="J1566" s="455"/>
      <c r="K1566" s="455"/>
      <c r="L1566" s="212"/>
      <c r="M1566" s="212"/>
      <c r="N1566" s="213"/>
      <c r="O1566" s="213"/>
      <c r="P1566" s="214"/>
      <c r="Q1566" s="214"/>
      <c r="R1566" s="214"/>
      <c r="S1566" s="215"/>
      <c r="T1566" s="215"/>
    </row>
    <row r="1567" spans="2:20" ht="14.15" customHeight="1">
      <c r="B1567" s="207"/>
      <c r="C1567" s="207"/>
      <c r="D1567" s="208"/>
      <c r="E1567" s="209"/>
      <c r="F1567" s="210"/>
      <c r="G1567" s="210"/>
      <c r="H1567" s="9"/>
      <c r="I1567" s="211"/>
      <c r="J1567" s="455"/>
      <c r="K1567" s="455"/>
      <c r="L1567" s="212"/>
      <c r="M1567" s="212"/>
      <c r="N1567" s="213"/>
      <c r="O1567" s="213"/>
      <c r="P1567" s="214"/>
      <c r="Q1567" s="214"/>
      <c r="R1567" s="214"/>
      <c r="S1567" s="215"/>
      <c r="T1567" s="215"/>
    </row>
    <row r="1568" spans="2:20" ht="14.15" customHeight="1">
      <c r="B1568" s="207"/>
      <c r="C1568" s="207"/>
      <c r="D1568" s="208"/>
      <c r="E1568" s="209"/>
      <c r="F1568" s="210"/>
      <c r="G1568" s="210"/>
      <c r="H1568" s="9"/>
      <c r="I1568" s="211"/>
      <c r="J1568" s="455"/>
      <c r="K1568" s="455"/>
      <c r="L1568" s="212"/>
      <c r="M1568" s="212"/>
      <c r="N1568" s="213"/>
      <c r="O1568" s="213"/>
      <c r="P1568" s="214"/>
      <c r="Q1568" s="214"/>
      <c r="R1568" s="214"/>
      <c r="S1568" s="215"/>
      <c r="T1568" s="215"/>
    </row>
    <row r="1569" spans="2:20" ht="14.15" customHeight="1">
      <c r="B1569" s="207"/>
      <c r="C1569" s="207"/>
      <c r="D1569" s="208"/>
      <c r="E1569" s="209"/>
      <c r="F1569" s="210"/>
      <c r="G1569" s="210"/>
      <c r="H1569" s="9"/>
      <c r="I1569" s="211"/>
      <c r="J1569" s="455"/>
      <c r="K1569" s="455"/>
      <c r="L1569" s="212"/>
      <c r="M1569" s="212"/>
      <c r="N1569" s="213"/>
      <c r="O1569" s="213"/>
      <c r="P1569" s="214"/>
      <c r="Q1569" s="214"/>
      <c r="R1569" s="214"/>
      <c r="S1569" s="215"/>
      <c r="T1569" s="215"/>
    </row>
    <row r="1570" spans="2:20" ht="14.15" customHeight="1">
      <c r="B1570" s="207"/>
      <c r="C1570" s="207"/>
      <c r="D1570" s="208"/>
      <c r="E1570" s="209"/>
      <c r="F1570" s="210"/>
      <c r="G1570" s="210"/>
      <c r="H1570" s="9"/>
      <c r="I1570" s="211"/>
      <c r="J1570" s="455"/>
      <c r="K1570" s="455"/>
      <c r="L1570" s="212"/>
      <c r="M1570" s="212"/>
      <c r="N1570" s="213"/>
      <c r="O1570" s="213"/>
      <c r="P1570" s="214"/>
      <c r="Q1570" s="214"/>
      <c r="R1570" s="214"/>
      <c r="S1570" s="215"/>
      <c r="T1570" s="215"/>
    </row>
    <row r="1571" spans="2:20" ht="14.15" customHeight="1">
      <c r="B1571" s="207"/>
      <c r="C1571" s="207"/>
      <c r="D1571" s="208"/>
      <c r="E1571" s="209"/>
      <c r="F1571" s="210"/>
      <c r="G1571" s="210"/>
      <c r="H1571" s="9"/>
      <c r="I1571" s="211"/>
      <c r="J1571" s="455"/>
      <c r="K1571" s="455"/>
      <c r="L1571" s="212"/>
      <c r="M1571" s="212"/>
      <c r="N1571" s="213"/>
      <c r="O1571" s="213"/>
      <c r="P1571" s="214"/>
      <c r="Q1571" s="214"/>
      <c r="R1571" s="214"/>
      <c r="S1571" s="215"/>
      <c r="T1571" s="215"/>
    </row>
    <row r="1572" spans="2:20" ht="14.15" customHeight="1">
      <c r="B1572" s="207"/>
      <c r="C1572" s="207"/>
      <c r="D1572" s="208"/>
      <c r="E1572" s="209"/>
      <c r="F1572" s="210"/>
      <c r="G1572" s="210"/>
      <c r="H1572" s="9"/>
      <c r="I1572" s="211"/>
      <c r="J1572" s="455"/>
      <c r="K1572" s="455"/>
      <c r="L1572" s="212"/>
      <c r="M1572" s="212"/>
      <c r="N1572" s="213"/>
      <c r="O1572" s="213"/>
      <c r="P1572" s="214"/>
      <c r="Q1572" s="214"/>
      <c r="R1572" s="214"/>
      <c r="S1572" s="215"/>
      <c r="T1572" s="215"/>
    </row>
    <row r="1573" spans="2:20" ht="14.15" customHeight="1">
      <c r="B1573" s="207"/>
      <c r="C1573" s="207"/>
      <c r="D1573" s="208"/>
      <c r="E1573" s="209"/>
      <c r="F1573" s="210"/>
      <c r="G1573" s="210"/>
      <c r="H1573" s="9"/>
      <c r="I1573" s="211"/>
      <c r="J1573" s="455"/>
      <c r="K1573" s="455"/>
      <c r="L1573" s="212"/>
      <c r="M1573" s="212"/>
      <c r="N1573" s="213"/>
      <c r="O1573" s="213"/>
      <c r="P1573" s="214"/>
      <c r="Q1573" s="214"/>
      <c r="R1573" s="214"/>
      <c r="S1573" s="215"/>
      <c r="T1573" s="215"/>
    </row>
    <row r="1574" spans="2:20" ht="14.15" customHeight="1">
      <c r="B1574" s="207"/>
      <c r="C1574" s="207"/>
      <c r="D1574" s="208"/>
      <c r="E1574" s="209"/>
      <c r="F1574" s="210"/>
      <c r="G1574" s="210"/>
      <c r="H1574" s="9"/>
      <c r="I1574" s="211"/>
      <c r="J1574" s="455"/>
      <c r="K1574" s="455"/>
      <c r="L1574" s="212"/>
      <c r="M1574" s="212"/>
      <c r="N1574" s="213"/>
      <c r="O1574" s="213"/>
      <c r="P1574" s="214"/>
      <c r="Q1574" s="214"/>
      <c r="R1574" s="214"/>
      <c r="S1574" s="215"/>
      <c r="T1574" s="215"/>
    </row>
    <row r="1575" spans="2:20" ht="14.15" customHeight="1">
      <c r="B1575" s="207"/>
      <c r="C1575" s="207"/>
      <c r="D1575" s="208"/>
      <c r="E1575" s="209"/>
      <c r="F1575" s="210"/>
      <c r="G1575" s="210"/>
      <c r="H1575" s="9"/>
      <c r="I1575" s="211"/>
      <c r="J1575" s="455"/>
      <c r="K1575" s="455"/>
      <c r="L1575" s="212"/>
      <c r="M1575" s="212"/>
      <c r="N1575" s="213"/>
      <c r="O1575" s="213"/>
      <c r="P1575" s="214"/>
      <c r="Q1575" s="214"/>
      <c r="R1575" s="214"/>
      <c r="S1575" s="215"/>
      <c r="T1575" s="215"/>
    </row>
    <row r="1576" spans="2:20" ht="14.15" customHeight="1">
      <c r="B1576" s="207"/>
      <c r="C1576" s="207"/>
      <c r="D1576" s="208"/>
      <c r="E1576" s="209"/>
      <c r="F1576" s="210"/>
      <c r="G1576" s="210"/>
      <c r="H1576" s="9"/>
      <c r="I1576" s="211"/>
      <c r="J1576" s="455"/>
      <c r="K1576" s="455"/>
      <c r="L1576" s="212"/>
      <c r="M1576" s="212"/>
      <c r="N1576" s="213"/>
      <c r="O1576" s="213"/>
      <c r="P1576" s="214"/>
      <c r="Q1576" s="214"/>
      <c r="R1576" s="214"/>
      <c r="S1576" s="215"/>
      <c r="T1576" s="215"/>
    </row>
    <row r="1577" spans="2:20" ht="14.15" customHeight="1">
      <c r="B1577" s="207"/>
      <c r="C1577" s="207"/>
      <c r="D1577" s="208"/>
      <c r="E1577" s="209"/>
      <c r="F1577" s="210"/>
      <c r="G1577" s="210"/>
      <c r="H1577" s="9"/>
      <c r="I1577" s="211"/>
      <c r="J1577" s="455"/>
      <c r="K1577" s="455"/>
      <c r="L1577" s="212"/>
      <c r="M1577" s="212"/>
      <c r="N1577" s="213"/>
      <c r="O1577" s="213"/>
      <c r="P1577" s="214"/>
      <c r="Q1577" s="214"/>
      <c r="R1577" s="214"/>
      <c r="S1577" s="215"/>
      <c r="T1577" s="215"/>
    </row>
    <row r="1578" spans="2:20" ht="14.15" customHeight="1">
      <c r="B1578" s="207"/>
      <c r="C1578" s="207"/>
      <c r="D1578" s="208"/>
      <c r="E1578" s="209"/>
      <c r="F1578" s="210"/>
      <c r="G1578" s="210"/>
      <c r="H1578" s="9"/>
      <c r="I1578" s="211"/>
      <c r="J1578" s="455"/>
      <c r="K1578" s="455"/>
      <c r="L1578" s="212"/>
      <c r="M1578" s="212"/>
      <c r="N1578" s="213"/>
      <c r="O1578" s="213"/>
      <c r="P1578" s="214"/>
      <c r="Q1578" s="214"/>
      <c r="R1578" s="214"/>
      <c r="S1578" s="215"/>
      <c r="T1578" s="215"/>
    </row>
    <row r="1579" spans="2:20" ht="14.15" customHeight="1">
      <c r="B1579" s="207"/>
      <c r="C1579" s="207"/>
      <c r="D1579" s="208"/>
      <c r="E1579" s="209"/>
      <c r="F1579" s="210"/>
      <c r="G1579" s="210"/>
      <c r="H1579" s="9"/>
      <c r="I1579" s="211"/>
      <c r="J1579" s="455"/>
      <c r="K1579" s="455"/>
      <c r="L1579" s="212"/>
      <c r="M1579" s="212"/>
      <c r="N1579" s="213"/>
      <c r="O1579" s="213"/>
      <c r="P1579" s="214"/>
      <c r="Q1579" s="214"/>
      <c r="R1579" s="214"/>
      <c r="S1579" s="215"/>
      <c r="T1579" s="215"/>
    </row>
    <row r="1580" spans="2:20" ht="14.15" customHeight="1">
      <c r="B1580" s="207"/>
      <c r="C1580" s="207"/>
      <c r="D1580" s="208"/>
      <c r="E1580" s="209"/>
      <c r="F1580" s="210"/>
      <c r="G1580" s="210"/>
      <c r="H1580" s="9"/>
      <c r="I1580" s="211"/>
      <c r="J1580" s="455"/>
      <c r="K1580" s="455"/>
      <c r="L1580" s="212"/>
      <c r="M1580" s="212"/>
      <c r="N1580" s="213"/>
      <c r="O1580" s="213"/>
      <c r="P1580" s="214"/>
      <c r="Q1580" s="214"/>
      <c r="R1580" s="214"/>
      <c r="S1580" s="215"/>
      <c r="T1580" s="215"/>
    </row>
    <row r="1581" spans="2:20" ht="14.15" customHeight="1">
      <c r="B1581" s="207"/>
      <c r="C1581" s="207"/>
      <c r="D1581" s="208"/>
      <c r="E1581" s="209"/>
      <c r="F1581" s="210"/>
      <c r="G1581" s="210"/>
      <c r="H1581" s="9"/>
      <c r="I1581" s="211"/>
      <c r="J1581" s="455"/>
      <c r="K1581" s="455"/>
      <c r="L1581" s="212"/>
      <c r="M1581" s="212"/>
      <c r="N1581" s="213"/>
      <c r="O1581" s="213"/>
      <c r="P1581" s="214"/>
      <c r="Q1581" s="214"/>
      <c r="R1581" s="214"/>
      <c r="S1581" s="215"/>
      <c r="T1581" s="215"/>
    </row>
    <row r="1582" spans="2:20" ht="14.15" customHeight="1">
      <c r="B1582" s="207"/>
      <c r="C1582" s="207"/>
      <c r="D1582" s="208"/>
      <c r="E1582" s="209"/>
      <c r="F1582" s="210"/>
      <c r="G1582" s="210"/>
      <c r="H1582" s="9"/>
      <c r="I1582" s="211"/>
      <c r="J1582" s="455"/>
      <c r="K1582" s="455"/>
      <c r="L1582" s="212"/>
      <c r="M1582" s="212"/>
      <c r="N1582" s="213"/>
      <c r="O1582" s="213"/>
      <c r="P1582" s="214"/>
      <c r="Q1582" s="214"/>
      <c r="R1582" s="214"/>
      <c r="S1582" s="215"/>
      <c r="T1582" s="215"/>
    </row>
    <row r="1583" spans="2:20" ht="14.15" customHeight="1">
      <c r="B1583" s="207"/>
      <c r="C1583" s="207"/>
      <c r="D1583" s="208"/>
      <c r="E1583" s="209"/>
      <c r="F1583" s="210"/>
      <c r="G1583" s="210"/>
      <c r="H1583" s="9"/>
      <c r="I1583" s="211"/>
      <c r="J1583" s="455"/>
      <c r="K1583" s="455"/>
      <c r="L1583" s="212"/>
      <c r="M1583" s="212"/>
      <c r="N1583" s="213"/>
      <c r="O1583" s="213"/>
      <c r="P1583" s="214"/>
      <c r="Q1583" s="214"/>
      <c r="R1583" s="214"/>
      <c r="S1583" s="215"/>
      <c r="T1583" s="215"/>
    </row>
    <row r="1584" spans="2:20" ht="14.15" customHeight="1">
      <c r="B1584" s="207"/>
      <c r="C1584" s="207"/>
      <c r="D1584" s="208"/>
      <c r="E1584" s="209"/>
      <c r="F1584" s="210"/>
      <c r="G1584" s="210"/>
      <c r="H1584" s="9"/>
      <c r="I1584" s="211"/>
      <c r="J1584" s="455"/>
      <c r="K1584" s="455"/>
      <c r="L1584" s="212"/>
      <c r="M1584" s="212"/>
      <c r="N1584" s="213"/>
      <c r="O1584" s="213"/>
      <c r="P1584" s="214"/>
      <c r="Q1584" s="214"/>
      <c r="R1584" s="214"/>
      <c r="S1584" s="215"/>
      <c r="T1584" s="215"/>
    </row>
    <row r="1585" spans="2:20" ht="14.15" customHeight="1">
      <c r="B1585" s="207"/>
      <c r="C1585" s="207"/>
      <c r="D1585" s="208"/>
      <c r="E1585" s="209"/>
      <c r="F1585" s="210"/>
      <c r="G1585" s="210"/>
      <c r="H1585" s="9"/>
      <c r="I1585" s="211"/>
      <c r="J1585" s="455"/>
      <c r="K1585" s="455"/>
      <c r="L1585" s="212"/>
      <c r="M1585" s="212"/>
      <c r="N1585" s="213"/>
      <c r="O1585" s="213"/>
      <c r="P1585" s="214"/>
      <c r="Q1585" s="214"/>
      <c r="R1585" s="214"/>
      <c r="S1585" s="215"/>
      <c r="T1585" s="215"/>
    </row>
    <row r="1586" spans="2:20" ht="14.15" customHeight="1">
      <c r="B1586" s="207"/>
      <c r="C1586" s="207"/>
      <c r="D1586" s="208"/>
      <c r="E1586" s="209"/>
      <c r="F1586" s="210"/>
      <c r="G1586" s="210"/>
      <c r="H1586" s="9"/>
      <c r="I1586" s="211"/>
      <c r="J1586" s="455"/>
      <c r="K1586" s="455"/>
      <c r="L1586" s="212"/>
      <c r="M1586" s="212"/>
      <c r="N1586" s="213"/>
      <c r="O1586" s="213"/>
      <c r="P1586" s="214"/>
      <c r="Q1586" s="214"/>
      <c r="R1586" s="214"/>
      <c r="S1586" s="215"/>
      <c r="T1586" s="215"/>
    </row>
    <row r="1587" spans="2:20" ht="14.15" customHeight="1">
      <c r="B1587" s="207"/>
      <c r="C1587" s="207"/>
      <c r="D1587" s="208"/>
      <c r="E1587" s="209"/>
      <c r="F1587" s="210"/>
      <c r="G1587" s="210"/>
      <c r="H1587" s="9"/>
      <c r="I1587" s="211"/>
      <c r="J1587" s="455"/>
      <c r="K1587" s="455"/>
      <c r="L1587" s="212"/>
      <c r="M1587" s="212"/>
      <c r="N1587" s="213"/>
      <c r="O1587" s="213"/>
      <c r="P1587" s="214"/>
      <c r="Q1587" s="214"/>
      <c r="R1587" s="214"/>
      <c r="S1587" s="215"/>
      <c r="T1587" s="215"/>
    </row>
    <row r="1588" spans="2:20" ht="14.15" customHeight="1">
      <c r="B1588" s="207"/>
      <c r="C1588" s="207"/>
      <c r="D1588" s="208"/>
      <c r="E1588" s="209"/>
      <c r="F1588" s="210"/>
      <c r="G1588" s="210"/>
      <c r="H1588" s="9"/>
      <c r="I1588" s="211"/>
      <c r="J1588" s="455"/>
      <c r="K1588" s="455"/>
      <c r="L1588" s="212"/>
      <c r="M1588" s="212"/>
      <c r="N1588" s="213"/>
      <c r="O1588" s="213"/>
      <c r="P1588" s="214"/>
      <c r="Q1588" s="214"/>
      <c r="R1588" s="214"/>
      <c r="S1588" s="215"/>
      <c r="T1588" s="215"/>
    </row>
    <row r="1589" spans="2:20" ht="14.15" customHeight="1">
      <c r="B1589" s="207"/>
      <c r="C1589" s="207"/>
      <c r="D1589" s="208"/>
      <c r="E1589" s="209"/>
      <c r="F1589" s="210"/>
      <c r="G1589" s="210"/>
      <c r="H1589" s="9"/>
      <c r="I1589" s="211"/>
      <c r="J1589" s="455"/>
      <c r="K1589" s="455"/>
      <c r="L1589" s="212"/>
      <c r="M1589" s="212"/>
      <c r="N1589" s="213"/>
      <c r="O1589" s="213"/>
      <c r="P1589" s="214"/>
      <c r="Q1589" s="214"/>
      <c r="R1589" s="214"/>
      <c r="S1589" s="215"/>
      <c r="T1589" s="215"/>
    </row>
    <row r="1590" spans="2:20" ht="14.15" customHeight="1">
      <c r="B1590" s="207"/>
      <c r="C1590" s="207"/>
      <c r="D1590" s="208"/>
      <c r="E1590" s="209"/>
      <c r="F1590" s="210"/>
      <c r="G1590" s="210"/>
      <c r="H1590" s="9"/>
      <c r="I1590" s="211"/>
      <c r="J1590" s="455"/>
      <c r="K1590" s="455"/>
      <c r="L1590" s="212"/>
      <c r="M1590" s="212"/>
      <c r="N1590" s="213"/>
      <c r="O1590" s="213"/>
      <c r="P1590" s="214"/>
      <c r="Q1590" s="214"/>
      <c r="R1590" s="214"/>
      <c r="S1590" s="215"/>
      <c r="T1590" s="215"/>
    </row>
    <row r="1591" spans="2:20" ht="14.15" customHeight="1">
      <c r="B1591" s="207"/>
      <c r="C1591" s="207"/>
      <c r="D1591" s="208"/>
      <c r="E1591" s="209"/>
      <c r="F1591" s="210"/>
      <c r="G1591" s="210"/>
      <c r="H1591" s="9"/>
      <c r="I1591" s="211"/>
      <c r="J1591" s="455"/>
      <c r="K1591" s="455"/>
      <c r="L1591" s="212"/>
      <c r="M1591" s="212"/>
      <c r="N1591" s="213"/>
      <c r="O1591" s="213"/>
      <c r="P1591" s="214"/>
      <c r="Q1591" s="214"/>
      <c r="R1591" s="214"/>
      <c r="S1591" s="215"/>
      <c r="T1591" s="215"/>
    </row>
    <row r="1592" spans="2:20" ht="14.15" customHeight="1">
      <c r="B1592" s="207"/>
      <c r="C1592" s="207"/>
      <c r="D1592" s="208"/>
      <c r="E1592" s="209"/>
      <c r="F1592" s="210"/>
      <c r="G1592" s="210"/>
      <c r="H1592" s="9"/>
      <c r="I1592" s="211"/>
      <c r="J1592" s="455"/>
      <c r="K1592" s="455"/>
      <c r="L1592" s="212"/>
      <c r="M1592" s="212"/>
      <c r="N1592" s="213"/>
      <c r="O1592" s="213"/>
      <c r="P1592" s="214"/>
      <c r="Q1592" s="214"/>
      <c r="R1592" s="214"/>
      <c r="S1592" s="215"/>
      <c r="T1592" s="215"/>
    </row>
    <row r="1593" spans="2:20" ht="14.15" customHeight="1">
      <c r="B1593" s="207"/>
      <c r="C1593" s="207"/>
      <c r="D1593" s="208"/>
      <c r="E1593" s="209"/>
      <c r="F1593" s="210"/>
      <c r="G1593" s="210"/>
      <c r="H1593" s="9"/>
      <c r="I1593" s="211"/>
      <c r="J1593" s="455"/>
      <c r="K1593" s="455"/>
      <c r="L1593" s="212"/>
      <c r="M1593" s="212"/>
      <c r="N1593" s="213"/>
      <c r="O1593" s="213"/>
      <c r="P1593" s="214"/>
      <c r="Q1593" s="214"/>
      <c r="R1593" s="214"/>
      <c r="S1593" s="215"/>
      <c r="T1593" s="215"/>
    </row>
    <row r="1594" spans="2:20" ht="14.15" customHeight="1">
      <c r="B1594" s="207"/>
      <c r="C1594" s="207"/>
      <c r="D1594" s="208"/>
      <c r="E1594" s="209"/>
      <c r="F1594" s="210"/>
      <c r="G1594" s="210"/>
      <c r="H1594" s="9"/>
      <c r="I1594" s="211"/>
      <c r="J1594" s="455"/>
      <c r="K1594" s="455"/>
      <c r="L1594" s="212"/>
      <c r="M1594" s="212"/>
      <c r="N1594" s="213"/>
      <c r="O1594" s="213"/>
      <c r="P1594" s="214"/>
      <c r="Q1594" s="214"/>
      <c r="R1594" s="214"/>
      <c r="S1594" s="215"/>
      <c r="T1594" s="215"/>
    </row>
    <row r="1595" spans="2:20" ht="14.15" customHeight="1">
      <c r="B1595" s="207"/>
      <c r="C1595" s="207"/>
      <c r="D1595" s="208"/>
      <c r="E1595" s="209"/>
      <c r="F1595" s="210"/>
      <c r="G1595" s="210"/>
      <c r="H1595" s="9"/>
      <c r="I1595" s="211"/>
      <c r="J1595" s="455"/>
      <c r="K1595" s="455"/>
      <c r="L1595" s="212"/>
      <c r="M1595" s="212"/>
      <c r="N1595" s="213"/>
      <c r="O1595" s="213"/>
      <c r="P1595" s="214"/>
      <c r="Q1595" s="214"/>
      <c r="R1595" s="214"/>
      <c r="S1595" s="215"/>
      <c r="T1595" s="215"/>
    </row>
    <row r="1596" spans="2:20" ht="14.15" customHeight="1">
      <c r="B1596" s="207"/>
      <c r="C1596" s="207"/>
      <c r="D1596" s="208"/>
      <c r="E1596" s="209"/>
      <c r="F1596" s="210"/>
      <c r="G1596" s="210"/>
      <c r="H1596" s="9"/>
      <c r="I1596" s="211"/>
      <c r="J1596" s="455"/>
      <c r="K1596" s="455"/>
      <c r="L1596" s="212"/>
      <c r="M1596" s="212"/>
      <c r="N1596" s="213"/>
      <c r="O1596" s="213"/>
      <c r="P1596" s="214"/>
      <c r="Q1596" s="214"/>
      <c r="R1596" s="214"/>
      <c r="S1596" s="215"/>
      <c r="T1596" s="215"/>
    </row>
    <row r="1597" spans="2:20" ht="14.15" customHeight="1">
      <c r="B1597" s="207"/>
      <c r="C1597" s="207"/>
      <c r="D1597" s="208"/>
      <c r="E1597" s="209"/>
      <c r="F1597" s="210"/>
      <c r="G1597" s="210"/>
      <c r="H1597" s="9"/>
      <c r="I1597" s="211"/>
      <c r="J1597" s="455"/>
      <c r="K1597" s="455"/>
      <c r="L1597" s="212"/>
      <c r="M1597" s="212"/>
      <c r="N1597" s="213"/>
      <c r="O1597" s="213"/>
      <c r="P1597" s="214"/>
      <c r="Q1597" s="214"/>
      <c r="R1597" s="214"/>
      <c r="S1597" s="215"/>
      <c r="T1597" s="215"/>
    </row>
    <row r="1598" spans="2:20" ht="14.15" customHeight="1">
      <c r="B1598" s="207"/>
      <c r="C1598" s="207"/>
      <c r="D1598" s="208"/>
      <c r="E1598" s="209"/>
      <c r="F1598" s="210"/>
      <c r="G1598" s="210"/>
      <c r="H1598" s="9"/>
      <c r="I1598" s="211"/>
      <c r="J1598" s="455"/>
      <c r="K1598" s="455"/>
      <c r="L1598" s="212"/>
      <c r="M1598" s="212"/>
      <c r="N1598" s="213"/>
      <c r="O1598" s="213"/>
      <c r="P1598" s="214"/>
      <c r="Q1598" s="214"/>
      <c r="R1598" s="214"/>
      <c r="S1598" s="215"/>
      <c r="T1598" s="215"/>
    </row>
    <row r="1599" spans="2:20" ht="14.15" customHeight="1">
      <c r="B1599" s="207"/>
      <c r="C1599" s="207"/>
      <c r="D1599" s="208"/>
      <c r="E1599" s="209"/>
      <c r="F1599" s="210"/>
      <c r="G1599" s="210"/>
      <c r="H1599" s="9"/>
      <c r="I1599" s="211"/>
      <c r="J1599" s="455"/>
      <c r="K1599" s="455"/>
      <c r="L1599" s="212"/>
      <c r="M1599" s="212"/>
      <c r="N1599" s="213"/>
      <c r="O1599" s="213"/>
      <c r="P1599" s="214"/>
      <c r="Q1599" s="214"/>
      <c r="R1599" s="214"/>
      <c r="S1599" s="215"/>
      <c r="T1599" s="215"/>
    </row>
    <row r="1600" spans="2:20" ht="14.15" customHeight="1">
      <c r="B1600" s="207"/>
      <c r="C1600" s="207"/>
      <c r="D1600" s="208"/>
      <c r="E1600" s="209"/>
      <c r="F1600" s="210"/>
      <c r="G1600" s="210"/>
      <c r="H1600" s="9"/>
      <c r="I1600" s="211"/>
      <c r="J1600" s="455"/>
      <c r="K1600" s="455"/>
      <c r="L1600" s="212"/>
      <c r="M1600" s="212"/>
      <c r="N1600" s="213"/>
      <c r="O1600" s="213"/>
      <c r="P1600" s="214"/>
      <c r="Q1600" s="214"/>
      <c r="R1600" s="214"/>
      <c r="S1600" s="215"/>
      <c r="T1600" s="215"/>
    </row>
    <row r="1601" spans="2:20" ht="14.15" customHeight="1">
      <c r="B1601" s="207"/>
      <c r="C1601" s="207"/>
      <c r="D1601" s="208"/>
      <c r="E1601" s="209"/>
      <c r="F1601" s="210"/>
      <c r="G1601" s="210"/>
      <c r="H1601" s="9"/>
      <c r="I1601" s="211"/>
      <c r="J1601" s="455"/>
      <c r="K1601" s="455"/>
      <c r="L1601" s="212"/>
      <c r="M1601" s="212"/>
      <c r="N1601" s="213"/>
      <c r="O1601" s="213"/>
      <c r="P1601" s="214"/>
      <c r="Q1601" s="214"/>
      <c r="R1601" s="214"/>
      <c r="S1601" s="215"/>
      <c r="T1601" s="215"/>
    </row>
    <row r="1602" spans="2:20" ht="14.15" customHeight="1">
      <c r="B1602" s="207"/>
      <c r="C1602" s="207"/>
      <c r="D1602" s="208"/>
      <c r="E1602" s="209"/>
      <c r="F1602" s="210"/>
      <c r="G1602" s="210"/>
      <c r="H1602" s="9"/>
      <c r="I1602" s="211"/>
      <c r="J1602" s="455"/>
      <c r="K1602" s="455"/>
      <c r="L1602" s="212"/>
      <c r="M1602" s="212"/>
      <c r="N1602" s="213"/>
      <c r="O1602" s="213"/>
      <c r="P1602" s="214"/>
      <c r="Q1602" s="214"/>
      <c r="R1602" s="214"/>
      <c r="S1602" s="215"/>
      <c r="T1602" s="215"/>
    </row>
    <row r="1603" spans="2:20" ht="14.15" customHeight="1">
      <c r="B1603" s="207"/>
      <c r="C1603" s="207"/>
      <c r="D1603" s="208"/>
      <c r="E1603" s="209"/>
      <c r="F1603" s="210"/>
      <c r="G1603" s="210"/>
      <c r="H1603" s="9"/>
      <c r="I1603" s="211"/>
      <c r="J1603" s="455"/>
      <c r="K1603" s="455"/>
      <c r="L1603" s="212"/>
      <c r="M1603" s="212"/>
      <c r="N1603" s="213"/>
      <c r="O1603" s="213"/>
      <c r="P1603" s="214"/>
      <c r="Q1603" s="214"/>
      <c r="R1603" s="214"/>
      <c r="S1603" s="215"/>
      <c r="T1603" s="215"/>
    </row>
    <row r="1604" spans="2:20" ht="14.15" customHeight="1">
      <c r="B1604" s="207"/>
      <c r="C1604" s="207"/>
      <c r="D1604" s="208"/>
      <c r="E1604" s="209"/>
      <c r="F1604" s="210"/>
      <c r="G1604" s="210"/>
      <c r="H1604" s="9"/>
      <c r="I1604" s="211"/>
      <c r="J1604" s="455"/>
      <c r="K1604" s="455"/>
      <c r="L1604" s="212"/>
      <c r="M1604" s="212"/>
      <c r="N1604" s="213"/>
      <c r="O1604" s="213"/>
      <c r="P1604" s="214"/>
      <c r="Q1604" s="214"/>
      <c r="R1604" s="214"/>
      <c r="S1604" s="215"/>
      <c r="T1604" s="215"/>
    </row>
    <row r="1605" spans="2:20" ht="14.15" customHeight="1">
      <c r="B1605" s="207"/>
      <c r="C1605" s="207"/>
      <c r="D1605" s="208"/>
      <c r="E1605" s="209"/>
      <c r="F1605" s="210"/>
      <c r="G1605" s="210"/>
      <c r="H1605" s="9"/>
      <c r="I1605" s="211"/>
      <c r="J1605" s="455"/>
      <c r="K1605" s="455"/>
      <c r="L1605" s="212"/>
      <c r="M1605" s="212"/>
      <c r="N1605" s="213"/>
      <c r="O1605" s="213"/>
      <c r="P1605" s="214"/>
      <c r="Q1605" s="214"/>
      <c r="R1605" s="214"/>
      <c r="S1605" s="215"/>
      <c r="T1605" s="215"/>
    </row>
    <row r="1606" spans="2:20" ht="14.15" customHeight="1">
      <c r="B1606" s="207"/>
      <c r="C1606" s="207"/>
      <c r="D1606" s="208"/>
      <c r="E1606" s="209"/>
      <c r="F1606" s="210"/>
      <c r="G1606" s="210"/>
      <c r="H1606" s="9"/>
      <c r="I1606" s="211"/>
      <c r="J1606" s="455"/>
      <c r="K1606" s="455"/>
      <c r="L1606" s="212"/>
      <c r="M1606" s="212"/>
      <c r="N1606" s="213"/>
      <c r="O1606" s="213"/>
      <c r="P1606" s="214"/>
      <c r="Q1606" s="214"/>
      <c r="R1606" s="214"/>
      <c r="S1606" s="215"/>
      <c r="T1606" s="215"/>
    </row>
    <row r="1607" spans="2:20" ht="14.15" customHeight="1">
      <c r="B1607" s="207"/>
      <c r="C1607" s="207"/>
      <c r="D1607" s="208"/>
      <c r="E1607" s="209"/>
      <c r="F1607" s="210"/>
      <c r="G1607" s="210"/>
      <c r="H1607" s="9"/>
      <c r="I1607" s="211"/>
      <c r="J1607" s="455"/>
      <c r="K1607" s="455"/>
      <c r="L1607" s="212"/>
      <c r="M1607" s="212"/>
      <c r="N1607" s="213"/>
      <c r="O1607" s="213"/>
      <c r="P1607" s="214"/>
      <c r="Q1607" s="214"/>
      <c r="R1607" s="214"/>
      <c r="S1607" s="215"/>
      <c r="T1607" s="215"/>
    </row>
    <row r="1608" spans="2:20" ht="14.15" customHeight="1">
      <c r="B1608" s="207"/>
      <c r="C1608" s="207"/>
      <c r="D1608" s="208"/>
      <c r="E1608" s="209"/>
      <c r="F1608" s="210"/>
      <c r="G1608" s="210"/>
      <c r="H1608" s="9"/>
      <c r="I1608" s="211"/>
      <c r="J1608" s="455"/>
      <c r="K1608" s="455"/>
      <c r="L1608" s="212"/>
      <c r="M1608" s="212"/>
      <c r="N1608" s="213"/>
      <c r="O1608" s="213"/>
      <c r="P1608" s="214"/>
      <c r="Q1608" s="214"/>
      <c r="R1608" s="214"/>
      <c r="S1608" s="215"/>
      <c r="T1608" s="215"/>
    </row>
    <row r="1609" spans="2:20" ht="14.15" customHeight="1">
      <c r="B1609" s="207"/>
      <c r="C1609" s="207"/>
      <c r="D1609" s="208"/>
      <c r="E1609" s="209"/>
      <c r="F1609" s="210"/>
      <c r="G1609" s="210"/>
      <c r="H1609" s="9"/>
      <c r="I1609" s="211"/>
      <c r="J1609" s="455"/>
      <c r="K1609" s="455"/>
      <c r="L1609" s="212"/>
      <c r="M1609" s="212"/>
      <c r="N1609" s="213"/>
      <c r="O1609" s="213"/>
      <c r="P1609" s="214"/>
      <c r="Q1609" s="214"/>
      <c r="R1609" s="214"/>
      <c r="S1609" s="215"/>
      <c r="T1609" s="215"/>
    </row>
    <row r="1610" spans="2:20" ht="14.15" customHeight="1">
      <c r="B1610" s="207"/>
      <c r="C1610" s="207"/>
      <c r="D1610" s="208"/>
      <c r="E1610" s="209"/>
      <c r="F1610" s="210"/>
      <c r="G1610" s="210"/>
      <c r="H1610" s="9"/>
      <c r="I1610" s="211"/>
      <c r="J1610" s="455"/>
      <c r="K1610" s="455"/>
      <c r="L1610" s="212"/>
      <c r="M1610" s="212"/>
      <c r="N1610" s="213"/>
      <c r="O1610" s="213"/>
      <c r="P1610" s="214"/>
      <c r="Q1610" s="214"/>
      <c r="R1610" s="214"/>
      <c r="S1610" s="215"/>
      <c r="T1610" s="215"/>
    </row>
    <row r="1611" spans="2:20" ht="14.15" customHeight="1">
      <c r="B1611" s="207"/>
      <c r="C1611" s="207"/>
      <c r="D1611" s="208"/>
      <c r="E1611" s="209"/>
      <c r="F1611" s="210"/>
      <c r="G1611" s="210"/>
      <c r="H1611" s="9"/>
      <c r="I1611" s="211"/>
      <c r="J1611" s="455"/>
      <c r="K1611" s="455"/>
      <c r="L1611" s="212"/>
      <c r="M1611" s="212"/>
      <c r="N1611" s="213"/>
      <c r="O1611" s="213"/>
      <c r="P1611" s="214"/>
      <c r="Q1611" s="214"/>
      <c r="R1611" s="214"/>
      <c r="S1611" s="215"/>
      <c r="T1611" s="215"/>
    </row>
    <row r="1612" spans="2:20" ht="14.15" customHeight="1">
      <c r="B1612" s="207"/>
      <c r="C1612" s="207"/>
      <c r="D1612" s="208"/>
      <c r="E1612" s="209"/>
      <c r="F1612" s="210"/>
      <c r="G1612" s="210"/>
      <c r="H1612" s="9"/>
      <c r="I1612" s="211"/>
      <c r="J1612" s="455"/>
      <c r="K1612" s="455"/>
      <c r="L1612" s="212"/>
      <c r="M1612" s="212"/>
      <c r="N1612" s="213"/>
      <c r="O1612" s="213"/>
      <c r="P1612" s="214"/>
      <c r="Q1612" s="214"/>
      <c r="R1612" s="214"/>
      <c r="S1612" s="215"/>
      <c r="T1612" s="215"/>
    </row>
    <row r="1613" spans="2:20" ht="14.15" customHeight="1">
      <c r="B1613" s="207"/>
      <c r="C1613" s="207"/>
      <c r="D1613" s="208"/>
      <c r="E1613" s="209"/>
      <c r="F1613" s="210"/>
      <c r="G1613" s="210"/>
      <c r="H1613" s="9"/>
      <c r="I1613" s="211"/>
      <c r="J1613" s="455"/>
      <c r="K1613" s="455"/>
      <c r="L1613" s="212"/>
      <c r="M1613" s="212"/>
      <c r="N1613" s="213"/>
      <c r="O1613" s="213"/>
      <c r="P1613" s="214"/>
      <c r="Q1613" s="214"/>
      <c r="R1613" s="214"/>
      <c r="S1613" s="215"/>
      <c r="T1613" s="215"/>
    </row>
    <row r="1614" spans="2:20" ht="14.15" customHeight="1">
      <c r="B1614" s="207"/>
      <c r="C1614" s="207"/>
      <c r="D1614" s="208"/>
      <c r="E1614" s="209"/>
      <c r="F1614" s="210"/>
      <c r="G1614" s="210"/>
      <c r="H1614" s="9"/>
      <c r="I1614" s="211"/>
      <c r="J1614" s="455"/>
      <c r="K1614" s="455"/>
      <c r="L1614" s="212"/>
      <c r="M1614" s="212"/>
      <c r="N1614" s="213"/>
      <c r="O1614" s="213"/>
      <c r="P1614" s="214"/>
      <c r="Q1614" s="214"/>
      <c r="R1614" s="214"/>
      <c r="S1614" s="215"/>
      <c r="T1614" s="215"/>
    </row>
    <row r="1615" spans="2:20" ht="14.15" customHeight="1">
      <c r="B1615" s="207"/>
      <c r="C1615" s="207"/>
      <c r="D1615" s="208"/>
      <c r="E1615" s="209"/>
      <c r="F1615" s="210"/>
      <c r="G1615" s="210"/>
      <c r="H1615" s="9"/>
      <c r="I1615" s="211"/>
      <c r="J1615" s="455"/>
      <c r="K1615" s="455"/>
      <c r="L1615" s="212"/>
      <c r="M1615" s="212"/>
      <c r="N1615" s="213"/>
      <c r="O1615" s="213"/>
      <c r="P1615" s="214"/>
      <c r="Q1615" s="214"/>
      <c r="R1615" s="214"/>
      <c r="S1615" s="215"/>
      <c r="T1615" s="215"/>
    </row>
    <row r="1616" spans="2:20" ht="14.15" customHeight="1">
      <c r="B1616" s="207"/>
      <c r="C1616" s="207"/>
      <c r="D1616" s="208"/>
      <c r="E1616" s="209"/>
      <c r="F1616" s="210"/>
      <c r="G1616" s="210"/>
      <c r="H1616" s="9"/>
      <c r="I1616" s="211"/>
      <c r="J1616" s="455"/>
      <c r="K1616" s="455"/>
      <c r="L1616" s="212"/>
      <c r="M1616" s="212"/>
      <c r="N1616" s="213"/>
      <c r="O1616" s="213"/>
      <c r="P1616" s="214"/>
      <c r="Q1616" s="214"/>
      <c r="R1616" s="214"/>
      <c r="S1616" s="215"/>
      <c r="T1616" s="215"/>
    </row>
    <row r="1617" spans="2:20" ht="14.15" customHeight="1">
      <c r="B1617" s="207"/>
      <c r="C1617" s="207"/>
      <c r="D1617" s="208"/>
      <c r="E1617" s="209"/>
      <c r="F1617" s="210"/>
      <c r="G1617" s="210"/>
      <c r="H1617" s="9"/>
      <c r="I1617" s="211"/>
      <c r="J1617" s="455"/>
      <c r="K1617" s="455"/>
      <c r="L1617" s="212"/>
      <c r="M1617" s="212"/>
      <c r="N1617" s="213"/>
      <c r="O1617" s="213"/>
      <c r="P1617" s="214"/>
      <c r="Q1617" s="214"/>
      <c r="R1617" s="214"/>
      <c r="S1617" s="215"/>
      <c r="T1617" s="215"/>
    </row>
    <row r="1618" spans="2:20" ht="14.15" customHeight="1">
      <c r="B1618" s="207"/>
      <c r="C1618" s="207"/>
      <c r="D1618" s="208"/>
      <c r="E1618" s="209"/>
      <c r="F1618" s="210"/>
      <c r="G1618" s="210"/>
      <c r="H1618" s="9"/>
      <c r="I1618" s="211"/>
      <c r="J1618" s="455"/>
      <c r="K1618" s="455"/>
      <c r="L1618" s="212"/>
      <c r="M1618" s="212"/>
      <c r="N1618" s="213"/>
      <c r="O1618" s="213"/>
      <c r="P1618" s="214"/>
      <c r="Q1618" s="214"/>
      <c r="R1618" s="214"/>
      <c r="S1618" s="215"/>
      <c r="T1618" s="215"/>
    </row>
    <row r="1619" spans="2:20" ht="14.15" customHeight="1">
      <c r="B1619" s="207"/>
      <c r="C1619" s="207"/>
      <c r="D1619" s="208"/>
      <c r="E1619" s="209"/>
      <c r="F1619" s="210"/>
      <c r="G1619" s="210"/>
      <c r="H1619" s="9"/>
      <c r="I1619" s="211"/>
      <c r="J1619" s="455"/>
      <c r="K1619" s="455"/>
      <c r="L1619" s="212"/>
      <c r="M1619" s="212"/>
      <c r="N1619" s="213"/>
      <c r="O1619" s="213"/>
      <c r="P1619" s="214"/>
      <c r="Q1619" s="214"/>
      <c r="R1619" s="214"/>
      <c r="S1619" s="215"/>
      <c r="T1619" s="215"/>
    </row>
    <row r="1620" spans="2:20" ht="14.15" customHeight="1">
      <c r="B1620" s="207"/>
      <c r="C1620" s="207"/>
      <c r="D1620" s="208"/>
      <c r="E1620" s="209"/>
      <c r="F1620" s="210"/>
      <c r="G1620" s="210"/>
      <c r="H1620" s="9"/>
      <c r="I1620" s="211"/>
      <c r="J1620" s="455"/>
      <c r="K1620" s="455"/>
      <c r="L1620" s="212"/>
      <c r="M1620" s="212"/>
      <c r="N1620" s="213"/>
      <c r="O1620" s="213"/>
      <c r="P1620" s="214"/>
      <c r="Q1620" s="214"/>
      <c r="R1620" s="214"/>
      <c r="S1620" s="215"/>
      <c r="T1620" s="215"/>
    </row>
    <row r="1621" spans="2:20" ht="14.15" customHeight="1">
      <c r="B1621" s="207"/>
      <c r="C1621" s="207"/>
      <c r="D1621" s="208"/>
      <c r="E1621" s="209"/>
      <c r="F1621" s="210"/>
      <c r="G1621" s="210"/>
      <c r="H1621" s="9"/>
      <c r="I1621" s="211"/>
      <c r="J1621" s="455"/>
      <c r="K1621" s="455"/>
      <c r="L1621" s="212"/>
      <c r="M1621" s="212"/>
      <c r="N1621" s="213"/>
      <c r="O1621" s="213"/>
      <c r="P1621" s="214"/>
      <c r="Q1621" s="214"/>
      <c r="R1621" s="214"/>
      <c r="S1621" s="215"/>
      <c r="T1621" s="215"/>
    </row>
    <row r="1622" spans="2:20" ht="14.15" customHeight="1">
      <c r="B1622" s="207"/>
      <c r="C1622" s="207"/>
      <c r="D1622" s="208"/>
      <c r="E1622" s="209"/>
      <c r="F1622" s="210"/>
      <c r="G1622" s="210"/>
      <c r="H1622" s="9"/>
      <c r="I1622" s="211"/>
      <c r="J1622" s="455"/>
      <c r="K1622" s="455"/>
      <c r="L1622" s="212"/>
      <c r="M1622" s="212"/>
      <c r="N1622" s="213"/>
      <c r="O1622" s="213"/>
      <c r="P1622" s="214"/>
      <c r="Q1622" s="214"/>
      <c r="R1622" s="214"/>
      <c r="S1622" s="215"/>
      <c r="T1622" s="215"/>
    </row>
    <row r="1623" spans="2:20" ht="14.15" customHeight="1">
      <c r="B1623" s="207"/>
      <c r="C1623" s="207"/>
      <c r="D1623" s="208"/>
      <c r="E1623" s="209"/>
      <c r="F1623" s="210"/>
      <c r="G1623" s="210"/>
      <c r="H1623" s="9"/>
      <c r="I1623" s="211"/>
      <c r="J1623" s="455"/>
      <c r="K1623" s="455"/>
      <c r="L1623" s="212"/>
      <c r="M1623" s="212"/>
      <c r="N1623" s="213"/>
      <c r="O1623" s="213"/>
      <c r="P1623" s="214"/>
      <c r="Q1623" s="214"/>
      <c r="R1623" s="214"/>
      <c r="S1623" s="215"/>
      <c r="T1623" s="215"/>
    </row>
    <row r="1624" spans="2:20" ht="14.15" customHeight="1">
      <c r="B1624" s="207"/>
      <c r="C1624" s="207"/>
      <c r="D1624" s="208"/>
      <c r="E1624" s="209"/>
      <c r="F1624" s="210"/>
      <c r="G1624" s="210"/>
      <c r="H1624" s="9"/>
      <c r="I1624" s="211"/>
      <c r="J1624" s="455"/>
      <c r="K1624" s="455"/>
      <c r="L1624" s="212"/>
      <c r="M1624" s="212"/>
      <c r="N1624" s="213"/>
      <c r="O1624" s="213"/>
      <c r="P1624" s="214"/>
      <c r="Q1624" s="214"/>
      <c r="R1624" s="214"/>
      <c r="S1624" s="215"/>
      <c r="T1624" s="215"/>
    </row>
    <row r="1625" spans="2:20" ht="14.15" customHeight="1">
      <c r="B1625" s="207"/>
      <c r="C1625" s="207"/>
      <c r="D1625" s="208"/>
      <c r="E1625" s="209"/>
      <c r="F1625" s="210"/>
      <c r="G1625" s="210"/>
      <c r="H1625" s="9"/>
      <c r="I1625" s="211"/>
      <c r="J1625" s="455"/>
      <c r="K1625" s="455"/>
      <c r="L1625" s="212"/>
      <c r="M1625" s="212"/>
      <c r="N1625" s="213"/>
      <c r="O1625" s="213"/>
      <c r="P1625" s="214"/>
      <c r="Q1625" s="214"/>
      <c r="R1625" s="214"/>
      <c r="S1625" s="215"/>
      <c r="T1625" s="215"/>
    </row>
    <row r="1626" spans="2:20" ht="14.15" customHeight="1">
      <c r="B1626" s="207"/>
      <c r="C1626" s="207"/>
      <c r="D1626" s="208"/>
      <c r="E1626" s="209"/>
      <c r="F1626" s="210"/>
      <c r="G1626" s="210"/>
      <c r="H1626" s="9"/>
      <c r="I1626" s="211"/>
      <c r="J1626" s="455"/>
      <c r="K1626" s="455"/>
      <c r="L1626" s="212"/>
      <c r="M1626" s="212"/>
      <c r="N1626" s="213"/>
      <c r="O1626" s="213"/>
      <c r="P1626" s="214"/>
      <c r="Q1626" s="214"/>
      <c r="R1626" s="214"/>
      <c r="S1626" s="215"/>
      <c r="T1626" s="215"/>
    </row>
    <row r="1627" spans="2:20" ht="14.15" customHeight="1">
      <c r="B1627" s="207"/>
      <c r="C1627" s="207"/>
      <c r="D1627" s="208"/>
      <c r="E1627" s="209"/>
      <c r="F1627" s="210"/>
      <c r="G1627" s="210"/>
      <c r="H1627" s="9"/>
      <c r="I1627" s="211"/>
      <c r="J1627" s="455"/>
      <c r="K1627" s="455"/>
      <c r="L1627" s="212"/>
      <c r="M1627" s="212"/>
      <c r="N1627" s="213"/>
      <c r="O1627" s="213"/>
      <c r="P1627" s="214"/>
      <c r="Q1627" s="214"/>
      <c r="R1627" s="214"/>
      <c r="S1627" s="215"/>
      <c r="T1627" s="215"/>
    </row>
    <row r="1628" spans="2:20" ht="14.15" customHeight="1">
      <c r="B1628" s="207"/>
      <c r="C1628" s="207"/>
      <c r="D1628" s="208"/>
      <c r="E1628" s="209"/>
      <c r="F1628" s="210"/>
      <c r="G1628" s="210"/>
      <c r="H1628" s="9"/>
      <c r="I1628" s="211"/>
      <c r="J1628" s="455"/>
      <c r="K1628" s="455"/>
      <c r="L1628" s="212"/>
      <c r="M1628" s="212"/>
      <c r="N1628" s="213"/>
      <c r="O1628" s="213"/>
      <c r="P1628" s="214"/>
      <c r="Q1628" s="214"/>
      <c r="R1628" s="214"/>
      <c r="S1628" s="215"/>
      <c r="T1628" s="215"/>
    </row>
    <row r="1629" spans="2:20" ht="14.15" customHeight="1">
      <c r="B1629" s="207"/>
      <c r="C1629" s="207"/>
      <c r="D1629" s="208"/>
      <c r="E1629" s="209"/>
      <c r="F1629" s="210"/>
      <c r="G1629" s="210"/>
      <c r="H1629" s="9"/>
      <c r="I1629" s="211"/>
      <c r="J1629" s="455"/>
      <c r="K1629" s="455"/>
      <c r="L1629" s="212"/>
      <c r="M1629" s="212"/>
      <c r="N1629" s="213"/>
      <c r="O1629" s="213"/>
      <c r="P1629" s="214"/>
      <c r="Q1629" s="214"/>
      <c r="R1629" s="214"/>
      <c r="S1629" s="215"/>
      <c r="T1629" s="215"/>
    </row>
    <row r="1630" spans="2:20" ht="14.15" customHeight="1">
      <c r="B1630" s="207"/>
      <c r="C1630" s="207"/>
      <c r="D1630" s="208"/>
      <c r="E1630" s="209"/>
      <c r="F1630" s="210"/>
      <c r="G1630" s="210"/>
      <c r="H1630" s="9"/>
      <c r="I1630" s="211"/>
      <c r="J1630" s="455"/>
      <c r="K1630" s="455"/>
      <c r="L1630" s="212"/>
      <c r="M1630" s="212"/>
      <c r="N1630" s="213"/>
      <c r="O1630" s="213"/>
      <c r="P1630" s="214"/>
      <c r="Q1630" s="214"/>
      <c r="R1630" s="214"/>
      <c r="S1630" s="215"/>
      <c r="T1630" s="215"/>
    </row>
    <row r="1631" spans="2:20" ht="14.15" customHeight="1">
      <c r="B1631" s="207"/>
      <c r="C1631" s="207"/>
      <c r="D1631" s="208"/>
      <c r="E1631" s="209"/>
      <c r="F1631" s="210"/>
      <c r="G1631" s="210"/>
      <c r="H1631" s="9"/>
      <c r="I1631" s="211"/>
      <c r="J1631" s="455"/>
      <c r="K1631" s="455"/>
      <c r="L1631" s="212"/>
      <c r="M1631" s="212"/>
      <c r="N1631" s="213"/>
      <c r="O1631" s="213"/>
      <c r="P1631" s="214"/>
      <c r="Q1631" s="214"/>
      <c r="R1631" s="214"/>
      <c r="S1631" s="215"/>
      <c r="T1631" s="215"/>
    </row>
    <row r="1632" spans="2:20" ht="14.15" customHeight="1">
      <c r="B1632" s="207"/>
      <c r="C1632" s="207"/>
      <c r="D1632" s="208"/>
      <c r="E1632" s="209"/>
      <c r="F1632" s="210"/>
      <c r="G1632" s="210"/>
      <c r="H1632" s="9"/>
      <c r="I1632" s="211"/>
      <c r="J1632" s="455"/>
      <c r="K1632" s="455"/>
      <c r="L1632" s="212"/>
      <c r="M1632" s="212"/>
      <c r="N1632" s="213"/>
      <c r="O1632" s="213"/>
      <c r="P1632" s="214"/>
      <c r="Q1632" s="214"/>
      <c r="R1632" s="214"/>
      <c r="S1632" s="215"/>
      <c r="T1632" s="215"/>
    </row>
    <row r="1633" spans="2:20" ht="14.15" customHeight="1">
      <c r="B1633" s="207"/>
      <c r="C1633" s="207"/>
      <c r="D1633" s="208"/>
      <c r="E1633" s="209"/>
      <c r="F1633" s="210"/>
      <c r="G1633" s="210"/>
      <c r="H1633" s="9"/>
      <c r="I1633" s="211"/>
      <c r="J1633" s="455"/>
      <c r="K1633" s="455"/>
      <c r="L1633" s="212"/>
      <c r="M1633" s="212"/>
      <c r="N1633" s="213"/>
      <c r="O1633" s="213"/>
      <c r="P1633" s="214"/>
      <c r="Q1633" s="214"/>
      <c r="R1633" s="214"/>
      <c r="S1633" s="215"/>
      <c r="T1633" s="215"/>
    </row>
    <row r="1634" spans="2:20" ht="14.15" customHeight="1">
      <c r="B1634" s="207"/>
      <c r="C1634" s="207"/>
      <c r="D1634" s="208"/>
      <c r="E1634" s="209"/>
      <c r="F1634" s="210"/>
      <c r="G1634" s="210"/>
      <c r="H1634" s="9"/>
      <c r="I1634" s="211"/>
      <c r="J1634" s="455"/>
      <c r="K1634" s="455"/>
      <c r="L1634" s="212"/>
      <c r="M1634" s="212"/>
      <c r="N1634" s="213"/>
      <c r="O1634" s="213"/>
      <c r="P1634" s="214"/>
      <c r="Q1634" s="214"/>
      <c r="R1634" s="214"/>
      <c r="S1634" s="215"/>
      <c r="T1634" s="215"/>
    </row>
    <row r="1635" spans="2:20" ht="14.15" customHeight="1">
      <c r="B1635" s="207"/>
      <c r="C1635" s="207"/>
      <c r="D1635" s="208"/>
      <c r="E1635" s="209"/>
      <c r="F1635" s="210"/>
      <c r="G1635" s="210"/>
      <c r="H1635" s="9"/>
      <c r="I1635" s="211"/>
      <c r="J1635" s="455"/>
      <c r="K1635" s="455"/>
      <c r="L1635" s="212"/>
      <c r="M1635" s="212"/>
      <c r="N1635" s="213"/>
      <c r="O1635" s="213"/>
      <c r="P1635" s="214"/>
      <c r="Q1635" s="214"/>
      <c r="R1635" s="214"/>
      <c r="S1635" s="215"/>
      <c r="T1635" s="215"/>
    </row>
    <row r="1636" spans="2:20" ht="14.15" customHeight="1">
      <c r="B1636" s="207"/>
      <c r="C1636" s="207"/>
      <c r="D1636" s="208"/>
      <c r="E1636" s="209"/>
      <c r="F1636" s="210"/>
      <c r="G1636" s="210"/>
      <c r="H1636" s="9"/>
      <c r="I1636" s="211"/>
      <c r="J1636" s="455"/>
      <c r="K1636" s="455"/>
      <c r="L1636" s="212"/>
      <c r="M1636" s="212"/>
      <c r="N1636" s="213"/>
      <c r="O1636" s="213"/>
      <c r="P1636" s="214"/>
      <c r="Q1636" s="214"/>
      <c r="R1636" s="214"/>
      <c r="S1636" s="215"/>
      <c r="T1636" s="215"/>
    </row>
    <row r="1637" spans="2:20" ht="14.15" customHeight="1">
      <c r="B1637" s="207"/>
      <c r="C1637" s="207"/>
      <c r="D1637" s="208"/>
      <c r="E1637" s="209"/>
      <c r="F1637" s="210"/>
      <c r="G1637" s="210"/>
      <c r="H1637" s="9"/>
      <c r="I1637" s="211"/>
      <c r="J1637" s="455"/>
      <c r="K1637" s="455"/>
      <c r="L1637" s="212"/>
      <c r="M1637" s="212"/>
      <c r="N1637" s="213"/>
      <c r="O1637" s="213"/>
      <c r="P1637" s="214"/>
      <c r="Q1637" s="214"/>
      <c r="R1637" s="214"/>
      <c r="S1637" s="215"/>
      <c r="T1637" s="215"/>
    </row>
    <row r="1638" spans="2:20" ht="14.15" customHeight="1">
      <c r="B1638" s="207"/>
      <c r="C1638" s="207"/>
      <c r="D1638" s="208"/>
      <c r="E1638" s="209"/>
      <c r="F1638" s="210"/>
      <c r="G1638" s="210"/>
      <c r="H1638" s="9"/>
      <c r="I1638" s="211"/>
      <c r="J1638" s="455"/>
      <c r="K1638" s="455"/>
      <c r="L1638" s="212"/>
      <c r="M1638" s="212"/>
      <c r="N1638" s="213"/>
      <c r="O1638" s="213"/>
      <c r="P1638" s="214"/>
      <c r="Q1638" s="214"/>
      <c r="R1638" s="214"/>
      <c r="S1638" s="215"/>
      <c r="T1638" s="215"/>
    </row>
    <row r="1639" spans="2:20" ht="14.15" customHeight="1">
      <c r="B1639" s="207"/>
      <c r="C1639" s="207"/>
      <c r="D1639" s="208"/>
      <c r="E1639" s="209"/>
      <c r="F1639" s="210"/>
      <c r="G1639" s="210"/>
      <c r="H1639" s="9"/>
      <c r="I1639" s="211"/>
      <c r="J1639" s="455"/>
      <c r="K1639" s="455"/>
      <c r="L1639" s="212"/>
      <c r="M1639" s="212"/>
      <c r="N1639" s="213"/>
      <c r="O1639" s="213"/>
      <c r="P1639" s="214"/>
      <c r="Q1639" s="214"/>
      <c r="R1639" s="214"/>
      <c r="S1639" s="215"/>
      <c r="T1639" s="215"/>
    </row>
    <row r="1640" spans="2:20" ht="14.15" customHeight="1">
      <c r="B1640" s="207"/>
      <c r="C1640" s="207"/>
      <c r="D1640" s="208"/>
      <c r="E1640" s="209"/>
      <c r="F1640" s="210"/>
      <c r="G1640" s="210"/>
      <c r="H1640" s="9"/>
      <c r="I1640" s="211"/>
      <c r="J1640" s="455"/>
      <c r="K1640" s="455"/>
      <c r="L1640" s="212"/>
      <c r="M1640" s="212"/>
      <c r="N1640" s="213"/>
      <c r="O1640" s="213"/>
      <c r="P1640" s="214"/>
      <c r="Q1640" s="214"/>
      <c r="R1640" s="214"/>
      <c r="S1640" s="215"/>
      <c r="T1640" s="215"/>
    </row>
    <row r="1641" spans="2:20" ht="14.15" customHeight="1">
      <c r="B1641" s="207"/>
      <c r="C1641" s="207"/>
      <c r="D1641" s="208"/>
      <c r="E1641" s="209"/>
      <c r="F1641" s="210"/>
      <c r="G1641" s="210"/>
      <c r="H1641" s="9"/>
      <c r="I1641" s="211"/>
      <c r="J1641" s="455"/>
      <c r="K1641" s="455"/>
      <c r="L1641" s="212"/>
      <c r="M1641" s="212"/>
      <c r="N1641" s="213"/>
      <c r="O1641" s="213"/>
      <c r="P1641" s="214"/>
      <c r="Q1641" s="214"/>
      <c r="R1641" s="214"/>
      <c r="S1641" s="215"/>
      <c r="T1641" s="215"/>
    </row>
    <row r="1642" spans="2:20" ht="14.15" customHeight="1">
      <c r="B1642" s="207"/>
      <c r="C1642" s="207"/>
      <c r="D1642" s="208"/>
      <c r="E1642" s="209"/>
      <c r="F1642" s="210"/>
      <c r="G1642" s="210"/>
      <c r="H1642" s="9"/>
      <c r="I1642" s="211"/>
      <c r="J1642" s="455"/>
      <c r="K1642" s="455"/>
      <c r="L1642" s="212"/>
      <c r="M1642" s="212"/>
      <c r="N1642" s="213"/>
      <c r="O1642" s="213"/>
      <c r="P1642" s="214"/>
      <c r="Q1642" s="214"/>
      <c r="R1642" s="214"/>
      <c r="S1642" s="215"/>
      <c r="T1642" s="215"/>
    </row>
    <row r="1643" spans="2:20" ht="14.15" customHeight="1">
      <c r="B1643" s="207"/>
      <c r="C1643" s="207"/>
      <c r="D1643" s="208"/>
      <c r="E1643" s="209"/>
      <c r="F1643" s="210"/>
      <c r="G1643" s="210"/>
      <c r="H1643" s="9"/>
      <c r="I1643" s="211"/>
      <c r="J1643" s="455"/>
      <c r="K1643" s="455"/>
      <c r="L1643" s="212"/>
      <c r="M1643" s="212"/>
      <c r="N1643" s="213"/>
      <c r="O1643" s="213"/>
      <c r="P1643" s="214"/>
      <c r="Q1643" s="214"/>
      <c r="R1643" s="214"/>
      <c r="S1643" s="215"/>
      <c r="T1643" s="215"/>
    </row>
    <row r="1644" spans="2:20" ht="14.15" customHeight="1">
      <c r="B1644" s="207"/>
      <c r="C1644" s="207"/>
      <c r="D1644" s="208"/>
      <c r="E1644" s="209"/>
      <c r="F1644" s="210"/>
      <c r="G1644" s="210"/>
      <c r="H1644" s="9"/>
      <c r="I1644" s="211"/>
      <c r="J1644" s="455"/>
      <c r="K1644" s="455"/>
      <c r="L1644" s="212"/>
      <c r="M1644" s="212"/>
      <c r="N1644" s="213"/>
      <c r="O1644" s="213"/>
      <c r="P1644" s="214"/>
      <c r="Q1644" s="214"/>
      <c r="R1644" s="214"/>
      <c r="S1644" s="215"/>
      <c r="T1644" s="215"/>
    </row>
    <row r="1645" spans="2:20" ht="14.15" customHeight="1">
      <c r="B1645" s="207"/>
      <c r="C1645" s="207"/>
      <c r="D1645" s="208"/>
      <c r="E1645" s="209"/>
      <c r="F1645" s="210"/>
      <c r="G1645" s="210"/>
      <c r="H1645" s="9"/>
      <c r="I1645" s="211"/>
      <c r="J1645" s="455"/>
      <c r="K1645" s="455"/>
      <c r="L1645" s="212"/>
      <c r="M1645" s="212"/>
      <c r="N1645" s="213"/>
      <c r="O1645" s="213"/>
      <c r="P1645" s="214"/>
      <c r="Q1645" s="214"/>
      <c r="R1645" s="214"/>
      <c r="S1645" s="215"/>
      <c r="T1645" s="215"/>
    </row>
    <row r="1646" spans="2:20" ht="14.15" customHeight="1">
      <c r="B1646" s="207"/>
      <c r="C1646" s="207"/>
      <c r="D1646" s="208"/>
      <c r="E1646" s="209"/>
      <c r="F1646" s="210"/>
      <c r="G1646" s="210"/>
      <c r="H1646" s="9"/>
      <c r="I1646" s="211"/>
      <c r="J1646" s="455"/>
      <c r="K1646" s="455"/>
      <c r="L1646" s="212"/>
      <c r="M1646" s="212"/>
      <c r="N1646" s="213"/>
      <c r="O1646" s="213"/>
      <c r="P1646" s="214"/>
      <c r="Q1646" s="214"/>
      <c r="R1646" s="214"/>
      <c r="S1646" s="215"/>
      <c r="T1646" s="215"/>
    </row>
    <row r="1647" spans="2:20" ht="14.15" customHeight="1">
      <c r="B1647" s="207"/>
      <c r="C1647" s="207"/>
      <c r="D1647" s="208"/>
      <c r="E1647" s="209"/>
      <c r="F1647" s="210"/>
      <c r="G1647" s="210"/>
      <c r="H1647" s="9"/>
      <c r="I1647" s="211"/>
      <c r="J1647" s="455"/>
      <c r="K1647" s="455"/>
      <c r="L1647" s="212"/>
      <c r="M1647" s="212"/>
      <c r="N1647" s="213"/>
      <c r="O1647" s="213"/>
      <c r="P1647" s="214"/>
      <c r="Q1647" s="214"/>
      <c r="R1647" s="214"/>
      <c r="S1647" s="215"/>
      <c r="T1647" s="215"/>
    </row>
    <row r="1648" spans="2:20" ht="14.15" customHeight="1">
      <c r="B1648" s="207"/>
      <c r="C1648" s="207"/>
      <c r="D1648" s="208"/>
      <c r="E1648" s="209"/>
      <c r="F1648" s="210"/>
      <c r="G1648" s="210"/>
      <c r="H1648" s="9"/>
      <c r="I1648" s="211"/>
      <c r="J1648" s="455"/>
      <c r="K1648" s="455"/>
      <c r="L1648" s="212"/>
      <c r="M1648" s="212"/>
      <c r="N1648" s="213"/>
      <c r="O1648" s="213"/>
      <c r="P1648" s="214"/>
      <c r="Q1648" s="214"/>
      <c r="R1648" s="214"/>
      <c r="S1648" s="215"/>
      <c r="T1648" s="215"/>
    </row>
    <row r="1649" spans="2:20" ht="14.15" customHeight="1">
      <c r="B1649" s="207"/>
      <c r="C1649" s="207"/>
      <c r="D1649" s="208"/>
      <c r="E1649" s="209"/>
      <c r="F1649" s="210"/>
      <c r="G1649" s="210"/>
      <c r="H1649" s="9"/>
      <c r="I1649" s="211"/>
      <c r="J1649" s="455"/>
      <c r="K1649" s="455"/>
      <c r="L1649" s="212"/>
      <c r="M1649" s="212"/>
      <c r="N1649" s="213"/>
      <c r="O1649" s="213"/>
      <c r="P1649" s="214"/>
      <c r="Q1649" s="214"/>
      <c r="R1649" s="214"/>
      <c r="S1649" s="215"/>
      <c r="T1649" s="215"/>
    </row>
    <row r="1650" spans="2:20" ht="14.15" customHeight="1">
      <c r="B1650" s="207"/>
      <c r="C1650" s="207"/>
      <c r="D1650" s="208"/>
      <c r="E1650" s="209"/>
      <c r="F1650" s="210"/>
      <c r="G1650" s="210"/>
      <c r="H1650" s="9"/>
      <c r="I1650" s="211"/>
      <c r="J1650" s="455"/>
      <c r="K1650" s="455"/>
      <c r="L1650" s="212"/>
      <c r="M1650" s="212"/>
      <c r="N1650" s="213"/>
      <c r="O1650" s="213"/>
      <c r="P1650" s="214"/>
      <c r="Q1650" s="214"/>
      <c r="R1650" s="214"/>
      <c r="S1650" s="215"/>
      <c r="T1650" s="215"/>
    </row>
    <row r="1651" spans="2:20" ht="14.15" customHeight="1">
      <c r="B1651" s="207"/>
      <c r="C1651" s="207"/>
      <c r="D1651" s="208"/>
      <c r="E1651" s="209"/>
      <c r="F1651" s="210"/>
      <c r="G1651" s="210"/>
      <c r="H1651" s="9"/>
      <c r="I1651" s="211"/>
      <c r="J1651" s="455"/>
      <c r="K1651" s="455"/>
      <c r="L1651" s="212"/>
      <c r="M1651" s="212"/>
      <c r="N1651" s="213"/>
      <c r="O1651" s="213"/>
      <c r="P1651" s="214"/>
      <c r="Q1651" s="214"/>
      <c r="R1651" s="214"/>
      <c r="S1651" s="215"/>
      <c r="T1651" s="215"/>
    </row>
    <row r="1652" spans="2:20" ht="14.15" customHeight="1">
      <c r="B1652" s="207"/>
      <c r="C1652" s="207"/>
      <c r="D1652" s="208"/>
      <c r="E1652" s="209"/>
      <c r="F1652" s="210"/>
      <c r="G1652" s="210"/>
      <c r="H1652" s="9"/>
      <c r="I1652" s="211"/>
      <c r="J1652" s="455"/>
      <c r="K1652" s="455"/>
      <c r="L1652" s="212"/>
      <c r="M1652" s="212"/>
      <c r="N1652" s="213"/>
      <c r="O1652" s="213"/>
      <c r="P1652" s="214"/>
      <c r="Q1652" s="214"/>
      <c r="R1652" s="214"/>
      <c r="S1652" s="215"/>
      <c r="T1652" s="215"/>
    </row>
    <row r="1653" spans="2:20" ht="14.15" customHeight="1">
      <c r="B1653" s="207"/>
      <c r="C1653" s="207"/>
      <c r="D1653" s="208"/>
      <c r="E1653" s="209"/>
      <c r="F1653" s="210"/>
      <c r="G1653" s="210"/>
      <c r="H1653" s="9"/>
      <c r="I1653" s="211"/>
      <c r="J1653" s="455"/>
      <c r="K1653" s="455"/>
      <c r="L1653" s="212"/>
      <c r="M1653" s="212"/>
      <c r="N1653" s="213"/>
      <c r="O1653" s="213"/>
      <c r="P1653" s="214"/>
      <c r="Q1653" s="214"/>
      <c r="R1653" s="214"/>
      <c r="S1653" s="215"/>
      <c r="T1653" s="215"/>
    </row>
    <row r="1654" spans="2:20" ht="14.15" customHeight="1">
      <c r="B1654" s="207"/>
      <c r="C1654" s="207"/>
      <c r="D1654" s="208"/>
      <c r="E1654" s="209"/>
      <c r="F1654" s="210"/>
      <c r="G1654" s="210"/>
      <c r="H1654" s="9"/>
      <c r="I1654" s="211"/>
      <c r="J1654" s="455"/>
      <c r="K1654" s="455"/>
      <c r="L1654" s="212"/>
      <c r="M1654" s="212"/>
      <c r="N1654" s="213"/>
      <c r="O1654" s="213"/>
      <c r="P1654" s="214"/>
      <c r="Q1654" s="214"/>
      <c r="R1654" s="214"/>
      <c r="S1654" s="215"/>
      <c r="T1654" s="215"/>
    </row>
    <row r="1655" spans="2:20" ht="14.15" customHeight="1">
      <c r="B1655" s="207"/>
      <c r="C1655" s="207"/>
      <c r="D1655" s="208"/>
      <c r="E1655" s="209"/>
      <c r="F1655" s="210"/>
      <c r="G1655" s="210"/>
      <c r="H1655" s="9"/>
      <c r="I1655" s="211"/>
      <c r="J1655" s="455"/>
      <c r="K1655" s="455"/>
      <c r="L1655" s="212"/>
      <c r="M1655" s="212"/>
      <c r="N1655" s="213"/>
      <c r="O1655" s="213"/>
      <c r="P1655" s="214"/>
      <c r="Q1655" s="214"/>
      <c r="R1655" s="214"/>
      <c r="S1655" s="215"/>
      <c r="T1655" s="215"/>
    </row>
    <row r="1656" spans="2:20" ht="14.15" customHeight="1">
      <c r="B1656" s="207"/>
      <c r="C1656" s="207"/>
      <c r="D1656" s="208"/>
      <c r="E1656" s="209"/>
      <c r="F1656" s="210"/>
      <c r="G1656" s="210"/>
      <c r="H1656" s="9"/>
      <c r="I1656" s="211"/>
      <c r="J1656" s="455"/>
      <c r="K1656" s="455"/>
      <c r="L1656" s="212"/>
      <c r="M1656" s="212"/>
      <c r="N1656" s="213"/>
      <c r="O1656" s="213"/>
      <c r="P1656" s="214"/>
      <c r="Q1656" s="214"/>
      <c r="R1656" s="214"/>
      <c r="S1656" s="215"/>
      <c r="T1656" s="215"/>
    </row>
    <row r="1657" spans="2:20" ht="14.15" customHeight="1">
      <c r="B1657" s="207"/>
      <c r="C1657" s="207"/>
      <c r="D1657" s="208"/>
      <c r="E1657" s="209"/>
      <c r="F1657" s="210"/>
      <c r="G1657" s="210"/>
      <c r="H1657" s="9"/>
      <c r="I1657" s="211"/>
      <c r="J1657" s="455"/>
      <c r="K1657" s="455"/>
      <c r="L1657" s="212"/>
      <c r="M1657" s="212"/>
      <c r="N1657" s="213"/>
      <c r="O1657" s="213"/>
      <c r="P1657" s="214"/>
      <c r="Q1657" s="214"/>
      <c r="R1657" s="214"/>
      <c r="S1657" s="215"/>
      <c r="T1657" s="215"/>
    </row>
    <row r="1658" spans="2:20" ht="14.15" customHeight="1">
      <c r="B1658" s="207"/>
      <c r="C1658" s="207"/>
      <c r="D1658" s="208"/>
      <c r="E1658" s="209"/>
      <c r="F1658" s="210"/>
      <c r="G1658" s="210"/>
      <c r="H1658" s="9"/>
      <c r="I1658" s="211"/>
      <c r="J1658" s="455"/>
      <c r="K1658" s="455"/>
      <c r="L1658" s="212"/>
      <c r="M1658" s="212"/>
      <c r="N1658" s="213"/>
      <c r="O1658" s="213"/>
      <c r="P1658" s="214"/>
      <c r="Q1658" s="214"/>
      <c r="R1658" s="214"/>
      <c r="S1658" s="215"/>
      <c r="T1658" s="215"/>
    </row>
    <row r="1659" spans="2:20" ht="14.15" customHeight="1">
      <c r="B1659" s="207"/>
      <c r="C1659" s="207"/>
      <c r="D1659" s="208"/>
      <c r="E1659" s="209"/>
      <c r="F1659" s="210"/>
      <c r="G1659" s="210"/>
      <c r="H1659" s="9"/>
      <c r="I1659" s="211"/>
      <c r="J1659" s="455"/>
      <c r="K1659" s="455"/>
      <c r="L1659" s="212"/>
      <c r="M1659" s="212"/>
      <c r="N1659" s="213"/>
      <c r="O1659" s="213"/>
      <c r="P1659" s="214"/>
      <c r="Q1659" s="214"/>
      <c r="R1659" s="214"/>
      <c r="S1659" s="215"/>
      <c r="T1659" s="215"/>
    </row>
    <row r="1660" spans="2:20" ht="14.15" customHeight="1">
      <c r="B1660" s="207"/>
      <c r="C1660" s="207"/>
      <c r="D1660" s="208"/>
      <c r="E1660" s="209"/>
      <c r="F1660" s="210"/>
      <c r="G1660" s="210"/>
      <c r="H1660" s="9"/>
      <c r="I1660" s="211"/>
      <c r="J1660" s="455"/>
      <c r="K1660" s="455"/>
      <c r="L1660" s="212"/>
      <c r="M1660" s="212"/>
      <c r="N1660" s="213"/>
      <c r="O1660" s="213"/>
      <c r="P1660" s="214"/>
      <c r="Q1660" s="214"/>
      <c r="R1660" s="214"/>
      <c r="S1660" s="215"/>
      <c r="T1660" s="215"/>
    </row>
    <row r="1661" spans="2:20" ht="14.15" customHeight="1">
      <c r="B1661" s="207"/>
      <c r="C1661" s="207"/>
      <c r="D1661" s="208"/>
      <c r="E1661" s="209"/>
      <c r="F1661" s="210"/>
      <c r="G1661" s="210"/>
      <c r="H1661" s="9"/>
      <c r="I1661" s="211"/>
      <c r="J1661" s="455"/>
      <c r="K1661" s="455"/>
      <c r="L1661" s="212"/>
      <c r="M1661" s="212"/>
      <c r="N1661" s="213"/>
      <c r="O1661" s="213"/>
      <c r="P1661" s="214"/>
      <c r="Q1661" s="214"/>
      <c r="R1661" s="214"/>
      <c r="S1661" s="215"/>
      <c r="T1661" s="215"/>
    </row>
    <row r="1662" spans="2:20" ht="14.15" customHeight="1">
      <c r="B1662" s="207"/>
      <c r="C1662" s="207"/>
      <c r="D1662" s="208"/>
      <c r="E1662" s="209"/>
      <c r="F1662" s="210"/>
      <c r="G1662" s="210"/>
      <c r="H1662" s="9"/>
      <c r="I1662" s="211"/>
      <c r="J1662" s="455"/>
      <c r="K1662" s="455"/>
      <c r="L1662" s="212"/>
      <c r="M1662" s="212"/>
      <c r="N1662" s="213"/>
      <c r="O1662" s="213"/>
      <c r="P1662" s="214"/>
      <c r="Q1662" s="214"/>
      <c r="R1662" s="214"/>
      <c r="S1662" s="215"/>
      <c r="T1662" s="215"/>
    </row>
    <row r="1663" spans="2:20" ht="14.15" customHeight="1">
      <c r="B1663" s="207"/>
      <c r="C1663" s="207"/>
      <c r="D1663" s="208"/>
      <c r="E1663" s="209"/>
      <c r="F1663" s="210"/>
      <c r="G1663" s="210"/>
      <c r="H1663" s="9"/>
      <c r="I1663" s="211"/>
      <c r="J1663" s="455"/>
      <c r="K1663" s="455"/>
      <c r="L1663" s="212"/>
      <c r="M1663" s="212"/>
      <c r="N1663" s="213"/>
      <c r="O1663" s="213"/>
      <c r="P1663" s="214"/>
      <c r="Q1663" s="214"/>
      <c r="R1663" s="214"/>
      <c r="S1663" s="215"/>
      <c r="T1663" s="215"/>
    </row>
    <row r="1664" spans="2:20" ht="14.15" customHeight="1">
      <c r="B1664" s="207"/>
      <c r="C1664" s="207"/>
      <c r="D1664" s="208"/>
      <c r="E1664" s="209"/>
      <c r="F1664" s="210"/>
      <c r="G1664" s="210"/>
      <c r="H1664" s="9"/>
      <c r="I1664" s="211"/>
      <c r="J1664" s="455"/>
      <c r="K1664" s="455"/>
      <c r="L1664" s="212"/>
      <c r="M1664" s="212"/>
      <c r="N1664" s="213"/>
      <c r="O1664" s="213"/>
      <c r="P1664" s="214"/>
      <c r="Q1664" s="214"/>
      <c r="R1664" s="214"/>
      <c r="S1664" s="215"/>
      <c r="T1664" s="215"/>
    </row>
    <row r="1665" spans="2:20" ht="14.15" customHeight="1">
      <c r="B1665" s="207"/>
      <c r="C1665" s="207"/>
      <c r="D1665" s="208"/>
      <c r="E1665" s="209"/>
      <c r="F1665" s="210"/>
      <c r="G1665" s="210"/>
      <c r="H1665" s="9"/>
      <c r="I1665" s="211"/>
      <c r="J1665" s="455"/>
      <c r="K1665" s="455"/>
      <c r="L1665" s="212"/>
      <c r="M1665" s="212"/>
      <c r="N1665" s="213"/>
      <c r="O1665" s="213"/>
      <c r="P1665" s="214"/>
      <c r="Q1665" s="214"/>
      <c r="R1665" s="214"/>
      <c r="S1665" s="215"/>
      <c r="T1665" s="215"/>
    </row>
    <row r="1666" spans="2:20" ht="14.15" customHeight="1">
      <c r="B1666" s="207"/>
      <c r="C1666" s="207"/>
      <c r="D1666" s="208"/>
      <c r="E1666" s="209"/>
      <c r="F1666" s="210"/>
      <c r="G1666" s="210"/>
      <c r="H1666" s="9"/>
      <c r="I1666" s="211"/>
      <c r="J1666" s="455"/>
      <c r="K1666" s="455"/>
      <c r="L1666" s="212"/>
      <c r="M1666" s="212"/>
      <c r="N1666" s="213"/>
      <c r="O1666" s="213"/>
      <c r="P1666" s="214"/>
      <c r="Q1666" s="214"/>
      <c r="R1666" s="214"/>
      <c r="S1666" s="215"/>
      <c r="T1666" s="215"/>
    </row>
    <row r="1667" spans="2:20" ht="14.15" customHeight="1">
      <c r="B1667" s="207"/>
      <c r="C1667" s="207"/>
      <c r="D1667" s="208"/>
      <c r="E1667" s="209"/>
      <c r="F1667" s="210"/>
      <c r="G1667" s="210"/>
      <c r="H1667" s="9"/>
      <c r="I1667" s="211"/>
      <c r="J1667" s="455"/>
      <c r="K1667" s="455"/>
      <c r="L1667" s="212"/>
      <c r="M1667" s="212"/>
      <c r="N1667" s="213"/>
      <c r="O1667" s="213"/>
      <c r="P1667" s="214"/>
      <c r="Q1667" s="214"/>
      <c r="R1667" s="214"/>
      <c r="S1667" s="215"/>
      <c r="T1667" s="215"/>
    </row>
    <row r="1668" spans="2:20" ht="14.15" customHeight="1">
      <c r="B1668" s="207"/>
      <c r="C1668" s="207"/>
      <c r="D1668" s="208"/>
      <c r="E1668" s="209"/>
      <c r="F1668" s="210"/>
      <c r="G1668" s="210"/>
      <c r="H1668" s="9"/>
      <c r="I1668" s="211"/>
      <c r="J1668" s="455"/>
      <c r="K1668" s="455"/>
      <c r="L1668" s="212"/>
      <c r="M1668" s="212"/>
      <c r="N1668" s="213"/>
      <c r="O1668" s="213"/>
      <c r="P1668" s="214"/>
      <c r="Q1668" s="214"/>
      <c r="R1668" s="214"/>
      <c r="S1668" s="215"/>
      <c r="T1668" s="215"/>
    </row>
    <row r="1669" spans="2:20" ht="14.15" customHeight="1">
      <c r="B1669" s="207"/>
      <c r="C1669" s="207"/>
      <c r="D1669" s="208"/>
      <c r="E1669" s="209"/>
      <c r="F1669" s="210"/>
      <c r="G1669" s="210"/>
      <c r="H1669" s="9"/>
      <c r="I1669" s="211"/>
      <c r="J1669" s="455"/>
      <c r="K1669" s="455"/>
      <c r="L1669" s="212"/>
      <c r="M1669" s="212"/>
      <c r="N1669" s="213"/>
      <c r="O1669" s="213"/>
      <c r="P1669" s="214"/>
      <c r="Q1669" s="214"/>
      <c r="R1669" s="214"/>
      <c r="S1669" s="215"/>
      <c r="T1669" s="215"/>
    </row>
    <row r="1670" spans="2:20" ht="14.15" customHeight="1">
      <c r="B1670" s="207"/>
      <c r="C1670" s="207"/>
      <c r="D1670" s="208"/>
      <c r="E1670" s="209"/>
      <c r="F1670" s="210"/>
      <c r="G1670" s="210"/>
      <c r="H1670" s="9"/>
      <c r="I1670" s="211"/>
      <c r="J1670" s="455"/>
      <c r="K1670" s="455"/>
      <c r="L1670" s="212"/>
      <c r="M1670" s="212"/>
      <c r="N1670" s="213"/>
      <c r="O1670" s="213"/>
      <c r="P1670" s="214"/>
      <c r="Q1670" s="214"/>
      <c r="R1670" s="214"/>
      <c r="S1670" s="215"/>
      <c r="T1670" s="215"/>
    </row>
    <row r="1671" spans="2:20" ht="14.15" customHeight="1">
      <c r="B1671" s="207"/>
      <c r="C1671" s="207"/>
      <c r="D1671" s="208"/>
      <c r="E1671" s="209"/>
      <c r="F1671" s="210"/>
      <c r="G1671" s="210"/>
      <c r="H1671" s="9"/>
      <c r="I1671" s="211"/>
      <c r="J1671" s="455"/>
      <c r="K1671" s="455"/>
      <c r="L1671" s="212"/>
      <c r="M1671" s="212"/>
      <c r="N1671" s="213"/>
      <c r="O1671" s="213"/>
      <c r="P1671" s="214"/>
      <c r="Q1671" s="214"/>
      <c r="R1671" s="214"/>
      <c r="S1671" s="215"/>
      <c r="T1671" s="215"/>
    </row>
    <row r="1672" spans="2:20" ht="14.15" customHeight="1">
      <c r="B1672" s="207"/>
      <c r="C1672" s="207"/>
      <c r="D1672" s="208"/>
      <c r="E1672" s="209"/>
      <c r="F1672" s="210"/>
      <c r="G1672" s="210"/>
      <c r="H1672" s="9"/>
      <c r="I1672" s="211"/>
      <c r="J1672" s="455"/>
      <c r="K1672" s="455"/>
      <c r="L1672" s="212"/>
      <c r="M1672" s="212"/>
      <c r="N1672" s="213"/>
      <c r="O1672" s="213"/>
      <c r="P1672" s="214"/>
      <c r="Q1672" s="214"/>
      <c r="R1672" s="214"/>
      <c r="S1672" s="215"/>
      <c r="T1672" s="215"/>
    </row>
    <row r="1673" spans="2:20" ht="14.15" customHeight="1">
      <c r="B1673" s="207"/>
      <c r="C1673" s="207"/>
      <c r="D1673" s="208"/>
      <c r="E1673" s="209"/>
      <c r="F1673" s="210"/>
      <c r="G1673" s="210"/>
      <c r="H1673" s="9"/>
      <c r="I1673" s="211"/>
      <c r="J1673" s="455"/>
      <c r="K1673" s="455"/>
      <c r="L1673" s="212"/>
      <c r="M1673" s="212"/>
      <c r="N1673" s="213"/>
      <c r="O1673" s="213"/>
      <c r="P1673" s="214"/>
      <c r="Q1673" s="214"/>
      <c r="R1673" s="214"/>
      <c r="S1673" s="215"/>
      <c r="T1673" s="215"/>
    </row>
    <row r="1674" spans="2:20" ht="14.15" customHeight="1">
      <c r="B1674" s="207"/>
      <c r="C1674" s="207"/>
      <c r="D1674" s="208"/>
      <c r="E1674" s="209"/>
      <c r="F1674" s="210"/>
      <c r="G1674" s="210"/>
      <c r="H1674" s="9"/>
      <c r="I1674" s="211"/>
      <c r="J1674" s="455"/>
      <c r="K1674" s="455"/>
      <c r="L1674" s="212"/>
      <c r="M1674" s="212"/>
      <c r="N1674" s="213"/>
      <c r="O1674" s="213"/>
      <c r="P1674" s="214"/>
      <c r="Q1674" s="214"/>
      <c r="R1674" s="214"/>
      <c r="S1674" s="215"/>
      <c r="T1674" s="215"/>
    </row>
    <row r="1675" spans="2:20" ht="14.15" customHeight="1">
      <c r="B1675" s="207"/>
      <c r="C1675" s="207"/>
      <c r="D1675" s="208"/>
      <c r="E1675" s="209"/>
      <c r="F1675" s="210"/>
      <c r="G1675" s="210"/>
      <c r="H1675" s="9"/>
      <c r="I1675" s="211"/>
      <c r="J1675" s="455"/>
      <c r="K1675" s="455"/>
      <c r="L1675" s="212"/>
      <c r="M1675" s="212"/>
      <c r="N1675" s="213"/>
      <c r="O1675" s="213"/>
      <c r="P1675" s="214"/>
      <c r="Q1675" s="214"/>
      <c r="R1675" s="214"/>
      <c r="S1675" s="215"/>
      <c r="T1675" s="215"/>
    </row>
    <row r="1676" spans="2:20" ht="14.15" customHeight="1">
      <c r="B1676" s="207"/>
      <c r="C1676" s="207"/>
      <c r="D1676" s="208"/>
      <c r="E1676" s="209"/>
      <c r="F1676" s="210"/>
      <c r="G1676" s="210"/>
      <c r="H1676" s="9"/>
      <c r="I1676" s="211"/>
      <c r="J1676" s="455"/>
      <c r="K1676" s="455"/>
      <c r="L1676" s="212"/>
      <c r="M1676" s="212"/>
      <c r="N1676" s="213"/>
      <c r="O1676" s="213"/>
      <c r="P1676" s="214"/>
      <c r="Q1676" s="214"/>
      <c r="R1676" s="214"/>
      <c r="S1676" s="215"/>
      <c r="T1676" s="215"/>
    </row>
    <row r="1677" spans="2:20" ht="14.15" customHeight="1">
      <c r="B1677" s="207"/>
      <c r="C1677" s="207"/>
      <c r="D1677" s="208"/>
      <c r="E1677" s="209"/>
      <c r="F1677" s="210"/>
      <c r="G1677" s="210"/>
      <c r="H1677" s="9"/>
      <c r="I1677" s="211"/>
      <c r="J1677" s="455"/>
      <c r="K1677" s="455"/>
      <c r="L1677" s="212"/>
      <c r="M1677" s="212"/>
      <c r="N1677" s="213"/>
      <c r="O1677" s="213"/>
      <c r="P1677" s="214"/>
      <c r="Q1677" s="214"/>
      <c r="R1677" s="214"/>
      <c r="S1677" s="215"/>
      <c r="T1677" s="215"/>
    </row>
    <row r="1678" spans="2:20" ht="14.15" customHeight="1">
      <c r="B1678" s="207"/>
      <c r="C1678" s="207"/>
      <c r="D1678" s="208"/>
      <c r="E1678" s="209"/>
      <c r="F1678" s="210"/>
      <c r="G1678" s="210"/>
      <c r="H1678" s="9"/>
      <c r="I1678" s="211"/>
      <c r="J1678" s="455"/>
      <c r="K1678" s="455"/>
      <c r="L1678" s="212"/>
      <c r="M1678" s="212"/>
      <c r="N1678" s="213"/>
      <c r="O1678" s="213"/>
      <c r="P1678" s="214"/>
      <c r="Q1678" s="214"/>
      <c r="R1678" s="214"/>
      <c r="S1678" s="215"/>
      <c r="T1678" s="215"/>
    </row>
    <row r="1679" spans="2:20" ht="14.15" customHeight="1">
      <c r="B1679" s="207"/>
      <c r="C1679" s="207"/>
      <c r="D1679" s="208"/>
      <c r="E1679" s="209"/>
      <c r="F1679" s="210"/>
      <c r="G1679" s="210"/>
      <c r="H1679" s="9"/>
      <c r="I1679" s="211"/>
      <c r="J1679" s="455"/>
      <c r="K1679" s="455"/>
      <c r="L1679" s="212"/>
      <c r="M1679" s="212"/>
      <c r="N1679" s="213"/>
      <c r="O1679" s="213"/>
      <c r="P1679" s="214"/>
      <c r="Q1679" s="214"/>
      <c r="R1679" s="214"/>
      <c r="S1679" s="215"/>
      <c r="T1679" s="215"/>
    </row>
    <row r="1680" spans="2:20" ht="14.15" customHeight="1">
      <c r="B1680" s="207"/>
      <c r="C1680" s="207"/>
      <c r="D1680" s="208"/>
      <c r="E1680" s="209"/>
      <c r="F1680" s="210"/>
      <c r="G1680" s="210"/>
      <c r="H1680" s="9"/>
      <c r="I1680" s="211"/>
      <c r="J1680" s="455"/>
      <c r="K1680" s="455"/>
      <c r="L1680" s="212"/>
      <c r="M1680" s="212"/>
      <c r="N1680" s="213"/>
      <c r="O1680" s="213"/>
      <c r="P1680" s="214"/>
      <c r="Q1680" s="214"/>
      <c r="R1680" s="214"/>
      <c r="S1680" s="215"/>
      <c r="T1680" s="215"/>
    </row>
    <row r="1681" spans="2:20" ht="14.15" customHeight="1">
      <c r="B1681" s="207"/>
      <c r="C1681" s="207"/>
      <c r="D1681" s="208"/>
      <c r="E1681" s="209"/>
      <c r="F1681" s="210"/>
      <c r="G1681" s="210"/>
      <c r="H1681" s="9"/>
      <c r="I1681" s="211"/>
      <c r="J1681" s="455"/>
      <c r="K1681" s="455"/>
      <c r="L1681" s="212"/>
      <c r="M1681" s="212"/>
      <c r="N1681" s="213"/>
      <c r="O1681" s="213"/>
      <c r="P1681" s="214"/>
      <c r="Q1681" s="214"/>
      <c r="R1681" s="214"/>
      <c r="S1681" s="215"/>
      <c r="T1681" s="215"/>
    </row>
    <row r="1682" spans="2:20" ht="14.15" customHeight="1">
      <c r="B1682" s="207"/>
      <c r="C1682" s="207"/>
      <c r="D1682" s="208"/>
      <c r="E1682" s="209"/>
      <c r="F1682" s="210"/>
      <c r="G1682" s="210"/>
      <c r="H1682" s="9"/>
      <c r="I1682" s="211"/>
      <c r="J1682" s="455"/>
      <c r="K1682" s="455"/>
      <c r="L1682" s="212"/>
      <c r="M1682" s="212"/>
      <c r="N1682" s="213"/>
      <c r="O1682" s="213"/>
      <c r="P1682" s="214"/>
      <c r="Q1682" s="214"/>
      <c r="R1682" s="214"/>
      <c r="S1682" s="215"/>
      <c r="T1682" s="215"/>
    </row>
    <row r="1683" spans="2:20" ht="14.15" customHeight="1">
      <c r="B1683" s="207"/>
      <c r="C1683" s="207"/>
      <c r="D1683" s="208"/>
      <c r="E1683" s="209"/>
      <c r="F1683" s="210"/>
      <c r="G1683" s="210"/>
      <c r="H1683" s="9"/>
      <c r="I1683" s="211"/>
      <c r="J1683" s="455"/>
      <c r="K1683" s="455"/>
      <c r="L1683" s="212"/>
      <c r="M1683" s="212"/>
      <c r="N1683" s="213"/>
      <c r="O1683" s="213"/>
      <c r="P1683" s="214"/>
      <c r="Q1683" s="214"/>
      <c r="R1683" s="214"/>
      <c r="S1683" s="215"/>
      <c r="T1683" s="215"/>
    </row>
    <row r="1684" spans="2:20" ht="14.15" customHeight="1">
      <c r="B1684" s="207"/>
      <c r="C1684" s="207"/>
      <c r="D1684" s="208"/>
      <c r="E1684" s="209"/>
      <c r="F1684" s="210"/>
      <c r="G1684" s="210"/>
      <c r="H1684" s="9"/>
      <c r="I1684" s="211"/>
      <c r="J1684" s="455"/>
      <c r="K1684" s="455"/>
      <c r="L1684" s="212"/>
      <c r="M1684" s="212"/>
      <c r="N1684" s="213"/>
      <c r="O1684" s="213"/>
      <c r="P1684" s="214"/>
      <c r="Q1684" s="214"/>
      <c r="R1684" s="214"/>
      <c r="S1684" s="215"/>
      <c r="T1684" s="215"/>
    </row>
    <row r="1685" spans="2:20" ht="14.15" customHeight="1">
      <c r="B1685" s="207"/>
      <c r="C1685" s="207"/>
      <c r="D1685" s="208"/>
      <c r="E1685" s="209"/>
      <c r="F1685" s="210"/>
      <c r="G1685" s="210"/>
      <c r="H1685" s="9"/>
      <c r="I1685" s="211"/>
      <c r="J1685" s="455"/>
      <c r="K1685" s="455"/>
      <c r="L1685" s="212"/>
      <c r="M1685" s="212"/>
      <c r="N1685" s="213"/>
      <c r="O1685" s="213"/>
      <c r="P1685" s="214"/>
      <c r="Q1685" s="214"/>
      <c r="R1685" s="214"/>
      <c r="S1685" s="215"/>
      <c r="T1685" s="215"/>
    </row>
    <row r="1686" spans="2:20" ht="14.15" customHeight="1">
      <c r="B1686" s="207"/>
      <c r="C1686" s="207"/>
      <c r="D1686" s="208"/>
      <c r="E1686" s="209"/>
      <c r="F1686" s="210"/>
      <c r="G1686" s="210"/>
      <c r="H1686" s="9"/>
      <c r="I1686" s="211"/>
      <c r="J1686" s="455"/>
      <c r="K1686" s="455"/>
      <c r="L1686" s="212"/>
      <c r="M1686" s="212"/>
      <c r="N1686" s="213"/>
      <c r="O1686" s="213"/>
      <c r="P1686" s="214"/>
      <c r="Q1686" s="214"/>
      <c r="R1686" s="214"/>
      <c r="S1686" s="215"/>
      <c r="T1686" s="215"/>
    </row>
    <row r="1687" spans="2:20" ht="14.15" customHeight="1">
      <c r="B1687" s="207"/>
      <c r="C1687" s="207"/>
      <c r="D1687" s="208"/>
      <c r="E1687" s="209"/>
      <c r="F1687" s="210"/>
      <c r="G1687" s="210"/>
      <c r="H1687" s="9"/>
      <c r="I1687" s="211"/>
      <c r="J1687" s="455"/>
      <c r="K1687" s="455"/>
      <c r="L1687" s="212"/>
      <c r="M1687" s="212"/>
      <c r="N1687" s="213"/>
      <c r="O1687" s="213"/>
      <c r="P1687" s="214"/>
      <c r="Q1687" s="214"/>
      <c r="R1687" s="214"/>
      <c r="S1687" s="215"/>
      <c r="T1687" s="215"/>
    </row>
    <row r="1688" spans="2:20" ht="14.15" customHeight="1">
      <c r="B1688" s="207"/>
      <c r="C1688" s="207"/>
      <c r="D1688" s="208"/>
      <c r="E1688" s="209"/>
      <c r="F1688" s="210"/>
      <c r="G1688" s="210"/>
      <c r="H1688" s="9"/>
      <c r="I1688" s="211"/>
      <c r="J1688" s="455"/>
      <c r="K1688" s="455"/>
      <c r="L1688" s="212"/>
      <c r="M1688" s="212"/>
      <c r="N1688" s="213"/>
      <c r="O1688" s="213"/>
      <c r="P1688" s="214"/>
      <c r="Q1688" s="214"/>
      <c r="R1688" s="214"/>
      <c r="S1688" s="215"/>
      <c r="T1688" s="215"/>
    </row>
    <row r="1689" spans="2:20" ht="14.15" customHeight="1">
      <c r="B1689" s="207"/>
      <c r="C1689" s="207"/>
      <c r="D1689" s="208"/>
      <c r="E1689" s="209"/>
      <c r="F1689" s="210"/>
      <c r="G1689" s="210"/>
      <c r="H1689" s="9"/>
      <c r="I1689" s="211"/>
      <c r="J1689" s="455"/>
      <c r="K1689" s="455"/>
      <c r="L1689" s="212"/>
      <c r="M1689" s="212"/>
      <c r="N1689" s="213"/>
      <c r="O1689" s="213"/>
      <c r="P1689" s="214"/>
      <c r="Q1689" s="214"/>
      <c r="R1689" s="214"/>
      <c r="S1689" s="215"/>
      <c r="T1689" s="215"/>
    </row>
    <row r="1690" spans="2:20" ht="14.15" customHeight="1">
      <c r="B1690" s="207"/>
      <c r="C1690" s="207"/>
      <c r="D1690" s="208"/>
      <c r="E1690" s="209"/>
      <c r="F1690" s="210"/>
      <c r="G1690" s="210"/>
      <c r="H1690" s="9"/>
      <c r="I1690" s="211"/>
      <c r="J1690" s="455"/>
      <c r="K1690" s="455"/>
      <c r="L1690" s="212"/>
      <c r="M1690" s="212"/>
      <c r="N1690" s="213"/>
      <c r="O1690" s="213"/>
      <c r="P1690" s="214"/>
      <c r="Q1690" s="214"/>
      <c r="R1690" s="214"/>
      <c r="S1690" s="215"/>
      <c r="T1690" s="215"/>
    </row>
    <row r="1691" spans="2:20" ht="14.15" customHeight="1">
      <c r="B1691" s="207"/>
      <c r="C1691" s="207"/>
      <c r="D1691" s="208"/>
      <c r="E1691" s="209"/>
      <c r="F1691" s="210"/>
      <c r="G1691" s="210"/>
      <c r="H1691" s="9"/>
      <c r="I1691" s="211"/>
      <c r="J1691" s="455"/>
      <c r="K1691" s="455"/>
      <c r="L1691" s="212"/>
      <c r="M1691" s="212"/>
      <c r="N1691" s="213"/>
      <c r="O1691" s="213"/>
      <c r="P1691" s="214"/>
      <c r="Q1691" s="214"/>
      <c r="R1691" s="214"/>
      <c r="S1691" s="215"/>
      <c r="T1691" s="215"/>
    </row>
    <row r="1692" spans="2:20" ht="14.15" customHeight="1">
      <c r="B1692" s="207"/>
      <c r="C1692" s="207"/>
      <c r="D1692" s="208"/>
      <c r="E1692" s="209"/>
      <c r="F1692" s="210"/>
      <c r="G1692" s="210"/>
      <c r="H1692" s="9"/>
      <c r="I1692" s="211"/>
      <c r="J1692" s="455"/>
      <c r="K1692" s="455"/>
      <c r="L1692" s="212"/>
      <c r="M1692" s="212"/>
      <c r="N1692" s="213"/>
      <c r="O1692" s="213"/>
      <c r="P1692" s="214"/>
      <c r="Q1692" s="214"/>
      <c r="R1692" s="214"/>
      <c r="S1692" s="215"/>
      <c r="T1692" s="215"/>
    </row>
    <row r="1693" spans="2:20" ht="14.15" customHeight="1">
      <c r="B1693" s="207"/>
      <c r="C1693" s="207"/>
      <c r="D1693" s="208"/>
      <c r="E1693" s="209"/>
      <c r="F1693" s="210"/>
      <c r="G1693" s="210"/>
      <c r="H1693" s="9"/>
      <c r="I1693" s="211"/>
      <c r="J1693" s="455"/>
      <c r="K1693" s="455"/>
      <c r="L1693" s="212"/>
      <c r="M1693" s="212"/>
      <c r="N1693" s="213"/>
      <c r="O1693" s="213"/>
      <c r="P1693" s="214"/>
      <c r="Q1693" s="214"/>
      <c r="R1693" s="214"/>
      <c r="S1693" s="215"/>
      <c r="T1693" s="215"/>
    </row>
    <row r="1694" spans="2:20" ht="14.15" customHeight="1">
      <c r="B1694" s="207"/>
      <c r="C1694" s="207"/>
      <c r="D1694" s="208"/>
      <c r="E1694" s="209"/>
      <c r="F1694" s="210"/>
      <c r="G1694" s="210"/>
      <c r="H1694" s="9"/>
      <c r="I1694" s="211"/>
      <c r="J1694" s="455"/>
      <c r="K1694" s="455"/>
      <c r="L1694" s="212"/>
      <c r="M1694" s="212"/>
      <c r="N1694" s="213"/>
      <c r="O1694" s="213"/>
      <c r="P1694" s="214"/>
      <c r="Q1694" s="214"/>
      <c r="R1694" s="214"/>
      <c r="S1694" s="215"/>
      <c r="T1694" s="215"/>
    </row>
    <row r="1695" spans="2:20" ht="14.15" customHeight="1">
      <c r="B1695" s="207"/>
      <c r="C1695" s="207"/>
      <c r="D1695" s="208"/>
      <c r="E1695" s="209"/>
      <c r="F1695" s="210"/>
      <c r="G1695" s="210"/>
      <c r="H1695" s="9"/>
      <c r="I1695" s="211"/>
      <c r="J1695" s="455"/>
      <c r="K1695" s="455"/>
      <c r="L1695" s="212"/>
      <c r="M1695" s="212"/>
      <c r="N1695" s="213"/>
      <c r="O1695" s="213"/>
      <c r="P1695" s="214"/>
      <c r="Q1695" s="214"/>
      <c r="R1695" s="214"/>
      <c r="S1695" s="215"/>
      <c r="T1695" s="215"/>
    </row>
    <row r="1696" spans="2:20" ht="14.15" customHeight="1">
      <c r="B1696" s="207"/>
      <c r="C1696" s="207"/>
      <c r="D1696" s="208"/>
      <c r="E1696" s="209"/>
      <c r="F1696" s="210"/>
      <c r="G1696" s="210"/>
      <c r="H1696" s="9"/>
      <c r="I1696" s="211"/>
      <c r="J1696" s="455"/>
      <c r="K1696" s="455"/>
      <c r="L1696" s="212"/>
      <c r="M1696" s="212"/>
      <c r="N1696" s="213"/>
      <c r="O1696" s="213"/>
      <c r="P1696" s="214"/>
      <c r="Q1696" s="214"/>
      <c r="R1696" s="214"/>
      <c r="S1696" s="215"/>
      <c r="T1696" s="215"/>
    </row>
    <row r="1697" spans="2:20" ht="14.15" customHeight="1">
      <c r="B1697" s="207"/>
      <c r="C1697" s="207"/>
      <c r="D1697" s="208"/>
      <c r="E1697" s="209"/>
      <c r="F1697" s="210"/>
      <c r="G1697" s="210"/>
      <c r="H1697" s="9"/>
      <c r="I1697" s="211"/>
      <c r="J1697" s="455"/>
      <c r="K1697" s="455"/>
      <c r="L1697" s="212"/>
      <c r="M1697" s="212"/>
      <c r="N1697" s="213"/>
      <c r="O1697" s="213"/>
      <c r="P1697" s="214"/>
      <c r="Q1697" s="214"/>
      <c r="R1697" s="214"/>
      <c r="S1697" s="215"/>
      <c r="T1697" s="215"/>
    </row>
    <row r="1698" spans="2:20" ht="14.15" customHeight="1">
      <c r="B1698" s="207"/>
      <c r="C1698" s="207"/>
      <c r="D1698" s="208"/>
      <c r="E1698" s="209"/>
      <c r="F1698" s="210"/>
      <c r="G1698" s="210"/>
      <c r="H1698" s="9"/>
      <c r="I1698" s="211"/>
      <c r="J1698" s="455"/>
      <c r="K1698" s="455"/>
      <c r="L1698" s="212"/>
      <c r="M1698" s="212"/>
      <c r="N1698" s="213"/>
      <c r="O1698" s="213"/>
      <c r="P1698" s="214"/>
      <c r="Q1698" s="214"/>
      <c r="R1698" s="214"/>
      <c r="S1698" s="215"/>
      <c r="T1698" s="215"/>
    </row>
    <row r="1699" spans="2:20" ht="14.15" customHeight="1">
      <c r="B1699" s="207"/>
      <c r="C1699" s="207"/>
      <c r="D1699" s="208"/>
      <c r="E1699" s="209"/>
      <c r="F1699" s="210"/>
      <c r="G1699" s="210"/>
      <c r="H1699" s="9"/>
      <c r="I1699" s="211"/>
      <c r="J1699" s="455"/>
      <c r="K1699" s="455"/>
      <c r="L1699" s="212"/>
      <c r="M1699" s="212"/>
      <c r="N1699" s="213"/>
      <c r="O1699" s="213"/>
      <c r="P1699" s="214"/>
      <c r="Q1699" s="214"/>
      <c r="R1699" s="214"/>
      <c r="S1699" s="215"/>
      <c r="T1699" s="215"/>
    </row>
    <row r="1700" spans="2:20" ht="14.15" customHeight="1">
      <c r="B1700" s="207"/>
      <c r="C1700" s="207"/>
      <c r="D1700" s="208"/>
      <c r="E1700" s="209"/>
      <c r="F1700" s="210"/>
      <c r="G1700" s="210"/>
      <c r="H1700" s="9"/>
      <c r="I1700" s="211"/>
      <c r="J1700" s="455"/>
      <c r="K1700" s="455"/>
      <c r="L1700" s="212"/>
      <c r="M1700" s="212"/>
      <c r="N1700" s="213"/>
      <c r="O1700" s="213"/>
      <c r="P1700" s="214"/>
      <c r="Q1700" s="214"/>
      <c r="R1700" s="214"/>
      <c r="S1700" s="215"/>
      <c r="T1700" s="215"/>
    </row>
    <row r="1701" spans="2:20" ht="14.15" customHeight="1">
      <c r="B1701" s="207"/>
      <c r="C1701" s="207"/>
      <c r="D1701" s="208"/>
      <c r="E1701" s="209"/>
      <c r="F1701" s="210"/>
      <c r="G1701" s="210"/>
      <c r="H1701" s="9"/>
      <c r="I1701" s="211"/>
      <c r="J1701" s="455"/>
      <c r="K1701" s="455"/>
      <c r="L1701" s="212"/>
      <c r="M1701" s="212"/>
      <c r="N1701" s="213"/>
      <c r="O1701" s="213"/>
      <c r="P1701" s="214"/>
      <c r="Q1701" s="214"/>
      <c r="R1701" s="214"/>
      <c r="S1701" s="215"/>
      <c r="T1701" s="215"/>
    </row>
    <row r="1702" spans="2:20" ht="14.15" customHeight="1">
      <c r="B1702" s="207"/>
      <c r="C1702" s="207"/>
      <c r="D1702" s="208"/>
      <c r="E1702" s="209"/>
      <c r="F1702" s="210"/>
      <c r="G1702" s="210"/>
      <c r="H1702" s="9"/>
      <c r="I1702" s="211"/>
      <c r="J1702" s="455"/>
      <c r="K1702" s="455"/>
      <c r="L1702" s="212"/>
      <c r="M1702" s="212"/>
      <c r="N1702" s="213"/>
      <c r="O1702" s="213"/>
      <c r="P1702" s="214"/>
      <c r="Q1702" s="214"/>
      <c r="R1702" s="214"/>
      <c r="S1702" s="215"/>
      <c r="T1702" s="215"/>
    </row>
    <row r="1703" spans="2:20" ht="14.15" customHeight="1">
      <c r="B1703" s="207"/>
      <c r="C1703" s="207"/>
      <c r="D1703" s="208"/>
      <c r="E1703" s="209"/>
      <c r="F1703" s="210"/>
      <c r="G1703" s="210"/>
      <c r="H1703" s="9"/>
      <c r="I1703" s="211"/>
      <c r="J1703" s="455"/>
      <c r="K1703" s="455"/>
      <c r="L1703" s="212"/>
      <c r="M1703" s="212"/>
      <c r="N1703" s="213"/>
      <c r="O1703" s="213"/>
      <c r="P1703" s="214"/>
      <c r="Q1703" s="214"/>
      <c r="R1703" s="214"/>
      <c r="S1703" s="215"/>
      <c r="T1703" s="215"/>
    </row>
    <row r="1704" spans="2:20" ht="14.15" customHeight="1">
      <c r="B1704" s="207"/>
      <c r="C1704" s="207"/>
      <c r="D1704" s="208"/>
      <c r="E1704" s="209"/>
      <c r="F1704" s="210"/>
      <c r="G1704" s="210"/>
      <c r="H1704" s="9"/>
      <c r="I1704" s="211"/>
      <c r="J1704" s="455"/>
      <c r="K1704" s="455"/>
      <c r="L1704" s="212"/>
      <c r="M1704" s="212"/>
      <c r="N1704" s="213"/>
      <c r="O1704" s="213"/>
      <c r="P1704" s="214"/>
      <c r="Q1704" s="214"/>
      <c r="R1704" s="214"/>
      <c r="S1704" s="215"/>
      <c r="T1704" s="215"/>
    </row>
    <row r="1705" spans="2:20" ht="14.15" customHeight="1">
      <c r="B1705" s="207"/>
      <c r="C1705" s="207"/>
      <c r="D1705" s="208"/>
      <c r="E1705" s="209"/>
      <c r="F1705" s="210"/>
      <c r="G1705" s="210"/>
      <c r="H1705" s="9"/>
      <c r="I1705" s="211"/>
      <c r="J1705" s="455"/>
      <c r="K1705" s="455"/>
      <c r="L1705" s="212"/>
      <c r="M1705" s="212"/>
      <c r="N1705" s="213"/>
      <c r="O1705" s="213"/>
      <c r="P1705" s="214"/>
      <c r="Q1705" s="214"/>
      <c r="R1705" s="214"/>
      <c r="S1705" s="215"/>
      <c r="T1705" s="215"/>
    </row>
    <row r="1706" spans="2:20" ht="14.15" customHeight="1">
      <c r="B1706" s="207"/>
      <c r="C1706" s="207"/>
      <c r="D1706" s="208"/>
      <c r="E1706" s="209"/>
      <c r="F1706" s="210"/>
      <c r="G1706" s="210"/>
      <c r="H1706" s="9"/>
      <c r="I1706" s="211"/>
      <c r="J1706" s="455"/>
      <c r="K1706" s="455"/>
      <c r="L1706" s="212"/>
      <c r="M1706" s="212"/>
      <c r="N1706" s="213"/>
      <c r="O1706" s="213"/>
      <c r="P1706" s="214"/>
      <c r="Q1706" s="214"/>
      <c r="R1706" s="214"/>
      <c r="S1706" s="215"/>
      <c r="T1706" s="215"/>
    </row>
    <row r="1707" spans="2:20" ht="14.15" customHeight="1">
      <c r="B1707" s="207"/>
      <c r="C1707" s="207"/>
      <c r="D1707" s="208"/>
      <c r="E1707" s="209"/>
      <c r="F1707" s="210"/>
      <c r="G1707" s="210"/>
      <c r="H1707" s="9"/>
      <c r="I1707" s="211"/>
      <c r="J1707" s="455"/>
      <c r="K1707" s="455"/>
      <c r="L1707" s="212"/>
      <c r="M1707" s="212"/>
      <c r="N1707" s="213"/>
      <c r="O1707" s="213"/>
      <c r="P1707" s="214"/>
      <c r="Q1707" s="214"/>
      <c r="R1707" s="214"/>
      <c r="S1707" s="215"/>
      <c r="T1707" s="215"/>
    </row>
    <row r="1708" spans="2:20" ht="14.15" customHeight="1">
      <c r="B1708" s="207"/>
      <c r="C1708" s="207"/>
      <c r="D1708" s="208"/>
      <c r="E1708" s="209"/>
      <c r="F1708" s="210"/>
      <c r="G1708" s="210"/>
      <c r="H1708" s="9"/>
      <c r="I1708" s="211"/>
      <c r="J1708" s="455"/>
      <c r="K1708" s="455"/>
      <c r="L1708" s="212"/>
      <c r="M1708" s="212"/>
      <c r="N1708" s="213"/>
      <c r="O1708" s="213"/>
      <c r="P1708" s="214"/>
      <c r="Q1708" s="214"/>
      <c r="R1708" s="214"/>
      <c r="S1708" s="215"/>
      <c r="T1708" s="215"/>
    </row>
    <row r="1709" spans="2:20" ht="14.15" customHeight="1">
      <c r="B1709" s="207"/>
      <c r="C1709" s="207"/>
      <c r="D1709" s="208"/>
      <c r="E1709" s="209"/>
      <c r="F1709" s="210"/>
      <c r="G1709" s="210"/>
      <c r="H1709" s="9"/>
      <c r="I1709" s="211"/>
      <c r="J1709" s="455"/>
      <c r="K1709" s="455"/>
      <c r="L1709" s="212"/>
      <c r="M1709" s="212"/>
      <c r="N1709" s="213"/>
      <c r="O1709" s="213"/>
      <c r="P1709" s="214"/>
      <c r="Q1709" s="214"/>
      <c r="R1709" s="214"/>
      <c r="S1709" s="215"/>
      <c r="T1709" s="215"/>
    </row>
    <row r="1710" spans="2:20" ht="14.15" customHeight="1">
      <c r="B1710" s="207"/>
      <c r="C1710" s="207"/>
      <c r="D1710" s="208"/>
      <c r="E1710" s="209"/>
      <c r="F1710" s="210"/>
      <c r="G1710" s="210"/>
      <c r="H1710" s="9"/>
      <c r="I1710" s="211"/>
      <c r="J1710" s="455"/>
      <c r="K1710" s="455"/>
      <c r="L1710" s="212"/>
      <c r="M1710" s="212"/>
      <c r="N1710" s="213"/>
      <c r="O1710" s="213"/>
      <c r="P1710" s="214"/>
      <c r="Q1710" s="214"/>
      <c r="R1710" s="214"/>
      <c r="S1710" s="215"/>
      <c r="T1710" s="215"/>
    </row>
    <row r="1711" spans="2:20" ht="14.15" customHeight="1">
      <c r="B1711" s="207"/>
      <c r="C1711" s="207"/>
      <c r="D1711" s="208"/>
      <c r="E1711" s="209"/>
      <c r="F1711" s="210"/>
      <c r="G1711" s="210"/>
      <c r="H1711" s="9"/>
      <c r="I1711" s="211"/>
      <c r="J1711" s="455"/>
      <c r="K1711" s="455"/>
      <c r="L1711" s="212"/>
      <c r="M1711" s="212"/>
      <c r="N1711" s="213"/>
      <c r="O1711" s="213"/>
      <c r="P1711" s="214"/>
      <c r="Q1711" s="214"/>
      <c r="R1711" s="214"/>
      <c r="S1711" s="215"/>
      <c r="T1711" s="215"/>
    </row>
    <row r="1712" spans="2:20" ht="14.15" customHeight="1">
      <c r="B1712" s="207"/>
      <c r="C1712" s="207"/>
      <c r="D1712" s="208"/>
      <c r="E1712" s="209"/>
      <c r="F1712" s="210"/>
      <c r="G1712" s="210"/>
      <c r="H1712" s="9"/>
      <c r="I1712" s="211"/>
      <c r="J1712" s="455"/>
      <c r="K1712" s="455"/>
      <c r="L1712" s="212"/>
      <c r="M1712" s="212"/>
      <c r="N1712" s="213"/>
      <c r="O1712" s="213"/>
      <c r="P1712" s="214"/>
      <c r="Q1712" s="214"/>
      <c r="R1712" s="214"/>
      <c r="S1712" s="215"/>
      <c r="T1712" s="215"/>
    </row>
    <row r="1713" spans="2:20" ht="14.15" customHeight="1">
      <c r="B1713" s="207"/>
      <c r="C1713" s="207"/>
      <c r="D1713" s="208"/>
      <c r="E1713" s="209"/>
      <c r="F1713" s="210"/>
      <c r="G1713" s="210"/>
      <c r="H1713" s="9"/>
      <c r="I1713" s="211"/>
      <c r="J1713" s="455"/>
      <c r="K1713" s="455"/>
      <c r="L1713" s="212"/>
      <c r="M1713" s="212"/>
      <c r="N1713" s="213"/>
      <c r="O1713" s="213"/>
      <c r="P1713" s="214"/>
      <c r="Q1713" s="214"/>
      <c r="R1713" s="214"/>
      <c r="S1713" s="215"/>
      <c r="T1713" s="215"/>
    </row>
    <row r="1714" spans="2:20" ht="14.15" customHeight="1">
      <c r="B1714" s="207"/>
      <c r="C1714" s="207"/>
      <c r="D1714" s="208"/>
      <c r="E1714" s="209"/>
      <c r="F1714" s="210"/>
      <c r="G1714" s="210"/>
      <c r="H1714" s="9"/>
      <c r="I1714" s="211"/>
      <c r="J1714" s="455"/>
      <c r="K1714" s="455"/>
      <c r="L1714" s="212"/>
      <c r="M1714" s="212"/>
      <c r="N1714" s="213"/>
      <c r="O1714" s="213"/>
      <c r="P1714" s="214"/>
      <c r="Q1714" s="214"/>
      <c r="R1714" s="214"/>
      <c r="S1714" s="215"/>
      <c r="T1714" s="215"/>
    </row>
    <row r="1715" spans="2:20" ht="14.15" customHeight="1">
      <c r="B1715" s="207"/>
      <c r="C1715" s="207"/>
      <c r="D1715" s="208"/>
      <c r="E1715" s="209"/>
      <c r="F1715" s="210"/>
      <c r="G1715" s="210"/>
      <c r="H1715" s="9"/>
      <c r="I1715" s="211"/>
      <c r="J1715" s="455"/>
      <c r="K1715" s="455"/>
      <c r="L1715" s="212"/>
      <c r="M1715" s="212"/>
      <c r="N1715" s="213"/>
      <c r="O1715" s="213"/>
      <c r="P1715" s="214"/>
      <c r="Q1715" s="214"/>
      <c r="R1715" s="214"/>
      <c r="S1715" s="215"/>
      <c r="T1715" s="215"/>
    </row>
    <row r="1716" spans="2:20" ht="14.15" customHeight="1">
      <c r="B1716" s="207"/>
      <c r="C1716" s="207"/>
      <c r="D1716" s="208"/>
      <c r="E1716" s="209"/>
      <c r="F1716" s="210"/>
      <c r="G1716" s="210"/>
      <c r="H1716" s="9"/>
      <c r="I1716" s="211"/>
      <c r="J1716" s="455"/>
      <c r="K1716" s="455"/>
      <c r="L1716" s="212"/>
      <c r="M1716" s="212"/>
      <c r="N1716" s="213"/>
      <c r="O1716" s="213"/>
      <c r="P1716" s="214"/>
      <c r="Q1716" s="214"/>
      <c r="R1716" s="214"/>
      <c r="S1716" s="215"/>
      <c r="T1716" s="215"/>
    </row>
    <row r="1717" spans="2:20" ht="14.15" customHeight="1">
      <c r="B1717" s="207"/>
      <c r="C1717" s="207"/>
      <c r="D1717" s="208"/>
      <c r="E1717" s="209"/>
      <c r="F1717" s="210"/>
      <c r="G1717" s="210"/>
      <c r="H1717" s="9"/>
      <c r="I1717" s="211"/>
      <c r="J1717" s="455"/>
      <c r="K1717" s="455"/>
      <c r="L1717" s="212"/>
      <c r="M1717" s="212"/>
      <c r="N1717" s="213"/>
      <c r="O1717" s="213"/>
      <c r="P1717" s="214"/>
      <c r="Q1717" s="214"/>
      <c r="R1717" s="214"/>
      <c r="S1717" s="215"/>
      <c r="T1717" s="215"/>
    </row>
    <row r="1718" spans="2:20" ht="14.15" customHeight="1">
      <c r="B1718" s="207"/>
      <c r="C1718" s="207"/>
      <c r="D1718" s="208"/>
      <c r="E1718" s="209"/>
      <c r="F1718" s="210"/>
      <c r="G1718" s="210"/>
      <c r="H1718" s="9"/>
      <c r="I1718" s="211"/>
      <c r="J1718" s="455"/>
      <c r="K1718" s="455"/>
      <c r="L1718" s="212"/>
      <c r="M1718" s="212"/>
      <c r="N1718" s="213"/>
      <c r="O1718" s="213"/>
      <c r="P1718" s="214"/>
      <c r="Q1718" s="214"/>
      <c r="R1718" s="214"/>
      <c r="S1718" s="215"/>
      <c r="T1718" s="215"/>
    </row>
    <row r="1719" spans="2:20" ht="14.15" customHeight="1">
      <c r="B1719" s="207"/>
      <c r="C1719" s="207"/>
      <c r="D1719" s="208"/>
      <c r="E1719" s="209"/>
      <c r="F1719" s="210"/>
      <c r="G1719" s="210"/>
      <c r="H1719" s="9"/>
      <c r="I1719" s="211"/>
      <c r="J1719" s="455"/>
      <c r="K1719" s="455"/>
      <c r="L1719" s="212"/>
      <c r="M1719" s="212"/>
      <c r="N1719" s="213"/>
      <c r="O1719" s="213"/>
      <c r="P1719" s="214"/>
      <c r="Q1719" s="214"/>
      <c r="R1719" s="214"/>
      <c r="S1719" s="215"/>
      <c r="T1719" s="215"/>
    </row>
    <row r="1720" spans="2:20" ht="14.15" customHeight="1">
      <c r="B1720" s="207"/>
      <c r="C1720" s="207"/>
      <c r="D1720" s="208"/>
      <c r="E1720" s="209"/>
      <c r="F1720" s="210"/>
      <c r="G1720" s="210"/>
      <c r="H1720" s="9"/>
      <c r="I1720" s="211"/>
      <c r="J1720" s="455"/>
      <c r="K1720" s="455"/>
      <c r="L1720" s="212"/>
      <c r="M1720" s="212"/>
      <c r="N1720" s="213"/>
      <c r="O1720" s="213"/>
      <c r="P1720" s="214"/>
      <c r="Q1720" s="214"/>
      <c r="R1720" s="214"/>
      <c r="S1720" s="215"/>
      <c r="T1720" s="215"/>
    </row>
    <row r="1721" spans="2:20" ht="14.15" customHeight="1">
      <c r="B1721" s="207"/>
      <c r="C1721" s="207"/>
      <c r="D1721" s="208"/>
      <c r="E1721" s="209"/>
      <c r="F1721" s="210"/>
      <c r="G1721" s="210"/>
      <c r="H1721" s="9"/>
      <c r="I1721" s="211"/>
      <c r="J1721" s="455"/>
      <c r="K1721" s="455"/>
      <c r="L1721" s="212"/>
      <c r="M1721" s="212"/>
      <c r="N1721" s="213"/>
      <c r="O1721" s="213"/>
      <c r="P1721" s="214"/>
      <c r="Q1721" s="214"/>
      <c r="R1721" s="214"/>
      <c r="S1721" s="215"/>
      <c r="T1721" s="215"/>
    </row>
    <row r="1722" spans="2:20" ht="14.15" customHeight="1">
      <c r="B1722" s="207"/>
      <c r="C1722" s="207"/>
      <c r="D1722" s="208"/>
      <c r="E1722" s="209"/>
      <c r="F1722" s="210"/>
      <c r="G1722" s="210"/>
      <c r="H1722" s="9"/>
      <c r="I1722" s="211"/>
      <c r="J1722" s="455"/>
      <c r="K1722" s="455"/>
      <c r="L1722" s="212"/>
      <c r="M1722" s="212"/>
      <c r="N1722" s="213"/>
      <c r="O1722" s="213"/>
      <c r="P1722" s="214"/>
      <c r="Q1722" s="214"/>
      <c r="R1722" s="214"/>
      <c r="S1722" s="215"/>
      <c r="T1722" s="215"/>
    </row>
    <row r="1723" spans="2:20" ht="14.15" customHeight="1">
      <c r="B1723" s="207"/>
      <c r="C1723" s="207"/>
      <c r="D1723" s="208"/>
      <c r="E1723" s="209"/>
      <c r="F1723" s="210"/>
      <c r="G1723" s="210"/>
      <c r="H1723" s="9"/>
      <c r="I1723" s="211"/>
      <c r="J1723" s="455"/>
      <c r="K1723" s="455"/>
      <c r="L1723" s="212"/>
      <c r="M1723" s="212"/>
      <c r="N1723" s="213"/>
      <c r="O1723" s="213"/>
      <c r="P1723" s="214"/>
      <c r="Q1723" s="214"/>
      <c r="R1723" s="214"/>
      <c r="S1723" s="215"/>
      <c r="T1723" s="215"/>
    </row>
    <row r="1724" spans="2:20" ht="14.15" customHeight="1">
      <c r="B1724" s="207"/>
      <c r="C1724" s="207"/>
      <c r="D1724" s="208"/>
      <c r="E1724" s="209"/>
      <c r="F1724" s="210"/>
      <c r="G1724" s="210"/>
      <c r="H1724" s="9"/>
      <c r="I1724" s="211"/>
      <c r="J1724" s="455"/>
      <c r="K1724" s="455"/>
      <c r="L1724" s="212"/>
      <c r="M1724" s="212"/>
      <c r="N1724" s="213"/>
      <c r="O1724" s="213"/>
      <c r="P1724" s="214"/>
      <c r="Q1724" s="214"/>
      <c r="R1724" s="214"/>
      <c r="S1724" s="215"/>
      <c r="T1724" s="215"/>
    </row>
    <row r="1725" spans="2:20" ht="14.15" customHeight="1">
      <c r="B1725" s="207"/>
      <c r="C1725" s="207"/>
      <c r="D1725" s="208"/>
      <c r="E1725" s="209"/>
      <c r="F1725" s="210"/>
      <c r="G1725" s="210"/>
      <c r="H1725" s="9"/>
      <c r="I1725" s="211"/>
      <c r="J1725" s="455"/>
      <c r="K1725" s="455"/>
      <c r="L1725" s="212"/>
      <c r="M1725" s="212"/>
      <c r="N1725" s="213"/>
      <c r="O1725" s="213"/>
      <c r="P1725" s="214"/>
      <c r="Q1725" s="214"/>
      <c r="R1725" s="214"/>
      <c r="S1725" s="215"/>
      <c r="T1725" s="215"/>
    </row>
    <row r="1726" spans="2:20" ht="14.15" customHeight="1">
      <c r="B1726" s="207"/>
      <c r="C1726" s="207"/>
      <c r="D1726" s="208"/>
      <c r="E1726" s="209"/>
      <c r="F1726" s="210"/>
      <c r="G1726" s="210"/>
      <c r="H1726" s="9"/>
      <c r="I1726" s="211"/>
      <c r="J1726" s="455"/>
      <c r="K1726" s="455"/>
      <c r="L1726" s="212"/>
      <c r="M1726" s="212"/>
      <c r="N1726" s="213"/>
      <c r="O1726" s="213"/>
      <c r="P1726" s="214"/>
      <c r="Q1726" s="214"/>
      <c r="R1726" s="214"/>
      <c r="S1726" s="215"/>
      <c r="T1726" s="215"/>
    </row>
    <row r="1727" spans="2:20" ht="14.15" customHeight="1">
      <c r="B1727" s="207"/>
      <c r="C1727" s="207"/>
      <c r="D1727" s="208"/>
      <c r="E1727" s="209"/>
      <c r="F1727" s="210"/>
      <c r="G1727" s="210"/>
      <c r="H1727" s="9"/>
      <c r="I1727" s="211"/>
      <c r="J1727" s="455"/>
      <c r="K1727" s="455"/>
      <c r="L1727" s="212"/>
      <c r="M1727" s="212"/>
      <c r="N1727" s="213"/>
      <c r="O1727" s="213"/>
      <c r="P1727" s="214"/>
      <c r="Q1727" s="214"/>
      <c r="R1727" s="214"/>
      <c r="S1727" s="215"/>
      <c r="T1727" s="215"/>
    </row>
    <row r="1728" spans="2:20" ht="14.15" customHeight="1">
      <c r="B1728" s="207"/>
      <c r="C1728" s="207"/>
      <c r="D1728" s="208"/>
      <c r="E1728" s="209"/>
      <c r="F1728" s="210"/>
      <c r="G1728" s="210"/>
      <c r="H1728" s="9"/>
      <c r="I1728" s="211"/>
      <c r="J1728" s="455"/>
      <c r="K1728" s="455"/>
      <c r="L1728" s="212"/>
      <c r="M1728" s="212"/>
      <c r="N1728" s="213"/>
      <c r="O1728" s="213"/>
      <c r="P1728" s="214"/>
      <c r="Q1728" s="214"/>
      <c r="R1728" s="214"/>
      <c r="S1728" s="215"/>
      <c r="T1728" s="215"/>
    </row>
    <row r="1729" spans="2:20" ht="14.15" customHeight="1">
      <c r="B1729" s="207"/>
      <c r="C1729" s="207"/>
      <c r="D1729" s="208"/>
      <c r="E1729" s="209"/>
      <c r="F1729" s="210"/>
      <c r="G1729" s="210"/>
      <c r="H1729" s="9"/>
      <c r="I1729" s="211"/>
      <c r="J1729" s="455"/>
      <c r="K1729" s="455"/>
      <c r="L1729" s="212"/>
      <c r="M1729" s="212"/>
      <c r="N1729" s="213"/>
      <c r="O1729" s="213"/>
      <c r="P1729" s="214"/>
      <c r="Q1729" s="214"/>
      <c r="R1729" s="214"/>
      <c r="S1729" s="215"/>
      <c r="T1729" s="215"/>
    </row>
    <row r="1730" spans="2:20" ht="14.15" customHeight="1">
      <c r="B1730" s="207"/>
      <c r="C1730" s="207"/>
      <c r="D1730" s="208"/>
      <c r="E1730" s="209"/>
      <c r="F1730" s="210"/>
      <c r="G1730" s="210"/>
      <c r="H1730" s="9"/>
      <c r="I1730" s="211"/>
      <c r="J1730" s="455"/>
      <c r="K1730" s="455"/>
      <c r="L1730" s="212"/>
      <c r="M1730" s="212"/>
      <c r="N1730" s="213"/>
      <c r="O1730" s="213"/>
      <c r="P1730" s="214"/>
      <c r="Q1730" s="214"/>
      <c r="R1730" s="214"/>
      <c r="S1730" s="215"/>
      <c r="T1730" s="215"/>
    </row>
    <row r="1731" spans="2:20" ht="14.15" customHeight="1">
      <c r="B1731" s="207"/>
      <c r="C1731" s="207"/>
      <c r="D1731" s="208"/>
      <c r="E1731" s="209"/>
      <c r="F1731" s="210"/>
      <c r="G1731" s="210"/>
      <c r="H1731" s="9"/>
      <c r="I1731" s="211"/>
      <c r="J1731" s="455"/>
      <c r="K1731" s="455"/>
      <c r="L1731" s="212"/>
      <c r="M1731" s="212"/>
      <c r="N1731" s="213"/>
      <c r="O1731" s="213"/>
      <c r="P1731" s="214"/>
      <c r="Q1731" s="214"/>
      <c r="R1731" s="214"/>
      <c r="S1731" s="215"/>
      <c r="T1731" s="215"/>
    </row>
    <row r="1732" spans="2:20" ht="14.15" customHeight="1">
      <c r="B1732" s="207"/>
      <c r="C1732" s="207"/>
      <c r="D1732" s="208"/>
      <c r="E1732" s="209"/>
      <c r="F1732" s="210"/>
      <c r="G1732" s="210"/>
      <c r="H1732" s="9"/>
      <c r="I1732" s="211"/>
      <c r="J1732" s="455"/>
      <c r="K1732" s="455"/>
      <c r="L1732" s="212"/>
      <c r="M1732" s="212"/>
      <c r="N1732" s="213"/>
      <c r="O1732" s="213"/>
      <c r="P1732" s="214"/>
      <c r="Q1732" s="214"/>
      <c r="R1732" s="214"/>
      <c r="S1732" s="215"/>
      <c r="T1732" s="215"/>
    </row>
    <row r="1733" spans="2:20" ht="14.15" customHeight="1">
      <c r="B1733" s="207"/>
      <c r="C1733" s="207"/>
      <c r="D1733" s="208"/>
      <c r="E1733" s="209"/>
      <c r="F1733" s="210"/>
      <c r="G1733" s="210"/>
      <c r="H1733" s="9"/>
      <c r="I1733" s="211"/>
      <c r="J1733" s="455"/>
      <c r="K1733" s="455"/>
      <c r="L1733" s="212"/>
      <c r="M1733" s="212"/>
      <c r="N1733" s="213"/>
      <c r="O1733" s="213"/>
      <c r="P1733" s="214"/>
      <c r="Q1733" s="214"/>
      <c r="R1733" s="214"/>
      <c r="S1733" s="215"/>
      <c r="T1733" s="215"/>
    </row>
    <row r="1734" spans="2:20" ht="14.15" customHeight="1">
      <c r="B1734" s="207"/>
      <c r="C1734" s="207"/>
      <c r="D1734" s="208"/>
      <c r="E1734" s="209"/>
      <c r="F1734" s="210"/>
      <c r="G1734" s="210"/>
      <c r="H1734" s="9"/>
      <c r="I1734" s="211"/>
      <c r="J1734" s="455"/>
      <c r="K1734" s="455"/>
      <c r="L1734" s="212"/>
      <c r="M1734" s="212"/>
      <c r="N1734" s="213"/>
      <c r="O1734" s="213"/>
      <c r="P1734" s="214"/>
      <c r="Q1734" s="214"/>
      <c r="R1734" s="214"/>
      <c r="S1734" s="215"/>
      <c r="T1734" s="215"/>
    </row>
    <row r="1735" spans="2:20" ht="14.15" customHeight="1">
      <c r="B1735" s="207"/>
      <c r="C1735" s="207"/>
      <c r="D1735" s="208"/>
      <c r="E1735" s="209"/>
      <c r="F1735" s="210"/>
      <c r="G1735" s="210"/>
      <c r="H1735" s="9"/>
      <c r="I1735" s="211"/>
      <c r="J1735" s="455"/>
      <c r="K1735" s="455"/>
      <c r="L1735" s="212"/>
      <c r="M1735" s="212"/>
      <c r="N1735" s="213"/>
      <c r="O1735" s="213"/>
      <c r="P1735" s="214"/>
      <c r="Q1735" s="214"/>
      <c r="R1735" s="214"/>
      <c r="S1735" s="215"/>
      <c r="T1735" s="215"/>
    </row>
    <row r="1736" spans="2:20" ht="14.15" customHeight="1">
      <c r="B1736" s="207"/>
      <c r="C1736" s="207"/>
      <c r="D1736" s="208"/>
      <c r="E1736" s="209"/>
      <c r="F1736" s="210"/>
      <c r="G1736" s="210"/>
      <c r="H1736" s="9"/>
      <c r="I1736" s="211"/>
      <c r="J1736" s="455"/>
      <c r="K1736" s="455"/>
      <c r="L1736" s="212"/>
      <c r="M1736" s="212"/>
      <c r="N1736" s="213"/>
      <c r="O1736" s="213"/>
      <c r="P1736" s="214"/>
      <c r="Q1736" s="214"/>
      <c r="R1736" s="214"/>
      <c r="S1736" s="215"/>
      <c r="T1736" s="215"/>
    </row>
    <row r="1737" spans="2:20" ht="14.15" customHeight="1">
      <c r="B1737" s="207"/>
      <c r="C1737" s="207"/>
      <c r="D1737" s="208"/>
      <c r="E1737" s="209"/>
      <c r="F1737" s="210"/>
      <c r="G1737" s="210"/>
      <c r="H1737" s="9"/>
      <c r="I1737" s="211"/>
      <c r="J1737" s="455"/>
      <c r="K1737" s="455"/>
      <c r="L1737" s="212"/>
      <c r="M1737" s="212"/>
      <c r="N1737" s="213"/>
      <c r="O1737" s="213"/>
      <c r="P1737" s="214"/>
      <c r="Q1737" s="214"/>
      <c r="R1737" s="214"/>
      <c r="S1737" s="215"/>
      <c r="T1737" s="215"/>
    </row>
    <row r="1738" spans="2:20" ht="14.15" customHeight="1">
      <c r="B1738" s="207"/>
      <c r="C1738" s="207"/>
      <c r="D1738" s="208"/>
      <c r="E1738" s="209"/>
      <c r="F1738" s="210"/>
      <c r="G1738" s="210"/>
      <c r="H1738" s="9"/>
      <c r="I1738" s="211"/>
      <c r="J1738" s="455"/>
      <c r="K1738" s="455"/>
      <c r="L1738" s="212"/>
      <c r="M1738" s="212"/>
      <c r="N1738" s="213"/>
      <c r="O1738" s="213"/>
      <c r="P1738" s="214"/>
      <c r="Q1738" s="214"/>
      <c r="R1738" s="214"/>
      <c r="S1738" s="215"/>
      <c r="T1738" s="215"/>
    </row>
    <row r="1739" spans="2:20" ht="14.15" customHeight="1">
      <c r="B1739" s="207"/>
      <c r="C1739" s="207"/>
      <c r="D1739" s="208"/>
      <c r="E1739" s="209"/>
      <c r="F1739" s="210"/>
      <c r="G1739" s="210"/>
      <c r="H1739" s="9"/>
      <c r="I1739" s="211"/>
      <c r="J1739" s="455"/>
      <c r="K1739" s="455"/>
      <c r="L1739" s="212"/>
      <c r="M1739" s="212"/>
      <c r="N1739" s="213"/>
      <c r="O1739" s="213"/>
      <c r="P1739" s="214"/>
      <c r="Q1739" s="214"/>
      <c r="R1739" s="214"/>
      <c r="S1739" s="215"/>
      <c r="T1739" s="215"/>
    </row>
    <row r="1740" spans="2:20" ht="14.15" customHeight="1">
      <c r="B1740" s="207"/>
      <c r="C1740" s="207"/>
      <c r="D1740" s="208"/>
      <c r="E1740" s="209"/>
      <c r="F1740" s="210"/>
      <c r="G1740" s="210"/>
      <c r="H1740" s="9"/>
      <c r="I1740" s="211"/>
      <c r="J1740" s="455"/>
      <c r="K1740" s="455"/>
      <c r="L1740" s="212"/>
      <c r="M1740" s="212"/>
      <c r="N1740" s="213"/>
      <c r="O1740" s="213"/>
      <c r="P1740" s="214"/>
      <c r="Q1740" s="214"/>
      <c r="R1740" s="214"/>
      <c r="S1740" s="215"/>
      <c r="T1740" s="215"/>
    </row>
    <row r="1741" spans="2:20" ht="14.15" customHeight="1">
      <c r="B1741" s="207"/>
      <c r="C1741" s="207"/>
      <c r="D1741" s="208"/>
      <c r="E1741" s="209"/>
      <c r="F1741" s="210"/>
      <c r="G1741" s="210"/>
      <c r="H1741" s="9"/>
      <c r="I1741" s="211"/>
      <c r="J1741" s="455"/>
      <c r="K1741" s="455"/>
      <c r="L1741" s="212"/>
      <c r="M1741" s="212"/>
      <c r="N1741" s="213"/>
      <c r="O1741" s="213"/>
      <c r="P1741" s="214"/>
      <c r="Q1741" s="214"/>
      <c r="R1741" s="214"/>
      <c r="S1741" s="215"/>
      <c r="T1741" s="215"/>
    </row>
    <row r="1742" spans="2:20" ht="14.15" customHeight="1">
      <c r="B1742" s="207"/>
      <c r="C1742" s="207"/>
      <c r="D1742" s="208"/>
      <c r="E1742" s="209"/>
      <c r="F1742" s="210"/>
      <c r="G1742" s="210"/>
      <c r="H1742" s="9"/>
      <c r="I1742" s="211"/>
      <c r="J1742" s="455"/>
      <c r="K1742" s="455"/>
      <c r="L1742" s="212"/>
      <c r="M1742" s="212"/>
      <c r="N1742" s="213"/>
      <c r="O1742" s="213"/>
      <c r="P1742" s="214"/>
      <c r="Q1742" s="214"/>
      <c r="R1742" s="214"/>
      <c r="S1742" s="215"/>
      <c r="T1742" s="215"/>
    </row>
    <row r="1743" spans="2:20" ht="14.15" customHeight="1">
      <c r="B1743" s="207"/>
      <c r="C1743" s="207"/>
      <c r="D1743" s="208"/>
      <c r="E1743" s="209"/>
      <c r="F1743" s="210"/>
      <c r="G1743" s="210"/>
      <c r="H1743" s="9"/>
      <c r="I1743" s="211"/>
      <c r="J1743" s="455"/>
      <c r="K1743" s="455"/>
      <c r="L1743" s="212"/>
      <c r="M1743" s="212"/>
      <c r="N1743" s="213"/>
      <c r="O1743" s="213"/>
      <c r="P1743" s="214"/>
      <c r="Q1743" s="214"/>
      <c r="R1743" s="214"/>
      <c r="S1743" s="215"/>
      <c r="T1743" s="215"/>
    </row>
    <row r="1744" spans="2:20" ht="14.15" customHeight="1">
      <c r="B1744" s="207"/>
      <c r="C1744" s="207"/>
      <c r="D1744" s="208"/>
      <c r="E1744" s="209"/>
      <c r="F1744" s="210"/>
      <c r="G1744" s="210"/>
      <c r="H1744" s="9"/>
      <c r="I1744" s="211"/>
      <c r="J1744" s="455"/>
      <c r="K1744" s="455"/>
      <c r="L1744" s="212"/>
      <c r="M1744" s="212"/>
      <c r="N1744" s="213"/>
      <c r="O1744" s="213"/>
      <c r="P1744" s="214"/>
      <c r="Q1744" s="214"/>
      <c r="R1744" s="214"/>
      <c r="S1744" s="215"/>
      <c r="T1744" s="215"/>
    </row>
    <row r="1745" spans="2:20" ht="14.15" customHeight="1">
      <c r="B1745" s="207"/>
      <c r="C1745" s="207"/>
      <c r="D1745" s="208"/>
      <c r="E1745" s="209"/>
      <c r="F1745" s="210"/>
      <c r="G1745" s="210"/>
      <c r="H1745" s="9"/>
      <c r="I1745" s="211"/>
      <c r="J1745" s="455"/>
      <c r="K1745" s="455"/>
      <c r="L1745" s="212"/>
      <c r="M1745" s="212"/>
      <c r="N1745" s="213"/>
      <c r="O1745" s="213"/>
      <c r="P1745" s="214"/>
      <c r="Q1745" s="214"/>
      <c r="R1745" s="214"/>
      <c r="S1745" s="215"/>
      <c r="T1745" s="215"/>
    </row>
    <row r="1746" spans="2:20" ht="14.15" customHeight="1">
      <c r="B1746" s="207"/>
      <c r="C1746" s="207"/>
      <c r="D1746" s="208"/>
      <c r="E1746" s="209"/>
      <c r="F1746" s="210"/>
      <c r="G1746" s="210"/>
      <c r="H1746" s="9"/>
      <c r="I1746" s="211"/>
      <c r="J1746" s="455"/>
      <c r="K1746" s="455"/>
      <c r="L1746" s="212"/>
      <c r="M1746" s="212"/>
      <c r="N1746" s="213"/>
      <c r="O1746" s="213"/>
      <c r="P1746" s="214"/>
      <c r="Q1746" s="214"/>
      <c r="R1746" s="214"/>
      <c r="S1746" s="215"/>
      <c r="T1746" s="215"/>
    </row>
    <row r="1747" spans="2:20" ht="14.15" customHeight="1">
      <c r="B1747" s="207"/>
      <c r="C1747" s="207"/>
      <c r="D1747" s="208"/>
      <c r="E1747" s="209"/>
      <c r="F1747" s="210"/>
      <c r="G1747" s="210"/>
      <c r="H1747" s="9"/>
      <c r="I1747" s="211"/>
      <c r="J1747" s="455"/>
      <c r="K1747" s="455"/>
      <c r="L1747" s="212"/>
      <c r="M1747" s="212"/>
      <c r="N1747" s="213"/>
      <c r="O1747" s="213"/>
      <c r="P1747" s="214"/>
      <c r="Q1747" s="214"/>
      <c r="R1747" s="214"/>
      <c r="S1747" s="215"/>
      <c r="T1747" s="215"/>
    </row>
    <row r="1748" spans="2:20" ht="14.15" customHeight="1">
      <c r="B1748" s="207"/>
      <c r="C1748" s="207"/>
      <c r="D1748" s="208"/>
      <c r="E1748" s="209"/>
      <c r="F1748" s="210"/>
      <c r="G1748" s="210"/>
      <c r="H1748" s="9"/>
      <c r="I1748" s="211"/>
      <c r="J1748" s="455"/>
      <c r="K1748" s="455"/>
      <c r="L1748" s="212"/>
      <c r="M1748" s="212"/>
      <c r="N1748" s="213"/>
      <c r="O1748" s="213"/>
      <c r="P1748" s="214"/>
      <c r="Q1748" s="214"/>
      <c r="R1748" s="214"/>
      <c r="S1748" s="215"/>
      <c r="T1748" s="215"/>
    </row>
    <row r="1749" spans="2:20" ht="14.15" customHeight="1">
      <c r="B1749" s="207"/>
      <c r="C1749" s="207"/>
      <c r="D1749" s="208"/>
      <c r="E1749" s="209"/>
      <c r="F1749" s="210"/>
      <c r="G1749" s="210"/>
      <c r="H1749" s="9"/>
      <c r="I1749" s="211"/>
      <c r="J1749" s="455"/>
      <c r="K1749" s="455"/>
      <c r="L1749" s="212"/>
      <c r="M1749" s="212"/>
      <c r="N1749" s="213"/>
      <c r="O1749" s="213"/>
      <c r="P1749" s="214"/>
      <c r="Q1749" s="214"/>
      <c r="R1749" s="214"/>
      <c r="S1749" s="215"/>
      <c r="T1749" s="215"/>
    </row>
    <row r="1750" spans="2:20" ht="14.15" customHeight="1">
      <c r="B1750" s="207"/>
      <c r="C1750" s="207"/>
      <c r="D1750" s="208"/>
      <c r="E1750" s="209"/>
      <c r="F1750" s="210"/>
      <c r="G1750" s="210"/>
      <c r="H1750" s="9"/>
      <c r="I1750" s="211"/>
      <c r="J1750" s="455"/>
      <c r="K1750" s="455"/>
      <c r="L1750" s="212"/>
      <c r="M1750" s="212"/>
      <c r="N1750" s="213"/>
      <c r="O1750" s="213"/>
      <c r="P1750" s="214"/>
      <c r="Q1750" s="214"/>
      <c r="R1750" s="214"/>
      <c r="S1750" s="215"/>
      <c r="T1750" s="215"/>
    </row>
    <row r="1751" spans="2:20" ht="14.15" customHeight="1">
      <c r="B1751" s="207"/>
      <c r="C1751" s="207"/>
      <c r="D1751" s="208"/>
      <c r="E1751" s="209"/>
      <c r="F1751" s="210"/>
      <c r="G1751" s="210"/>
      <c r="H1751" s="9"/>
      <c r="I1751" s="211"/>
      <c r="J1751" s="455"/>
      <c r="K1751" s="455"/>
      <c r="L1751" s="212"/>
      <c r="M1751" s="212"/>
      <c r="N1751" s="213"/>
      <c r="O1751" s="213"/>
      <c r="P1751" s="214"/>
      <c r="Q1751" s="214"/>
      <c r="R1751" s="214"/>
      <c r="S1751" s="215"/>
      <c r="T1751" s="215"/>
    </row>
    <row r="1752" spans="2:20" ht="14.15" customHeight="1">
      <c r="B1752" s="207"/>
      <c r="C1752" s="207"/>
      <c r="D1752" s="208"/>
      <c r="E1752" s="209"/>
      <c r="F1752" s="210"/>
      <c r="G1752" s="210"/>
      <c r="H1752" s="9"/>
      <c r="I1752" s="211"/>
      <c r="J1752" s="455"/>
      <c r="K1752" s="455"/>
      <c r="L1752" s="212"/>
      <c r="M1752" s="212"/>
      <c r="N1752" s="213"/>
      <c r="O1752" s="213"/>
      <c r="P1752" s="214"/>
      <c r="Q1752" s="214"/>
      <c r="R1752" s="214"/>
      <c r="S1752" s="215"/>
      <c r="T1752" s="215"/>
    </row>
    <row r="1753" spans="2:20" ht="14.15" customHeight="1">
      <c r="B1753" s="207"/>
      <c r="C1753" s="207"/>
      <c r="D1753" s="208"/>
      <c r="E1753" s="209"/>
      <c r="F1753" s="210"/>
      <c r="G1753" s="210"/>
      <c r="H1753" s="9"/>
      <c r="I1753" s="211"/>
      <c r="J1753" s="455"/>
      <c r="K1753" s="455"/>
      <c r="L1753" s="212"/>
      <c r="M1753" s="212"/>
      <c r="N1753" s="213"/>
      <c r="O1753" s="213"/>
      <c r="P1753" s="214"/>
      <c r="Q1753" s="214"/>
      <c r="R1753" s="214"/>
      <c r="S1753" s="215"/>
      <c r="T1753" s="215"/>
    </row>
    <row r="1754" spans="2:20" ht="14.15" customHeight="1">
      <c r="B1754" s="207"/>
      <c r="C1754" s="207"/>
      <c r="D1754" s="208"/>
      <c r="E1754" s="209"/>
      <c r="F1754" s="210"/>
      <c r="G1754" s="210"/>
      <c r="H1754" s="9"/>
      <c r="I1754" s="211"/>
      <c r="J1754" s="455"/>
      <c r="K1754" s="455"/>
      <c r="L1754" s="212"/>
      <c r="M1754" s="212"/>
      <c r="N1754" s="213"/>
      <c r="O1754" s="213"/>
      <c r="P1754" s="214"/>
      <c r="Q1754" s="214"/>
      <c r="R1754" s="214"/>
      <c r="S1754" s="215"/>
      <c r="T1754" s="215"/>
    </row>
    <row r="1755" spans="2:20" ht="14.15" customHeight="1">
      <c r="B1755" s="207"/>
      <c r="C1755" s="207"/>
      <c r="D1755" s="208"/>
      <c r="E1755" s="209"/>
      <c r="F1755" s="210"/>
      <c r="G1755" s="210"/>
      <c r="H1755" s="9"/>
      <c r="I1755" s="211"/>
      <c r="J1755" s="455"/>
      <c r="K1755" s="455"/>
      <c r="L1755" s="212"/>
      <c r="M1755" s="212"/>
      <c r="N1755" s="213"/>
      <c r="O1755" s="213"/>
      <c r="P1755" s="214"/>
      <c r="Q1755" s="214"/>
      <c r="R1755" s="214"/>
      <c r="S1755" s="215"/>
      <c r="T1755" s="215"/>
    </row>
    <row r="1756" spans="2:20" ht="14.15" customHeight="1">
      <c r="B1756" s="207"/>
      <c r="C1756" s="207"/>
      <c r="D1756" s="208"/>
      <c r="E1756" s="209"/>
      <c r="F1756" s="210"/>
      <c r="G1756" s="210"/>
      <c r="H1756" s="9"/>
      <c r="I1756" s="211"/>
      <c r="J1756" s="455"/>
      <c r="K1756" s="455"/>
      <c r="L1756" s="212"/>
      <c r="M1756" s="212"/>
      <c r="N1756" s="213"/>
      <c r="O1756" s="213"/>
      <c r="P1756" s="214"/>
      <c r="Q1756" s="214"/>
      <c r="R1756" s="214"/>
      <c r="S1756" s="215"/>
      <c r="T1756" s="215"/>
    </row>
    <row r="1757" spans="2:20" ht="14.15" customHeight="1">
      <c r="B1757" s="207"/>
      <c r="C1757" s="207"/>
      <c r="D1757" s="208"/>
      <c r="E1757" s="209"/>
      <c r="F1757" s="210"/>
      <c r="G1757" s="210"/>
      <c r="H1757" s="9"/>
      <c r="I1757" s="211"/>
      <c r="J1757" s="455"/>
      <c r="K1757" s="455"/>
      <c r="L1757" s="212"/>
      <c r="M1757" s="212"/>
      <c r="N1757" s="213"/>
      <c r="O1757" s="213"/>
      <c r="P1757" s="214"/>
      <c r="Q1757" s="214"/>
      <c r="R1757" s="214"/>
      <c r="S1757" s="215"/>
      <c r="T1757" s="215"/>
    </row>
    <row r="1758" spans="2:20" ht="14.15" customHeight="1">
      <c r="B1758" s="207"/>
      <c r="C1758" s="207"/>
      <c r="D1758" s="208"/>
      <c r="E1758" s="209"/>
      <c r="F1758" s="210"/>
      <c r="G1758" s="210"/>
      <c r="H1758" s="9"/>
      <c r="I1758" s="211"/>
      <c r="J1758" s="455"/>
      <c r="K1758" s="455"/>
      <c r="L1758" s="212"/>
      <c r="M1758" s="212"/>
      <c r="N1758" s="213"/>
      <c r="O1758" s="213"/>
      <c r="P1758" s="214"/>
      <c r="Q1758" s="214"/>
      <c r="R1758" s="214"/>
      <c r="S1758" s="215"/>
      <c r="T1758" s="215"/>
    </row>
    <row r="1759" spans="2:20" ht="14.15" customHeight="1">
      <c r="B1759" s="207"/>
      <c r="C1759" s="207"/>
      <c r="D1759" s="208"/>
      <c r="E1759" s="209"/>
      <c r="F1759" s="210"/>
      <c r="G1759" s="210"/>
      <c r="H1759" s="9"/>
      <c r="I1759" s="211"/>
      <c r="J1759" s="455"/>
      <c r="K1759" s="455"/>
      <c r="L1759" s="212"/>
      <c r="M1759" s="212"/>
      <c r="N1759" s="213"/>
      <c r="O1759" s="213"/>
      <c r="P1759" s="214"/>
      <c r="Q1759" s="214"/>
      <c r="R1759" s="214"/>
      <c r="S1759" s="215"/>
      <c r="T1759" s="215"/>
    </row>
    <row r="1760" spans="2:20" ht="14.15" customHeight="1">
      <c r="B1760" s="216"/>
      <c r="C1760" s="216"/>
      <c r="D1760" s="216"/>
      <c r="E1760" s="217"/>
      <c r="F1760" s="9"/>
      <c r="G1760" s="9"/>
      <c r="H1760" s="9"/>
      <c r="I1760" s="9"/>
      <c r="J1760" s="456"/>
      <c r="K1760" s="456"/>
      <c r="L1760" s="532"/>
      <c r="M1760" s="218"/>
      <c r="N1760" s="9"/>
      <c r="O1760" s="9"/>
      <c r="P1760" s="9"/>
      <c r="Q1760" s="9"/>
      <c r="R1760" s="9"/>
      <c r="S1760" s="9"/>
      <c r="T1760" s="9"/>
    </row>
    <row r="1761" spans="2:20" ht="14.15" customHeight="1">
      <c r="B1761" s="216"/>
      <c r="C1761" s="216"/>
      <c r="D1761" s="216"/>
      <c r="E1761" s="217"/>
      <c r="F1761" s="9"/>
      <c r="G1761" s="9"/>
      <c r="H1761" s="9"/>
      <c r="I1761" s="9"/>
      <c r="J1761" s="456"/>
      <c r="K1761" s="456"/>
      <c r="L1761" s="532"/>
      <c r="M1761" s="218"/>
      <c r="N1761" s="9"/>
      <c r="O1761" s="9"/>
      <c r="P1761" s="9"/>
      <c r="Q1761" s="9"/>
      <c r="R1761" s="9"/>
      <c r="S1761" s="9"/>
      <c r="T1761" s="9"/>
    </row>
    <row r="1762" spans="2:20" ht="14.15" customHeight="1">
      <c r="B1762" s="216"/>
      <c r="C1762" s="216"/>
      <c r="D1762" s="216"/>
      <c r="E1762" s="217"/>
      <c r="F1762" s="9"/>
      <c r="G1762" s="9"/>
      <c r="H1762" s="9"/>
      <c r="I1762" s="9"/>
      <c r="J1762" s="456"/>
      <c r="K1762" s="456"/>
      <c r="L1762" s="532"/>
      <c r="M1762" s="218"/>
      <c r="N1762" s="9"/>
      <c r="O1762" s="9"/>
      <c r="P1762" s="9"/>
      <c r="Q1762" s="9"/>
      <c r="R1762" s="9"/>
      <c r="S1762" s="9"/>
      <c r="T1762" s="9"/>
    </row>
    <row r="1763" spans="2:20" ht="14.15" customHeight="1">
      <c r="B1763" s="216"/>
      <c r="C1763" s="216"/>
      <c r="D1763" s="216"/>
      <c r="E1763" s="217"/>
      <c r="F1763" s="9"/>
      <c r="G1763" s="9"/>
      <c r="H1763" s="9"/>
      <c r="I1763" s="9"/>
      <c r="J1763" s="456"/>
      <c r="K1763" s="456"/>
      <c r="L1763" s="532"/>
      <c r="M1763" s="218"/>
      <c r="N1763" s="9"/>
      <c r="O1763" s="9"/>
      <c r="P1763" s="9"/>
      <c r="Q1763" s="9"/>
      <c r="R1763" s="9"/>
      <c r="S1763" s="9"/>
      <c r="T1763" s="9"/>
    </row>
    <row r="1764" spans="2:20" ht="14.15" customHeight="1">
      <c r="B1764" s="216"/>
      <c r="C1764" s="216"/>
      <c r="D1764" s="216"/>
      <c r="E1764" s="217"/>
      <c r="F1764" s="9"/>
      <c r="G1764" s="9"/>
      <c r="H1764" s="9"/>
      <c r="I1764" s="9"/>
      <c r="J1764" s="456"/>
      <c r="K1764" s="456"/>
      <c r="L1764" s="532"/>
      <c r="M1764" s="218"/>
      <c r="N1764" s="9"/>
      <c r="O1764" s="9"/>
      <c r="P1764" s="9"/>
      <c r="Q1764" s="9"/>
      <c r="R1764" s="9"/>
      <c r="S1764" s="9"/>
      <c r="T1764" s="9"/>
    </row>
    <row r="1765" spans="2:20" ht="14.15" customHeight="1">
      <c r="B1765" s="216"/>
      <c r="C1765" s="216"/>
      <c r="D1765" s="216"/>
      <c r="E1765" s="217"/>
      <c r="F1765" s="9"/>
      <c r="G1765" s="9"/>
      <c r="H1765" s="9"/>
      <c r="I1765" s="9"/>
      <c r="J1765" s="456"/>
      <c r="K1765" s="456"/>
      <c r="L1765" s="532"/>
      <c r="M1765" s="218"/>
      <c r="N1765" s="9"/>
      <c r="O1765" s="9"/>
      <c r="P1765" s="9"/>
      <c r="Q1765" s="9"/>
      <c r="R1765" s="9"/>
      <c r="S1765" s="9"/>
      <c r="T1765" s="9"/>
    </row>
    <row r="1766" spans="2:20" ht="14.15" customHeight="1">
      <c r="B1766" s="216"/>
      <c r="C1766" s="216"/>
      <c r="D1766" s="216"/>
      <c r="E1766" s="217"/>
      <c r="F1766" s="9"/>
      <c r="G1766" s="9"/>
      <c r="H1766" s="9"/>
      <c r="I1766" s="9"/>
      <c r="J1766" s="456"/>
      <c r="K1766" s="456"/>
      <c r="L1766" s="532"/>
      <c r="M1766" s="218"/>
      <c r="N1766" s="9"/>
      <c r="O1766" s="9"/>
      <c r="P1766" s="9"/>
      <c r="Q1766" s="9"/>
      <c r="R1766" s="9"/>
      <c r="S1766" s="9"/>
      <c r="T1766" s="9"/>
    </row>
    <row r="1767" spans="2:20" ht="14.15" customHeight="1">
      <c r="B1767" s="216"/>
      <c r="C1767" s="216"/>
      <c r="D1767" s="216"/>
      <c r="E1767" s="217"/>
      <c r="F1767" s="9"/>
      <c r="G1767" s="9"/>
      <c r="H1767" s="9"/>
      <c r="I1767" s="9"/>
      <c r="J1767" s="456"/>
      <c r="K1767" s="456"/>
      <c r="L1767" s="532"/>
      <c r="M1767" s="218"/>
      <c r="N1767" s="9"/>
      <c r="O1767" s="9"/>
      <c r="P1767" s="9"/>
      <c r="Q1767" s="9"/>
      <c r="R1767" s="9"/>
      <c r="S1767" s="9"/>
      <c r="T1767" s="9"/>
    </row>
    <row r="1768" spans="2:20" ht="14.15" customHeight="1">
      <c r="B1768" s="216"/>
      <c r="C1768" s="216"/>
      <c r="D1768" s="216"/>
      <c r="E1768" s="217"/>
      <c r="F1768" s="9"/>
      <c r="G1768" s="9"/>
      <c r="H1768" s="9"/>
      <c r="I1768" s="9"/>
      <c r="J1768" s="456"/>
      <c r="K1768" s="456"/>
      <c r="L1768" s="532"/>
      <c r="M1768" s="218"/>
      <c r="N1768" s="9"/>
      <c r="O1768" s="9"/>
      <c r="P1768" s="9"/>
      <c r="Q1768" s="9"/>
      <c r="R1768" s="9"/>
      <c r="S1768" s="9"/>
      <c r="T1768" s="9"/>
    </row>
    <row r="1769" spans="2:20" ht="14.15" customHeight="1">
      <c r="B1769" s="216"/>
      <c r="C1769" s="216"/>
      <c r="D1769" s="216"/>
      <c r="E1769" s="217"/>
      <c r="F1769" s="9"/>
      <c r="G1769" s="9"/>
      <c r="H1769" s="9"/>
      <c r="I1769" s="9"/>
      <c r="J1769" s="456"/>
      <c r="K1769" s="456"/>
      <c r="L1769" s="532"/>
      <c r="M1769" s="218"/>
      <c r="N1769" s="9"/>
      <c r="O1769" s="9"/>
      <c r="P1769" s="9"/>
      <c r="Q1769" s="9"/>
      <c r="R1769" s="9"/>
      <c r="S1769" s="9"/>
      <c r="T1769" s="9"/>
    </row>
    <row r="1770" spans="2:20" ht="14.15" customHeight="1">
      <c r="B1770" s="216"/>
      <c r="C1770" s="216"/>
      <c r="D1770" s="216"/>
      <c r="E1770" s="217"/>
      <c r="F1770" s="9"/>
      <c r="G1770" s="9"/>
      <c r="H1770" s="9"/>
      <c r="I1770" s="9"/>
      <c r="J1770" s="456"/>
      <c r="K1770" s="456"/>
      <c r="L1770" s="532"/>
      <c r="M1770" s="218"/>
      <c r="N1770" s="9"/>
      <c r="O1770" s="9"/>
      <c r="P1770" s="9"/>
      <c r="Q1770" s="9"/>
      <c r="R1770" s="9"/>
      <c r="S1770" s="9"/>
      <c r="T1770" s="9"/>
    </row>
    <row r="1771" spans="2:20" ht="14.15" customHeight="1">
      <c r="B1771" s="216"/>
      <c r="C1771" s="216"/>
      <c r="D1771" s="216"/>
      <c r="E1771" s="217"/>
      <c r="F1771" s="9"/>
      <c r="G1771" s="9"/>
      <c r="H1771" s="9"/>
      <c r="I1771" s="9"/>
      <c r="J1771" s="456"/>
      <c r="K1771" s="456"/>
      <c r="L1771" s="532"/>
      <c r="M1771" s="218"/>
      <c r="N1771" s="9"/>
      <c r="O1771" s="9"/>
      <c r="P1771" s="9"/>
      <c r="Q1771" s="9"/>
      <c r="R1771" s="9"/>
      <c r="S1771" s="9"/>
      <c r="T1771" s="9"/>
    </row>
    <row r="1772" spans="2:20" ht="14.15" customHeight="1">
      <c r="B1772" s="216"/>
      <c r="C1772" s="216"/>
      <c r="D1772" s="216"/>
      <c r="E1772" s="217"/>
      <c r="F1772" s="9"/>
      <c r="G1772" s="9"/>
      <c r="H1772" s="9"/>
      <c r="I1772" s="9"/>
      <c r="J1772" s="456"/>
      <c r="K1772" s="456"/>
      <c r="L1772" s="532"/>
      <c r="M1772" s="218"/>
      <c r="N1772" s="9"/>
      <c r="O1772" s="9"/>
      <c r="P1772" s="9"/>
      <c r="Q1772" s="9"/>
      <c r="R1772" s="9"/>
      <c r="S1772" s="9"/>
      <c r="T1772" s="9"/>
    </row>
    <row r="1773" spans="2:20" ht="14.15" customHeight="1">
      <c r="B1773" s="216"/>
      <c r="C1773" s="216"/>
      <c r="D1773" s="216"/>
      <c r="E1773" s="217"/>
      <c r="F1773" s="9"/>
      <c r="G1773" s="9"/>
      <c r="H1773" s="9"/>
      <c r="I1773" s="9"/>
      <c r="J1773" s="456"/>
      <c r="K1773" s="456"/>
      <c r="L1773" s="532"/>
      <c r="M1773" s="218"/>
      <c r="N1773" s="9"/>
      <c r="O1773" s="9"/>
      <c r="P1773" s="9"/>
      <c r="Q1773" s="9"/>
      <c r="R1773" s="9"/>
      <c r="S1773" s="9"/>
      <c r="T1773" s="9"/>
    </row>
    <row r="1774" spans="2:20" ht="14.15" customHeight="1">
      <c r="B1774" s="216"/>
      <c r="C1774" s="216"/>
      <c r="D1774" s="216"/>
      <c r="E1774" s="217"/>
      <c r="F1774" s="9"/>
      <c r="G1774" s="9"/>
      <c r="H1774" s="9"/>
      <c r="I1774" s="9"/>
      <c r="J1774" s="456"/>
      <c r="K1774" s="456"/>
      <c r="L1774" s="532"/>
      <c r="M1774" s="218"/>
      <c r="N1774" s="9"/>
      <c r="O1774" s="9"/>
      <c r="P1774" s="9"/>
      <c r="Q1774" s="9"/>
      <c r="R1774" s="9"/>
      <c r="S1774" s="9"/>
      <c r="T1774" s="9"/>
    </row>
    <row r="1775" spans="2:20" ht="14.15" customHeight="1">
      <c r="B1775" s="216"/>
      <c r="C1775" s="216"/>
      <c r="D1775" s="216"/>
      <c r="E1775" s="217"/>
      <c r="F1775" s="9"/>
      <c r="G1775" s="9"/>
      <c r="H1775" s="9"/>
      <c r="I1775" s="9"/>
      <c r="J1775" s="456"/>
      <c r="K1775" s="456"/>
      <c r="L1775" s="532"/>
      <c r="M1775" s="218"/>
      <c r="N1775" s="9"/>
      <c r="O1775" s="9"/>
      <c r="P1775" s="9"/>
      <c r="Q1775" s="9"/>
      <c r="R1775" s="9"/>
      <c r="S1775" s="9"/>
      <c r="T1775" s="9"/>
    </row>
    <row r="1776" spans="2:20" ht="14.15" customHeight="1">
      <c r="B1776" s="216"/>
      <c r="C1776" s="216"/>
      <c r="D1776" s="216"/>
      <c r="E1776" s="217"/>
      <c r="F1776" s="9"/>
      <c r="G1776" s="9"/>
      <c r="H1776" s="9"/>
      <c r="I1776" s="9"/>
      <c r="J1776" s="456"/>
      <c r="K1776" s="456"/>
      <c r="L1776" s="532"/>
      <c r="M1776" s="218"/>
      <c r="N1776" s="9"/>
      <c r="O1776" s="9"/>
      <c r="P1776" s="9"/>
      <c r="Q1776" s="9"/>
      <c r="R1776" s="9"/>
      <c r="S1776" s="9"/>
      <c r="T1776" s="9"/>
    </row>
    <row r="1777" spans="2:20" ht="14.15" customHeight="1">
      <c r="B1777" s="216"/>
      <c r="C1777" s="216"/>
      <c r="D1777" s="216"/>
      <c r="E1777" s="217"/>
      <c r="F1777" s="9"/>
      <c r="G1777" s="9"/>
      <c r="H1777" s="9"/>
      <c r="I1777" s="9"/>
      <c r="J1777" s="456"/>
      <c r="K1777" s="456"/>
      <c r="L1777" s="532"/>
      <c r="M1777" s="218"/>
      <c r="N1777" s="9"/>
      <c r="O1777" s="9"/>
      <c r="P1777" s="9"/>
      <c r="Q1777" s="9"/>
      <c r="R1777" s="9"/>
      <c r="S1777" s="9"/>
      <c r="T1777" s="9"/>
    </row>
    <row r="1778" spans="2:20" ht="14.15" customHeight="1">
      <c r="B1778" s="216"/>
      <c r="C1778" s="216"/>
      <c r="D1778" s="216"/>
      <c r="E1778" s="217"/>
      <c r="F1778" s="9"/>
      <c r="G1778" s="9"/>
      <c r="H1778" s="9"/>
      <c r="I1778" s="9"/>
      <c r="J1778" s="456"/>
      <c r="K1778" s="456"/>
      <c r="L1778" s="532"/>
      <c r="M1778" s="218"/>
      <c r="N1778" s="9"/>
      <c r="O1778" s="9"/>
      <c r="P1778" s="9"/>
      <c r="Q1778" s="9"/>
      <c r="R1778" s="9"/>
      <c r="S1778" s="9"/>
      <c r="T1778" s="9"/>
    </row>
    <row r="1779" spans="2:20" ht="14.15" customHeight="1">
      <c r="B1779" s="216"/>
      <c r="C1779" s="216"/>
      <c r="D1779" s="216"/>
      <c r="E1779" s="217"/>
      <c r="F1779" s="9"/>
      <c r="G1779" s="9"/>
      <c r="H1779" s="9"/>
      <c r="I1779" s="9"/>
      <c r="J1779" s="456"/>
      <c r="K1779" s="456"/>
      <c r="L1779" s="532"/>
      <c r="M1779" s="218"/>
      <c r="N1779" s="9"/>
      <c r="O1779" s="9"/>
      <c r="P1779" s="9"/>
      <c r="Q1779" s="9"/>
      <c r="R1779" s="9"/>
      <c r="S1779" s="9"/>
      <c r="T1779" s="9"/>
    </row>
    <row r="1780" spans="2:20" ht="14.15" customHeight="1">
      <c r="B1780" s="216"/>
      <c r="C1780" s="216"/>
      <c r="D1780" s="216"/>
      <c r="E1780" s="217"/>
      <c r="F1780" s="9"/>
      <c r="G1780" s="9"/>
      <c r="H1780" s="9"/>
      <c r="I1780" s="9"/>
      <c r="J1780" s="456"/>
      <c r="K1780" s="456"/>
      <c r="L1780" s="532"/>
      <c r="M1780" s="218"/>
      <c r="N1780" s="9"/>
      <c r="O1780" s="9"/>
      <c r="P1780" s="9"/>
      <c r="Q1780" s="9"/>
      <c r="R1780" s="9"/>
      <c r="S1780" s="9"/>
      <c r="T1780" s="9"/>
    </row>
    <row r="1781" spans="2:20" ht="14.15" customHeight="1">
      <c r="B1781" s="216"/>
      <c r="C1781" s="216"/>
      <c r="D1781" s="216"/>
      <c r="E1781" s="217"/>
      <c r="F1781" s="9"/>
      <c r="G1781" s="9"/>
      <c r="H1781" s="9"/>
      <c r="I1781" s="9"/>
      <c r="J1781" s="456"/>
      <c r="K1781" s="456"/>
      <c r="L1781" s="532"/>
      <c r="M1781" s="218"/>
      <c r="N1781" s="9"/>
      <c r="O1781" s="9"/>
      <c r="P1781" s="9"/>
      <c r="Q1781" s="9"/>
      <c r="R1781" s="9"/>
      <c r="S1781" s="9"/>
      <c r="T1781" s="9"/>
    </row>
    <row r="1782" spans="2:20" ht="14.15" customHeight="1">
      <c r="B1782" s="216"/>
      <c r="C1782" s="216"/>
      <c r="D1782" s="216"/>
      <c r="E1782" s="217"/>
      <c r="F1782" s="9"/>
      <c r="G1782" s="9"/>
      <c r="H1782" s="9"/>
      <c r="I1782" s="9"/>
      <c r="J1782" s="456"/>
      <c r="K1782" s="456"/>
      <c r="L1782" s="532"/>
      <c r="M1782" s="218"/>
      <c r="N1782" s="9"/>
      <c r="O1782" s="9"/>
      <c r="P1782" s="9"/>
      <c r="Q1782" s="9"/>
      <c r="R1782" s="9"/>
      <c r="S1782" s="9"/>
      <c r="T1782" s="9"/>
    </row>
    <row r="1783" spans="2:20" ht="14.15" customHeight="1">
      <c r="B1783" s="216"/>
      <c r="C1783" s="216"/>
      <c r="D1783" s="216"/>
      <c r="E1783" s="217"/>
      <c r="F1783" s="9"/>
      <c r="G1783" s="9"/>
      <c r="H1783" s="9"/>
      <c r="I1783" s="9"/>
      <c r="J1783" s="456"/>
      <c r="K1783" s="456"/>
      <c r="L1783" s="532"/>
      <c r="M1783" s="218"/>
      <c r="N1783" s="9"/>
      <c r="O1783" s="9"/>
      <c r="P1783" s="9"/>
      <c r="Q1783" s="9"/>
      <c r="R1783" s="9"/>
      <c r="S1783" s="9"/>
      <c r="T1783" s="9"/>
    </row>
    <row r="1784" spans="2:20" ht="14.15" customHeight="1">
      <c r="B1784" s="216"/>
      <c r="C1784" s="216"/>
      <c r="D1784" s="216"/>
      <c r="E1784" s="217"/>
      <c r="F1784" s="9"/>
      <c r="G1784" s="9"/>
      <c r="H1784" s="9"/>
      <c r="I1784" s="9"/>
      <c r="J1784" s="456"/>
      <c r="K1784" s="456"/>
      <c r="L1784" s="532"/>
      <c r="M1784" s="218"/>
      <c r="N1784" s="9"/>
      <c r="O1784" s="9"/>
      <c r="P1784" s="9"/>
      <c r="Q1784" s="9"/>
      <c r="R1784" s="9"/>
      <c r="S1784" s="9"/>
      <c r="T1784" s="9"/>
    </row>
    <row r="1785" spans="2:20" ht="14.15" customHeight="1">
      <c r="B1785" s="216"/>
      <c r="C1785" s="216"/>
      <c r="D1785" s="216"/>
      <c r="E1785" s="217"/>
      <c r="F1785" s="9"/>
      <c r="G1785" s="9"/>
      <c r="H1785" s="9"/>
      <c r="I1785" s="9"/>
      <c r="J1785" s="456"/>
      <c r="K1785" s="456"/>
      <c r="L1785" s="532"/>
      <c r="M1785" s="218"/>
      <c r="N1785" s="9"/>
      <c r="O1785" s="9"/>
      <c r="P1785" s="9"/>
      <c r="Q1785" s="9"/>
      <c r="R1785" s="9"/>
      <c r="S1785" s="9"/>
      <c r="T1785" s="9"/>
    </row>
    <row r="1786" spans="2:20" ht="14.15" customHeight="1">
      <c r="B1786" s="216"/>
      <c r="C1786" s="216"/>
      <c r="D1786" s="216"/>
      <c r="E1786" s="217"/>
      <c r="F1786" s="9"/>
      <c r="G1786" s="9"/>
      <c r="H1786" s="9"/>
      <c r="I1786" s="9"/>
      <c r="J1786" s="456"/>
      <c r="K1786" s="456"/>
      <c r="L1786" s="532"/>
      <c r="M1786" s="218"/>
      <c r="N1786" s="9"/>
      <c r="O1786" s="9"/>
      <c r="P1786" s="9"/>
      <c r="Q1786" s="9"/>
      <c r="R1786" s="9"/>
      <c r="S1786" s="9"/>
      <c r="T1786" s="9"/>
    </row>
    <row r="1787" spans="2:20" ht="14.15" customHeight="1">
      <c r="B1787" s="216"/>
      <c r="C1787" s="216"/>
      <c r="D1787" s="216"/>
      <c r="E1787" s="217"/>
      <c r="F1787" s="9"/>
      <c r="G1787" s="9"/>
      <c r="H1787" s="9"/>
      <c r="I1787" s="9"/>
      <c r="J1787" s="456"/>
      <c r="K1787" s="456"/>
      <c r="L1787" s="532"/>
      <c r="M1787" s="218"/>
      <c r="N1787" s="9"/>
      <c r="O1787" s="9"/>
      <c r="P1787" s="9"/>
      <c r="Q1787" s="9"/>
      <c r="R1787" s="9"/>
      <c r="S1787" s="9"/>
      <c r="T1787" s="9"/>
    </row>
    <row r="1788" spans="2:20" ht="14.15" customHeight="1">
      <c r="B1788" s="216"/>
      <c r="C1788" s="216"/>
      <c r="D1788" s="216"/>
      <c r="E1788" s="217"/>
      <c r="F1788" s="9"/>
      <c r="G1788" s="9"/>
      <c r="H1788" s="9"/>
      <c r="I1788" s="9"/>
      <c r="J1788" s="456"/>
      <c r="K1788" s="456"/>
      <c r="L1788" s="532"/>
      <c r="M1788" s="218"/>
      <c r="N1788" s="9"/>
      <c r="O1788" s="9"/>
      <c r="P1788" s="9"/>
      <c r="Q1788" s="9"/>
      <c r="R1788" s="9"/>
      <c r="S1788" s="9"/>
      <c r="T1788" s="9"/>
    </row>
    <row r="1789" spans="2:20" ht="14.15" customHeight="1">
      <c r="B1789" s="216"/>
      <c r="C1789" s="216"/>
      <c r="D1789" s="216"/>
      <c r="E1789" s="217"/>
      <c r="F1789" s="9"/>
      <c r="G1789" s="9"/>
      <c r="H1789" s="9"/>
      <c r="I1789" s="9"/>
      <c r="J1789" s="456"/>
      <c r="K1789" s="456"/>
      <c r="L1789" s="532"/>
      <c r="M1789" s="218"/>
      <c r="N1789" s="9"/>
      <c r="O1789" s="9"/>
      <c r="P1789" s="9"/>
      <c r="Q1789" s="9"/>
      <c r="R1789" s="9"/>
      <c r="S1789" s="9"/>
      <c r="T1789" s="9"/>
    </row>
    <row r="1790" spans="2:20" ht="14.15" customHeight="1">
      <c r="B1790" s="216"/>
      <c r="C1790" s="216"/>
      <c r="D1790" s="216"/>
      <c r="E1790" s="217"/>
      <c r="F1790" s="9"/>
      <c r="G1790" s="9"/>
      <c r="H1790" s="9"/>
      <c r="I1790" s="9"/>
      <c r="J1790" s="456"/>
      <c r="K1790" s="456"/>
      <c r="L1790" s="532"/>
      <c r="M1790" s="218"/>
      <c r="N1790" s="9"/>
      <c r="O1790" s="9"/>
      <c r="P1790" s="9"/>
      <c r="Q1790" s="9"/>
      <c r="R1790" s="9"/>
      <c r="S1790" s="9"/>
      <c r="T1790" s="9"/>
    </row>
    <row r="1791" spans="2:20" ht="14.15" customHeight="1">
      <c r="B1791" s="216"/>
      <c r="C1791" s="216"/>
      <c r="D1791" s="216"/>
      <c r="E1791" s="217"/>
      <c r="F1791" s="9"/>
      <c r="G1791" s="9"/>
      <c r="H1791" s="9"/>
      <c r="I1791" s="9"/>
      <c r="J1791" s="456"/>
      <c r="K1791" s="456"/>
      <c r="L1791" s="532"/>
      <c r="M1791" s="218"/>
      <c r="N1791" s="9"/>
      <c r="O1791" s="9"/>
      <c r="P1791" s="9"/>
      <c r="Q1791" s="9"/>
      <c r="R1791" s="9"/>
      <c r="S1791" s="9"/>
      <c r="T1791" s="9"/>
    </row>
    <row r="1792" spans="2:20" ht="14.15" customHeight="1">
      <c r="B1792" s="216"/>
      <c r="C1792" s="216"/>
      <c r="D1792" s="216"/>
      <c r="E1792" s="217"/>
      <c r="F1792" s="9"/>
      <c r="G1792" s="9"/>
      <c r="H1792" s="9"/>
      <c r="I1792" s="9"/>
      <c r="J1792" s="456"/>
      <c r="K1792" s="456"/>
      <c r="L1792" s="532"/>
      <c r="M1792" s="218"/>
      <c r="N1792" s="9"/>
      <c r="O1792" s="9"/>
      <c r="P1792" s="9"/>
      <c r="Q1792" s="9"/>
      <c r="R1792" s="9"/>
      <c r="S1792" s="9"/>
      <c r="T1792" s="9"/>
    </row>
    <row r="1793" spans="2:20" ht="14.15" customHeight="1">
      <c r="B1793" s="216"/>
      <c r="C1793" s="216"/>
      <c r="D1793" s="216"/>
      <c r="E1793" s="217"/>
      <c r="F1793" s="9"/>
      <c r="G1793" s="9"/>
      <c r="H1793" s="9"/>
      <c r="I1793" s="9"/>
      <c r="J1793" s="456"/>
      <c r="K1793" s="456"/>
      <c r="L1793" s="532"/>
      <c r="M1793" s="218"/>
      <c r="N1793" s="9"/>
      <c r="O1793" s="9"/>
      <c r="P1793" s="9"/>
      <c r="Q1793" s="9"/>
      <c r="R1793" s="9"/>
      <c r="S1793" s="9"/>
      <c r="T1793" s="9"/>
    </row>
    <row r="1794" spans="2:20" ht="14.15" customHeight="1">
      <c r="B1794" s="216"/>
      <c r="C1794" s="216"/>
      <c r="D1794" s="216"/>
      <c r="E1794" s="217"/>
      <c r="F1794" s="9"/>
      <c r="G1794" s="9"/>
      <c r="H1794" s="9"/>
      <c r="I1794" s="9"/>
      <c r="J1794" s="456"/>
      <c r="K1794" s="456"/>
      <c r="L1794" s="532"/>
      <c r="M1794" s="218"/>
      <c r="N1794" s="9"/>
      <c r="O1794" s="9"/>
      <c r="P1794" s="9"/>
      <c r="Q1794" s="9"/>
      <c r="R1794" s="9"/>
      <c r="S1794" s="9"/>
      <c r="T1794" s="9"/>
    </row>
    <row r="1795" spans="2:20" ht="14.15" customHeight="1">
      <c r="B1795" s="216"/>
      <c r="C1795" s="216"/>
      <c r="D1795" s="216"/>
      <c r="E1795" s="217"/>
      <c r="F1795" s="9"/>
      <c r="G1795" s="9"/>
      <c r="H1795" s="9"/>
      <c r="I1795" s="9"/>
      <c r="J1795" s="456"/>
      <c r="K1795" s="456"/>
      <c r="L1795" s="532"/>
      <c r="M1795" s="218"/>
      <c r="N1795" s="9"/>
      <c r="O1795" s="9"/>
      <c r="P1795" s="9"/>
      <c r="Q1795" s="9"/>
      <c r="R1795" s="9"/>
      <c r="S1795" s="9"/>
      <c r="T1795" s="9"/>
    </row>
    <row r="1796" spans="2:20" ht="14.15" customHeight="1">
      <c r="B1796" s="216"/>
      <c r="C1796" s="216"/>
      <c r="D1796" s="216"/>
      <c r="E1796" s="217"/>
      <c r="F1796" s="9"/>
      <c r="G1796" s="9"/>
      <c r="H1796" s="9"/>
      <c r="I1796" s="9"/>
      <c r="J1796" s="456"/>
      <c r="K1796" s="456"/>
      <c r="L1796" s="532"/>
      <c r="M1796" s="218"/>
      <c r="N1796" s="9"/>
      <c r="O1796" s="9"/>
      <c r="P1796" s="9"/>
      <c r="Q1796" s="9"/>
      <c r="R1796" s="9"/>
      <c r="S1796" s="9"/>
      <c r="T1796" s="9"/>
    </row>
    <row r="1797" spans="2:20" ht="14.15" customHeight="1">
      <c r="B1797" s="216"/>
      <c r="C1797" s="216"/>
      <c r="D1797" s="216"/>
      <c r="E1797" s="217"/>
      <c r="F1797" s="9"/>
      <c r="G1797" s="9"/>
      <c r="H1797" s="9"/>
      <c r="I1797" s="9"/>
      <c r="J1797" s="456"/>
      <c r="K1797" s="456"/>
      <c r="L1797" s="532"/>
      <c r="M1797" s="218"/>
      <c r="N1797" s="9"/>
      <c r="O1797" s="9"/>
      <c r="P1797" s="9"/>
      <c r="Q1797" s="9"/>
      <c r="R1797" s="9"/>
      <c r="S1797" s="9"/>
      <c r="T1797" s="9"/>
    </row>
    <row r="1798" spans="2:20" ht="14.15" customHeight="1">
      <c r="B1798" s="216"/>
      <c r="C1798" s="216"/>
      <c r="D1798" s="216"/>
      <c r="E1798" s="217"/>
      <c r="F1798" s="9"/>
      <c r="G1798" s="9"/>
      <c r="H1798" s="9"/>
      <c r="I1798" s="9"/>
      <c r="J1798" s="456"/>
      <c r="K1798" s="456"/>
      <c r="L1798" s="532"/>
      <c r="M1798" s="218"/>
      <c r="N1798" s="9"/>
      <c r="O1798" s="9"/>
      <c r="P1798" s="9"/>
      <c r="Q1798" s="9"/>
      <c r="R1798" s="9"/>
      <c r="S1798" s="9"/>
      <c r="T1798" s="9"/>
    </row>
    <row r="1799" spans="2:20" ht="14.15" customHeight="1">
      <c r="B1799" s="216"/>
      <c r="C1799" s="216"/>
      <c r="D1799" s="216"/>
      <c r="E1799" s="217"/>
      <c r="F1799" s="9"/>
      <c r="G1799" s="9"/>
      <c r="H1799" s="9"/>
      <c r="I1799" s="9"/>
      <c r="J1799" s="456"/>
      <c r="K1799" s="456"/>
      <c r="L1799" s="532"/>
      <c r="M1799" s="218"/>
      <c r="N1799" s="9"/>
      <c r="O1799" s="9"/>
      <c r="P1799" s="9"/>
      <c r="Q1799" s="9"/>
      <c r="R1799" s="9"/>
      <c r="S1799" s="9"/>
      <c r="T1799" s="9"/>
    </row>
    <row r="1800" spans="2:20" ht="14.15" customHeight="1">
      <c r="B1800" s="216"/>
      <c r="C1800" s="216"/>
      <c r="D1800" s="216"/>
      <c r="E1800" s="217"/>
      <c r="F1800" s="9"/>
      <c r="G1800" s="9"/>
      <c r="H1800" s="9"/>
      <c r="I1800" s="9"/>
      <c r="J1800" s="456"/>
      <c r="K1800" s="456"/>
      <c r="L1800" s="532"/>
      <c r="M1800" s="218"/>
      <c r="N1800" s="9"/>
      <c r="O1800" s="9"/>
      <c r="P1800" s="9"/>
      <c r="Q1800" s="9"/>
      <c r="R1800" s="9"/>
      <c r="S1800" s="9"/>
      <c r="T1800" s="9"/>
    </row>
    <row r="1801" spans="2:20" ht="14.15" customHeight="1">
      <c r="B1801" s="216"/>
      <c r="C1801" s="216"/>
      <c r="D1801" s="216"/>
      <c r="E1801" s="217"/>
      <c r="F1801" s="9"/>
      <c r="G1801" s="9"/>
      <c r="H1801" s="9"/>
      <c r="I1801" s="9"/>
      <c r="J1801" s="456"/>
      <c r="K1801" s="456"/>
      <c r="L1801" s="532"/>
      <c r="M1801" s="218"/>
      <c r="N1801" s="9"/>
      <c r="O1801" s="9"/>
      <c r="P1801" s="9"/>
      <c r="Q1801" s="9"/>
      <c r="R1801" s="9"/>
      <c r="S1801" s="9"/>
      <c r="T1801" s="9"/>
    </row>
    <row r="1802" spans="2:20" ht="14.15" customHeight="1">
      <c r="B1802" s="216"/>
      <c r="C1802" s="216"/>
      <c r="D1802" s="216"/>
      <c r="E1802" s="217"/>
      <c r="F1802" s="9"/>
      <c r="G1802" s="9"/>
      <c r="H1802" s="9"/>
      <c r="I1802" s="9"/>
      <c r="J1802" s="456"/>
      <c r="K1802" s="456"/>
      <c r="L1802" s="532"/>
      <c r="M1802" s="218"/>
      <c r="N1802" s="9"/>
      <c r="O1802" s="9"/>
      <c r="P1802" s="9"/>
      <c r="Q1802" s="9"/>
      <c r="R1802" s="9"/>
      <c r="S1802" s="9"/>
      <c r="T1802" s="9"/>
    </row>
    <row r="1803" spans="2:20" ht="14.15" customHeight="1">
      <c r="B1803" s="216"/>
      <c r="C1803" s="216"/>
      <c r="D1803" s="216"/>
      <c r="E1803" s="217"/>
      <c r="F1803" s="9"/>
      <c r="G1803" s="9"/>
      <c r="H1803" s="9"/>
      <c r="I1803" s="9"/>
      <c r="J1803" s="456"/>
      <c r="K1803" s="456"/>
      <c r="L1803" s="532"/>
      <c r="M1803" s="218"/>
      <c r="N1803" s="9"/>
      <c r="O1803" s="9"/>
      <c r="P1803" s="9"/>
      <c r="Q1803" s="9"/>
      <c r="R1803" s="9"/>
      <c r="S1803" s="9"/>
      <c r="T1803" s="9"/>
    </row>
    <row r="1804" spans="2:20" ht="14.15" customHeight="1">
      <c r="B1804" s="216"/>
      <c r="C1804" s="216"/>
      <c r="D1804" s="216"/>
      <c r="E1804" s="217"/>
      <c r="F1804" s="9"/>
      <c r="G1804" s="9"/>
      <c r="H1804" s="9"/>
      <c r="I1804" s="9"/>
      <c r="J1804" s="456"/>
      <c r="K1804" s="456"/>
      <c r="L1804" s="532"/>
      <c r="M1804" s="218"/>
      <c r="N1804" s="9"/>
      <c r="O1804" s="9"/>
      <c r="P1804" s="9"/>
      <c r="Q1804" s="9"/>
      <c r="R1804" s="9"/>
      <c r="S1804" s="9"/>
      <c r="T1804" s="9"/>
    </row>
    <row r="1805" spans="2:20" ht="14.15" customHeight="1">
      <c r="B1805" s="216"/>
      <c r="C1805" s="216"/>
      <c r="D1805" s="216"/>
      <c r="E1805" s="217"/>
      <c r="F1805" s="9"/>
      <c r="G1805" s="9"/>
      <c r="H1805" s="9"/>
      <c r="I1805" s="9"/>
      <c r="J1805" s="456"/>
      <c r="K1805" s="456"/>
      <c r="L1805" s="532"/>
      <c r="M1805" s="218"/>
      <c r="N1805" s="9"/>
      <c r="O1805" s="9"/>
      <c r="P1805" s="9"/>
      <c r="Q1805" s="9"/>
      <c r="R1805" s="9"/>
      <c r="S1805" s="9"/>
      <c r="T1805" s="9"/>
    </row>
    <row r="1806" spans="2:20" ht="14.15" customHeight="1">
      <c r="B1806" s="216"/>
      <c r="C1806" s="216"/>
      <c r="D1806" s="216"/>
      <c r="E1806" s="217"/>
      <c r="F1806" s="9"/>
      <c r="G1806" s="9"/>
      <c r="H1806" s="9"/>
      <c r="I1806" s="9"/>
      <c r="J1806" s="456"/>
      <c r="K1806" s="456"/>
      <c r="L1806" s="532"/>
      <c r="M1806" s="218"/>
      <c r="N1806" s="9"/>
      <c r="O1806" s="9"/>
      <c r="P1806" s="9"/>
      <c r="Q1806" s="9"/>
      <c r="R1806" s="9"/>
      <c r="S1806" s="9"/>
      <c r="T1806" s="9"/>
    </row>
    <row r="1807" spans="2:20" ht="14.15" customHeight="1">
      <c r="B1807" s="216"/>
      <c r="C1807" s="216"/>
      <c r="D1807" s="216"/>
      <c r="E1807" s="217"/>
      <c r="F1807" s="9"/>
      <c r="G1807" s="9"/>
      <c r="H1807" s="9"/>
      <c r="I1807" s="9"/>
      <c r="J1807" s="456"/>
      <c r="K1807" s="456"/>
      <c r="L1807" s="532"/>
      <c r="M1807" s="218"/>
      <c r="N1807" s="9"/>
      <c r="O1807" s="9"/>
      <c r="P1807" s="9"/>
      <c r="Q1807" s="9"/>
      <c r="R1807" s="9"/>
      <c r="S1807" s="9"/>
      <c r="T1807" s="9"/>
    </row>
    <row r="1808" spans="2:20" ht="14.15" customHeight="1">
      <c r="B1808" s="216"/>
      <c r="C1808" s="216"/>
      <c r="D1808" s="216"/>
      <c r="E1808" s="217"/>
      <c r="F1808" s="9"/>
      <c r="G1808" s="9"/>
      <c r="H1808" s="9"/>
      <c r="I1808" s="9"/>
      <c r="J1808" s="456"/>
      <c r="K1808" s="456"/>
      <c r="L1808" s="532"/>
      <c r="M1808" s="218"/>
      <c r="N1808" s="9"/>
      <c r="O1808" s="9"/>
      <c r="P1808" s="9"/>
      <c r="Q1808" s="9"/>
      <c r="R1808" s="9"/>
      <c r="S1808" s="9"/>
      <c r="T1808" s="9"/>
    </row>
    <row r="1809" spans="2:20" ht="14.15" customHeight="1">
      <c r="B1809" s="216"/>
      <c r="C1809" s="216"/>
      <c r="D1809" s="216"/>
      <c r="E1809" s="217"/>
      <c r="F1809" s="9"/>
      <c r="G1809" s="9"/>
      <c r="H1809" s="9"/>
      <c r="I1809" s="9"/>
      <c r="J1809" s="456"/>
      <c r="K1809" s="456"/>
      <c r="L1809" s="532"/>
      <c r="M1809" s="218"/>
      <c r="N1809" s="9"/>
      <c r="O1809" s="9"/>
      <c r="P1809" s="9"/>
      <c r="Q1809" s="9"/>
      <c r="R1809" s="9"/>
      <c r="S1809" s="9"/>
      <c r="T1809" s="9"/>
    </row>
    <row r="1810" spans="2:20" ht="14.15" customHeight="1">
      <c r="B1810" s="216"/>
      <c r="C1810" s="216"/>
      <c r="D1810" s="216"/>
      <c r="E1810" s="217"/>
      <c r="F1810" s="9"/>
      <c r="G1810" s="9"/>
      <c r="H1810" s="9"/>
      <c r="I1810" s="9"/>
      <c r="J1810" s="456"/>
      <c r="K1810" s="456"/>
      <c r="L1810" s="532"/>
      <c r="M1810" s="218"/>
      <c r="N1810" s="9"/>
      <c r="O1810" s="9"/>
      <c r="P1810" s="9"/>
      <c r="Q1810" s="9"/>
      <c r="R1810" s="9"/>
      <c r="S1810" s="9"/>
      <c r="T1810" s="9"/>
    </row>
    <row r="1811" spans="2:20" ht="14.15" customHeight="1">
      <c r="B1811" s="216"/>
      <c r="C1811" s="216"/>
      <c r="D1811" s="216"/>
      <c r="E1811" s="217"/>
      <c r="F1811" s="9"/>
      <c r="G1811" s="9"/>
      <c r="H1811" s="9"/>
      <c r="I1811" s="9"/>
      <c r="J1811" s="456"/>
      <c r="K1811" s="456"/>
      <c r="L1811" s="532"/>
      <c r="M1811" s="218"/>
      <c r="N1811" s="9"/>
      <c r="O1811" s="9"/>
      <c r="P1811" s="9"/>
      <c r="Q1811" s="9"/>
      <c r="R1811" s="9"/>
      <c r="S1811" s="9"/>
      <c r="T1811" s="9"/>
    </row>
    <row r="1812" spans="2:20" ht="14.15" customHeight="1">
      <c r="B1812" s="216"/>
      <c r="C1812" s="216"/>
      <c r="D1812" s="216"/>
      <c r="E1812" s="217"/>
      <c r="F1812" s="9"/>
      <c r="G1812" s="9"/>
      <c r="H1812" s="9"/>
      <c r="I1812" s="9"/>
      <c r="J1812" s="456"/>
      <c r="K1812" s="456"/>
      <c r="L1812" s="532"/>
      <c r="M1812" s="218"/>
      <c r="N1812" s="9"/>
      <c r="O1812" s="9"/>
      <c r="P1812" s="9"/>
      <c r="Q1812" s="9"/>
      <c r="R1812" s="9"/>
      <c r="S1812" s="9"/>
      <c r="T1812" s="9"/>
    </row>
    <row r="1813" spans="2:20" ht="14.15" customHeight="1">
      <c r="B1813" s="216"/>
      <c r="C1813" s="216"/>
      <c r="D1813" s="216"/>
      <c r="E1813" s="217"/>
      <c r="F1813" s="9"/>
      <c r="G1813" s="9"/>
      <c r="H1813" s="9"/>
      <c r="I1813" s="9"/>
      <c r="J1813" s="456"/>
      <c r="K1813" s="456"/>
      <c r="L1813" s="532"/>
      <c r="M1813" s="218"/>
      <c r="N1813" s="9"/>
      <c r="O1813" s="9"/>
      <c r="P1813" s="9"/>
      <c r="Q1813" s="9"/>
      <c r="R1813" s="9"/>
      <c r="S1813" s="9"/>
      <c r="T1813" s="9"/>
    </row>
    <row r="1814" spans="2:20" ht="14.15" customHeight="1">
      <c r="B1814" s="216"/>
      <c r="C1814" s="216"/>
      <c r="D1814" s="216"/>
      <c r="E1814" s="217"/>
      <c r="F1814" s="9"/>
      <c r="G1814" s="9"/>
      <c r="H1814" s="9"/>
      <c r="I1814" s="9"/>
      <c r="J1814" s="456"/>
      <c r="K1814" s="456"/>
      <c r="L1814" s="532"/>
      <c r="M1814" s="218"/>
      <c r="N1814" s="9"/>
      <c r="O1814" s="9"/>
      <c r="P1814" s="9"/>
      <c r="Q1814" s="9"/>
      <c r="R1814" s="9"/>
      <c r="S1814" s="9"/>
      <c r="T1814" s="9"/>
    </row>
    <row r="1815" spans="2:20" ht="14.15" customHeight="1">
      <c r="B1815" s="216"/>
      <c r="C1815" s="216"/>
      <c r="D1815" s="216"/>
      <c r="E1815" s="217"/>
      <c r="F1815" s="9"/>
      <c r="G1815" s="9"/>
      <c r="H1815" s="9"/>
      <c r="I1815" s="9"/>
      <c r="J1815" s="456"/>
      <c r="K1815" s="456"/>
      <c r="L1815" s="532"/>
      <c r="M1815" s="218"/>
      <c r="N1815" s="9"/>
      <c r="O1815" s="9"/>
      <c r="P1815" s="9"/>
      <c r="Q1815" s="9"/>
      <c r="R1815" s="9"/>
      <c r="S1815" s="9"/>
      <c r="T1815" s="9"/>
    </row>
    <row r="1816" spans="2:20" ht="14.15" customHeight="1">
      <c r="B1816" s="216"/>
      <c r="C1816" s="216"/>
      <c r="D1816" s="216"/>
      <c r="E1816" s="217"/>
      <c r="F1816" s="9"/>
      <c r="G1816" s="9"/>
      <c r="H1816" s="9"/>
      <c r="I1816" s="9"/>
      <c r="J1816" s="456"/>
      <c r="K1816" s="456"/>
      <c r="L1816" s="532"/>
      <c r="M1816" s="218"/>
      <c r="N1816" s="9"/>
      <c r="O1816" s="9"/>
      <c r="P1816" s="9"/>
      <c r="Q1816" s="9"/>
      <c r="R1816" s="9"/>
      <c r="S1816" s="9"/>
      <c r="T1816" s="9"/>
    </row>
    <row r="1817" spans="2:20" ht="14.15" customHeight="1">
      <c r="B1817" s="216"/>
      <c r="C1817" s="216"/>
      <c r="D1817" s="216"/>
      <c r="E1817" s="217"/>
      <c r="F1817" s="9"/>
      <c r="G1817" s="9"/>
      <c r="H1817" s="9"/>
      <c r="I1817" s="9"/>
      <c r="J1817" s="456"/>
      <c r="K1817" s="456"/>
      <c r="L1817" s="532"/>
      <c r="M1817" s="218"/>
      <c r="N1817" s="9"/>
      <c r="O1817" s="9"/>
      <c r="P1817" s="9"/>
      <c r="Q1817" s="9"/>
      <c r="R1817" s="9"/>
      <c r="S1817" s="9"/>
      <c r="T1817" s="9"/>
    </row>
    <row r="1818" spans="2:20" ht="14.15" customHeight="1">
      <c r="B1818" s="216"/>
      <c r="C1818" s="216"/>
      <c r="D1818" s="216"/>
      <c r="E1818" s="217"/>
      <c r="F1818" s="9"/>
      <c r="G1818" s="9"/>
      <c r="H1818" s="9"/>
      <c r="I1818" s="9"/>
      <c r="J1818" s="456"/>
      <c r="K1818" s="456"/>
      <c r="L1818" s="532"/>
      <c r="M1818" s="218"/>
      <c r="N1818" s="9"/>
      <c r="O1818" s="9"/>
      <c r="P1818" s="9"/>
      <c r="Q1818" s="9"/>
      <c r="R1818" s="9"/>
      <c r="S1818" s="9"/>
      <c r="T1818" s="9"/>
    </row>
    <row r="1819" spans="2:20" ht="14.15" customHeight="1">
      <c r="B1819" s="216"/>
      <c r="C1819" s="216"/>
      <c r="D1819" s="216"/>
      <c r="E1819" s="217"/>
      <c r="F1819" s="9"/>
      <c r="G1819" s="9"/>
      <c r="H1819" s="9"/>
      <c r="I1819" s="9"/>
      <c r="J1819" s="456"/>
      <c r="K1819" s="456"/>
      <c r="L1819" s="532"/>
      <c r="M1819" s="218"/>
      <c r="N1819" s="9"/>
      <c r="O1819" s="9"/>
      <c r="P1819" s="9"/>
      <c r="Q1819" s="9"/>
      <c r="R1819" s="9"/>
      <c r="S1819" s="9"/>
      <c r="T1819" s="9"/>
    </row>
    <row r="1820" spans="2:20" ht="14.15" customHeight="1">
      <c r="B1820" s="216"/>
      <c r="C1820" s="216"/>
      <c r="D1820" s="216"/>
      <c r="E1820" s="217"/>
      <c r="F1820" s="9"/>
      <c r="G1820" s="9"/>
      <c r="H1820" s="9"/>
      <c r="I1820" s="9"/>
      <c r="J1820" s="456"/>
      <c r="K1820" s="456"/>
      <c r="L1820" s="532"/>
      <c r="M1820" s="218"/>
      <c r="N1820" s="9"/>
      <c r="O1820" s="9"/>
      <c r="P1820" s="9"/>
      <c r="Q1820" s="9"/>
      <c r="R1820" s="9"/>
      <c r="S1820" s="9"/>
      <c r="T1820" s="9"/>
    </row>
    <row r="1821" spans="2:20" ht="14.15" customHeight="1">
      <c r="B1821" s="216"/>
      <c r="C1821" s="216"/>
      <c r="D1821" s="216"/>
      <c r="E1821" s="217"/>
      <c r="F1821" s="9"/>
      <c r="G1821" s="9"/>
      <c r="H1821" s="9"/>
      <c r="I1821" s="9"/>
      <c r="J1821" s="456"/>
      <c r="K1821" s="456"/>
      <c r="L1821" s="532"/>
      <c r="M1821" s="218"/>
      <c r="N1821" s="9"/>
      <c r="O1821" s="9"/>
      <c r="P1821" s="9"/>
      <c r="Q1821" s="9"/>
      <c r="R1821" s="9"/>
      <c r="S1821" s="9"/>
      <c r="T1821" s="9"/>
    </row>
    <row r="1822" spans="2:20" ht="14.15" customHeight="1">
      <c r="B1822" s="216"/>
      <c r="C1822" s="216"/>
      <c r="D1822" s="216"/>
      <c r="E1822" s="217"/>
      <c r="F1822" s="9"/>
      <c r="G1822" s="9"/>
      <c r="H1822" s="9"/>
      <c r="I1822" s="9"/>
      <c r="J1822" s="456"/>
      <c r="K1822" s="456"/>
      <c r="L1822" s="532"/>
      <c r="M1822" s="218"/>
      <c r="N1822" s="9"/>
      <c r="O1822" s="9"/>
      <c r="P1822" s="9"/>
      <c r="Q1822" s="9"/>
      <c r="R1822" s="9"/>
      <c r="S1822" s="9"/>
      <c r="T1822" s="9"/>
    </row>
    <row r="1823" spans="2:20" ht="14.15" customHeight="1">
      <c r="B1823" s="216"/>
      <c r="C1823" s="216"/>
      <c r="D1823" s="216"/>
      <c r="E1823" s="217"/>
      <c r="F1823" s="9"/>
      <c r="G1823" s="9"/>
      <c r="H1823" s="9"/>
      <c r="I1823" s="9"/>
      <c r="J1823" s="456"/>
      <c r="K1823" s="456"/>
      <c r="L1823" s="532"/>
      <c r="M1823" s="218"/>
      <c r="N1823" s="9"/>
      <c r="O1823" s="9"/>
      <c r="P1823" s="9"/>
      <c r="Q1823" s="9"/>
      <c r="R1823" s="9"/>
      <c r="S1823" s="9"/>
      <c r="T1823" s="9"/>
    </row>
    <row r="1824" spans="2:20" ht="14.15" customHeight="1">
      <c r="B1824" s="216"/>
      <c r="C1824" s="216"/>
      <c r="D1824" s="216"/>
      <c r="E1824" s="217"/>
      <c r="F1824" s="9"/>
      <c r="G1824" s="9"/>
      <c r="H1824" s="9"/>
      <c r="I1824" s="9"/>
      <c r="J1824" s="456"/>
      <c r="K1824" s="456"/>
      <c r="L1824" s="532"/>
      <c r="M1824" s="218"/>
      <c r="N1824" s="9"/>
      <c r="O1824" s="9"/>
      <c r="P1824" s="9"/>
      <c r="Q1824" s="9"/>
      <c r="R1824" s="9"/>
      <c r="S1824" s="9"/>
      <c r="T1824" s="9"/>
    </row>
    <row r="1825" spans="2:20" ht="14.15" customHeight="1">
      <c r="B1825" s="216"/>
      <c r="C1825" s="216"/>
      <c r="D1825" s="216"/>
      <c r="E1825" s="217"/>
      <c r="F1825" s="9"/>
      <c r="G1825" s="9"/>
      <c r="H1825" s="9"/>
      <c r="I1825" s="9"/>
      <c r="J1825" s="456"/>
      <c r="K1825" s="456"/>
      <c r="L1825" s="532"/>
      <c r="M1825" s="218"/>
      <c r="N1825" s="9"/>
      <c r="O1825" s="9"/>
      <c r="P1825" s="9"/>
      <c r="Q1825" s="9"/>
      <c r="R1825" s="9"/>
      <c r="S1825" s="9"/>
      <c r="T1825" s="9"/>
    </row>
    <row r="1826" spans="2:20" ht="14.15" customHeight="1">
      <c r="B1826" s="216"/>
      <c r="C1826" s="216"/>
      <c r="D1826" s="216"/>
      <c r="E1826" s="217"/>
      <c r="F1826" s="9"/>
      <c r="G1826" s="9"/>
      <c r="H1826" s="9"/>
      <c r="I1826" s="9"/>
      <c r="J1826" s="456"/>
      <c r="K1826" s="456"/>
      <c r="L1826" s="532"/>
      <c r="M1826" s="218"/>
      <c r="N1826" s="9"/>
      <c r="O1826" s="9"/>
      <c r="P1826" s="9"/>
      <c r="Q1826" s="9"/>
      <c r="R1826" s="9"/>
      <c r="S1826" s="9"/>
      <c r="T1826" s="9"/>
    </row>
    <row r="1827" spans="2:20" ht="14.15" customHeight="1">
      <c r="B1827" s="216"/>
      <c r="C1827" s="216"/>
      <c r="D1827" s="216"/>
      <c r="E1827" s="217"/>
      <c r="F1827" s="9"/>
      <c r="G1827" s="9"/>
      <c r="H1827" s="9"/>
      <c r="I1827" s="9"/>
      <c r="J1827" s="456"/>
      <c r="K1827" s="456"/>
      <c r="L1827" s="532"/>
      <c r="M1827" s="218"/>
      <c r="N1827" s="9"/>
      <c r="O1827" s="9"/>
      <c r="P1827" s="9"/>
      <c r="Q1827" s="9"/>
      <c r="R1827" s="9"/>
      <c r="S1827" s="9"/>
      <c r="T1827" s="9"/>
    </row>
    <row r="1828" spans="2:20" ht="14.15" customHeight="1">
      <c r="B1828" s="216"/>
      <c r="C1828" s="216"/>
      <c r="D1828" s="216"/>
      <c r="E1828" s="217"/>
      <c r="F1828" s="9"/>
      <c r="G1828" s="9"/>
      <c r="H1828" s="9"/>
      <c r="I1828" s="9"/>
      <c r="J1828" s="456"/>
      <c r="K1828" s="456"/>
      <c r="L1828" s="532"/>
      <c r="M1828" s="218"/>
      <c r="N1828" s="9"/>
      <c r="O1828" s="9"/>
      <c r="P1828" s="9"/>
      <c r="Q1828" s="9"/>
      <c r="R1828" s="9"/>
      <c r="S1828" s="9"/>
      <c r="T1828" s="9"/>
    </row>
    <row r="1829" spans="2:20" ht="14.15" customHeight="1">
      <c r="B1829" s="216"/>
      <c r="C1829" s="216"/>
      <c r="D1829" s="216"/>
      <c r="E1829" s="217"/>
      <c r="F1829" s="9"/>
      <c r="G1829" s="9"/>
      <c r="H1829" s="9"/>
      <c r="I1829" s="9"/>
      <c r="J1829" s="456"/>
      <c r="K1829" s="456"/>
      <c r="L1829" s="532"/>
      <c r="M1829" s="218"/>
      <c r="N1829" s="9"/>
      <c r="O1829" s="9"/>
      <c r="P1829" s="9"/>
      <c r="Q1829" s="9"/>
      <c r="R1829" s="9"/>
      <c r="S1829" s="9"/>
      <c r="T1829" s="9"/>
    </row>
    <row r="1830" spans="2:20" ht="14.15" customHeight="1">
      <c r="B1830" s="216"/>
      <c r="C1830" s="216"/>
      <c r="D1830" s="216"/>
      <c r="E1830" s="217"/>
      <c r="F1830" s="9"/>
      <c r="G1830" s="9"/>
      <c r="H1830" s="9"/>
      <c r="I1830" s="9"/>
      <c r="J1830" s="456"/>
      <c r="K1830" s="456"/>
      <c r="L1830" s="532"/>
      <c r="M1830" s="218"/>
      <c r="N1830" s="9"/>
      <c r="O1830" s="9"/>
      <c r="P1830" s="9"/>
      <c r="Q1830" s="9"/>
      <c r="R1830" s="9"/>
      <c r="S1830" s="9"/>
      <c r="T1830" s="9"/>
    </row>
    <row r="1831" spans="2:20" ht="14.15" customHeight="1">
      <c r="B1831" s="216"/>
      <c r="C1831" s="216"/>
      <c r="D1831" s="216"/>
      <c r="E1831" s="217"/>
      <c r="F1831" s="9"/>
      <c r="G1831" s="9"/>
      <c r="H1831" s="9"/>
      <c r="I1831" s="9"/>
      <c r="J1831" s="456"/>
      <c r="K1831" s="456"/>
      <c r="L1831" s="532"/>
      <c r="M1831" s="218"/>
      <c r="N1831" s="9"/>
      <c r="O1831" s="9"/>
      <c r="P1831" s="9"/>
      <c r="Q1831" s="9"/>
      <c r="R1831" s="9"/>
      <c r="S1831" s="9"/>
      <c r="T1831" s="9"/>
    </row>
    <row r="1832" spans="2:20" ht="14.15" customHeight="1">
      <c r="B1832" s="216"/>
      <c r="C1832" s="216"/>
      <c r="D1832" s="216"/>
      <c r="E1832" s="217"/>
      <c r="F1832" s="9"/>
      <c r="G1832" s="9"/>
      <c r="H1832" s="9"/>
      <c r="I1832" s="9"/>
      <c r="J1832" s="456"/>
      <c r="K1832" s="456"/>
      <c r="L1832" s="532"/>
      <c r="M1832" s="218"/>
      <c r="N1832" s="9"/>
      <c r="O1832" s="9"/>
      <c r="P1832" s="9"/>
      <c r="Q1832" s="9"/>
      <c r="R1832" s="9"/>
      <c r="S1832" s="9"/>
      <c r="T1832" s="9"/>
    </row>
    <row r="1833" spans="2:20" ht="14.15" customHeight="1">
      <c r="B1833" s="216"/>
      <c r="C1833" s="216"/>
      <c r="D1833" s="216"/>
      <c r="E1833" s="217"/>
      <c r="F1833" s="9"/>
      <c r="G1833" s="9"/>
      <c r="H1833" s="9"/>
      <c r="I1833" s="9"/>
      <c r="J1833" s="456"/>
      <c r="K1833" s="456"/>
      <c r="L1833" s="532"/>
      <c r="M1833" s="218"/>
      <c r="N1833" s="9"/>
      <c r="O1833" s="9"/>
      <c r="P1833" s="9"/>
      <c r="Q1833" s="9"/>
      <c r="R1833" s="9"/>
      <c r="S1833" s="9"/>
      <c r="T1833" s="9"/>
    </row>
    <row r="1834" spans="2:20" ht="14.15" customHeight="1">
      <c r="B1834" s="216"/>
      <c r="C1834" s="216"/>
      <c r="D1834" s="216"/>
      <c r="E1834" s="217"/>
      <c r="F1834" s="9"/>
      <c r="G1834" s="9"/>
      <c r="H1834" s="9"/>
      <c r="I1834" s="9"/>
      <c r="J1834" s="456"/>
      <c r="K1834" s="456"/>
      <c r="L1834" s="532"/>
      <c r="M1834" s="218"/>
      <c r="N1834" s="9"/>
      <c r="O1834" s="9"/>
      <c r="P1834" s="9"/>
      <c r="Q1834" s="9"/>
      <c r="R1834" s="9"/>
      <c r="S1834" s="9"/>
      <c r="T1834" s="9"/>
    </row>
    <row r="1835" spans="2:20" ht="14.15" customHeight="1">
      <c r="B1835" s="216"/>
      <c r="C1835" s="216"/>
      <c r="D1835" s="216"/>
      <c r="E1835" s="217"/>
      <c r="F1835" s="9"/>
      <c r="G1835" s="9"/>
      <c r="H1835" s="9"/>
      <c r="I1835" s="9"/>
      <c r="J1835" s="456"/>
      <c r="K1835" s="456"/>
      <c r="L1835" s="532"/>
      <c r="M1835" s="218"/>
      <c r="N1835" s="9"/>
      <c r="O1835" s="9"/>
      <c r="P1835" s="9"/>
      <c r="Q1835" s="9"/>
      <c r="R1835" s="9"/>
      <c r="S1835" s="9"/>
      <c r="T1835" s="9"/>
    </row>
    <row r="1836" spans="2:20" ht="14.15" customHeight="1">
      <c r="B1836" s="216"/>
      <c r="C1836" s="216"/>
      <c r="D1836" s="216"/>
      <c r="E1836" s="217"/>
      <c r="F1836" s="9"/>
      <c r="G1836" s="9"/>
      <c r="H1836" s="9"/>
      <c r="I1836" s="9"/>
      <c r="J1836" s="456"/>
      <c r="K1836" s="456"/>
      <c r="L1836" s="532"/>
      <c r="M1836" s="218"/>
      <c r="N1836" s="9"/>
      <c r="O1836" s="9"/>
      <c r="P1836" s="9"/>
      <c r="Q1836" s="9"/>
      <c r="R1836" s="9"/>
      <c r="S1836" s="9"/>
      <c r="T1836" s="9"/>
    </row>
    <row r="1837" spans="2:20" ht="14.15" customHeight="1">
      <c r="B1837" s="216"/>
      <c r="C1837" s="216"/>
      <c r="D1837" s="216"/>
      <c r="E1837" s="217"/>
      <c r="F1837" s="9"/>
      <c r="G1837" s="9"/>
      <c r="H1837" s="9"/>
      <c r="I1837" s="9"/>
      <c r="J1837" s="456"/>
      <c r="K1837" s="456"/>
      <c r="L1837" s="532"/>
      <c r="M1837" s="218"/>
      <c r="N1837" s="9"/>
      <c r="O1837" s="9"/>
      <c r="P1837" s="9"/>
      <c r="Q1837" s="9"/>
      <c r="R1837" s="9"/>
      <c r="S1837" s="9"/>
      <c r="T1837" s="9"/>
    </row>
    <row r="1838" spans="2:20" ht="14.15" customHeight="1">
      <c r="B1838" s="216"/>
      <c r="C1838" s="216"/>
      <c r="D1838" s="216"/>
      <c r="E1838" s="217"/>
      <c r="F1838" s="9"/>
      <c r="G1838" s="9"/>
      <c r="H1838" s="9"/>
      <c r="I1838" s="9"/>
      <c r="J1838" s="456"/>
      <c r="K1838" s="456"/>
      <c r="L1838" s="532"/>
      <c r="M1838" s="218"/>
      <c r="N1838" s="9"/>
      <c r="O1838" s="9"/>
      <c r="P1838" s="9"/>
      <c r="Q1838" s="9"/>
      <c r="R1838" s="9"/>
      <c r="S1838" s="9"/>
      <c r="T1838" s="9"/>
    </row>
    <row r="1839" spans="2:20" ht="14.15" customHeight="1">
      <c r="B1839" s="216"/>
      <c r="C1839" s="216"/>
      <c r="D1839" s="216"/>
      <c r="E1839" s="217"/>
      <c r="F1839" s="9"/>
      <c r="G1839" s="9"/>
      <c r="H1839" s="9"/>
      <c r="I1839" s="9"/>
      <c r="J1839" s="456"/>
      <c r="K1839" s="456"/>
      <c r="L1839" s="532"/>
      <c r="M1839" s="218"/>
      <c r="N1839" s="9"/>
      <c r="O1839" s="9"/>
      <c r="P1839" s="9"/>
      <c r="Q1839" s="9"/>
      <c r="R1839" s="9"/>
      <c r="S1839" s="9"/>
      <c r="T1839" s="9"/>
    </row>
    <row r="1840" spans="2:20" ht="14.15" customHeight="1">
      <c r="B1840" s="216"/>
      <c r="C1840" s="216"/>
      <c r="D1840" s="216"/>
      <c r="E1840" s="217"/>
      <c r="F1840" s="9"/>
      <c r="G1840" s="9"/>
      <c r="H1840" s="9"/>
      <c r="I1840" s="9"/>
      <c r="J1840" s="456"/>
      <c r="K1840" s="456"/>
      <c r="L1840" s="532"/>
      <c r="M1840" s="218"/>
      <c r="N1840" s="9"/>
      <c r="O1840" s="9"/>
      <c r="P1840" s="9"/>
      <c r="Q1840" s="9"/>
      <c r="R1840" s="9"/>
      <c r="S1840" s="9"/>
      <c r="T1840" s="9"/>
    </row>
    <row r="1841" spans="2:20" ht="14.15" customHeight="1">
      <c r="B1841" s="216"/>
      <c r="C1841" s="216"/>
      <c r="D1841" s="216"/>
      <c r="E1841" s="217"/>
      <c r="F1841" s="9"/>
      <c r="G1841" s="9"/>
      <c r="H1841" s="9"/>
      <c r="I1841" s="9"/>
      <c r="J1841" s="456"/>
      <c r="K1841" s="456"/>
      <c r="L1841" s="532"/>
      <c r="M1841" s="218"/>
      <c r="N1841" s="9"/>
      <c r="O1841" s="9"/>
      <c r="P1841" s="9"/>
      <c r="Q1841" s="9"/>
      <c r="R1841" s="9"/>
      <c r="S1841" s="9"/>
      <c r="T1841" s="9"/>
    </row>
    <row r="1842" spans="2:20" ht="14.15" customHeight="1">
      <c r="B1842" s="216"/>
      <c r="C1842" s="216"/>
      <c r="D1842" s="216"/>
      <c r="E1842" s="217"/>
      <c r="F1842" s="9"/>
      <c r="G1842" s="9"/>
      <c r="H1842" s="9"/>
      <c r="I1842" s="9"/>
      <c r="J1842" s="456"/>
      <c r="K1842" s="456"/>
      <c r="L1842" s="532"/>
      <c r="M1842" s="218"/>
      <c r="N1842" s="9"/>
      <c r="O1842" s="9"/>
      <c r="P1842" s="9"/>
      <c r="Q1842" s="9"/>
      <c r="R1842" s="9"/>
      <c r="S1842" s="9"/>
      <c r="T1842" s="9"/>
    </row>
    <row r="1843" spans="2:20" ht="14.15" customHeight="1">
      <c r="B1843" s="216"/>
      <c r="C1843" s="216"/>
      <c r="D1843" s="216"/>
      <c r="E1843" s="217"/>
      <c r="F1843" s="9"/>
      <c r="G1843" s="9"/>
      <c r="H1843" s="9"/>
      <c r="I1843" s="9"/>
      <c r="J1843" s="456"/>
      <c r="K1843" s="456"/>
      <c r="L1843" s="532"/>
      <c r="M1843" s="218"/>
      <c r="N1843" s="9"/>
      <c r="O1843" s="9"/>
      <c r="P1843" s="9"/>
      <c r="Q1843" s="9"/>
      <c r="R1843" s="9"/>
      <c r="S1843" s="9"/>
      <c r="T1843" s="9"/>
    </row>
    <row r="1844" spans="2:20" ht="14.15" customHeight="1">
      <c r="B1844" s="216"/>
      <c r="C1844" s="216"/>
      <c r="D1844" s="216"/>
      <c r="E1844" s="217"/>
      <c r="F1844" s="9"/>
      <c r="G1844" s="9"/>
      <c r="H1844" s="9"/>
      <c r="I1844" s="9"/>
      <c r="J1844" s="456"/>
      <c r="K1844" s="456"/>
      <c r="L1844" s="532"/>
      <c r="M1844" s="218"/>
      <c r="N1844" s="9"/>
      <c r="O1844" s="9"/>
      <c r="P1844" s="9"/>
      <c r="Q1844" s="9"/>
      <c r="R1844" s="9"/>
      <c r="S1844" s="9"/>
      <c r="T1844" s="9"/>
    </row>
    <row r="1845" spans="2:20" ht="14.15" customHeight="1">
      <c r="B1845" s="216"/>
      <c r="C1845" s="216"/>
      <c r="D1845" s="216"/>
      <c r="E1845" s="217"/>
      <c r="F1845" s="9"/>
      <c r="G1845" s="9"/>
      <c r="H1845" s="9"/>
      <c r="I1845" s="9"/>
      <c r="J1845" s="456"/>
      <c r="K1845" s="456"/>
      <c r="L1845" s="532"/>
      <c r="M1845" s="218"/>
      <c r="N1845" s="9"/>
      <c r="O1845" s="9"/>
      <c r="P1845" s="9"/>
      <c r="Q1845" s="9"/>
      <c r="R1845" s="9"/>
      <c r="S1845" s="9"/>
      <c r="T1845" s="9"/>
    </row>
    <row r="1846" spans="2:20" ht="14.15" customHeight="1">
      <c r="B1846" s="216"/>
      <c r="C1846" s="216"/>
      <c r="D1846" s="216"/>
      <c r="E1846" s="217"/>
      <c r="F1846" s="9"/>
      <c r="G1846" s="9"/>
      <c r="H1846" s="9"/>
      <c r="I1846" s="9"/>
      <c r="J1846" s="456"/>
      <c r="K1846" s="456"/>
      <c r="L1846" s="532"/>
      <c r="M1846" s="218"/>
      <c r="N1846" s="9"/>
      <c r="O1846" s="9"/>
      <c r="P1846" s="9"/>
      <c r="Q1846" s="9"/>
      <c r="R1846" s="9"/>
      <c r="S1846" s="9"/>
      <c r="T1846" s="9"/>
    </row>
    <row r="1847" spans="2:20" ht="14.15" customHeight="1">
      <c r="B1847" s="216"/>
      <c r="C1847" s="216"/>
      <c r="D1847" s="216"/>
      <c r="E1847" s="217"/>
      <c r="F1847" s="9"/>
      <c r="G1847" s="9"/>
      <c r="H1847" s="9"/>
      <c r="I1847" s="9"/>
      <c r="J1847" s="456"/>
      <c r="K1847" s="456"/>
      <c r="L1847" s="532"/>
      <c r="M1847" s="218"/>
      <c r="N1847" s="9"/>
      <c r="O1847" s="9"/>
      <c r="P1847" s="9"/>
      <c r="Q1847" s="9"/>
      <c r="R1847" s="9"/>
      <c r="S1847" s="9"/>
      <c r="T1847" s="9"/>
    </row>
    <row r="1848" spans="2:20" ht="14.15" customHeight="1">
      <c r="B1848" s="216"/>
      <c r="C1848" s="216"/>
      <c r="D1848" s="216"/>
      <c r="E1848" s="217"/>
      <c r="F1848" s="9"/>
      <c r="G1848" s="9"/>
      <c r="H1848" s="9"/>
      <c r="I1848" s="9"/>
      <c r="J1848" s="456"/>
      <c r="K1848" s="456"/>
      <c r="L1848" s="532"/>
      <c r="M1848" s="218"/>
      <c r="N1848" s="9"/>
      <c r="O1848" s="9"/>
      <c r="P1848" s="9"/>
      <c r="Q1848" s="9"/>
      <c r="R1848" s="9"/>
      <c r="S1848" s="9"/>
      <c r="T1848" s="9"/>
    </row>
    <row r="1849" spans="2:20" ht="14.15" customHeight="1">
      <c r="B1849" s="216"/>
      <c r="C1849" s="216"/>
      <c r="D1849" s="216"/>
      <c r="E1849" s="217"/>
      <c r="F1849" s="9"/>
      <c r="G1849" s="9"/>
      <c r="H1849" s="9"/>
      <c r="I1849" s="9"/>
      <c r="J1849" s="456"/>
      <c r="K1849" s="456"/>
      <c r="L1849" s="532"/>
      <c r="M1849" s="218"/>
      <c r="N1849" s="9"/>
      <c r="O1849" s="9"/>
      <c r="P1849" s="9"/>
      <c r="Q1849" s="9"/>
      <c r="R1849" s="9"/>
      <c r="S1849" s="9"/>
      <c r="T1849" s="9"/>
    </row>
    <row r="1850" spans="2:20" ht="14.15" customHeight="1">
      <c r="B1850" s="216"/>
      <c r="C1850" s="216"/>
      <c r="D1850" s="216"/>
      <c r="E1850" s="217"/>
      <c r="F1850" s="9"/>
      <c r="G1850" s="9"/>
      <c r="H1850" s="9"/>
      <c r="I1850" s="9"/>
      <c r="J1850" s="456"/>
      <c r="K1850" s="456"/>
      <c r="L1850" s="532"/>
      <c r="M1850" s="218"/>
      <c r="N1850" s="9"/>
      <c r="O1850" s="9"/>
      <c r="P1850" s="9"/>
      <c r="Q1850" s="9"/>
      <c r="R1850" s="9"/>
      <c r="S1850" s="9"/>
      <c r="T1850" s="9"/>
    </row>
    <row r="1851" spans="2:20" ht="14.15" customHeight="1">
      <c r="B1851" s="216"/>
      <c r="C1851" s="216"/>
      <c r="D1851" s="216"/>
      <c r="E1851" s="217"/>
      <c r="F1851" s="9"/>
      <c r="G1851" s="9"/>
      <c r="H1851" s="9"/>
      <c r="I1851" s="9"/>
      <c r="J1851" s="456"/>
      <c r="K1851" s="456"/>
      <c r="L1851" s="532"/>
      <c r="M1851" s="218"/>
      <c r="N1851" s="9"/>
      <c r="O1851" s="9"/>
      <c r="P1851" s="9"/>
      <c r="Q1851" s="9"/>
      <c r="R1851" s="9"/>
      <c r="S1851" s="9"/>
      <c r="T1851" s="9"/>
    </row>
    <row r="1852" spans="2:20" ht="14.15" customHeight="1">
      <c r="B1852" s="216"/>
      <c r="C1852" s="216"/>
      <c r="D1852" s="216"/>
      <c r="E1852" s="217"/>
      <c r="F1852" s="9"/>
      <c r="G1852" s="9"/>
      <c r="H1852" s="9"/>
      <c r="I1852" s="9"/>
      <c r="J1852" s="456"/>
      <c r="K1852" s="456"/>
      <c r="L1852" s="532"/>
      <c r="M1852" s="218"/>
      <c r="N1852" s="9"/>
      <c r="O1852" s="9"/>
      <c r="P1852" s="9"/>
      <c r="Q1852" s="9"/>
      <c r="R1852" s="9"/>
      <c r="S1852" s="9"/>
      <c r="T1852" s="9"/>
    </row>
    <row r="1853" spans="2:20" ht="14.15" customHeight="1">
      <c r="B1853" s="216"/>
      <c r="C1853" s="216"/>
      <c r="D1853" s="216"/>
      <c r="E1853" s="217"/>
      <c r="F1853" s="9"/>
      <c r="G1853" s="9"/>
      <c r="H1853" s="9"/>
      <c r="I1853" s="9"/>
      <c r="J1853" s="456"/>
      <c r="K1853" s="456"/>
      <c r="L1853" s="532"/>
      <c r="M1853" s="218"/>
      <c r="N1853" s="9"/>
      <c r="O1853" s="9"/>
      <c r="P1853" s="9"/>
      <c r="Q1853" s="9"/>
      <c r="R1853" s="9"/>
      <c r="S1853" s="9"/>
      <c r="T1853" s="9"/>
    </row>
    <row r="1854" spans="2:20" ht="14.15" customHeight="1">
      <c r="B1854" s="216"/>
      <c r="C1854" s="216"/>
      <c r="D1854" s="216"/>
      <c r="E1854" s="217"/>
      <c r="F1854" s="9"/>
      <c r="G1854" s="9"/>
      <c r="H1854" s="9"/>
      <c r="I1854" s="9"/>
      <c r="J1854" s="456"/>
      <c r="K1854" s="456"/>
      <c r="L1854" s="532"/>
      <c r="M1854" s="218"/>
      <c r="N1854" s="9"/>
      <c r="O1854" s="9"/>
      <c r="P1854" s="9"/>
      <c r="Q1854" s="9"/>
      <c r="R1854" s="9"/>
      <c r="S1854" s="9"/>
      <c r="T1854" s="9"/>
    </row>
    <row r="1855" spans="2:20" ht="14.15" customHeight="1">
      <c r="B1855" s="216"/>
      <c r="C1855" s="216"/>
      <c r="D1855" s="216"/>
      <c r="E1855" s="217"/>
      <c r="F1855" s="9"/>
      <c r="G1855" s="9"/>
      <c r="H1855" s="9"/>
      <c r="I1855" s="9"/>
      <c r="J1855" s="456"/>
      <c r="K1855" s="456"/>
      <c r="L1855" s="532"/>
      <c r="M1855" s="218"/>
      <c r="N1855" s="9"/>
      <c r="O1855" s="9"/>
      <c r="P1855" s="9"/>
      <c r="Q1855" s="9"/>
      <c r="R1855" s="9"/>
      <c r="S1855" s="9"/>
      <c r="T1855" s="9"/>
    </row>
    <row r="1856" spans="2:20" ht="14.15" customHeight="1">
      <c r="B1856" s="216"/>
      <c r="C1856" s="216"/>
      <c r="D1856" s="216"/>
      <c r="E1856" s="217"/>
      <c r="F1856" s="9"/>
      <c r="G1856" s="9"/>
      <c r="H1856" s="9"/>
      <c r="I1856" s="9"/>
      <c r="J1856" s="456"/>
      <c r="K1856" s="456"/>
      <c r="L1856" s="532"/>
      <c r="M1856" s="218"/>
      <c r="N1856" s="9"/>
      <c r="O1856" s="9"/>
      <c r="P1856" s="9"/>
      <c r="Q1856" s="9"/>
      <c r="R1856" s="9"/>
      <c r="S1856" s="9"/>
      <c r="T1856" s="9"/>
    </row>
    <row r="1857" spans="2:20" ht="14.15" customHeight="1">
      <c r="B1857" s="216"/>
      <c r="C1857" s="216"/>
      <c r="D1857" s="216"/>
      <c r="E1857" s="217"/>
      <c r="F1857" s="9"/>
      <c r="G1857" s="9"/>
      <c r="H1857" s="9"/>
      <c r="I1857" s="9"/>
      <c r="J1857" s="456"/>
      <c r="K1857" s="456"/>
      <c r="L1857" s="532"/>
      <c r="M1857" s="218"/>
      <c r="N1857" s="9"/>
      <c r="O1857" s="9"/>
      <c r="P1857" s="9"/>
      <c r="Q1857" s="9"/>
      <c r="R1857" s="9"/>
      <c r="S1857" s="9"/>
      <c r="T1857" s="9"/>
    </row>
    <row r="1858" spans="2:20" ht="14.15" customHeight="1">
      <c r="B1858" s="216"/>
      <c r="C1858" s="216"/>
      <c r="D1858" s="216"/>
      <c r="E1858" s="217"/>
      <c r="F1858" s="9"/>
      <c r="G1858" s="9"/>
      <c r="H1858" s="9"/>
      <c r="I1858" s="9"/>
      <c r="J1858" s="456"/>
      <c r="K1858" s="456"/>
      <c r="L1858" s="532"/>
      <c r="M1858" s="218"/>
      <c r="N1858" s="9"/>
      <c r="O1858" s="9"/>
      <c r="P1858" s="9"/>
      <c r="Q1858" s="9"/>
      <c r="R1858" s="9"/>
      <c r="S1858" s="9"/>
      <c r="T1858" s="9"/>
    </row>
    <row r="1859" spans="2:20" ht="14.15" customHeight="1">
      <c r="B1859" s="216"/>
      <c r="C1859" s="216"/>
      <c r="D1859" s="216"/>
      <c r="E1859" s="217"/>
      <c r="F1859" s="9"/>
      <c r="G1859" s="9"/>
      <c r="H1859" s="9"/>
      <c r="I1859" s="9"/>
      <c r="J1859" s="456"/>
      <c r="K1859" s="456"/>
      <c r="L1859" s="532"/>
      <c r="M1859" s="218"/>
      <c r="N1859" s="9"/>
      <c r="O1859" s="9"/>
      <c r="P1859" s="9"/>
      <c r="Q1859" s="9"/>
      <c r="R1859" s="9"/>
      <c r="S1859" s="9"/>
      <c r="T1859" s="9"/>
    </row>
    <row r="1860" spans="2:20" ht="14.15" customHeight="1">
      <c r="B1860" s="216"/>
      <c r="C1860" s="216"/>
      <c r="D1860" s="216"/>
      <c r="E1860" s="217"/>
      <c r="F1860" s="9"/>
      <c r="G1860" s="9"/>
      <c r="H1860" s="9"/>
      <c r="I1860" s="9"/>
      <c r="J1860" s="456"/>
      <c r="K1860" s="456"/>
      <c r="L1860" s="532"/>
      <c r="M1860" s="218"/>
      <c r="N1860" s="9"/>
      <c r="O1860" s="9"/>
      <c r="P1860" s="9"/>
      <c r="Q1860" s="9"/>
      <c r="R1860" s="9"/>
      <c r="S1860" s="9"/>
      <c r="T1860" s="9"/>
    </row>
    <row r="1861" spans="2:20" ht="14.15" customHeight="1">
      <c r="B1861" s="216"/>
      <c r="C1861" s="216"/>
      <c r="D1861" s="216"/>
      <c r="E1861" s="217"/>
      <c r="F1861" s="9"/>
      <c r="G1861" s="9"/>
      <c r="H1861" s="9"/>
      <c r="I1861" s="9"/>
      <c r="J1861" s="456"/>
      <c r="K1861" s="456"/>
      <c r="L1861" s="532"/>
      <c r="M1861" s="218"/>
      <c r="N1861" s="9"/>
      <c r="O1861" s="9"/>
      <c r="P1861" s="9"/>
      <c r="Q1861" s="9"/>
      <c r="R1861" s="9"/>
      <c r="S1861" s="9"/>
      <c r="T1861" s="9"/>
    </row>
    <row r="1862" spans="2:20" ht="14.15" customHeight="1">
      <c r="E1862" s="217"/>
      <c r="F1862" s="9"/>
      <c r="G1862" s="9"/>
      <c r="H1862" s="9"/>
      <c r="I1862" s="9"/>
      <c r="J1862" s="456"/>
      <c r="K1862" s="456"/>
      <c r="L1862" s="532"/>
      <c r="M1862" s="218"/>
      <c r="N1862" s="9"/>
      <c r="O1862" s="9"/>
      <c r="P1862" s="9"/>
      <c r="Q1862" s="9"/>
      <c r="R1862" s="9"/>
      <c r="S1862" s="9"/>
      <c r="T1862" s="9"/>
    </row>
    <row r="1863" spans="2:20" ht="14.15" customHeight="1">
      <c r="E1863" s="217"/>
      <c r="F1863" s="9"/>
      <c r="G1863" s="9"/>
      <c r="H1863" s="9"/>
      <c r="I1863" s="9"/>
      <c r="J1863" s="456"/>
      <c r="K1863" s="456"/>
      <c r="L1863" s="532"/>
      <c r="M1863" s="218"/>
      <c r="N1863" s="9"/>
      <c r="O1863" s="9"/>
      <c r="P1863" s="9"/>
      <c r="Q1863" s="9"/>
      <c r="R1863" s="9"/>
      <c r="S1863" s="9"/>
      <c r="T1863" s="9"/>
    </row>
    <row r="1864" spans="2:20" ht="14.15" customHeight="1">
      <c r="E1864" s="217"/>
      <c r="F1864" s="9"/>
      <c r="G1864" s="9"/>
      <c r="H1864" s="9"/>
      <c r="I1864" s="9"/>
      <c r="J1864" s="456"/>
      <c r="K1864" s="456"/>
      <c r="L1864" s="532"/>
      <c r="M1864" s="218"/>
      <c r="N1864" s="9"/>
      <c r="O1864" s="9"/>
      <c r="P1864" s="9"/>
      <c r="Q1864" s="9"/>
      <c r="R1864" s="9"/>
      <c r="S1864" s="9"/>
      <c r="T1864" s="9"/>
    </row>
    <row r="1865" spans="2:20" ht="14.15" customHeight="1">
      <c r="E1865" s="217"/>
      <c r="F1865" s="9"/>
      <c r="G1865" s="9"/>
      <c r="H1865" s="9"/>
      <c r="I1865" s="9"/>
      <c r="J1865" s="456"/>
      <c r="K1865" s="456"/>
      <c r="L1865" s="532"/>
      <c r="M1865" s="218"/>
      <c r="N1865" s="9"/>
      <c r="O1865" s="9"/>
      <c r="P1865" s="9"/>
      <c r="Q1865" s="9"/>
      <c r="R1865" s="9"/>
      <c r="S1865" s="9"/>
      <c r="T1865" s="9"/>
    </row>
  </sheetData>
  <autoFilter ref="B8:V1482">
    <filterColumn colId="0">
      <filters>
        <filter val="Alkmaar"/>
      </filters>
    </filterColumn>
  </autoFilter>
  <mergeCells count="1">
    <mergeCell ref="R5:R6"/>
  </mergeCells>
  <phoneticPr fontId="10"/>
  <printOptions horizontalCentered="1" gridLinesSet="0"/>
  <pageMargins left="0.19685039370078741" right="0.19685039370078741" top="0.59055118110236227" bottom="0.78740157480314965" header="0.39370078740157483" footer="0.19685039370078741"/>
  <pageSetup paperSize="9" scale="42" fitToHeight="0" orientation="landscape" r:id="rId1"/>
  <headerFooter alignWithMargins="0">
    <oddFooter>&amp;L&amp;"Verdana,Standaard"&amp;F-&amp;A
Atir b.v. ©&amp;R&amp;"Verdana,Standaard"printversie &amp;D</oddFooter>
  </headerFooter>
  <rowBreaks count="7" manualBreakCount="7">
    <brk id="54" min="1" max="21" man="1"/>
    <brk id="104" min="1" max="21" man="1"/>
    <brk id="164" min="1" max="21" man="1"/>
    <brk id="213" min="1" max="21" man="1"/>
    <brk id="263" min="1" max="21" man="1"/>
    <brk id="314" min="1" max="21" man="1"/>
    <brk id="363"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I83"/>
  <sheetViews>
    <sheetView showGridLines="0" showZeros="0" showOutlineSymbols="0" zoomScaleNormal="100" zoomScaleSheetLayoutView="100" workbookViewId="0">
      <pane ySplit="8" topLeftCell="A12" activePane="bottomLeft" state="frozen"/>
      <selection activeCell="D33" sqref="D33"/>
      <selection pane="bottomLeft" activeCell="C33" sqref="C33"/>
    </sheetView>
  </sheetViews>
  <sheetFormatPr defaultColWidth="9.36328125" defaultRowHeight="12.5"/>
  <cols>
    <col min="1" max="1" width="45.54296875" style="4" customWidth="1"/>
    <col min="2" max="2" width="18.36328125" style="4" customWidth="1"/>
    <col min="3" max="3" width="18.453125" style="4" customWidth="1"/>
    <col min="4" max="4" width="10.6328125" style="4" customWidth="1"/>
    <col min="5" max="5" width="11.08984375" style="4" customWidth="1"/>
    <col min="6" max="6" width="2.08984375" style="4" customWidth="1"/>
    <col min="7" max="7" width="7.90625" style="4" customWidth="1"/>
    <col min="8" max="8" width="27" style="4" bestFit="1" customWidth="1"/>
    <col min="9" max="16384" width="9.36328125" style="4"/>
  </cols>
  <sheetData>
    <row r="1" spans="1:9">
      <c r="A1" s="461" t="s">
        <v>5</v>
      </c>
      <c r="B1" s="220"/>
      <c r="C1" s="46"/>
      <c r="D1" s="46"/>
      <c r="E1" s="46"/>
      <c r="F1" s="3"/>
      <c r="G1" s="3"/>
      <c r="H1" s="47"/>
    </row>
    <row r="2" spans="1:9">
      <c r="A2" s="2"/>
      <c r="B2" s="2"/>
      <c r="C2" s="2"/>
      <c r="D2" s="2"/>
      <c r="E2" s="2"/>
      <c r="F2" s="3"/>
      <c r="G2" s="3"/>
    </row>
    <row r="3" spans="1:9" ht="16">
      <c r="A3" s="121" t="str">
        <f>'1-Contractblad totaal'!A3</f>
        <v>Naam opdrachtgever</v>
      </c>
      <c r="B3" s="151" t="str">
        <f>'1-Contractblad totaal'!B3</f>
        <v>Horizon College</v>
      </c>
      <c r="C3" s="2"/>
      <c r="D3" s="2"/>
      <c r="E3" s="506"/>
      <c r="F3" s="3"/>
      <c r="G3" s="3"/>
    </row>
    <row r="4" spans="1:9" ht="16">
      <c r="A4" s="121" t="str">
        <f>'1-Contractblad totaal'!A4</f>
        <v>Calculatie onderdeel</v>
      </c>
      <c r="B4" s="151" t="str">
        <f ca="1">'1-Contractblad totaal'!B4</f>
        <v>1-Contractblad totaal</v>
      </c>
      <c r="C4" s="121"/>
      <c r="D4" s="222"/>
      <c r="E4" s="223"/>
      <c r="F4" s="8"/>
      <c r="G4" s="6"/>
    </row>
    <row r="5" spans="1:9" ht="16">
      <c r="A5" s="121" t="str">
        <f>'1-Contractblad totaal'!A5</f>
        <v>Gebouw/plaats</v>
      </c>
      <c r="B5" s="151" t="str">
        <f>'1-Contractblad totaal'!B5</f>
        <v>Diverse locaties</v>
      </c>
      <c r="C5" s="159"/>
      <c r="D5" s="222"/>
      <c r="E5" s="513"/>
      <c r="F5" s="512"/>
      <c r="G5" s="514"/>
      <c r="H5" s="515"/>
    </row>
    <row r="6" spans="1:9" ht="16">
      <c r="A6" s="121" t="str">
        <f>'1-Contractblad totaal'!A7</f>
        <v>Naam dienstverlener</v>
      </c>
      <c r="B6" s="151">
        <f>'1-Contractblad totaal'!B7</f>
        <v>0</v>
      </c>
      <c r="C6" s="224"/>
      <c r="D6" s="22"/>
      <c r="E6" s="225"/>
      <c r="F6" s="8"/>
      <c r="G6" s="6"/>
      <c r="H6" s="9"/>
      <c r="I6" s="9"/>
    </row>
    <row r="7" spans="1:9" ht="15">
      <c r="A7" s="121" t="str">
        <f>'1-Contractblad totaal'!A8</f>
        <v>Prijspeil</v>
      </c>
      <c r="B7" s="122">
        <f>'1-Contractblad totaal'!B8</f>
        <v>44348</v>
      </c>
      <c r="C7" s="223"/>
      <c r="D7" s="223"/>
      <c r="E7" s="223"/>
      <c r="F7" s="8"/>
      <c r="G7" s="6"/>
    </row>
    <row r="8" spans="1:9" ht="15">
      <c r="A8" s="226"/>
      <c r="B8" s="223"/>
      <c r="C8" s="223"/>
      <c r="D8" s="223"/>
      <c r="E8" s="223"/>
      <c r="F8" s="8"/>
      <c r="G8" s="6"/>
    </row>
    <row r="9" spans="1:9" ht="17.5">
      <c r="A9" s="259" t="s">
        <v>1879</v>
      </c>
      <c r="B9" s="260"/>
      <c r="C9" s="261"/>
      <c r="D9" s="223"/>
      <c r="E9" s="223"/>
      <c r="F9" s="8"/>
      <c r="G9" s="6"/>
    </row>
    <row r="10" spans="1:9">
      <c r="A10" s="227"/>
      <c r="B10" s="5"/>
      <c r="C10" s="5"/>
      <c r="D10" s="223"/>
      <c r="E10" s="223"/>
      <c r="F10" s="6"/>
      <c r="G10" s="6"/>
    </row>
    <row r="11" spans="1:9">
      <c r="A11" s="228"/>
      <c r="B11" s="229"/>
      <c r="C11" s="230" t="s">
        <v>1880</v>
      </c>
      <c r="D11" s="223"/>
      <c r="E11" s="223"/>
      <c r="F11" s="8"/>
      <c r="G11" s="6"/>
    </row>
    <row r="12" spans="1:9">
      <c r="A12" s="231" t="s">
        <v>1881</v>
      </c>
      <c r="B12" s="188"/>
      <c r="C12" s="462">
        <v>0</v>
      </c>
      <c r="D12" s="223"/>
      <c r="E12" s="223"/>
      <c r="F12" s="232"/>
      <c r="G12" s="6"/>
    </row>
    <row r="13" spans="1:9">
      <c r="A13" s="231" t="s">
        <v>1882</v>
      </c>
      <c r="B13" s="188"/>
      <c r="C13" s="462">
        <v>0</v>
      </c>
      <c r="D13" s="223"/>
      <c r="E13" s="223"/>
      <c r="F13" s="232"/>
      <c r="G13" s="6"/>
      <c r="H13" s="47"/>
    </row>
    <row r="14" spans="1:9">
      <c r="A14" s="231" t="s">
        <v>1883</v>
      </c>
      <c r="B14" s="188"/>
      <c r="C14" s="462">
        <v>0</v>
      </c>
      <c r="D14" s="223"/>
      <c r="E14" s="223"/>
      <c r="F14" s="232"/>
      <c r="G14" s="6"/>
      <c r="H14" s="47"/>
    </row>
    <row r="15" spans="1:9">
      <c r="A15" s="233" t="s">
        <v>24</v>
      </c>
      <c r="B15" s="234"/>
      <c r="C15" s="235">
        <f>SUM(C12:C14)</f>
        <v>0</v>
      </c>
      <c r="D15" s="223"/>
      <c r="E15" s="223"/>
      <c r="F15" s="6"/>
      <c r="G15" s="47"/>
    </row>
    <row r="16" spans="1:9">
      <c r="A16" s="233"/>
      <c r="B16" s="234"/>
      <c r="C16" s="235"/>
      <c r="D16" s="223"/>
      <c r="E16" s="223"/>
      <c r="F16" s="6"/>
      <c r="G16" s="47"/>
    </row>
    <row r="17" spans="1:9">
      <c r="A17" s="635" t="s">
        <v>1884</v>
      </c>
      <c r="B17" s="636"/>
      <c r="C17" s="462">
        <v>0</v>
      </c>
      <c r="D17" s="223"/>
      <c r="E17" s="223"/>
      <c r="F17" s="6"/>
    </row>
    <row r="18" spans="1:9">
      <c r="A18" s="604" t="s">
        <v>1885</v>
      </c>
      <c r="B18" s="602"/>
      <c r="C18" s="462">
        <v>0</v>
      </c>
      <c r="D18" s="223"/>
      <c r="E18" s="223"/>
      <c r="F18" s="6"/>
    </row>
    <row r="19" spans="1:9">
      <c r="A19" s="635" t="s">
        <v>1886</v>
      </c>
      <c r="B19" s="636"/>
      <c r="C19" s="462">
        <v>0</v>
      </c>
      <c r="D19" s="223"/>
      <c r="E19" s="223"/>
      <c r="F19" s="6"/>
    </row>
    <row r="20" spans="1:9">
      <c r="A20" s="635" t="s">
        <v>1887</v>
      </c>
      <c r="B20" s="636"/>
      <c r="C20" s="236" t="e">
        <f>C34</f>
        <v>#DIV/0!</v>
      </c>
      <c r="D20" s="223"/>
      <c r="E20" s="223"/>
      <c r="F20" s="6"/>
    </row>
    <row r="21" spans="1:9">
      <c r="A21" s="635" t="s">
        <v>1888</v>
      </c>
      <c r="B21" s="636"/>
      <c r="C21" s="462">
        <v>0</v>
      </c>
      <c r="D21" s="223"/>
      <c r="E21" s="223"/>
      <c r="F21" s="6"/>
    </row>
    <row r="22" spans="1:9">
      <c r="A22" s="635" t="s">
        <v>1889</v>
      </c>
      <c r="B22" s="636"/>
      <c r="C22" s="462">
        <v>0</v>
      </c>
      <c r="D22" s="223"/>
      <c r="E22" s="223"/>
      <c r="F22" s="6"/>
    </row>
    <row r="23" spans="1:9">
      <c r="A23" s="635" t="s">
        <v>1890</v>
      </c>
      <c r="B23" s="636"/>
      <c r="C23" s="462">
        <v>0</v>
      </c>
      <c r="D23" s="223"/>
      <c r="E23" s="223"/>
      <c r="F23" s="6"/>
    </row>
    <row r="24" spans="1:9">
      <c r="A24" s="637" t="s">
        <v>1891</v>
      </c>
      <c r="B24" s="638"/>
      <c r="C24" s="237" t="e">
        <f>SUM(C15:C23)</f>
        <v>#DIV/0!</v>
      </c>
      <c r="D24" s="223"/>
      <c r="E24" s="223"/>
      <c r="F24" s="6"/>
    </row>
    <row r="25" spans="1:9">
      <c r="A25" s="238"/>
      <c r="B25" s="221"/>
      <c r="C25" s="18"/>
      <c r="D25" s="223"/>
      <c r="E25" s="223"/>
      <c r="F25" s="19"/>
      <c r="G25" s="6"/>
    </row>
    <row r="26" spans="1:9" ht="17.5">
      <c r="A26" s="259" t="s">
        <v>1892</v>
      </c>
      <c r="B26" s="260"/>
      <c r="C26" s="261"/>
      <c r="D26" s="223"/>
      <c r="E26" s="223"/>
      <c r="F26" s="8"/>
      <c r="G26" s="6"/>
    </row>
    <row r="27" spans="1:9">
      <c r="A27" s="227"/>
      <c r="B27" s="5"/>
      <c r="C27" s="5"/>
      <c r="D27" s="223"/>
      <c r="E27" s="223"/>
      <c r="F27" s="6"/>
      <c r="G27" s="6"/>
      <c r="H27" s="47"/>
    </row>
    <row r="28" spans="1:9">
      <c r="A28" s="5"/>
      <c r="B28" s="5"/>
      <c r="C28" s="239" t="s">
        <v>1893</v>
      </c>
      <c r="D28" s="223"/>
      <c r="E28" s="223"/>
      <c r="F28" s="6"/>
      <c r="G28" s="6"/>
      <c r="H28" s="47"/>
    </row>
    <row r="29" spans="1:9">
      <c r="A29" s="231" t="s">
        <v>1894</v>
      </c>
      <c r="B29" s="229"/>
      <c r="C29" s="240">
        <f>'6-Opbouw uurtarief productie'!E21</f>
        <v>0</v>
      </c>
      <c r="D29" s="223"/>
      <c r="E29" s="223"/>
      <c r="F29" s="47"/>
      <c r="G29" s="6"/>
      <c r="H29" s="47"/>
      <c r="I29" s="47"/>
    </row>
    <row r="30" spans="1:9">
      <c r="A30" s="231" t="s">
        <v>1895</v>
      </c>
      <c r="B30" s="605" t="s">
        <v>1896</v>
      </c>
      <c r="C30" s="463">
        <v>0</v>
      </c>
      <c r="D30" s="223"/>
      <c r="E30" s="223"/>
      <c r="F30" s="8"/>
      <c r="G30" s="6"/>
      <c r="H30" s="47"/>
      <c r="I30" s="47"/>
    </row>
    <row r="31" spans="1:9">
      <c r="A31" s="231" t="s">
        <v>1897</v>
      </c>
      <c r="B31" s="229"/>
      <c r="C31" s="241">
        <f>C29+C30</f>
        <v>0</v>
      </c>
      <c r="D31" s="223"/>
      <c r="E31" s="223"/>
      <c r="F31" s="8"/>
      <c r="G31" s="6"/>
      <c r="H31" s="47"/>
      <c r="I31" s="47"/>
    </row>
    <row r="32" spans="1:9">
      <c r="A32" s="242" t="s">
        <v>1898</v>
      </c>
      <c r="B32" s="243"/>
      <c r="C32" s="464">
        <v>0</v>
      </c>
      <c r="E32" s="244"/>
      <c r="F32" s="8"/>
      <c r="G32" s="6"/>
      <c r="H32" s="47"/>
    </row>
    <row r="33" spans="1:8">
      <c r="A33" s="227"/>
      <c r="B33" s="245"/>
      <c r="C33" s="246"/>
      <c r="E33" s="5"/>
      <c r="F33" s="6"/>
      <c r="G33" s="6"/>
      <c r="H33" s="47"/>
    </row>
    <row r="34" spans="1:8">
      <c r="A34" s="419" t="s">
        <v>1899</v>
      </c>
      <c r="B34" s="353"/>
      <c r="C34" s="420" t="e">
        <f>(C31/C29)*C32</f>
        <v>#DIV/0!</v>
      </c>
      <c r="E34" s="247"/>
      <c r="F34" s="8"/>
      <c r="G34" s="248"/>
      <c r="H34" s="47"/>
    </row>
    <row r="35" spans="1:8">
      <c r="A35" s="227"/>
      <c r="B35" s="5"/>
      <c r="C35" s="5"/>
      <c r="E35" s="247"/>
      <c r="F35" s="8"/>
      <c r="G35" s="6"/>
    </row>
    <row r="36" spans="1:8" ht="17.5">
      <c r="A36" s="262" t="s">
        <v>1900</v>
      </c>
      <c r="B36" s="263"/>
      <c r="C36" s="264"/>
      <c r="E36" s="247"/>
      <c r="F36" s="8"/>
      <c r="G36" s="6"/>
    </row>
    <row r="37" spans="1:8">
      <c r="A37" s="238"/>
      <c r="B37" s="221"/>
      <c r="C37" s="18"/>
      <c r="E37" s="247"/>
      <c r="F37" s="8"/>
      <c r="G37" s="6"/>
    </row>
    <row r="38" spans="1:8">
      <c r="A38" s="238"/>
      <c r="B38" s="435" t="s">
        <v>1901</v>
      </c>
      <c r="C38" s="18"/>
      <c r="E38" s="247"/>
      <c r="F38" s="8"/>
      <c r="G38" s="6"/>
    </row>
    <row r="39" spans="1:8">
      <c r="A39" s="249" t="s">
        <v>1902</v>
      </c>
      <c r="B39" s="465"/>
      <c r="C39" s="18"/>
      <c r="E39" s="247"/>
      <c r="F39" s="8"/>
      <c r="G39" s="24"/>
    </row>
    <row r="40" spans="1:8">
      <c r="A40" s="249" t="s">
        <v>1903</v>
      </c>
      <c r="B40" s="465"/>
      <c r="C40" s="18"/>
      <c r="E40" s="247"/>
      <c r="F40" s="8"/>
      <c r="G40" s="24"/>
    </row>
    <row r="41" spans="1:8">
      <c r="A41" s="421" t="s">
        <v>1904</v>
      </c>
      <c r="B41" s="422">
        <f>B39-B40</f>
        <v>0</v>
      </c>
      <c r="C41" s="18"/>
      <c r="E41" s="247"/>
      <c r="F41" s="8"/>
      <c r="G41" s="12"/>
    </row>
    <row r="42" spans="1:8">
      <c r="A42" s="250"/>
      <c r="B42" s="251"/>
      <c r="C42" s="18"/>
      <c r="E42" s="247"/>
      <c r="F42" s="8"/>
      <c r="G42" s="12"/>
    </row>
    <row r="43" spans="1:8">
      <c r="A43" s="249" t="s">
        <v>1905</v>
      </c>
      <c r="B43" s="465"/>
      <c r="C43" s="18"/>
      <c r="E43" s="247"/>
      <c r="F43" s="8"/>
      <c r="G43" s="12"/>
    </row>
    <row r="44" spans="1:8">
      <c r="A44" s="249" t="s">
        <v>1906</v>
      </c>
      <c r="B44" s="465"/>
      <c r="C44" s="18"/>
      <c r="E44" s="247"/>
      <c r="F44" s="8"/>
      <c r="G44" s="12"/>
    </row>
    <row r="45" spans="1:8">
      <c r="A45" s="249" t="s">
        <v>1907</v>
      </c>
      <c r="B45" s="465"/>
      <c r="C45" s="18"/>
      <c r="E45" s="247"/>
      <c r="F45" s="8"/>
      <c r="G45" s="12"/>
    </row>
    <row r="46" spans="1:8">
      <c r="A46" s="249" t="s">
        <v>1908</v>
      </c>
      <c r="B46" s="465"/>
      <c r="C46" s="18"/>
      <c r="E46" s="247"/>
      <c r="F46" s="8"/>
      <c r="G46" s="12"/>
    </row>
    <row r="47" spans="1:8">
      <c r="A47" s="421" t="s">
        <v>1909</v>
      </c>
      <c r="B47" s="422">
        <f>B41-SUM(B43:B46)</f>
        <v>0</v>
      </c>
      <c r="C47" s="18"/>
      <c r="E47" s="247"/>
      <c r="F47" s="8"/>
      <c r="G47" s="12"/>
    </row>
    <row r="48" spans="1:8">
      <c r="A48" s="252"/>
      <c r="B48" s="251"/>
      <c r="C48" s="18"/>
      <c r="E48" s="247"/>
      <c r="F48" s="8"/>
      <c r="G48" s="12"/>
    </row>
    <row r="49" spans="1:7">
      <c r="A49" s="253" t="s">
        <v>1910</v>
      </c>
      <c r="B49" s="254">
        <f>IF(B43=0,0,B43/$B$47)</f>
        <v>0</v>
      </c>
      <c r="C49" s="18"/>
      <c r="E49" s="247"/>
      <c r="F49" s="8"/>
      <c r="G49" s="12"/>
    </row>
    <row r="50" spans="1:7">
      <c r="A50" s="253" t="s">
        <v>1906</v>
      </c>
      <c r="B50" s="254">
        <f>IF(B44=0,0,B44/$B$47)</f>
        <v>0</v>
      </c>
      <c r="C50" s="18"/>
      <c r="E50" s="247"/>
      <c r="F50" s="8"/>
      <c r="G50" s="12"/>
    </row>
    <row r="51" spans="1:7">
      <c r="A51" s="249" t="s">
        <v>1907</v>
      </c>
      <c r="B51" s="254">
        <f>IF(B45=0,0,B45/$B$47)</f>
        <v>0</v>
      </c>
      <c r="C51" s="18"/>
      <c r="E51" s="247"/>
      <c r="F51" s="8"/>
      <c r="G51" s="12"/>
    </row>
    <row r="52" spans="1:7">
      <c r="A52" s="253" t="s">
        <v>1908</v>
      </c>
      <c r="B52" s="254">
        <f>IF(B46=0,0,B46/$B$47)</f>
        <v>0</v>
      </c>
      <c r="C52" s="18"/>
      <c r="E52" s="247"/>
      <c r="F52" s="8"/>
      <c r="G52" s="33"/>
    </row>
    <row r="53" spans="1:7">
      <c r="A53" s="421" t="s">
        <v>1911</v>
      </c>
      <c r="B53" s="423">
        <f>SUM(B49:B52)</f>
        <v>0</v>
      </c>
      <c r="C53" s="18"/>
      <c r="E53" s="247"/>
      <c r="F53" s="8"/>
      <c r="G53" s="36"/>
    </row>
    <row r="54" spans="1:7">
      <c r="A54" s="40"/>
      <c r="B54" s="40"/>
      <c r="C54" s="40"/>
      <c r="E54" s="247"/>
      <c r="F54" s="8"/>
      <c r="G54" s="3"/>
    </row>
    <row r="55" spans="1:7">
      <c r="A55" s="44"/>
      <c r="B55" s="45"/>
      <c r="C55" s="45"/>
      <c r="E55" s="247"/>
      <c r="F55" s="8"/>
      <c r="G55" s="3"/>
    </row>
    <row r="56" spans="1:7" s="47" customFormat="1"/>
    <row r="57" spans="1:7" s="47" customFormat="1"/>
    <row r="58" spans="1:7" s="47" customFormat="1" ht="13.5">
      <c r="A58" s="255"/>
      <c r="B58" s="1"/>
    </row>
    <row r="59" spans="1:7" s="47" customFormat="1" ht="13.5">
      <c r="A59" s="255"/>
      <c r="B59" s="1"/>
    </row>
    <row r="60" spans="1:7" s="47" customFormat="1" ht="13.5">
      <c r="A60" s="255"/>
      <c r="B60" s="1"/>
    </row>
    <row r="61" spans="1:7" s="47" customFormat="1" ht="13.5">
      <c r="A61" s="255"/>
      <c r="B61" s="1"/>
    </row>
    <row r="62" spans="1:7" s="47" customFormat="1" ht="13.5">
      <c r="A62" s="256"/>
      <c r="B62" s="1"/>
    </row>
    <row r="63" spans="1:7" s="47" customFormat="1" ht="13.5">
      <c r="A63" s="1"/>
      <c r="B63" s="1"/>
    </row>
    <row r="64" spans="1:7" s="47" customFormat="1" ht="13.5">
      <c r="A64" s="1"/>
      <c r="B64" s="1"/>
    </row>
    <row r="65" spans="1:3" s="47" customFormat="1" ht="13.5">
      <c r="A65" s="1"/>
      <c r="B65" s="1"/>
    </row>
    <row r="66" spans="1:3" s="47" customFormat="1" ht="13.5">
      <c r="A66" s="1"/>
      <c r="B66" s="1"/>
    </row>
    <row r="67" spans="1:3" s="47" customFormat="1" ht="13.5">
      <c r="A67" s="1"/>
      <c r="B67" s="1"/>
    </row>
    <row r="68" spans="1:3" s="47" customFormat="1" ht="13.5">
      <c r="A68" s="1"/>
      <c r="B68" s="1"/>
    </row>
    <row r="69" spans="1:3" s="47" customFormat="1" ht="13.5">
      <c r="A69" s="1"/>
      <c r="B69" s="1"/>
    </row>
    <row r="70" spans="1:3" s="47" customFormat="1" ht="13.5">
      <c r="A70" s="1"/>
      <c r="B70" s="257"/>
    </row>
    <row r="71" spans="1:3" s="47" customFormat="1" ht="13.5">
      <c r="A71" s="1"/>
      <c r="B71" s="1"/>
    </row>
    <row r="72" spans="1:3" s="47" customFormat="1" ht="13.5">
      <c r="B72" s="1"/>
    </row>
    <row r="73" spans="1:3" s="47" customFormat="1" ht="13.5">
      <c r="A73" s="1"/>
      <c r="B73" s="1"/>
      <c r="C73" s="1"/>
    </row>
    <row r="74" spans="1:3" s="47" customFormat="1" ht="13.5">
      <c r="A74" s="258"/>
      <c r="B74" s="1"/>
      <c r="C74" s="258"/>
    </row>
    <row r="75" spans="1:3" s="47" customFormat="1" ht="13.5">
      <c r="A75" s="1"/>
      <c r="B75" s="1"/>
      <c r="C75" s="1"/>
    </row>
    <row r="76" spans="1:3" s="47" customFormat="1" ht="13.5">
      <c r="A76" s="1"/>
      <c r="B76" s="1"/>
      <c r="C76" s="1"/>
    </row>
    <row r="77" spans="1:3" s="47" customFormat="1" ht="13.5">
      <c r="A77" s="1"/>
      <c r="B77" s="1"/>
      <c r="C77" s="1"/>
    </row>
    <row r="78" spans="1:3" s="47" customFormat="1" ht="13.5">
      <c r="A78" s="258"/>
      <c r="B78" s="1"/>
      <c r="C78" s="258"/>
    </row>
    <row r="79" spans="1:3" s="47" customFormat="1" ht="13.5">
      <c r="A79" s="258"/>
      <c r="B79" s="1"/>
      <c r="C79" s="258"/>
    </row>
    <row r="80" spans="1:3" s="47" customFormat="1" ht="13.5">
      <c r="A80" s="258"/>
      <c r="B80" s="1"/>
      <c r="C80" s="258"/>
    </row>
    <row r="81" spans="1:2" s="47" customFormat="1" ht="13.5">
      <c r="A81" s="1"/>
      <c r="B81" s="1"/>
    </row>
    <row r="82" spans="1:2" s="47" customFormat="1" ht="13.5">
      <c r="A82" s="1"/>
      <c r="B82" s="1"/>
    </row>
    <row r="83" spans="1:2" s="47" customFormat="1" ht="13.5">
      <c r="A83" s="1"/>
      <c r="B83" s="1"/>
    </row>
  </sheetData>
  <dataConsolidate/>
  <mergeCells count="7">
    <mergeCell ref="A17:B17"/>
    <mergeCell ref="A24:B24"/>
    <mergeCell ref="A20:B20"/>
    <mergeCell ref="A19:B19"/>
    <mergeCell ref="A23:B23"/>
    <mergeCell ref="A22:B22"/>
    <mergeCell ref="A21:B21"/>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O66"/>
  <sheetViews>
    <sheetView showGridLines="0" showZeros="0" tabSelected="1" showOutlineSymbols="0" zoomScaleNormal="100" zoomScalePageLayoutView="50" workbookViewId="0">
      <pane ySplit="9" topLeftCell="A10" activePane="bottomLeft" state="frozen"/>
      <selection activeCell="D33" sqref="D33"/>
      <selection pane="bottomLeft" activeCell="E21" sqref="E21"/>
    </sheetView>
  </sheetViews>
  <sheetFormatPr defaultColWidth="11.453125" defaultRowHeight="12.5"/>
  <cols>
    <col min="1" max="1" width="35.90625" style="4" customWidth="1"/>
    <col min="2" max="2" width="19.453125" style="4" customWidth="1"/>
    <col min="3" max="3" width="19.36328125" style="4" bestFit="1" customWidth="1"/>
    <col min="4" max="4" width="2" style="4" customWidth="1"/>
    <col min="5" max="5" width="14.453125" style="4" customWidth="1"/>
    <col min="6" max="6" width="10.6328125" style="4" customWidth="1"/>
    <col min="7" max="7" width="6" style="4" customWidth="1"/>
    <col min="8" max="8" width="27.54296875" style="4" customWidth="1"/>
    <col min="9" max="15" width="11.453125" style="4"/>
    <col min="16" max="16" width="31.08984375" style="4" customWidth="1"/>
    <col min="17" max="16384" width="11.453125" style="4"/>
  </cols>
  <sheetData>
    <row r="1" spans="1:15" ht="12.75" customHeight="1">
      <c r="A1" s="461" t="s">
        <v>5</v>
      </c>
      <c r="B1" s="220"/>
      <c r="C1" s="46"/>
      <c r="D1" s="46"/>
      <c r="E1" s="46"/>
      <c r="F1" s="3"/>
      <c r="H1" s="642"/>
      <c r="I1" s="642"/>
      <c r="J1" s="642"/>
      <c r="K1" s="642"/>
      <c r="L1" s="642"/>
      <c r="M1" s="642"/>
      <c r="N1" s="642"/>
    </row>
    <row r="2" spans="1:15">
      <c r="A2" s="265"/>
      <c r="B2" s="266"/>
      <c r="C2" s="267"/>
      <c r="D2" s="266"/>
      <c r="E2" s="268"/>
      <c r="F2" s="269"/>
      <c r="H2" s="642"/>
      <c r="I2" s="642"/>
      <c r="J2" s="642"/>
      <c r="K2" s="642"/>
      <c r="L2" s="642"/>
      <c r="M2" s="642"/>
      <c r="N2" s="642"/>
    </row>
    <row r="3" spans="1:15" ht="14.25" customHeight="1">
      <c r="A3" s="334" t="str">
        <f>'1-Contractblad totaal'!A3</f>
        <v>Naam opdrachtgever</v>
      </c>
      <c r="B3" s="335" t="str">
        <f>'1-Contractblad totaal'!B3</f>
        <v>Horizon College</v>
      </c>
      <c r="C3" s="336"/>
      <c r="D3" s="266"/>
      <c r="E3" s="271"/>
      <c r="F3" s="272"/>
      <c r="H3" s="642"/>
      <c r="I3" s="642"/>
      <c r="J3" s="642"/>
      <c r="K3" s="642"/>
      <c r="L3" s="642"/>
      <c r="M3" s="642"/>
      <c r="N3" s="642"/>
    </row>
    <row r="4" spans="1:15" ht="16">
      <c r="A4" s="334" t="str">
        <f>'1-Contractblad totaal'!A4</f>
        <v>Calculatie onderdeel</v>
      </c>
      <c r="B4" s="335" t="str">
        <f ca="1">'1-Contractblad totaal'!B4</f>
        <v>1-Contractblad totaal</v>
      </c>
      <c r="C4" s="338"/>
      <c r="D4" s="275"/>
      <c r="H4" s="642"/>
      <c r="I4" s="642"/>
      <c r="J4" s="642"/>
      <c r="K4" s="642"/>
      <c r="L4" s="642"/>
      <c r="M4" s="642"/>
      <c r="N4" s="642"/>
    </row>
    <row r="5" spans="1:15" ht="16">
      <c r="A5" s="334" t="str">
        <f>'1-Contractblad totaal'!A5</f>
        <v>Gebouw/plaats</v>
      </c>
      <c r="B5" s="335" t="str">
        <f>'1-Contractblad totaal'!B5</f>
        <v>Diverse locaties</v>
      </c>
      <c r="C5" s="338"/>
      <c r="D5" s="275"/>
      <c r="H5" s="276"/>
      <c r="I5" s="276"/>
      <c r="J5" s="276"/>
      <c r="K5" s="276"/>
      <c r="L5" s="276"/>
      <c r="M5" s="276"/>
      <c r="N5" s="276"/>
    </row>
    <row r="6" spans="1:15" s="9" customFormat="1" ht="16">
      <c r="A6" s="334" t="str">
        <f>'1-Contractblad totaal'!A7</f>
        <v>Naam dienstverlener</v>
      </c>
      <c r="B6" s="335">
        <f>'1-Contractblad totaal'!B7</f>
        <v>0</v>
      </c>
      <c r="C6" s="338"/>
      <c r="D6" s="275"/>
      <c r="H6" s="276"/>
      <c r="I6" s="276"/>
      <c r="J6" s="276"/>
      <c r="K6" s="276"/>
      <c r="L6" s="276"/>
      <c r="M6" s="276"/>
      <c r="N6" s="276"/>
    </row>
    <row r="7" spans="1:15" ht="15">
      <c r="A7" s="334" t="str">
        <f>'1-Contractblad totaal'!A8</f>
        <v>Prijspeil</v>
      </c>
      <c r="B7" s="122">
        <f>'1-Contractblad totaal'!B8</f>
        <v>44348</v>
      </c>
      <c r="C7" s="338"/>
      <c r="D7" s="275"/>
      <c r="I7" s="276"/>
      <c r="J7" s="276"/>
      <c r="K7" s="276"/>
      <c r="L7" s="276"/>
      <c r="M7" s="276"/>
      <c r="N7" s="276"/>
      <c r="O7" s="280"/>
    </row>
    <row r="8" spans="1:15" ht="16">
      <c r="A8" s="270"/>
      <c r="B8" s="273"/>
      <c r="C8" s="274"/>
      <c r="D8" s="275"/>
      <c r="E8" s="277"/>
      <c r="F8" s="278"/>
    </row>
    <row r="9" spans="1:15" s="280" customFormat="1" ht="30.75" customHeight="1">
      <c r="A9" s="339" t="s">
        <v>1912</v>
      </c>
      <c r="B9" s="340"/>
      <c r="C9" s="341"/>
      <c r="D9" s="279"/>
      <c r="E9" s="640" t="s">
        <v>1913</v>
      </c>
      <c r="F9" s="641"/>
      <c r="H9" s="342" t="s">
        <v>1914</v>
      </c>
      <c r="I9" s="639" t="s">
        <v>1915</v>
      </c>
      <c r="J9" s="639"/>
      <c r="K9" s="639"/>
      <c r="L9" s="639"/>
      <c r="M9" s="639"/>
      <c r="N9" s="639"/>
    </row>
    <row r="10" spans="1:15" ht="30" customHeight="1">
      <c r="A10" s="281"/>
      <c r="B10" s="282" t="s">
        <v>31</v>
      </c>
      <c r="C10" s="283" t="s">
        <v>31</v>
      </c>
      <c r="D10" s="275"/>
      <c r="E10" s="284"/>
      <c r="F10" s="285"/>
      <c r="H10" s="281"/>
      <c r="I10" s="286">
        <v>1</v>
      </c>
      <c r="J10" s="286">
        <v>2</v>
      </c>
      <c r="K10" s="286">
        <v>3</v>
      </c>
      <c r="L10" s="286">
        <v>4</v>
      </c>
      <c r="M10" s="286">
        <v>5</v>
      </c>
      <c r="N10" s="286">
        <v>6</v>
      </c>
    </row>
    <row r="11" spans="1:15">
      <c r="A11" s="281" t="s">
        <v>1916</v>
      </c>
      <c r="B11" s="287"/>
      <c r="C11" s="288"/>
      <c r="D11" s="275"/>
      <c r="E11" s="289">
        <f>SUM(I45:N45)</f>
        <v>0</v>
      </c>
      <c r="F11" s="290"/>
      <c r="H11" s="281" t="s">
        <v>1917</v>
      </c>
      <c r="I11" s="613">
        <v>5.15</v>
      </c>
      <c r="J11" s="613">
        <v>5.4</v>
      </c>
      <c r="K11" s="613">
        <v>5.66</v>
      </c>
      <c r="L11" s="613">
        <v>5.95</v>
      </c>
      <c r="M11" s="613">
        <v>6.17</v>
      </c>
      <c r="N11" s="614">
        <v>6.48</v>
      </c>
    </row>
    <row r="12" spans="1:15">
      <c r="A12" s="281" t="s">
        <v>1918</v>
      </c>
      <c r="B12" s="291"/>
      <c r="C12" s="292" t="s">
        <v>1919</v>
      </c>
      <c r="D12" s="275"/>
      <c r="E12" s="466">
        <v>0</v>
      </c>
      <c r="F12" s="290"/>
      <c r="H12" s="281" t="s">
        <v>1920</v>
      </c>
      <c r="I12" s="613">
        <v>6.29</v>
      </c>
      <c r="J12" s="613">
        <v>6.6</v>
      </c>
      <c r="K12" s="613">
        <v>6.92</v>
      </c>
      <c r="L12" s="613">
        <v>7.28</v>
      </c>
      <c r="M12" s="613">
        <v>7.55</v>
      </c>
      <c r="N12" s="614">
        <v>7.93</v>
      </c>
    </row>
    <row r="13" spans="1:15">
      <c r="A13" s="281" t="s">
        <v>1921</v>
      </c>
      <c r="B13" s="291"/>
      <c r="C13" s="292" t="s">
        <v>1919</v>
      </c>
      <c r="D13" s="275"/>
      <c r="E13" s="466">
        <v>0</v>
      </c>
      <c r="F13" s="290"/>
      <c r="H13" s="281" t="s">
        <v>1922</v>
      </c>
      <c r="I13" s="613">
        <v>7.44</v>
      </c>
      <c r="J13" s="613">
        <v>7.8</v>
      </c>
      <c r="K13" s="613">
        <v>8.18</v>
      </c>
      <c r="L13" s="613">
        <v>8.6</v>
      </c>
      <c r="M13" s="613">
        <v>8.92</v>
      </c>
      <c r="N13" s="614">
        <v>9.3699999999999992</v>
      </c>
    </row>
    <row r="14" spans="1:15" s="47" customFormat="1">
      <c r="A14" s="293" t="s">
        <v>1923</v>
      </c>
      <c r="B14" s="294"/>
      <c r="C14" s="295"/>
      <c r="D14" s="275"/>
      <c r="E14" s="296"/>
      <c r="F14" s="290"/>
      <c r="H14" s="281" t="s">
        <v>1924</v>
      </c>
      <c r="I14" s="613">
        <v>8.58</v>
      </c>
      <c r="J14" s="613">
        <v>9</v>
      </c>
      <c r="K14" s="613">
        <v>9.44</v>
      </c>
      <c r="L14" s="613">
        <v>9.92</v>
      </c>
      <c r="M14" s="613">
        <v>10.29</v>
      </c>
      <c r="N14" s="614">
        <v>10.81</v>
      </c>
    </row>
    <row r="15" spans="1:15">
      <c r="A15" s="424" t="s">
        <v>1925</v>
      </c>
      <c r="B15" s="425"/>
      <c r="C15" s="426"/>
      <c r="D15" s="427"/>
      <c r="E15" s="428">
        <f>SUM(E11:E14)</f>
        <v>0</v>
      </c>
      <c r="F15" s="290"/>
      <c r="H15" s="281" t="s">
        <v>1926</v>
      </c>
      <c r="I15" s="613">
        <v>11.44</v>
      </c>
      <c r="J15" s="613">
        <v>12</v>
      </c>
      <c r="K15" s="613">
        <v>12.58</v>
      </c>
      <c r="L15" s="613">
        <v>13.23</v>
      </c>
      <c r="M15" s="613">
        <v>13.72</v>
      </c>
      <c r="N15" s="614">
        <v>14.41</v>
      </c>
    </row>
    <row r="16" spans="1:15">
      <c r="A16" s="293"/>
      <c r="B16" s="297"/>
      <c r="C16" s="298"/>
      <c r="D16" s="275"/>
      <c r="E16" s="299"/>
      <c r="F16" s="290"/>
      <c r="H16" s="281" t="s">
        <v>1927</v>
      </c>
      <c r="I16" s="613">
        <v>11.85</v>
      </c>
      <c r="J16" s="613">
        <v>12.44</v>
      </c>
      <c r="K16" s="613">
        <v>13.01</v>
      </c>
      <c r="L16" s="613">
        <v>13.67</v>
      </c>
      <c r="M16" s="613">
        <v>14.2</v>
      </c>
      <c r="N16" s="614">
        <v>14.92</v>
      </c>
    </row>
    <row r="17" spans="1:15">
      <c r="A17" s="300" t="s">
        <v>1928</v>
      </c>
      <c r="B17" s="301"/>
      <c r="C17" s="467"/>
      <c r="D17" s="275"/>
      <c r="E17" s="296">
        <f>$C17*E15</f>
        <v>0</v>
      </c>
      <c r="F17" s="290"/>
      <c r="H17" s="281" t="s">
        <v>1929</v>
      </c>
      <c r="I17" s="613">
        <v>12.28</v>
      </c>
      <c r="J17" s="613">
        <v>12.88</v>
      </c>
      <c r="K17" s="613">
        <v>13.49</v>
      </c>
      <c r="L17" s="613">
        <v>14.15</v>
      </c>
      <c r="M17" s="613">
        <v>14.69</v>
      </c>
      <c r="N17" s="614">
        <v>15.44</v>
      </c>
    </row>
    <row r="18" spans="1:15" s="47" customFormat="1">
      <c r="A18" s="300" t="s">
        <v>1930</v>
      </c>
      <c r="B18" s="301"/>
      <c r="C18" s="467"/>
      <c r="D18" s="275"/>
      <c r="E18" s="296">
        <f>$C18*E15</f>
        <v>0</v>
      </c>
      <c r="F18" s="290"/>
      <c r="H18" s="281" t="s">
        <v>1931</v>
      </c>
      <c r="I18" s="613">
        <v>12.66</v>
      </c>
      <c r="J18" s="613">
        <v>13.31</v>
      </c>
      <c r="K18" s="613">
        <v>13.92</v>
      </c>
      <c r="L18" s="613">
        <v>14.62</v>
      </c>
      <c r="M18" s="613">
        <v>15.18</v>
      </c>
      <c r="N18" s="614">
        <v>15.95</v>
      </c>
    </row>
    <row r="19" spans="1:15">
      <c r="A19" s="424" t="s">
        <v>1932</v>
      </c>
      <c r="B19" s="302"/>
      <c r="C19" s="295"/>
      <c r="D19" s="275"/>
      <c r="E19" s="428">
        <f>SUM(E15:E18)</f>
        <v>0</v>
      </c>
      <c r="F19" s="303">
        <f>IF(E19=0,0,E19/E$47)</f>
        <v>0</v>
      </c>
      <c r="H19" s="281" t="s">
        <v>1933</v>
      </c>
      <c r="I19" s="613">
        <v>13.05</v>
      </c>
      <c r="J19" s="613">
        <v>13.72</v>
      </c>
      <c r="K19" s="613">
        <v>14.38</v>
      </c>
      <c r="L19" s="613">
        <v>15.07</v>
      </c>
      <c r="M19" s="613">
        <v>15.66</v>
      </c>
      <c r="N19" s="614">
        <v>16.46</v>
      </c>
    </row>
    <row r="20" spans="1:15">
      <c r="A20" s="293"/>
      <c r="B20" s="297"/>
      <c r="C20" s="298"/>
      <c r="D20" s="275"/>
      <c r="E20" s="299"/>
      <c r="F20" s="290"/>
    </row>
    <row r="21" spans="1:15" s="307" customFormat="1">
      <c r="A21" s="432" t="s">
        <v>1934</v>
      </c>
      <c r="B21" s="301"/>
      <c r="C21" s="298"/>
      <c r="D21" s="305"/>
      <c r="E21" s="615"/>
      <c r="F21" s="306"/>
      <c r="H21" s="342" t="s">
        <v>1914</v>
      </c>
      <c r="I21" s="643" t="s">
        <v>1935</v>
      </c>
      <c r="J21" s="644"/>
      <c r="K21" s="644"/>
      <c r="L21" s="644"/>
      <c r="M21" s="644"/>
      <c r="N21" s="645"/>
    </row>
    <row r="22" spans="1:15" ht="14.25" customHeight="1">
      <c r="A22" s="300" t="s">
        <v>1936</v>
      </c>
      <c r="B22" s="301"/>
      <c r="C22" s="308" t="s">
        <v>1937</v>
      </c>
      <c r="D22" s="275"/>
      <c r="E22" s="296" t="e">
        <f>E21*'5-Premies en opslagen'!$C24</f>
        <v>#DIV/0!</v>
      </c>
      <c r="F22" s="290"/>
      <c r="H22" s="281"/>
      <c r="I22" s="286">
        <v>1</v>
      </c>
      <c r="J22" s="286">
        <v>2</v>
      </c>
      <c r="K22" s="286">
        <v>3</v>
      </c>
      <c r="L22" s="286">
        <v>4</v>
      </c>
      <c r="M22" s="286">
        <v>5</v>
      </c>
      <c r="N22" s="286">
        <v>6</v>
      </c>
    </row>
    <row r="23" spans="1:15" ht="12.75" customHeight="1">
      <c r="A23" s="424" t="s">
        <v>1938</v>
      </c>
      <c r="B23" s="343"/>
      <c r="C23" s="295"/>
      <c r="D23" s="275"/>
      <c r="E23" s="428" t="e">
        <f>E22+E19</f>
        <v>#DIV/0!</v>
      </c>
      <c r="F23" s="303" t="e">
        <f>IF(E23=0,0,E23/E$47)</f>
        <v>#DIV/0!</v>
      </c>
      <c r="H23" s="281" t="s">
        <v>1917</v>
      </c>
      <c r="I23" s="469"/>
      <c r="J23" s="469"/>
      <c r="K23" s="469"/>
      <c r="L23" s="469"/>
      <c r="M23" s="469"/>
      <c r="N23" s="469"/>
    </row>
    <row r="24" spans="1:15" ht="12.75" customHeight="1">
      <c r="A24" s="293"/>
      <c r="B24" s="302"/>
      <c r="C24" s="295"/>
      <c r="D24" s="275"/>
      <c r="E24" s="284"/>
      <c r="F24" s="290"/>
      <c r="H24" s="281" t="s">
        <v>1920</v>
      </c>
      <c r="I24" s="469"/>
      <c r="J24" s="469"/>
      <c r="K24" s="469"/>
      <c r="L24" s="469"/>
      <c r="M24" s="469"/>
      <c r="N24" s="469"/>
    </row>
    <row r="25" spans="1:15">
      <c r="A25" s="300" t="s">
        <v>1939</v>
      </c>
      <c r="B25" s="301"/>
      <c r="C25" s="308" t="s">
        <v>1937</v>
      </c>
      <c r="D25" s="275"/>
      <c r="E25" s="296" t="e">
        <f>E23*'5-Premies en opslagen'!$B53</f>
        <v>#DIV/0!</v>
      </c>
      <c r="F25" s="290"/>
      <c r="H25" s="281" t="s">
        <v>1922</v>
      </c>
      <c r="I25" s="469"/>
      <c r="J25" s="469"/>
      <c r="K25" s="469"/>
      <c r="L25" s="469"/>
      <c r="M25" s="469"/>
      <c r="N25" s="469"/>
    </row>
    <row r="26" spans="1:15">
      <c r="A26" s="424" t="s">
        <v>1940</v>
      </c>
      <c r="B26" s="302"/>
      <c r="C26" s="295"/>
      <c r="D26" s="275"/>
      <c r="E26" s="428" t="e">
        <f>SUM(E23:E25)</f>
        <v>#DIV/0!</v>
      </c>
      <c r="F26" s="303" t="e">
        <f>IF(E26=0,0,E26/E$47)</f>
        <v>#DIV/0!</v>
      </c>
      <c r="H26" s="281" t="s">
        <v>1924</v>
      </c>
      <c r="I26" s="469"/>
      <c r="J26" s="469"/>
      <c r="K26" s="469"/>
      <c r="L26" s="469"/>
      <c r="M26" s="469"/>
      <c r="N26" s="469"/>
    </row>
    <row r="27" spans="1:15">
      <c r="A27" s="293"/>
      <c r="B27" s="302"/>
      <c r="C27" s="295"/>
      <c r="D27" s="275"/>
      <c r="E27" s="284"/>
      <c r="F27" s="290"/>
      <c r="H27" s="281" t="s">
        <v>1926</v>
      </c>
      <c r="I27" s="469"/>
      <c r="J27" s="469"/>
      <c r="K27" s="469"/>
      <c r="L27" s="469"/>
      <c r="M27" s="469"/>
      <c r="N27" s="469"/>
    </row>
    <row r="28" spans="1:15">
      <c r="A28" s="293" t="s">
        <v>1941</v>
      </c>
      <c r="B28" s="309"/>
      <c r="C28" s="292" t="s">
        <v>1919</v>
      </c>
      <c r="D28" s="275"/>
      <c r="E28" s="466"/>
      <c r="F28" s="290">
        <v>0</v>
      </c>
      <c r="H28" s="281" t="s">
        <v>1927</v>
      </c>
      <c r="I28" s="469"/>
      <c r="J28" s="469"/>
      <c r="K28" s="469"/>
      <c r="L28" s="469"/>
      <c r="M28" s="469"/>
      <c r="N28" s="469"/>
    </row>
    <row r="29" spans="1:15">
      <c r="A29" s="293" t="s">
        <v>1942</v>
      </c>
      <c r="B29" s="310"/>
      <c r="C29" s="292" t="s">
        <v>1919</v>
      </c>
      <c r="D29" s="275"/>
      <c r="E29" s="466"/>
      <c r="F29" s="290">
        <v>0</v>
      </c>
      <c r="H29" s="281" t="s">
        <v>1929</v>
      </c>
      <c r="I29" s="469"/>
      <c r="J29" s="469"/>
      <c r="K29" s="469"/>
      <c r="L29" s="469"/>
      <c r="M29" s="469"/>
      <c r="N29" s="469"/>
    </row>
    <row r="30" spans="1:15" ht="12.75" customHeight="1">
      <c r="A30" s="293" t="s">
        <v>52</v>
      </c>
      <c r="B30" s="302"/>
      <c r="C30" s="295" t="s">
        <v>31</v>
      </c>
      <c r="D30" s="275"/>
      <c r="E30" s="311" t="s">
        <v>1943</v>
      </c>
      <c r="F30" s="290"/>
      <c r="H30" s="281" t="s">
        <v>1931</v>
      </c>
      <c r="I30" s="469"/>
      <c r="J30" s="469"/>
      <c r="K30" s="469"/>
      <c r="L30" s="469"/>
      <c r="M30" s="469"/>
      <c r="N30" s="469"/>
    </row>
    <row r="31" spans="1:15" ht="12.75" customHeight="1">
      <c r="A31" s="468"/>
      <c r="B31" s="509"/>
      <c r="C31" s="510" t="s">
        <v>31</v>
      </c>
      <c r="D31" s="275"/>
      <c r="E31" s="466"/>
      <c r="F31" s="290"/>
      <c r="H31" s="281" t="s">
        <v>1933</v>
      </c>
      <c r="I31" s="469"/>
      <c r="J31" s="469"/>
      <c r="K31" s="469"/>
      <c r="L31" s="469"/>
      <c r="M31" s="469"/>
      <c r="N31" s="469"/>
    </row>
    <row r="32" spans="1:15" ht="12.75" customHeight="1">
      <c r="A32" s="424" t="s">
        <v>1944</v>
      </c>
      <c r="B32" s="302"/>
      <c r="C32" s="295"/>
      <c r="D32" s="275"/>
      <c r="E32" s="428" t="e">
        <f>SUM(E26:E31)</f>
        <v>#DIV/0!</v>
      </c>
      <c r="F32" s="303" t="e">
        <f>IF(E32=0,0,E32/E$47)</f>
        <v>#DIV/0!</v>
      </c>
      <c r="H32" s="313" t="s">
        <v>1945</v>
      </c>
      <c r="I32" s="493">
        <f t="shared" ref="I32:N32" si="0">SUM(I23:I31)</f>
        <v>0</v>
      </c>
      <c r="J32" s="493">
        <f t="shared" si="0"/>
        <v>0</v>
      </c>
      <c r="K32" s="493">
        <f t="shared" si="0"/>
        <v>0</v>
      </c>
      <c r="L32" s="493">
        <f t="shared" si="0"/>
        <v>0</v>
      </c>
      <c r="M32" s="493">
        <f t="shared" si="0"/>
        <v>0</v>
      </c>
      <c r="N32" s="493">
        <f t="shared" si="0"/>
        <v>0</v>
      </c>
      <c r="O32" s="344">
        <f>SUM(I32:N32)</f>
        <v>0</v>
      </c>
    </row>
    <row r="33" spans="1:15" ht="12.75" customHeight="1">
      <c r="A33" s="293"/>
      <c r="B33" s="302"/>
      <c r="C33" s="295"/>
      <c r="D33" s="275"/>
      <c r="E33" s="284"/>
      <c r="F33" s="290"/>
      <c r="H33" s="185"/>
      <c r="I33" s="185"/>
      <c r="J33" s="185"/>
      <c r="K33" s="185"/>
      <c r="L33" s="185"/>
      <c r="M33" s="185"/>
      <c r="N33" s="185"/>
    </row>
    <row r="34" spans="1:15" ht="12.75" customHeight="1">
      <c r="A34" s="293" t="s">
        <v>1946</v>
      </c>
      <c r="B34" s="302"/>
      <c r="C34" s="312"/>
      <c r="D34" s="275"/>
      <c r="E34" s="466"/>
      <c r="F34" s="516" t="e">
        <f>E34/$E$47</f>
        <v>#DIV/0!</v>
      </c>
      <c r="H34" s="342" t="s">
        <v>1914</v>
      </c>
      <c r="I34" s="639" t="s">
        <v>1947</v>
      </c>
      <c r="J34" s="639"/>
      <c r="K34" s="639"/>
      <c r="L34" s="639"/>
      <c r="M34" s="639"/>
      <c r="N34" s="639"/>
    </row>
    <row r="35" spans="1:15" ht="14.25" customHeight="1">
      <c r="A35" s="293" t="s">
        <v>1948</v>
      </c>
      <c r="B35" s="302"/>
      <c r="C35" s="312"/>
      <c r="D35" s="275"/>
      <c r="E35" s="466"/>
      <c r="F35" s="516" t="e">
        <f t="shared" ref="F35:F41" si="1">E35/$E$47</f>
        <v>#DIV/0!</v>
      </c>
      <c r="H35" s="281"/>
      <c r="I35" s="286">
        <v>1</v>
      </c>
      <c r="J35" s="286">
        <v>2</v>
      </c>
      <c r="K35" s="286">
        <v>3</v>
      </c>
      <c r="L35" s="286">
        <v>4</v>
      </c>
      <c r="M35" s="286">
        <v>5</v>
      </c>
      <c r="N35" s="286">
        <v>6</v>
      </c>
    </row>
    <row r="36" spans="1:15">
      <c r="A36" s="293" t="s">
        <v>1949</v>
      </c>
      <c r="B36" s="302"/>
      <c r="C36" s="312"/>
      <c r="D36" s="275"/>
      <c r="E36" s="466"/>
      <c r="F36" s="516" t="e">
        <f t="shared" si="1"/>
        <v>#DIV/0!</v>
      </c>
      <c r="H36" s="281" t="s">
        <v>1917</v>
      </c>
      <c r="I36" s="606">
        <f t="shared" ref="I36:N44" si="2">I23*I11</f>
        <v>0</v>
      </c>
      <c r="J36" s="606">
        <f t="shared" si="2"/>
        <v>0</v>
      </c>
      <c r="K36" s="606">
        <f t="shared" si="2"/>
        <v>0</v>
      </c>
      <c r="L36" s="606">
        <f t="shared" si="2"/>
        <v>0</v>
      </c>
      <c r="M36" s="606">
        <f t="shared" si="2"/>
        <v>0</v>
      </c>
      <c r="N36" s="607">
        <f t="shared" si="2"/>
        <v>0</v>
      </c>
      <c r="O36" s="307"/>
    </row>
    <row r="37" spans="1:15">
      <c r="A37" s="293" t="s">
        <v>1950</v>
      </c>
      <c r="B37" s="302"/>
      <c r="C37" s="314"/>
      <c r="D37" s="275"/>
      <c r="E37" s="466"/>
      <c r="F37" s="516" t="e">
        <f t="shared" si="1"/>
        <v>#DIV/0!</v>
      </c>
      <c r="H37" s="281" t="s">
        <v>1920</v>
      </c>
      <c r="I37" s="606">
        <f t="shared" si="2"/>
        <v>0</v>
      </c>
      <c r="J37" s="606">
        <f t="shared" si="2"/>
        <v>0</v>
      </c>
      <c r="K37" s="606">
        <f t="shared" si="2"/>
        <v>0</v>
      </c>
      <c r="L37" s="606">
        <f t="shared" si="2"/>
        <v>0</v>
      </c>
      <c r="M37" s="606">
        <f t="shared" si="2"/>
        <v>0</v>
      </c>
      <c r="N37" s="607">
        <f t="shared" si="2"/>
        <v>0</v>
      </c>
      <c r="O37" s="307"/>
    </row>
    <row r="38" spans="1:15">
      <c r="A38" s="293" t="s">
        <v>1951</v>
      </c>
      <c r="B38" s="302"/>
      <c r="C38" s="312"/>
      <c r="D38" s="275"/>
      <c r="E38" s="466"/>
      <c r="F38" s="516" t="e">
        <f t="shared" si="1"/>
        <v>#DIV/0!</v>
      </c>
      <c r="H38" s="281" t="s">
        <v>1922</v>
      </c>
      <c r="I38" s="606">
        <f t="shared" si="2"/>
        <v>0</v>
      </c>
      <c r="J38" s="606">
        <f t="shared" si="2"/>
        <v>0</v>
      </c>
      <c r="K38" s="606">
        <f t="shared" si="2"/>
        <v>0</v>
      </c>
      <c r="L38" s="606">
        <f t="shared" si="2"/>
        <v>0</v>
      </c>
      <c r="M38" s="606">
        <f t="shared" si="2"/>
        <v>0</v>
      </c>
      <c r="N38" s="607">
        <f t="shared" si="2"/>
        <v>0</v>
      </c>
      <c r="O38" s="307"/>
    </row>
    <row r="39" spans="1:15">
      <c r="A39" s="293" t="s">
        <v>1952</v>
      </c>
      <c r="B39" s="302"/>
      <c r="C39" s="314"/>
      <c r="D39" s="275"/>
      <c r="E39" s="466"/>
      <c r="F39" s="516" t="e">
        <f t="shared" si="1"/>
        <v>#DIV/0!</v>
      </c>
      <c r="H39" s="281" t="s">
        <v>1924</v>
      </c>
      <c r="I39" s="606">
        <f t="shared" si="2"/>
        <v>0</v>
      </c>
      <c r="J39" s="606">
        <f t="shared" si="2"/>
        <v>0</v>
      </c>
      <c r="K39" s="606">
        <f t="shared" si="2"/>
        <v>0</v>
      </c>
      <c r="L39" s="606">
        <f t="shared" si="2"/>
        <v>0</v>
      </c>
      <c r="M39" s="606">
        <f t="shared" si="2"/>
        <v>0</v>
      </c>
      <c r="N39" s="607">
        <f t="shared" si="2"/>
        <v>0</v>
      </c>
      <c r="O39" s="185"/>
    </row>
    <row r="40" spans="1:15">
      <c r="A40" s="293" t="s">
        <v>1953</v>
      </c>
      <c r="B40" s="302"/>
      <c r="C40" s="292" t="s">
        <v>1919</v>
      </c>
      <c r="D40" s="275"/>
      <c r="E40" s="466"/>
      <c r="F40" s="516" t="e">
        <f t="shared" si="1"/>
        <v>#DIV/0!</v>
      </c>
      <c r="H40" s="281" t="s">
        <v>1926</v>
      </c>
      <c r="I40" s="606">
        <f t="shared" si="2"/>
        <v>0</v>
      </c>
      <c r="J40" s="606">
        <f t="shared" si="2"/>
        <v>0</v>
      </c>
      <c r="K40" s="606">
        <f t="shared" si="2"/>
        <v>0</v>
      </c>
      <c r="L40" s="606">
        <f t="shared" si="2"/>
        <v>0</v>
      </c>
      <c r="M40" s="606">
        <f t="shared" si="2"/>
        <v>0</v>
      </c>
      <c r="N40" s="607">
        <f t="shared" si="2"/>
        <v>0</v>
      </c>
      <c r="O40" s="185"/>
    </row>
    <row r="41" spans="1:15">
      <c r="A41" s="293" t="s">
        <v>1954</v>
      </c>
      <c r="B41" s="302"/>
      <c r="C41" s="292"/>
      <c r="D41" s="275"/>
      <c r="E41" s="466"/>
      <c r="F41" s="516" t="e">
        <f t="shared" si="1"/>
        <v>#DIV/0!</v>
      </c>
      <c r="H41" s="281" t="s">
        <v>1927</v>
      </c>
      <c r="I41" s="606">
        <f t="shared" si="2"/>
        <v>0</v>
      </c>
      <c r="J41" s="606">
        <f t="shared" si="2"/>
        <v>0</v>
      </c>
      <c r="K41" s="606">
        <f t="shared" si="2"/>
        <v>0</v>
      </c>
      <c r="L41" s="606">
        <f t="shared" si="2"/>
        <v>0</v>
      </c>
      <c r="M41" s="606">
        <f t="shared" si="2"/>
        <v>0</v>
      </c>
      <c r="N41" s="607">
        <f t="shared" si="2"/>
        <v>0</v>
      </c>
      <c r="O41" s="185"/>
    </row>
    <row r="42" spans="1:15">
      <c r="A42" s="468"/>
      <c r="B42" s="509"/>
      <c r="C42" s="511"/>
      <c r="D42" s="275"/>
      <c r="E42" s="466"/>
      <c r="F42" s="290" t="e">
        <f>E42/$E$47</f>
        <v>#DIV/0!</v>
      </c>
      <c r="H42" s="281" t="s">
        <v>1929</v>
      </c>
      <c r="I42" s="606">
        <f t="shared" si="2"/>
        <v>0</v>
      </c>
      <c r="J42" s="606">
        <f t="shared" si="2"/>
        <v>0</v>
      </c>
      <c r="K42" s="606">
        <f t="shared" si="2"/>
        <v>0</v>
      </c>
      <c r="L42" s="606">
        <f t="shared" si="2"/>
        <v>0</v>
      </c>
      <c r="M42" s="606">
        <f t="shared" si="2"/>
        <v>0</v>
      </c>
      <c r="N42" s="607">
        <f t="shared" si="2"/>
        <v>0</v>
      </c>
      <c r="O42" s="185"/>
    </row>
    <row r="43" spans="1:15">
      <c r="A43" s="424" t="s">
        <v>1955</v>
      </c>
      <c r="B43" s="302"/>
      <c r="C43" s="295"/>
      <c r="D43" s="275"/>
      <c r="E43" s="428" t="e">
        <f>SUM(E32:E42)</f>
        <v>#DIV/0!</v>
      </c>
      <c r="F43" s="303" t="e">
        <f>IF(E43=0,0,E43/E$47)</f>
        <v>#DIV/0!</v>
      </c>
      <c r="H43" s="281" t="s">
        <v>1931</v>
      </c>
      <c r="I43" s="606">
        <f t="shared" si="2"/>
        <v>0</v>
      </c>
      <c r="J43" s="606">
        <f t="shared" si="2"/>
        <v>0</v>
      </c>
      <c r="K43" s="606">
        <f t="shared" si="2"/>
        <v>0</v>
      </c>
      <c r="L43" s="606">
        <f t="shared" si="2"/>
        <v>0</v>
      </c>
      <c r="M43" s="606">
        <f t="shared" si="2"/>
        <v>0</v>
      </c>
      <c r="N43" s="607">
        <f t="shared" si="2"/>
        <v>0</v>
      </c>
      <c r="O43" s="185"/>
    </row>
    <row r="44" spans="1:15">
      <c r="A44" s="293"/>
      <c r="B44" s="302"/>
      <c r="C44" s="295"/>
      <c r="D44" s="275"/>
      <c r="E44" s="284"/>
      <c r="F44" s="315"/>
      <c r="H44" s="281" t="s">
        <v>1933</v>
      </c>
      <c r="I44" s="606">
        <f t="shared" si="2"/>
        <v>0</v>
      </c>
      <c r="J44" s="606">
        <f t="shared" si="2"/>
        <v>0</v>
      </c>
      <c r="K44" s="606">
        <f t="shared" si="2"/>
        <v>0</v>
      </c>
      <c r="L44" s="606">
        <f t="shared" si="2"/>
        <v>0</v>
      </c>
      <c r="M44" s="606">
        <f t="shared" si="2"/>
        <v>0</v>
      </c>
      <c r="N44" s="607">
        <f t="shared" si="2"/>
        <v>0</v>
      </c>
      <c r="O44" s="185"/>
    </row>
    <row r="45" spans="1:15">
      <c r="A45" s="293" t="s">
        <v>1956</v>
      </c>
      <c r="B45" s="302"/>
      <c r="C45" s="314"/>
      <c r="D45" s="275"/>
      <c r="E45" s="466"/>
      <c r="F45" s="303">
        <f>(IF(E45=0,0,E45/E$47))</f>
        <v>0</v>
      </c>
      <c r="H45" s="313" t="s">
        <v>1945</v>
      </c>
      <c r="I45" s="320">
        <f t="shared" ref="I45:N45" si="3">SUM(I36:I44)</f>
        <v>0</v>
      </c>
      <c r="J45" s="320">
        <f t="shared" si="3"/>
        <v>0</v>
      </c>
      <c r="K45" s="320">
        <f t="shared" si="3"/>
        <v>0</v>
      </c>
      <c r="L45" s="320">
        <f t="shared" si="3"/>
        <v>0</v>
      </c>
      <c r="M45" s="320">
        <f t="shared" si="3"/>
        <v>0</v>
      </c>
      <c r="N45" s="320">
        <f t="shared" si="3"/>
        <v>0</v>
      </c>
      <c r="O45" s="185"/>
    </row>
    <row r="46" spans="1:15">
      <c r="A46" s="293"/>
      <c r="B46" s="294"/>
      <c r="C46" s="295"/>
      <c r="D46" s="275"/>
      <c r="E46" s="284"/>
      <c r="F46" s="290"/>
      <c r="H46" s="307"/>
      <c r="I46" s="307"/>
      <c r="J46" s="307"/>
      <c r="K46" s="307"/>
      <c r="L46" s="307"/>
      <c r="M46" s="307"/>
      <c r="N46" s="307"/>
      <c r="O46" s="185"/>
    </row>
    <row r="47" spans="1:15">
      <c r="A47" s="424" t="s">
        <v>1957</v>
      </c>
      <c r="B47" s="430"/>
      <c r="C47" s="316"/>
      <c r="D47" s="275"/>
      <c r="E47" s="429" t="e">
        <f>SUM(E43:E46)</f>
        <v>#DIV/0!</v>
      </c>
      <c r="F47" s="431" t="e">
        <f>SUM(F43:F46)</f>
        <v>#DIV/0!</v>
      </c>
      <c r="H47" s="307"/>
      <c r="I47" s="307"/>
      <c r="J47" s="307"/>
      <c r="K47" s="307"/>
      <c r="L47" s="307"/>
      <c r="M47" s="307"/>
      <c r="N47" s="307"/>
      <c r="O47" s="185"/>
    </row>
    <row r="48" spans="1:15">
      <c r="A48" s="217"/>
      <c r="B48" s="317"/>
      <c r="C48" s="318"/>
      <c r="D48" s="275"/>
      <c r="E48" s="9"/>
      <c r="F48" s="319"/>
      <c r="H48" s="307"/>
      <c r="I48" s="307"/>
      <c r="J48" s="307"/>
      <c r="K48" s="307"/>
      <c r="L48" s="307"/>
      <c r="M48" s="307"/>
      <c r="N48" s="307"/>
      <c r="O48" s="185"/>
    </row>
    <row r="49" spans="1:14" s="307" customFormat="1">
      <c r="A49" s="321" t="s">
        <v>1958</v>
      </c>
      <c r="B49" s="322"/>
      <c r="C49" s="323"/>
      <c r="E49" s="324" t="e">
        <f>(E$26*1.3)+($E$47-$E$26)</f>
        <v>#DIV/0!</v>
      </c>
      <c r="F49" s="325"/>
      <c r="H49" s="185"/>
      <c r="I49" s="185"/>
      <c r="J49" s="185"/>
      <c r="K49" s="185"/>
      <c r="L49" s="185"/>
      <c r="M49" s="185"/>
      <c r="N49" s="185"/>
    </row>
    <row r="50" spans="1:14" s="307" customFormat="1">
      <c r="A50" s="326"/>
      <c r="B50" s="327"/>
      <c r="C50" s="328"/>
      <c r="E50" s="326"/>
      <c r="F50" s="326"/>
      <c r="H50" s="185"/>
      <c r="I50" s="185"/>
      <c r="J50" s="185"/>
      <c r="K50" s="185"/>
      <c r="L50" s="185"/>
      <c r="M50" s="185"/>
      <c r="N50" s="185"/>
    </row>
    <row r="51" spans="1:14" s="307" customFormat="1">
      <c r="A51" s="321" t="s">
        <v>1959</v>
      </c>
      <c r="B51" s="322"/>
      <c r="C51" s="323"/>
      <c r="E51" s="324" t="e">
        <f>(E$26*1.5)+($E$47-$E$26)</f>
        <v>#DIV/0!</v>
      </c>
      <c r="F51" s="325"/>
      <c r="H51" s="185"/>
      <c r="I51" s="185"/>
      <c r="J51" s="185"/>
      <c r="K51" s="185"/>
      <c r="L51" s="185"/>
      <c r="M51" s="185"/>
      <c r="N51" s="185"/>
    </row>
    <row r="52" spans="1:14" s="307" customFormat="1">
      <c r="A52" s="326"/>
      <c r="B52" s="327"/>
      <c r="C52" s="328"/>
      <c r="E52" s="326"/>
      <c r="F52" s="326"/>
      <c r="H52" s="185"/>
      <c r="I52" s="185"/>
      <c r="J52" s="185"/>
      <c r="K52" s="185"/>
      <c r="L52" s="185"/>
      <c r="M52" s="185"/>
      <c r="N52" s="185"/>
    </row>
    <row r="53" spans="1:14" s="307" customFormat="1">
      <c r="A53" s="321" t="s">
        <v>1960</v>
      </c>
      <c r="B53" s="322"/>
      <c r="C53" s="323"/>
      <c r="E53" s="324" t="e">
        <f>(E$26*2.5)+($E$47-$E$26)</f>
        <v>#DIV/0!</v>
      </c>
      <c r="F53" s="329"/>
      <c r="H53" s="185"/>
      <c r="I53" s="185"/>
      <c r="J53" s="185"/>
      <c r="K53" s="185"/>
      <c r="L53" s="185"/>
      <c r="M53" s="185"/>
      <c r="N53" s="185"/>
    </row>
    <row r="54" spans="1:14" s="185" customFormat="1">
      <c r="B54" s="330"/>
      <c r="C54" s="331"/>
      <c r="F54" s="332"/>
    </row>
    <row r="55" spans="1:14" s="185" customFormat="1">
      <c r="A55" s="321" t="s">
        <v>1961</v>
      </c>
      <c r="B55" s="322"/>
      <c r="C55" s="323"/>
      <c r="D55" s="307"/>
      <c r="E55" s="324" t="e">
        <f>((E51*102)+(E53*9))/111</f>
        <v>#DIV/0!</v>
      </c>
      <c r="F55" s="332"/>
    </row>
    <row r="56" spans="1:14" s="185" customFormat="1">
      <c r="B56" s="330"/>
      <c r="C56" s="331"/>
      <c r="F56" s="332"/>
    </row>
    <row r="57" spans="1:14" s="185" customFormat="1">
      <c r="C57" s="333"/>
      <c r="F57" s="332"/>
    </row>
    <row r="58" spans="1:14" s="185" customFormat="1">
      <c r="C58" s="333"/>
      <c r="F58" s="332"/>
    </row>
    <row r="59" spans="1:14" s="185" customFormat="1">
      <c r="A59" s="47"/>
      <c r="C59" s="333"/>
      <c r="F59" s="332"/>
    </row>
    <row r="60" spans="1:14" s="185" customFormat="1">
      <c r="C60" s="333"/>
      <c r="F60" s="332"/>
    </row>
    <row r="61" spans="1:14" s="185" customFormat="1">
      <c r="C61" s="333"/>
      <c r="F61" s="332"/>
      <c r="H61" s="4"/>
      <c r="I61" s="4"/>
      <c r="J61" s="4"/>
      <c r="K61" s="4"/>
      <c r="L61" s="4"/>
      <c r="M61" s="4"/>
      <c r="N61" s="4"/>
    </row>
    <row r="62" spans="1:14" s="185" customFormat="1">
      <c r="C62" s="333"/>
      <c r="F62" s="332"/>
      <c r="H62" s="4"/>
      <c r="I62" s="4"/>
      <c r="J62" s="4"/>
      <c r="K62" s="4"/>
      <c r="L62" s="4"/>
      <c r="M62" s="4"/>
      <c r="N62" s="4"/>
    </row>
    <row r="63" spans="1:14" s="185" customFormat="1">
      <c r="C63" s="333"/>
      <c r="F63" s="332"/>
      <c r="H63" s="4"/>
      <c r="I63" s="4"/>
      <c r="J63" s="4"/>
      <c r="K63" s="4"/>
      <c r="L63" s="4"/>
      <c r="M63" s="4"/>
      <c r="N63" s="4"/>
    </row>
    <row r="64" spans="1:14" s="185" customFormat="1">
      <c r="C64" s="333"/>
      <c r="F64" s="332"/>
      <c r="H64" s="4"/>
      <c r="I64" s="4"/>
      <c r="J64" s="4"/>
      <c r="K64" s="4"/>
      <c r="L64" s="4"/>
      <c r="M64" s="4"/>
      <c r="N64" s="4"/>
    </row>
    <row r="65" spans="3:14" s="185" customFormat="1">
      <c r="C65" s="333"/>
      <c r="F65" s="332"/>
      <c r="H65" s="4"/>
      <c r="I65" s="4"/>
      <c r="J65" s="4"/>
      <c r="K65" s="4"/>
      <c r="L65" s="4"/>
      <c r="M65" s="4"/>
      <c r="N65" s="4"/>
    </row>
    <row r="66" spans="3:14" s="185" customFormat="1">
      <c r="C66" s="333"/>
      <c r="F66" s="332"/>
      <c r="H66" s="4"/>
      <c r="I66" s="4"/>
      <c r="J66" s="4"/>
      <c r="K66" s="4"/>
      <c r="L66" s="4"/>
      <c r="M66" s="4"/>
      <c r="N66" s="4"/>
    </row>
  </sheetData>
  <dataConsolidate/>
  <mergeCells count="7">
    <mergeCell ref="I34:N34"/>
    <mergeCell ref="E9:F9"/>
    <mergeCell ref="H1:N2"/>
    <mergeCell ref="H3:N3"/>
    <mergeCell ref="H4:N4"/>
    <mergeCell ref="I9:N9"/>
    <mergeCell ref="I21:N21"/>
  </mergeCells>
  <phoneticPr fontId="10"/>
  <conditionalFormatting sqref="O32">
    <cfRule type="cellIs" dxfId="15" priority="1" operator="greaterThan">
      <formula>1</formula>
    </cfRule>
    <cfRule type="cellIs" dxfId="14" priority="2" operator="between">
      <formula>0.999999</formula>
      <formula>0</formula>
    </cfRule>
    <cfRule type="cellIs" dxfId="13" priority="3" operator="equal">
      <formula>1</formula>
    </cfRule>
  </conditionalFormatting>
  <pageMargins left="0.19685039370078741" right="0.19685039370078741" top="0.59055118110236227" bottom="0.78740157480314965" header="0.39370078740157483" footer="0.19685039370078741"/>
  <pageSetup paperSize="9" scale="54"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O80"/>
  <sheetViews>
    <sheetView showGridLines="0" zoomScaleNormal="100" zoomScalePageLayoutView="50" workbookViewId="0">
      <pane ySplit="8" topLeftCell="A9" activePane="bottomLeft" state="frozen"/>
      <selection activeCell="D33" sqref="D33"/>
      <selection pane="bottomLeft" activeCell="E21" sqref="E21"/>
    </sheetView>
  </sheetViews>
  <sheetFormatPr defaultColWidth="11.453125" defaultRowHeight="12.5"/>
  <cols>
    <col min="1" max="1" width="35.90625" style="4" customWidth="1"/>
    <col min="2" max="2" width="19.453125" style="4" customWidth="1"/>
    <col min="3" max="3" width="19.36328125" style="4" bestFit="1" customWidth="1"/>
    <col min="4" max="4" width="2" style="4" customWidth="1"/>
    <col min="5" max="5" width="14.453125" style="4" customWidth="1"/>
    <col min="6" max="6" width="10.6328125" style="4" customWidth="1"/>
    <col min="7" max="7" width="6" style="4" customWidth="1"/>
    <col min="8" max="8" width="27.90625" style="4" customWidth="1"/>
    <col min="9" max="15" width="11.453125" style="4"/>
    <col min="16" max="16" width="33" style="4" customWidth="1"/>
    <col min="17" max="16384" width="11.453125" style="4"/>
  </cols>
  <sheetData>
    <row r="1" spans="1:15" ht="12.75" customHeight="1">
      <c r="A1" s="461" t="s">
        <v>5</v>
      </c>
      <c r="B1" s="220"/>
      <c r="C1" s="46"/>
      <c r="D1" s="46"/>
      <c r="E1" s="46"/>
      <c r="F1" s="3"/>
      <c r="H1" s="642"/>
      <c r="I1" s="642"/>
      <c r="J1" s="642"/>
      <c r="K1" s="642"/>
      <c r="L1" s="642"/>
      <c r="M1" s="642"/>
      <c r="N1" s="642"/>
    </row>
    <row r="2" spans="1:15">
      <c r="A2" s="265"/>
      <c r="B2" s="266"/>
      <c r="C2" s="267"/>
      <c r="D2" s="266"/>
      <c r="E2" s="268"/>
      <c r="F2" s="269"/>
      <c r="H2" s="642"/>
      <c r="I2" s="642"/>
      <c r="J2" s="642"/>
      <c r="K2" s="642"/>
      <c r="L2" s="642"/>
      <c r="M2" s="642"/>
      <c r="N2" s="642"/>
    </row>
    <row r="3" spans="1:15" ht="14.25" customHeight="1">
      <c r="A3" s="334" t="str">
        <f>'1-Contractblad totaal'!A3</f>
        <v>Naam opdrachtgever</v>
      </c>
      <c r="B3" s="335" t="str">
        <f>'1-Contractblad totaal'!B3</f>
        <v>Horizon College</v>
      </c>
      <c r="C3" s="336"/>
      <c r="D3" s="266"/>
      <c r="E3" s="271"/>
      <c r="F3" s="272"/>
      <c r="H3" s="642"/>
      <c r="I3" s="642"/>
      <c r="J3" s="642"/>
      <c r="K3" s="642"/>
      <c r="L3" s="642"/>
      <c r="M3" s="642"/>
      <c r="N3" s="642"/>
    </row>
    <row r="4" spans="1:15" ht="15.75" customHeight="1">
      <c r="A4" s="334" t="str">
        <f>'1-Contractblad totaal'!A3</f>
        <v>Naam opdrachtgever</v>
      </c>
      <c r="B4" s="337" t="str">
        <f ca="1">MID(CELL("bestandsnaam",$C$8),SEARCH("]",CELL("bestandsnaam",$C$8),1)+1,256)</f>
        <v>7-Opbouw uurtarief toezicht</v>
      </c>
      <c r="C4" s="338"/>
      <c r="D4" s="275"/>
      <c r="H4" s="642"/>
      <c r="I4" s="642"/>
      <c r="J4" s="642"/>
      <c r="K4" s="642"/>
      <c r="L4" s="642"/>
      <c r="M4" s="642"/>
      <c r="N4" s="642"/>
    </row>
    <row r="5" spans="1:15" ht="16">
      <c r="A5" s="334" t="str">
        <f>'1-Contractblad totaal'!A5</f>
        <v>Gebouw/plaats</v>
      </c>
      <c r="B5" s="335" t="str">
        <f>'1-Contractblad totaal'!B5</f>
        <v>Diverse locaties</v>
      </c>
      <c r="C5" s="338"/>
      <c r="D5" s="275"/>
      <c r="H5" s="276"/>
      <c r="I5" s="276"/>
      <c r="J5" s="276"/>
      <c r="K5" s="276"/>
      <c r="L5" s="276"/>
      <c r="M5" s="276"/>
      <c r="N5" s="276"/>
    </row>
    <row r="6" spans="1:15" s="9" customFormat="1" ht="16">
      <c r="A6" s="334" t="str">
        <f>'1-Contractblad totaal'!A7</f>
        <v>Naam dienstverlener</v>
      </c>
      <c r="B6" s="335">
        <f>'1-Contractblad totaal'!B7</f>
        <v>0</v>
      </c>
      <c r="C6" s="338"/>
      <c r="D6" s="275"/>
      <c r="H6" s="276"/>
      <c r="I6" s="276"/>
      <c r="J6" s="276"/>
      <c r="K6" s="276"/>
      <c r="L6" s="276"/>
      <c r="M6" s="276"/>
      <c r="N6" s="276"/>
      <c r="O6" s="280"/>
    </row>
    <row r="7" spans="1:15" ht="15">
      <c r="A7" s="334" t="str">
        <f>'1-Contractblad totaal'!A8</f>
        <v>Prijspeil</v>
      </c>
      <c r="B7" s="122">
        <f>'1-Contractblad totaal'!B8</f>
        <v>44348</v>
      </c>
      <c r="C7" s="338"/>
      <c r="D7" s="275"/>
      <c r="I7" s="276"/>
      <c r="J7" s="276"/>
      <c r="K7" s="276"/>
      <c r="L7" s="276"/>
      <c r="M7" s="276"/>
      <c r="N7" s="276"/>
    </row>
    <row r="8" spans="1:15" ht="16">
      <c r="A8" s="270"/>
      <c r="B8" s="273"/>
      <c r="C8" s="274"/>
      <c r="D8" s="275"/>
      <c r="E8" s="277"/>
      <c r="F8" s="278"/>
    </row>
    <row r="9" spans="1:15" s="280" customFormat="1" ht="30.75" customHeight="1">
      <c r="A9" s="339" t="s">
        <v>1962</v>
      </c>
      <c r="B9" s="340"/>
      <c r="C9" s="341"/>
      <c r="D9" s="279"/>
      <c r="E9" s="640" t="s">
        <v>1963</v>
      </c>
      <c r="F9" s="646"/>
      <c r="H9" s="342" t="s">
        <v>1914</v>
      </c>
      <c r="I9" s="647" t="s">
        <v>1915</v>
      </c>
      <c r="J9" s="647"/>
      <c r="K9" s="647"/>
      <c r="L9" s="647"/>
      <c r="M9" s="647"/>
      <c r="N9" s="647"/>
    </row>
    <row r="10" spans="1:15" ht="30" customHeight="1">
      <c r="A10" s="281"/>
      <c r="B10" s="282" t="s">
        <v>31</v>
      </c>
      <c r="C10" s="283" t="s">
        <v>31</v>
      </c>
      <c r="D10" s="275"/>
      <c r="E10" s="284"/>
      <c r="F10" s="285"/>
      <c r="H10" s="281"/>
      <c r="I10" s="492">
        <v>1</v>
      </c>
      <c r="J10" s="492">
        <v>2</v>
      </c>
      <c r="K10" s="492">
        <v>3</v>
      </c>
      <c r="L10" s="492">
        <v>4</v>
      </c>
      <c r="M10" s="492">
        <v>5</v>
      </c>
      <c r="N10" s="492">
        <v>6</v>
      </c>
    </row>
    <row r="11" spans="1:15" ht="12.75" customHeight="1">
      <c r="A11" s="281" t="s">
        <v>1916</v>
      </c>
      <c r="B11" s="287"/>
      <c r="C11" s="288"/>
      <c r="D11" s="275"/>
      <c r="E11" s="289">
        <f>SUM(I33:N33)</f>
        <v>0</v>
      </c>
      <c r="F11" s="290"/>
      <c r="H11" s="491" t="s">
        <v>1926</v>
      </c>
      <c r="I11" s="613">
        <v>11.44</v>
      </c>
      <c r="J11" s="613">
        <v>12</v>
      </c>
      <c r="K11" s="613">
        <v>12.58</v>
      </c>
      <c r="L11" s="613">
        <v>13.23</v>
      </c>
      <c r="M11" s="613">
        <v>13.72</v>
      </c>
      <c r="N11" s="614">
        <v>14.41</v>
      </c>
    </row>
    <row r="12" spans="1:15">
      <c r="A12" s="281" t="s">
        <v>1918</v>
      </c>
      <c r="B12" s="291"/>
      <c r="C12" s="292" t="s">
        <v>1919</v>
      </c>
      <c r="D12" s="275"/>
      <c r="E12" s="466">
        <v>0</v>
      </c>
      <c r="F12" s="290"/>
      <c r="H12" s="491" t="s">
        <v>1927</v>
      </c>
      <c r="I12" s="613">
        <v>11.85</v>
      </c>
      <c r="J12" s="613">
        <v>12.44</v>
      </c>
      <c r="K12" s="613">
        <v>13.01</v>
      </c>
      <c r="L12" s="613">
        <v>13.67</v>
      </c>
      <c r="M12" s="613">
        <v>14.2</v>
      </c>
      <c r="N12" s="614">
        <v>14.92</v>
      </c>
    </row>
    <row r="13" spans="1:15">
      <c r="A13" s="281" t="s">
        <v>1921</v>
      </c>
      <c r="B13" s="291"/>
      <c r="C13" s="292" t="s">
        <v>1919</v>
      </c>
      <c r="D13" s="275"/>
      <c r="E13" s="466">
        <v>0</v>
      </c>
      <c r="F13" s="290"/>
      <c r="H13" s="491" t="s">
        <v>1929</v>
      </c>
      <c r="I13" s="613">
        <v>12.28</v>
      </c>
      <c r="J13" s="613">
        <v>12.88</v>
      </c>
      <c r="K13" s="613">
        <v>13.49</v>
      </c>
      <c r="L13" s="613">
        <v>14.15</v>
      </c>
      <c r="M13" s="613">
        <v>14.69</v>
      </c>
      <c r="N13" s="614">
        <v>15.44</v>
      </c>
    </row>
    <row r="14" spans="1:15" s="47" customFormat="1">
      <c r="A14" s="293" t="s">
        <v>1923</v>
      </c>
      <c r="B14" s="508"/>
      <c r="C14" s="295"/>
      <c r="D14" s="275"/>
      <c r="E14" s="296"/>
      <c r="F14" s="290"/>
      <c r="H14" s="491" t="s">
        <v>1931</v>
      </c>
      <c r="I14" s="613">
        <v>12.66</v>
      </c>
      <c r="J14" s="613">
        <v>13.31</v>
      </c>
      <c r="K14" s="613">
        <v>13.92</v>
      </c>
      <c r="L14" s="613">
        <v>14.62</v>
      </c>
      <c r="M14" s="613">
        <v>15.18</v>
      </c>
      <c r="N14" s="614">
        <v>15.95</v>
      </c>
    </row>
    <row r="15" spans="1:15">
      <c r="A15" s="424" t="s">
        <v>1925</v>
      </c>
      <c r="B15" s="294"/>
      <c r="C15" s="295"/>
      <c r="D15" s="275"/>
      <c r="E15" s="428">
        <f>SUM(E11:E14)</f>
        <v>0</v>
      </c>
      <c r="F15" s="290"/>
      <c r="H15" s="491" t="s">
        <v>1933</v>
      </c>
      <c r="I15" s="613">
        <v>13.05</v>
      </c>
      <c r="J15" s="613">
        <v>13.72</v>
      </c>
      <c r="K15" s="613">
        <v>14.38</v>
      </c>
      <c r="L15" s="613">
        <v>15.07</v>
      </c>
      <c r="M15" s="613">
        <v>15.66</v>
      </c>
      <c r="N15" s="614">
        <v>16.46</v>
      </c>
    </row>
    <row r="16" spans="1:15">
      <c r="A16" s="293"/>
      <c r="B16" s="297"/>
      <c r="C16" s="298"/>
      <c r="D16" s="275"/>
      <c r="E16" s="299"/>
      <c r="F16" s="290"/>
      <c r="H16" s="489"/>
      <c r="I16" s="490"/>
      <c r="J16" s="490"/>
      <c r="K16" s="490"/>
      <c r="L16" s="490"/>
      <c r="M16" s="490"/>
      <c r="N16" s="490"/>
    </row>
    <row r="17" spans="1:15">
      <c r="A17" s="300" t="s">
        <v>1928</v>
      </c>
      <c r="B17" s="301"/>
      <c r="C17" s="467"/>
      <c r="D17" s="275"/>
      <c r="E17" s="296">
        <f>$C17*E15</f>
        <v>0</v>
      </c>
      <c r="F17" s="290"/>
      <c r="H17" s="342" t="s">
        <v>1914</v>
      </c>
      <c r="I17" s="643" t="s">
        <v>1935</v>
      </c>
      <c r="J17" s="644"/>
      <c r="K17" s="644"/>
      <c r="L17" s="644"/>
      <c r="M17" s="644"/>
      <c r="N17" s="645"/>
    </row>
    <row r="18" spans="1:15" s="47" customFormat="1">
      <c r="A18" s="300" t="s">
        <v>1930</v>
      </c>
      <c r="B18" s="301"/>
      <c r="C18" s="467"/>
      <c r="D18" s="275"/>
      <c r="E18" s="296">
        <f>$C18*E15</f>
        <v>0</v>
      </c>
      <c r="F18" s="290"/>
      <c r="H18" s="281"/>
      <c r="I18" s="286">
        <v>1</v>
      </c>
      <c r="J18" s="286">
        <v>2</v>
      </c>
      <c r="K18" s="286">
        <v>3</v>
      </c>
      <c r="L18" s="286">
        <v>4</v>
      </c>
      <c r="M18" s="286">
        <v>5</v>
      </c>
      <c r="N18" s="286">
        <v>6</v>
      </c>
    </row>
    <row r="19" spans="1:15">
      <c r="A19" s="424" t="s">
        <v>1932</v>
      </c>
      <c r="B19" s="302"/>
      <c r="C19" s="295"/>
      <c r="D19" s="275"/>
      <c r="E19" s="428">
        <f>SUM(E15:E18)</f>
        <v>0</v>
      </c>
      <c r="F19" s="303">
        <f>IF(E19=0,0,E19/E$47)</f>
        <v>0</v>
      </c>
      <c r="H19" s="281" t="s">
        <v>1926</v>
      </c>
      <c r="I19" s="469"/>
      <c r="J19" s="469"/>
      <c r="K19" s="469"/>
      <c r="L19" s="469"/>
      <c r="M19" s="469"/>
      <c r="N19" s="469"/>
    </row>
    <row r="20" spans="1:15">
      <c r="A20" s="293"/>
      <c r="B20" s="297"/>
      <c r="C20" s="298"/>
      <c r="D20" s="275"/>
      <c r="E20" s="299"/>
      <c r="F20" s="290"/>
      <c r="H20" s="281" t="s">
        <v>1927</v>
      </c>
      <c r="I20" s="469"/>
      <c r="J20" s="469"/>
      <c r="K20" s="469"/>
      <c r="L20" s="469"/>
      <c r="M20" s="469"/>
      <c r="N20" s="469"/>
    </row>
    <row r="21" spans="1:15" s="307" customFormat="1">
      <c r="A21" s="304" t="s">
        <v>1934</v>
      </c>
      <c r="B21" s="301"/>
      <c r="C21" s="298"/>
      <c r="D21" s="305"/>
      <c r="E21" s="615"/>
      <c r="F21" s="306"/>
      <c r="H21" s="281" t="s">
        <v>1929</v>
      </c>
      <c r="I21" s="469"/>
      <c r="J21" s="469"/>
      <c r="K21" s="469"/>
      <c r="L21" s="469"/>
      <c r="M21" s="469"/>
      <c r="N21" s="469"/>
      <c r="O21" s="4"/>
    </row>
    <row r="22" spans="1:15" ht="14.25" customHeight="1">
      <c r="A22" s="300" t="s">
        <v>1936</v>
      </c>
      <c r="B22" s="301"/>
      <c r="C22" s="308" t="s">
        <v>1937</v>
      </c>
      <c r="D22" s="275"/>
      <c r="E22" s="296" t="e">
        <f>E21*'5-Premies en opslagen'!$C24</f>
        <v>#DIV/0!</v>
      </c>
      <c r="F22" s="290"/>
      <c r="H22" s="281" t="s">
        <v>1931</v>
      </c>
      <c r="I22" s="469"/>
      <c r="J22" s="469"/>
      <c r="K22" s="469"/>
      <c r="L22" s="469"/>
      <c r="M22" s="469"/>
      <c r="N22" s="469"/>
      <c r="O22" s="307"/>
    </row>
    <row r="23" spans="1:15" ht="12.75" customHeight="1">
      <c r="A23" s="424" t="s">
        <v>1938</v>
      </c>
      <c r="B23" s="302"/>
      <c r="C23" s="295"/>
      <c r="D23" s="275"/>
      <c r="E23" s="428" t="e">
        <f>E22+E19</f>
        <v>#DIV/0!</v>
      </c>
      <c r="F23" s="303" t="e">
        <f>IF(E23=0,0,E23/E$47)</f>
        <v>#DIV/0!</v>
      </c>
      <c r="H23" s="281" t="s">
        <v>1933</v>
      </c>
      <c r="I23" s="469"/>
      <c r="J23" s="469"/>
      <c r="K23" s="469"/>
      <c r="L23" s="469"/>
      <c r="M23" s="469"/>
      <c r="N23" s="469"/>
    </row>
    <row r="24" spans="1:15" ht="12.75" customHeight="1">
      <c r="A24" s="293"/>
      <c r="B24" s="302"/>
      <c r="C24" s="295"/>
      <c r="D24" s="275"/>
      <c r="E24" s="284"/>
      <c r="F24" s="290"/>
      <c r="H24" s="313" t="s">
        <v>1945</v>
      </c>
      <c r="I24" s="494">
        <f t="shared" ref="I24:N24" si="0">SUM(I19:I23)</f>
        <v>0</v>
      </c>
      <c r="J24" s="494">
        <f t="shared" si="0"/>
        <v>0</v>
      </c>
      <c r="K24" s="494">
        <f t="shared" si="0"/>
        <v>0</v>
      </c>
      <c r="L24" s="494">
        <f t="shared" si="0"/>
        <v>0</v>
      </c>
      <c r="M24" s="494">
        <f t="shared" si="0"/>
        <v>0</v>
      </c>
      <c r="N24" s="494">
        <f t="shared" si="0"/>
        <v>0</v>
      </c>
      <c r="O24" s="65">
        <f>SUM(I24:N24)</f>
        <v>0</v>
      </c>
    </row>
    <row r="25" spans="1:15">
      <c r="A25" s="300" t="s">
        <v>1939</v>
      </c>
      <c r="B25" s="301"/>
      <c r="C25" s="308" t="s">
        <v>1937</v>
      </c>
      <c r="D25" s="275"/>
      <c r="E25" s="296" t="e">
        <f>E23*'5-Premies en opslagen'!$B53</f>
        <v>#DIV/0!</v>
      </c>
      <c r="F25" s="290"/>
    </row>
    <row r="26" spans="1:15">
      <c r="A26" s="424" t="s">
        <v>1940</v>
      </c>
      <c r="B26" s="302"/>
      <c r="C26" s="295"/>
      <c r="D26" s="275"/>
      <c r="E26" s="428" t="e">
        <f>SUM(E23:E25)</f>
        <v>#DIV/0!</v>
      </c>
      <c r="F26" s="303" t="e">
        <f>IF(E26=0,0,E26/E$47)</f>
        <v>#DIV/0!</v>
      </c>
      <c r="H26" s="342" t="s">
        <v>1914</v>
      </c>
      <c r="I26" s="639" t="s">
        <v>1947</v>
      </c>
      <c r="J26" s="639"/>
      <c r="K26" s="639"/>
      <c r="L26" s="639"/>
      <c r="M26" s="639"/>
      <c r="N26" s="639"/>
    </row>
    <row r="27" spans="1:15">
      <c r="A27" s="293"/>
      <c r="B27" s="302"/>
      <c r="C27" s="295"/>
      <c r="D27" s="275"/>
      <c r="E27" s="284"/>
      <c r="F27" s="290"/>
      <c r="H27" s="281"/>
      <c r="I27" s="286">
        <v>1</v>
      </c>
      <c r="J27" s="286">
        <v>2</v>
      </c>
      <c r="K27" s="286">
        <v>3</v>
      </c>
      <c r="L27" s="286">
        <v>4</v>
      </c>
      <c r="M27" s="286">
        <v>5</v>
      </c>
      <c r="N27" s="286">
        <v>6</v>
      </c>
    </row>
    <row r="28" spans="1:15">
      <c r="A28" s="293" t="s">
        <v>1941</v>
      </c>
      <c r="B28" s="309"/>
      <c r="C28" s="292" t="s">
        <v>1919</v>
      </c>
      <c r="D28" s="275"/>
      <c r="E28" s="466"/>
      <c r="F28" s="433">
        <v>0</v>
      </c>
      <c r="H28" s="281"/>
      <c r="I28" s="606"/>
      <c r="J28" s="606"/>
      <c r="K28" s="606"/>
      <c r="L28" s="606"/>
      <c r="M28" s="606"/>
      <c r="N28" s="607"/>
    </row>
    <row r="29" spans="1:15">
      <c r="A29" s="293" t="s">
        <v>1942</v>
      </c>
      <c r="B29" s="310"/>
      <c r="C29" s="292" t="s">
        <v>1919</v>
      </c>
      <c r="D29" s="275"/>
      <c r="E29" s="466"/>
      <c r="F29" s="433">
        <v>0</v>
      </c>
      <c r="H29" s="281"/>
      <c r="I29" s="606"/>
      <c r="J29" s="606"/>
      <c r="K29" s="606"/>
      <c r="L29" s="606"/>
      <c r="M29" s="606"/>
      <c r="N29" s="607"/>
    </row>
    <row r="30" spans="1:15" ht="12.75" customHeight="1">
      <c r="A30" s="293" t="s">
        <v>52</v>
      </c>
      <c r="B30" s="302"/>
      <c r="C30" s="295" t="s">
        <v>31</v>
      </c>
      <c r="D30" s="275"/>
      <c r="E30" s="311" t="s">
        <v>1943</v>
      </c>
      <c r="F30" s="290"/>
      <c r="H30" s="281"/>
      <c r="I30" s="606"/>
      <c r="J30" s="606"/>
      <c r="K30" s="606"/>
      <c r="L30" s="606"/>
      <c r="M30" s="606"/>
      <c r="N30" s="607"/>
    </row>
    <row r="31" spans="1:15" ht="12.75" customHeight="1">
      <c r="A31" s="468"/>
      <c r="B31" s="509"/>
      <c r="C31" s="510" t="s">
        <v>31</v>
      </c>
      <c r="D31" s="275"/>
      <c r="E31" s="466"/>
      <c r="F31" s="290"/>
      <c r="H31" s="281"/>
      <c r="I31" s="606"/>
      <c r="J31" s="606"/>
      <c r="K31" s="606"/>
      <c r="L31" s="606"/>
      <c r="M31" s="606"/>
      <c r="N31" s="607"/>
    </row>
    <row r="32" spans="1:15" ht="12.75" customHeight="1">
      <c r="A32" s="424" t="s">
        <v>1944</v>
      </c>
      <c r="B32" s="302"/>
      <c r="C32" s="295"/>
      <c r="D32" s="275"/>
      <c r="E32" s="428" t="e">
        <f>SUM(E26:E31)</f>
        <v>#DIV/0!</v>
      </c>
      <c r="F32" s="303" t="e">
        <f>IF(E32=0,0,E32/E$47)</f>
        <v>#DIV/0!</v>
      </c>
      <c r="H32" s="281" t="s">
        <v>1933</v>
      </c>
      <c r="I32" s="606">
        <f t="shared" ref="I32:N32" si="1">I23*I15</f>
        <v>0</v>
      </c>
      <c r="J32" s="606">
        <f t="shared" si="1"/>
        <v>0</v>
      </c>
      <c r="K32" s="606">
        <f t="shared" si="1"/>
        <v>0</v>
      </c>
      <c r="L32" s="606">
        <f t="shared" si="1"/>
        <v>0</v>
      </c>
      <c r="M32" s="606">
        <f t="shared" si="1"/>
        <v>0</v>
      </c>
      <c r="N32" s="607">
        <f t="shared" si="1"/>
        <v>0</v>
      </c>
    </row>
    <row r="33" spans="1:14" ht="12.75" customHeight="1">
      <c r="A33" s="293"/>
      <c r="B33" s="302"/>
      <c r="C33" s="295"/>
      <c r="D33" s="275"/>
      <c r="E33" s="284"/>
      <c r="F33" s="290"/>
      <c r="H33" s="313" t="s">
        <v>1945</v>
      </c>
      <c r="I33" s="320">
        <f t="shared" ref="I33:N33" si="2">SUM(I28:I32)</f>
        <v>0</v>
      </c>
      <c r="J33" s="320">
        <f t="shared" si="2"/>
        <v>0</v>
      </c>
      <c r="K33" s="320">
        <f t="shared" si="2"/>
        <v>0</v>
      </c>
      <c r="L33" s="320">
        <f t="shared" si="2"/>
        <v>0</v>
      </c>
      <c r="M33" s="320">
        <f t="shared" si="2"/>
        <v>0</v>
      </c>
      <c r="N33" s="320">
        <f t="shared" si="2"/>
        <v>0</v>
      </c>
    </row>
    <row r="34" spans="1:14" ht="12.75" customHeight="1">
      <c r="A34" s="293" t="s">
        <v>1946</v>
      </c>
      <c r="B34" s="302"/>
      <c r="C34" s="312"/>
      <c r="D34" s="275"/>
      <c r="E34" s="466"/>
      <c r="F34" s="516" t="e">
        <f>E34/$E$47</f>
        <v>#DIV/0!</v>
      </c>
      <c r="H34" s="307"/>
      <c r="I34" s="307"/>
      <c r="J34" s="307"/>
      <c r="K34" s="307"/>
      <c r="L34" s="307"/>
      <c r="M34" s="307"/>
      <c r="N34" s="307"/>
    </row>
    <row r="35" spans="1:14" ht="14.25" customHeight="1">
      <c r="A35" s="293" t="s">
        <v>1948</v>
      </c>
      <c r="B35" s="302"/>
      <c r="C35" s="312"/>
      <c r="D35" s="275"/>
      <c r="E35" s="466"/>
      <c r="F35" s="516" t="e">
        <f t="shared" ref="F35:F41" si="3">E35/$E$47</f>
        <v>#DIV/0!</v>
      </c>
      <c r="H35" s="307"/>
      <c r="I35" s="307"/>
      <c r="J35" s="307"/>
      <c r="K35" s="307"/>
      <c r="L35" s="307"/>
      <c r="M35" s="307"/>
      <c r="N35" s="307"/>
    </row>
    <row r="36" spans="1:14">
      <c r="A36" s="293" t="s">
        <v>1949</v>
      </c>
      <c r="B36" s="302"/>
      <c r="C36" s="312"/>
      <c r="D36" s="275"/>
      <c r="E36" s="466"/>
      <c r="F36" s="516" t="e">
        <f t="shared" si="3"/>
        <v>#DIV/0!</v>
      </c>
      <c r="H36" s="307"/>
      <c r="I36" s="307"/>
      <c r="J36" s="307"/>
      <c r="K36" s="307"/>
      <c r="L36" s="307"/>
      <c r="M36" s="307"/>
      <c r="N36" s="307"/>
    </row>
    <row r="37" spans="1:14">
      <c r="A37" s="293" t="s">
        <v>1950</v>
      </c>
      <c r="B37" s="302"/>
      <c r="C37" s="314"/>
      <c r="D37" s="275"/>
      <c r="E37" s="466"/>
      <c r="F37" s="516" t="e">
        <f t="shared" si="3"/>
        <v>#DIV/0!</v>
      </c>
      <c r="H37" s="185"/>
      <c r="I37" s="185"/>
      <c r="J37" s="185"/>
      <c r="K37" s="185"/>
      <c r="L37" s="185"/>
      <c r="M37" s="185"/>
      <c r="N37" s="185"/>
    </row>
    <row r="38" spans="1:14">
      <c r="A38" s="293" t="s">
        <v>1951</v>
      </c>
      <c r="B38" s="302"/>
      <c r="C38" s="312"/>
      <c r="D38" s="275"/>
      <c r="E38" s="466"/>
      <c r="F38" s="516" t="e">
        <f t="shared" si="3"/>
        <v>#DIV/0!</v>
      </c>
      <c r="H38" s="185"/>
      <c r="I38" s="185"/>
      <c r="J38" s="185"/>
      <c r="K38" s="185"/>
      <c r="L38" s="185"/>
      <c r="M38" s="185"/>
      <c r="N38" s="185"/>
    </row>
    <row r="39" spans="1:14">
      <c r="A39" s="293" t="s">
        <v>1952</v>
      </c>
      <c r="B39" s="302"/>
      <c r="C39" s="314"/>
      <c r="D39" s="275"/>
      <c r="E39" s="466"/>
      <c r="F39" s="516" t="e">
        <f t="shared" si="3"/>
        <v>#DIV/0!</v>
      </c>
      <c r="H39" s="185"/>
      <c r="I39" s="185"/>
      <c r="J39" s="185"/>
      <c r="K39" s="185"/>
      <c r="L39" s="185"/>
      <c r="M39" s="185"/>
      <c r="N39" s="185"/>
    </row>
    <row r="40" spans="1:14">
      <c r="A40" s="293" t="s">
        <v>1953</v>
      </c>
      <c r="B40" s="302"/>
      <c r="C40" s="292" t="s">
        <v>1919</v>
      </c>
      <c r="D40" s="275"/>
      <c r="E40" s="466"/>
      <c r="F40" s="516" t="e">
        <f t="shared" si="3"/>
        <v>#DIV/0!</v>
      </c>
      <c r="H40" s="185"/>
      <c r="I40" s="185"/>
      <c r="J40" s="185"/>
      <c r="K40" s="185"/>
      <c r="L40" s="185"/>
      <c r="M40" s="185"/>
      <c r="N40" s="185"/>
    </row>
    <row r="41" spans="1:14">
      <c r="A41" s="293" t="s">
        <v>1954</v>
      </c>
      <c r="B41" s="302"/>
      <c r="C41" s="292"/>
      <c r="D41" s="275"/>
      <c r="E41" s="466"/>
      <c r="F41" s="516" t="e">
        <f t="shared" si="3"/>
        <v>#DIV/0!</v>
      </c>
      <c r="H41" s="185"/>
      <c r="I41" s="185"/>
      <c r="J41" s="185"/>
      <c r="K41" s="185"/>
      <c r="L41" s="185"/>
      <c r="M41" s="185"/>
      <c r="N41" s="185"/>
    </row>
    <row r="42" spans="1:14">
      <c r="A42" s="468"/>
      <c r="B42" s="509"/>
      <c r="C42" s="511"/>
      <c r="D42" s="275"/>
      <c r="E42" s="466"/>
      <c r="F42" s="290"/>
      <c r="H42" s="185"/>
      <c r="I42" s="185"/>
      <c r="J42" s="185"/>
      <c r="K42" s="185"/>
      <c r="L42" s="185"/>
      <c r="M42" s="185"/>
      <c r="N42" s="185"/>
    </row>
    <row r="43" spans="1:14">
      <c r="A43" s="424" t="s">
        <v>1955</v>
      </c>
      <c r="B43" s="302"/>
      <c r="C43" s="295"/>
      <c r="D43" s="275"/>
      <c r="E43" s="428" t="e">
        <f>SUM(E32:E42)</f>
        <v>#DIV/0!</v>
      </c>
      <c r="F43" s="303" t="e">
        <f>IF(E43=0,0,E43/E$47)</f>
        <v>#DIV/0!</v>
      </c>
      <c r="H43" s="185"/>
      <c r="I43" s="185"/>
      <c r="J43" s="185"/>
      <c r="K43" s="185"/>
      <c r="L43" s="185"/>
      <c r="M43" s="185"/>
      <c r="N43" s="185"/>
    </row>
    <row r="44" spans="1:14">
      <c r="A44" s="293"/>
      <c r="B44" s="302"/>
      <c r="C44" s="295"/>
      <c r="D44" s="275"/>
      <c r="E44" s="284"/>
      <c r="F44" s="315"/>
      <c r="H44" s="185"/>
      <c r="I44" s="185"/>
      <c r="J44" s="185"/>
      <c r="K44" s="185"/>
      <c r="L44" s="185"/>
      <c r="M44" s="185"/>
      <c r="N44" s="185"/>
    </row>
    <row r="45" spans="1:14">
      <c r="A45" s="293" t="s">
        <v>1956</v>
      </c>
      <c r="B45" s="302"/>
      <c r="C45" s="314"/>
      <c r="D45" s="275"/>
      <c r="E45" s="466"/>
      <c r="F45" s="303">
        <f>(IF(E45=0,0,E45/E$47))</f>
        <v>0</v>
      </c>
      <c r="H45" s="185"/>
      <c r="I45" s="185"/>
      <c r="J45" s="185"/>
      <c r="K45" s="185"/>
      <c r="L45" s="185"/>
      <c r="M45" s="185"/>
      <c r="N45" s="185"/>
    </row>
    <row r="46" spans="1:14">
      <c r="A46" s="293"/>
      <c r="B46" s="294"/>
      <c r="C46" s="295"/>
      <c r="D46" s="275"/>
      <c r="E46" s="284"/>
      <c r="F46" s="290"/>
      <c r="H46" s="185"/>
      <c r="I46" s="185"/>
      <c r="J46" s="185"/>
      <c r="K46" s="185"/>
      <c r="L46" s="185"/>
      <c r="M46" s="185"/>
      <c r="N46" s="185"/>
    </row>
    <row r="47" spans="1:14">
      <c r="A47" s="424" t="s">
        <v>1957</v>
      </c>
      <c r="B47" s="345"/>
      <c r="C47" s="316"/>
      <c r="D47" s="275"/>
      <c r="E47" s="429" t="e">
        <f>SUM(E43:E46)</f>
        <v>#DIV/0!</v>
      </c>
      <c r="F47" s="431" t="e">
        <f>SUM(F43:F46)</f>
        <v>#DIV/0!</v>
      </c>
      <c r="H47" s="185"/>
      <c r="I47" s="185"/>
      <c r="J47" s="185"/>
      <c r="K47" s="185"/>
      <c r="L47" s="185"/>
      <c r="M47" s="185"/>
      <c r="N47" s="185"/>
    </row>
    <row r="48" spans="1:14">
      <c r="A48" s="217"/>
      <c r="B48" s="317"/>
      <c r="C48" s="318"/>
      <c r="D48" s="275"/>
      <c r="E48" s="9"/>
      <c r="F48" s="319"/>
      <c r="H48" s="185"/>
      <c r="I48" s="185"/>
      <c r="J48" s="185"/>
      <c r="K48" s="185"/>
      <c r="L48" s="185"/>
      <c r="M48" s="185"/>
      <c r="N48" s="185"/>
    </row>
    <row r="49" spans="1:15" s="307" customFormat="1">
      <c r="A49" s="321" t="s">
        <v>1958</v>
      </c>
      <c r="B49" s="322"/>
      <c r="C49" s="323"/>
      <c r="E49" s="324" t="e">
        <f>(E$26*1.3)+($E$47-$E$26)</f>
        <v>#DIV/0!</v>
      </c>
      <c r="F49" s="325"/>
      <c r="H49" s="185"/>
      <c r="I49" s="185"/>
      <c r="J49" s="185"/>
      <c r="K49" s="185"/>
      <c r="L49" s="185"/>
      <c r="M49" s="185"/>
      <c r="N49" s="185"/>
    </row>
    <row r="50" spans="1:15" s="307" customFormat="1">
      <c r="A50" s="326"/>
      <c r="B50" s="327"/>
      <c r="C50" s="328"/>
      <c r="E50" s="326"/>
      <c r="F50" s="326"/>
      <c r="H50" s="185"/>
      <c r="I50" s="185"/>
      <c r="J50" s="185"/>
      <c r="K50" s="185"/>
      <c r="L50" s="185"/>
      <c r="M50" s="185"/>
      <c r="N50" s="185"/>
    </row>
    <row r="51" spans="1:15" s="307" customFormat="1">
      <c r="A51" s="321" t="s">
        <v>1959</v>
      </c>
      <c r="B51" s="322"/>
      <c r="C51" s="323"/>
      <c r="E51" s="324" t="e">
        <f>(E$26*1.5)+($E$47-$E$26)</f>
        <v>#DIV/0!</v>
      </c>
      <c r="F51" s="325"/>
      <c r="H51" s="185"/>
      <c r="I51" s="185"/>
      <c r="J51" s="185"/>
      <c r="K51" s="185"/>
      <c r="L51" s="185"/>
      <c r="M51" s="185"/>
      <c r="N51" s="185"/>
    </row>
    <row r="52" spans="1:15" s="307" customFormat="1">
      <c r="A52" s="326"/>
      <c r="B52" s="327"/>
      <c r="C52" s="328"/>
      <c r="E52" s="326"/>
      <c r="F52" s="326"/>
      <c r="H52" s="185"/>
      <c r="I52" s="185"/>
      <c r="J52" s="185"/>
      <c r="K52" s="185"/>
      <c r="L52" s="185"/>
      <c r="M52" s="185"/>
      <c r="N52" s="185"/>
    </row>
    <row r="53" spans="1:15" s="307" customFormat="1">
      <c r="A53" s="321" t="s">
        <v>1960</v>
      </c>
      <c r="B53" s="322"/>
      <c r="C53" s="323"/>
      <c r="E53" s="324" t="e">
        <f>(E$26*2.5)+($E$47-$E$26)</f>
        <v>#DIV/0!</v>
      </c>
      <c r="F53" s="329"/>
      <c r="H53" s="185"/>
      <c r="I53" s="185"/>
      <c r="J53" s="185"/>
      <c r="K53" s="185"/>
      <c r="L53" s="185"/>
      <c r="M53" s="185"/>
      <c r="N53" s="185"/>
    </row>
    <row r="54" spans="1:15" s="185" customFormat="1">
      <c r="B54" s="330"/>
      <c r="C54" s="331"/>
      <c r="F54" s="332"/>
    </row>
    <row r="55" spans="1:15" s="185" customFormat="1">
      <c r="A55" s="321" t="s">
        <v>1961</v>
      </c>
      <c r="B55" s="322"/>
      <c r="C55" s="323"/>
      <c r="D55" s="307"/>
      <c r="E55" s="324" t="e">
        <f>((E51*102)+(E53*9))/111</f>
        <v>#DIV/0!</v>
      </c>
      <c r="F55" s="332"/>
    </row>
    <row r="56" spans="1:15" s="185" customFormat="1">
      <c r="B56" s="330"/>
      <c r="C56" s="331"/>
      <c r="F56" s="332"/>
    </row>
    <row r="57" spans="1:15" s="185" customFormat="1">
      <c r="C57" s="333"/>
      <c r="F57" s="332"/>
    </row>
    <row r="58" spans="1:15" s="185" customFormat="1">
      <c r="C58" s="333"/>
      <c r="F58" s="332"/>
    </row>
    <row r="59" spans="1:15" s="185" customFormat="1">
      <c r="A59" s="47"/>
      <c r="C59" s="333"/>
      <c r="F59" s="332"/>
    </row>
    <row r="60" spans="1:15" s="185" customFormat="1">
      <c r="C60" s="333"/>
      <c r="F60" s="332"/>
    </row>
    <row r="61" spans="1:15" s="185" customFormat="1">
      <c r="C61" s="333"/>
      <c r="F61" s="332"/>
    </row>
    <row r="62" spans="1:15" s="185" customFormat="1">
      <c r="C62" s="333"/>
      <c r="F62" s="332"/>
      <c r="H62" s="4"/>
      <c r="I62" s="4"/>
      <c r="J62" s="4"/>
      <c r="K62" s="4"/>
      <c r="L62" s="4"/>
      <c r="M62" s="4"/>
      <c r="N62" s="4"/>
    </row>
    <row r="63" spans="1:15" s="185" customFormat="1">
      <c r="C63" s="333"/>
      <c r="F63" s="332"/>
      <c r="H63" s="4"/>
      <c r="I63" s="4"/>
      <c r="J63" s="4"/>
      <c r="K63" s="4"/>
      <c r="L63" s="4"/>
      <c r="M63" s="4"/>
      <c r="N63" s="4"/>
    </row>
    <row r="64" spans="1:15" s="185" customFormat="1">
      <c r="C64" s="333"/>
      <c r="F64" s="332"/>
      <c r="H64" s="4"/>
      <c r="I64" s="4"/>
      <c r="J64" s="4"/>
      <c r="K64" s="4"/>
      <c r="L64" s="4"/>
      <c r="M64" s="4"/>
      <c r="N64" s="4"/>
      <c r="O64" s="4"/>
    </row>
    <row r="65" spans="3:15" s="185" customFormat="1">
      <c r="C65" s="333"/>
      <c r="F65" s="332"/>
      <c r="H65" s="4"/>
      <c r="I65" s="4"/>
      <c r="J65" s="4"/>
      <c r="K65" s="4"/>
      <c r="L65" s="4"/>
      <c r="M65" s="4"/>
      <c r="N65" s="4"/>
      <c r="O65" s="307"/>
    </row>
    <row r="66" spans="3:15" s="185" customFormat="1">
      <c r="C66" s="333"/>
      <c r="F66" s="332"/>
      <c r="H66" s="4"/>
      <c r="I66" s="4"/>
      <c r="J66" s="4"/>
      <c r="K66" s="4"/>
      <c r="L66" s="4"/>
      <c r="M66" s="4"/>
      <c r="N66" s="4"/>
      <c r="O66" s="307"/>
    </row>
    <row r="67" spans="3:15">
      <c r="O67" s="307"/>
    </row>
    <row r="68" spans="3:15">
      <c r="O68" s="185"/>
    </row>
    <row r="69" spans="3:15">
      <c r="O69" s="185"/>
    </row>
    <row r="70" spans="3:15">
      <c r="O70" s="185"/>
    </row>
    <row r="71" spans="3:15">
      <c r="O71" s="185"/>
    </row>
    <row r="72" spans="3:15">
      <c r="O72" s="185"/>
    </row>
    <row r="73" spans="3:15">
      <c r="O73" s="185"/>
    </row>
    <row r="74" spans="3:15">
      <c r="O74" s="185"/>
    </row>
    <row r="75" spans="3:15">
      <c r="O75" s="185"/>
    </row>
    <row r="76" spans="3:15">
      <c r="O76" s="185"/>
    </row>
    <row r="77" spans="3:15">
      <c r="O77" s="185"/>
    </row>
    <row r="78" spans="3:15">
      <c r="O78" s="185"/>
    </row>
    <row r="79" spans="3:15">
      <c r="O79" s="185"/>
    </row>
    <row r="80" spans="3:15">
      <c r="O80" s="185"/>
    </row>
  </sheetData>
  <mergeCells count="7">
    <mergeCell ref="E9:F9"/>
    <mergeCell ref="I9:N9"/>
    <mergeCell ref="I26:N26"/>
    <mergeCell ref="H1:N2"/>
    <mergeCell ref="H3:N3"/>
    <mergeCell ref="H4:N4"/>
    <mergeCell ref="I17:N17"/>
  </mergeCells>
  <conditionalFormatting sqref="O24">
    <cfRule type="cellIs" dxfId="12" priority="1" operator="greaterThan">
      <formula>1</formula>
    </cfRule>
    <cfRule type="cellIs" dxfId="11" priority="2" operator="between">
      <formula>0.999999</formula>
      <formula>0</formula>
    </cfRule>
    <cfRule type="cellIs" dxfId="10"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I18"/>
  <sheetViews>
    <sheetView showGridLines="0" zoomScaleNormal="100" workbookViewId="0">
      <pane ySplit="9" topLeftCell="A10" activePane="bottomLeft" state="frozen"/>
      <selection activeCell="D33" sqref="D33"/>
      <selection pane="bottomLeft" activeCell="F16" sqref="F16"/>
    </sheetView>
  </sheetViews>
  <sheetFormatPr defaultColWidth="9.08984375" defaultRowHeight="12.5"/>
  <cols>
    <col min="1" max="1" width="26.08984375" style="4" bestFit="1" customWidth="1"/>
    <col min="2" max="2" width="64.6328125" style="4" customWidth="1"/>
    <col min="3" max="3" width="12.90625" style="4" customWidth="1"/>
    <col min="4" max="4" width="11.08984375" style="4" customWidth="1"/>
    <col min="5" max="5" width="10.08984375" style="4" bestFit="1" customWidth="1"/>
    <col min="6" max="6" width="13.36328125" style="4" bestFit="1" customWidth="1"/>
    <col min="7" max="7" width="12.08984375" style="4" bestFit="1" customWidth="1"/>
    <col min="8" max="8" width="14.08984375" style="4" customWidth="1"/>
    <col min="9" max="9" width="19.90625" style="4" customWidth="1"/>
    <col min="10" max="16384" width="9.08984375" style="4"/>
  </cols>
  <sheetData>
    <row r="1" spans="1:9">
      <c r="A1" s="470" t="s">
        <v>5</v>
      </c>
    </row>
    <row r="3" spans="1:9" ht="16">
      <c r="A3" s="83" t="s">
        <v>6</v>
      </c>
      <c r="B3" s="151" t="str">
        <f>'1-Contractblad totaal'!B3</f>
        <v>Horizon College</v>
      </c>
    </row>
    <row r="4" spans="1:9" ht="16">
      <c r="A4" s="83" t="str">
        <f>'1-Contractblad totaal'!A3</f>
        <v>Naam opdrachtgever</v>
      </c>
      <c r="B4" s="151" t="str">
        <f ca="1">MID(CELL("bestandsnaam",$C$8),SEARCH("]",CELL("bestandsnaam",$C$8),1)+1,256)</f>
        <v>8-Additionele werkzaamheden</v>
      </c>
    </row>
    <row r="5" spans="1:9" ht="16">
      <c r="A5" s="83" t="str">
        <f>'1-Contractblad totaal'!A5</f>
        <v>Gebouw/plaats</v>
      </c>
      <c r="B5" s="151" t="str">
        <f>'1-Contractblad totaal'!B5</f>
        <v>Diverse locaties</v>
      </c>
      <c r="E5" s="346"/>
    </row>
    <row r="6" spans="1:9" ht="15" customHeight="1">
      <c r="A6" s="83" t="str">
        <f>'1-Contractblad totaal'!A7</f>
        <v>Naam dienstverlener</v>
      </c>
      <c r="B6" s="151">
        <f>'1-Contractblad totaal'!B7</f>
        <v>0</v>
      </c>
      <c r="E6" s="347"/>
      <c r="F6" s="347"/>
      <c r="G6" s="347"/>
      <c r="H6" s="347"/>
      <c r="I6" s="347"/>
    </row>
    <row r="7" spans="1:9" ht="15">
      <c r="A7" s="83" t="str">
        <f>'1-Contractblad totaal'!A8</f>
        <v>Prijspeil</v>
      </c>
      <c r="B7" s="122">
        <f>'1-Contractblad totaal'!B8</f>
        <v>44348</v>
      </c>
      <c r="E7" s="347"/>
      <c r="F7" s="347"/>
      <c r="G7" s="347"/>
      <c r="H7" s="347"/>
      <c r="I7" s="347"/>
    </row>
    <row r="9" spans="1:9" ht="25">
      <c r="A9" s="354" t="s">
        <v>43</v>
      </c>
      <c r="B9" s="354" t="s">
        <v>1964</v>
      </c>
      <c r="C9" s="354" t="s">
        <v>1965</v>
      </c>
      <c r="D9" s="354" t="s">
        <v>1966</v>
      </c>
      <c r="E9" s="354" t="s">
        <v>1967</v>
      </c>
      <c r="F9" s="354" t="s">
        <v>1968</v>
      </c>
      <c r="G9" s="354" t="s">
        <v>1969</v>
      </c>
      <c r="H9" s="354" t="s">
        <v>1970</v>
      </c>
      <c r="I9" s="528"/>
    </row>
    <row r="10" spans="1:9">
      <c r="A10" s="348" t="s">
        <v>56</v>
      </c>
      <c r="B10" s="349" t="s">
        <v>1971</v>
      </c>
      <c r="C10" s="350">
        <v>6</v>
      </c>
      <c r="D10" s="350">
        <v>200</v>
      </c>
      <c r="E10" s="471"/>
      <c r="F10" s="483">
        <f t="shared" ref="F10:F13" si="0">E10*D10</f>
        <v>0</v>
      </c>
      <c r="G10" s="472"/>
      <c r="H10" s="351">
        <f t="shared" ref="H10:H13" si="1">G10*F10</f>
        <v>0</v>
      </c>
    </row>
    <row r="11" spans="1:9">
      <c r="A11" s="348" t="s">
        <v>56</v>
      </c>
      <c r="B11" s="349" t="s">
        <v>1972</v>
      </c>
      <c r="C11" s="350">
        <v>2</v>
      </c>
      <c r="D11" s="350">
        <v>2</v>
      </c>
      <c r="E11" s="471"/>
      <c r="F11" s="483">
        <f t="shared" si="0"/>
        <v>0</v>
      </c>
      <c r="G11" s="472"/>
      <c r="H11" s="351">
        <f t="shared" si="1"/>
        <v>0</v>
      </c>
    </row>
    <row r="12" spans="1:9">
      <c r="A12" s="348" t="s">
        <v>56</v>
      </c>
      <c r="B12" s="349" t="s">
        <v>1973</v>
      </c>
      <c r="C12" s="350"/>
      <c r="D12" s="350">
        <v>200</v>
      </c>
      <c r="E12" s="527">
        <v>1</v>
      </c>
      <c r="F12" s="483">
        <f t="shared" si="0"/>
        <v>200</v>
      </c>
      <c r="G12" s="472"/>
      <c r="H12" s="351">
        <f t="shared" si="1"/>
        <v>0</v>
      </c>
    </row>
    <row r="13" spans="1:9">
      <c r="A13" s="348" t="s">
        <v>55</v>
      </c>
      <c r="B13" s="349" t="s">
        <v>1972</v>
      </c>
      <c r="C13" s="534">
        <v>2</v>
      </c>
      <c r="D13" s="534">
        <v>2</v>
      </c>
      <c r="E13" s="471"/>
      <c r="F13" s="483">
        <f t="shared" si="0"/>
        <v>0</v>
      </c>
      <c r="G13" s="472"/>
      <c r="H13" s="351">
        <f t="shared" si="1"/>
        <v>0</v>
      </c>
    </row>
    <row r="14" spans="1:9">
      <c r="A14" s="348" t="s">
        <v>55</v>
      </c>
      <c r="B14" s="349" t="s">
        <v>1973</v>
      </c>
      <c r="C14" s="534"/>
      <c r="D14" s="534">
        <v>200</v>
      </c>
      <c r="E14" s="529">
        <v>1.5</v>
      </c>
      <c r="F14" s="483">
        <f t="shared" ref="F14:F16" si="2">E14*D14</f>
        <v>300</v>
      </c>
      <c r="G14" s="472"/>
      <c r="H14" s="351">
        <f t="shared" ref="H14:H16" si="3">G14*F14</f>
        <v>0</v>
      </c>
    </row>
    <row r="15" spans="1:9">
      <c r="A15" s="348" t="s">
        <v>57</v>
      </c>
      <c r="B15" s="349" t="s">
        <v>1973</v>
      </c>
      <c r="C15" s="534"/>
      <c r="D15" s="534">
        <v>200</v>
      </c>
      <c r="E15" s="527">
        <v>1</v>
      </c>
      <c r="F15" s="483">
        <f t="shared" si="2"/>
        <v>200</v>
      </c>
      <c r="G15" s="472"/>
      <c r="H15" s="351">
        <f t="shared" si="3"/>
        <v>0</v>
      </c>
    </row>
    <row r="16" spans="1:9">
      <c r="A16" s="177" t="s">
        <v>58</v>
      </c>
      <c r="B16" s="349" t="s">
        <v>1973</v>
      </c>
      <c r="C16" s="534"/>
      <c r="D16" s="534">
        <v>200</v>
      </c>
      <c r="E16" s="529">
        <v>0.5</v>
      </c>
      <c r="F16" s="483">
        <f t="shared" si="2"/>
        <v>100</v>
      </c>
      <c r="G16" s="472"/>
      <c r="H16" s="351">
        <f t="shared" si="3"/>
        <v>0</v>
      </c>
    </row>
    <row r="18" spans="1:8" s="162" customFormat="1">
      <c r="A18" s="352" t="s">
        <v>24</v>
      </c>
      <c r="B18" s="353"/>
      <c r="C18" s="353"/>
      <c r="D18" s="353"/>
      <c r="E18" s="353"/>
      <c r="F18" s="484">
        <f>SUM(F10:F16)</f>
        <v>800</v>
      </c>
      <c r="G18" s="353"/>
      <c r="H18" s="320">
        <f>SUM(H10:H16)</f>
        <v>0</v>
      </c>
    </row>
  </sheetData>
  <pageMargins left="0.59375" right="0.7" top="0.75" bottom="0.75" header="0.3" footer="0.3"/>
  <pageSetup paperSize="9" scale="66" fitToHeight="0" orientation="landscape" r:id="rId1"/>
  <headerFooter>
    <oddFooter>&amp;L&amp;F-&amp;A
Atir b.v. ©&amp;Rprintversie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CE070EACA97942BC91BA0BC45A44AD" ma:contentTypeVersion="2" ma:contentTypeDescription="Een nieuw document maken." ma:contentTypeScope="" ma:versionID="49cfb22c11747bc803841ae2572d1e35">
  <xsd:schema xmlns:xsd="http://www.w3.org/2001/XMLSchema" xmlns:xs="http://www.w3.org/2001/XMLSchema" xmlns:p="http://schemas.microsoft.com/office/2006/metadata/properties" xmlns:ns2="a6803699-aeed-45ca-bcfe-84e6b5d5e60a" targetNamespace="http://schemas.microsoft.com/office/2006/metadata/properties" ma:root="true" ma:fieldsID="bd89fef4fc88fdf09e1a01de3ca1123d" ns2:_="">
    <xsd:import namespace="a6803699-aeed-45ca-bcfe-84e6b5d5e60a"/>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803699-aeed-45ca-bcfe-84e6b5d5e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02CD8B-AC04-4011-AAE3-3FC4B83DE2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803699-aeed-45ca-bcfe-84e6b5d5e6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89707F-D661-4E49-BD74-860AAAA1175D}">
  <ds:schemaRefs>
    <ds:schemaRef ds:uri="http://schemas.microsoft.com/office/2006/metadata/properties"/>
    <ds:schemaRef ds:uri="http://schemas.microsoft.com/office/2006/documentManagement/types"/>
    <ds:schemaRef ds:uri="http://schemas.microsoft.com/office/infopath/2007/PartnerControls"/>
    <ds:schemaRef ds:uri="a6803699-aeed-45ca-bcfe-84e6b5d5e60a"/>
    <ds:schemaRef ds:uri="http://purl.org/dc/terms/"/>
    <ds:schemaRef ds:uri="http://purl.org/dc/dcmitype/"/>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A2B9308E-2442-493A-9D1A-282330A37F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13</vt:i4>
      </vt:variant>
      <vt:variant>
        <vt:lpstr>Benoemde bereiken</vt:lpstr>
      </vt:variant>
      <vt:variant>
        <vt:i4>15</vt:i4>
      </vt:variant>
    </vt:vector>
  </HeadingPairs>
  <TitlesOfParts>
    <vt:vector size="28"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8-Additionele werkzaamheden</vt:lpstr>
      <vt:lpstr>9-Afroepprijs</vt:lpstr>
      <vt:lpstr>10-Machinekosten</vt:lpstr>
      <vt:lpstr>11-Glasbewassing</vt:lpstr>
      <vt:lpstr>12-stelpost kosten vakanties</vt:lpstr>
      <vt:lpstr>'1-Contractblad totaal'!Afdrukbereik</vt:lpstr>
      <vt:lpstr>'2-Kosten per locatie'!Afdrukbereik</vt:lpstr>
      <vt:lpstr>'4-Basis ruimtestaat'!Afdrukbereik</vt:lpstr>
      <vt:lpstr>'5-Premies en opslagen'!Afdrukbereik</vt:lpstr>
      <vt:lpstr>'6-Opbouw uurtarief productie'!Afdrukbereik</vt:lpstr>
      <vt:lpstr>'9-Afroepprijs'!Afdrukbereik</vt:lpstr>
      <vt:lpstr>'Info blad'!Afdrukbereik</vt:lpstr>
      <vt:lpstr>'11-Glasbewassing'!Afdruktitels</vt:lpstr>
      <vt:lpstr>'2-Kosten per locatie'!Afdruktitels</vt:lpstr>
      <vt:lpstr>'4-Basis ruimtestaat'!Afdruktitels</vt:lpstr>
      <vt:lpstr>'6-Opbouw uurtarief productie'!Afdruktitels</vt:lpstr>
      <vt:lpstr>'9-Afroepprijs'!Afdruktitels</vt:lpstr>
      <vt:lpstr>'2-Kosten per locatie'!gebouw</vt:lpstr>
      <vt:lpstr>gebouw</vt:lpstr>
      <vt:lpstr>uren_mavr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Brenda Nootenboom</cp:lastModifiedBy>
  <cp:revision/>
  <dcterms:created xsi:type="dcterms:W3CDTF">1999-10-05T12:28:40Z</dcterms:created>
  <dcterms:modified xsi:type="dcterms:W3CDTF">2020-09-25T14:15:59Z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0x010100EBCE070EACA97942BC91BA0BC45A44AD</vt:lpwstr>
  </property>
</Properties>
</file>